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denis.david\Downloads\"/>
    </mc:Choice>
  </mc:AlternateContent>
  <xr:revisionPtr revIDLastSave="0" documentId="8_{E2B9769C-3020-4706-A217-C7FC6E4A5FE7}" xr6:coauthVersionLast="47" xr6:coauthVersionMax="47" xr10:uidLastSave="{00000000-0000-0000-0000-000000000000}"/>
  <bookViews>
    <workbookView xWindow="-110" yWindow="-110" windowWidth="19420" windowHeight="10560" activeTab="6" xr2:uid="{00000000-000D-0000-FFFF-FFFF00000000}"/>
  </bookViews>
  <sheets>
    <sheet name="Trial Balance" sheetId="1" r:id="rId1"/>
    <sheet name="Check if manual ADJE" sheetId="2" r:id="rId2"/>
    <sheet name="1. F10" sheetId="3" r:id="rId3"/>
    <sheet name="2. F20" sheetId="4" r:id="rId4"/>
    <sheet name="3. F30" sheetId="5" r:id="rId5"/>
    <sheet name="4. F40" sheetId="6"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17" state="hidden" r:id="rId17"/>
    <sheet name="PL mapping Std" sheetId="18" state="hidden" r:id="rId18"/>
    <sheet name="F30 mapping" sheetId="19" state="hidden" r:id="rId19"/>
    <sheet name="F40 mapping" sheetId="20" state="hidden" r:id="rId20"/>
    <sheet name="for SOCE" sheetId="21" state="hidden" r:id="rId21"/>
    <sheet name="for CF captions" sheetId="2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_" localSheetId="17" hidden="1">{#N/A,#N/A,FALSE,"Ventes V.P. V.U.";#N/A,#N/A,FALSE,"Les Concurences";#N/A,#N/A,FALSE,"DACIA"}</definedName>
    <definedName name="_" hidden="1">{#N/A,#N/A,FALSE,"Ventes V.P. V.U.";#N/A,#N/A,FALSE,"Les Concurences";#N/A,#N/A,FALSE,"DACIA"}</definedName>
    <definedName name="__"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8" hidden="1">{"AS",#N/A,FALSE,"Dec_BS";"LIAB",#N/A,FALSE,"Dec_BS"}</definedName>
    <definedName name="_______________bs1" localSheetId="19" hidden="1">{"AS",#N/A,FALSE,"Dec_BS";"LIAB",#N/A,FALSE,"Dec_BS"}</definedName>
    <definedName name="_______________bs1" localSheetId="17" hidden="1">{"AS",#N/A,FALSE,"Dec_BS";"LIAB",#N/A,FALSE,"Dec_BS"}</definedName>
    <definedName name="_______________bs1" hidden="1">{"AS",#N/A,FALSE,"Dec_BS";"LIAB",#N/A,FALSE,"Dec_BS"}</definedName>
    <definedName name="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8" hidden="1">{"AS",#N/A,FALSE,"Dec_BS";"LIAB",#N/A,FALSE,"Dec_BS"}</definedName>
    <definedName name="____________bs1" localSheetId="19" hidden="1">{"AS",#N/A,FALSE,"Dec_BS";"LIAB",#N/A,FALSE,"Dec_BS"}</definedName>
    <definedName name="____________bs1" localSheetId="17" hidden="1">{"AS",#N/A,FALSE,"Dec_BS";"LIAB",#N/A,FALSE,"Dec_BS"}</definedName>
    <definedName name="____________bs1" hidden="1">{"AS",#N/A,FALSE,"Dec_BS";"LIAB",#N/A,FALSE,"Dec_BS"}</definedName>
    <definedName name="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8" hidden="1">{"AS",#N/A,FALSE,"Dec_BS";"LIAB",#N/A,FALSE,"Dec_BS"}</definedName>
    <definedName name="_________bs1" localSheetId="19" hidden="1">{"AS",#N/A,FALSE,"Dec_BS";"LIAB",#N/A,FALSE,"Dec_BS"}</definedName>
    <definedName name="_________bs1" localSheetId="17" hidden="1">{"AS",#N/A,FALSE,"Dec_BS";"LIAB",#N/A,FALSE,"Dec_BS"}</definedName>
    <definedName name="_________bs1" hidden="1">{"AS",#N/A,FALSE,"Dec_BS";"LIAB",#N/A,FALSE,"Dec_BS"}</definedName>
    <definedName name="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8" hidden="1">{"AS",#N/A,FALSE,"Dec_BS";"LIAB",#N/A,FALSE,"Dec_BS"}</definedName>
    <definedName name="________bs1" localSheetId="19" hidden="1">{"AS",#N/A,FALSE,"Dec_BS";"LIAB",#N/A,FALSE,"Dec_BS"}</definedName>
    <definedName name="________bs1" localSheetId="17" hidden="1">{"AS",#N/A,FALSE,"Dec_BS";"LIAB",#N/A,FALSE,"Dec_BS"}</definedName>
    <definedName name="________bs1" hidden="1">{"AS",#N/A,FALSE,"Dec_BS";"LIAB",#N/A,FALSE,"Dec_BS"}</definedName>
    <definedName name="________CP0705" localSheetId="19" hidden="1">{"'Sheet1'!$A$1:$AI$34","'Sheet1'!$A$1:$AI$31","'Sheet1'!$B$2:$AM$25"}</definedName>
    <definedName name="________CP0705" hidden="1">{"'Sheet1'!$A$1:$AI$34","'Sheet1'!$A$1:$AI$31","'Sheet1'!$B$2:$AM$25"}</definedName>
    <definedName name="_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9" hidden="1">{"'Sheet1'!$A$1:$AI$34","'Sheet1'!$A$1:$AI$31","'Sheet1'!$B$2:$AM$25"}</definedName>
    <definedName name="________FY03" hidden="1">{"'Sheet1'!$A$1:$AI$34","'Sheet1'!$A$1:$AI$31","'Sheet1'!$B$2:$AM$25"}</definedName>
    <definedName name="________re10" localSheetId="19"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8" hidden="1">{"AS",#N/A,FALSE,"Dec_BS";"LIAB",#N/A,FALSE,"Dec_BS"}</definedName>
    <definedName name="_______bs1" localSheetId="19" hidden="1">{"AS",#N/A,FALSE,"Dec_BS";"LIAB",#N/A,FALSE,"Dec_BS"}</definedName>
    <definedName name="_______bs1" localSheetId="17" hidden="1">{"AS",#N/A,FALSE,"Dec_BS";"LIAB",#N/A,FALSE,"Dec_BS"}</definedName>
    <definedName name="_______bs1" hidden="1">{"AS",#N/A,FALSE,"Dec_BS";"LIAB",#N/A,FALSE,"Dec_BS"}</definedName>
    <definedName name="_______CP0705" localSheetId="19" hidden="1">{"'Sheet1'!$A$1:$AI$34","'Sheet1'!$A$1:$AI$31","'Sheet1'!$B$2:$AM$25"}</definedName>
    <definedName name="_______CP0705" hidden="1">{"'Sheet1'!$A$1:$AI$34","'Sheet1'!$A$1:$AI$31","'Sheet1'!$B$2:$AM$25"}</definedName>
    <definedName name="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9" hidden="1">{"'Sheet1'!$A$1:$AI$34","'Sheet1'!$A$1:$AI$31","'Sheet1'!$B$2:$AM$25"}</definedName>
    <definedName name="_______FY03" hidden="1">{"'Sheet1'!$A$1:$AI$34","'Sheet1'!$A$1:$AI$31","'Sheet1'!$B$2:$AM$25"}</definedName>
    <definedName name="_______re10" localSheetId="19"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7" hidden="1">{"AS",#N/A,FALSE,"Dec_BS";"LIAB",#N/A,FALSE,"Dec_BS"}</definedName>
    <definedName name="______bs1" hidden="1">{"AS",#N/A,FALSE,"Dec_BS";"LIAB",#N/A,FALSE,"Dec_BS"}</definedName>
    <definedName name="______CP0705" localSheetId="19" hidden="1">{"'Sheet1'!$A$1:$AI$34","'Sheet1'!$A$1:$AI$31","'Sheet1'!$B$2:$AM$25"}</definedName>
    <definedName name="______CP0705" hidden="1">{"'Sheet1'!$A$1:$AI$34","'Sheet1'!$A$1:$AI$31","'Sheet1'!$B$2:$AM$25"}</definedName>
    <definedName name="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9" hidden="1">{"'Sheet1'!$A$1:$AI$34","'Sheet1'!$A$1:$AI$31","'Sheet1'!$B$2:$AM$25"}</definedName>
    <definedName name="______FY03" hidden="1">{"'Sheet1'!$A$1:$AI$34","'Sheet1'!$A$1:$AI$31","'Sheet1'!$B$2:$AM$25"}</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17"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8" hidden="1">{"LBO Summary",#N/A,FALSE,"Summary"}</definedName>
    <definedName name="______new3" localSheetId="19" hidden="1">{"LBO Summary",#N/A,FALSE,"Summary"}</definedName>
    <definedName name="______new3" localSheetId="17" hidden="1">{"LBO Summary",#N/A,FALSE,"Summary"}</definedName>
    <definedName name="______new3" hidden="1">{"LBO Summary",#N/A,FALSE,"Summary"}</definedName>
    <definedName name="______new4" localSheetId="18" hidden="1">{"LBO Summary",#N/A,FALSE,"Summary"}</definedName>
    <definedName name="______new4" localSheetId="19" hidden="1">{"LBO Summary",#N/A,FALSE,"Summary"}</definedName>
    <definedName name="______new4" localSheetId="17" hidden="1">{"LBO Summary",#N/A,FALSE,"Summary"}</definedName>
    <definedName name="______new4" hidden="1">{"LBO Summary",#N/A,FALSE,"Summary"}</definedName>
    <definedName name="______new5" localSheetId="18" hidden="1">{"assumptions",#N/A,FALSE,"Scenario 1";"valuation",#N/A,FALSE,"Scenario 1"}</definedName>
    <definedName name="______new5" localSheetId="19" hidden="1">{"assumptions",#N/A,FALSE,"Scenario 1";"valuation",#N/A,FALSE,"Scenario 1"}</definedName>
    <definedName name="______new5" localSheetId="17" hidden="1">{"assumptions",#N/A,FALSE,"Scenario 1";"valuation",#N/A,FALSE,"Scenario 1"}</definedName>
    <definedName name="______new5" hidden="1">{"assumptions",#N/A,FALSE,"Scenario 1";"valuation",#N/A,FALSE,"Scenario 1"}</definedName>
    <definedName name="______new6" localSheetId="18" hidden="1">{"LBO Summary",#N/A,FALSE,"Summary"}</definedName>
    <definedName name="______new6" localSheetId="19" hidden="1">{"LBO Summary",#N/A,FALSE,"Summary"}</definedName>
    <definedName name="______new6" localSheetId="17" hidden="1">{"LBO Summary",#N/A,FALSE,"Summary"}</definedName>
    <definedName name="______new6" hidden="1">{"LBO Summary",#N/A,FALSE,"Summary"}</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17"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8"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localSheetId="17"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9"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8" hidden="1">{"AS",#N/A,FALSE,"Dec_BS";"LIAB",#N/A,FALSE,"Dec_BS"}</definedName>
    <definedName name="_____bs1" localSheetId="19" hidden="1">{"AS",#N/A,FALSE,"Dec_BS";"LIAB",#N/A,FALSE,"Dec_BS"}</definedName>
    <definedName name="_____bs1" localSheetId="17" hidden="1">{"AS",#N/A,FALSE,"Dec_BS";"LIAB",#N/A,FALSE,"Dec_BS"}</definedName>
    <definedName name="_____bs1" hidden="1">{"AS",#N/A,FALSE,"Dec_BS";"LIAB",#N/A,FALSE,"Dec_BS"}</definedName>
    <definedName name="_____CP0705" localSheetId="19" hidden="1">{"'Sheet1'!$A$1:$AI$34","'Sheet1'!$A$1:$AI$31","'Sheet1'!$B$2:$AM$25"}</definedName>
    <definedName name="_____CP0705" hidden="1">{"'Sheet1'!$A$1:$AI$34","'Sheet1'!$A$1:$AI$31","'Sheet1'!$B$2:$AM$25"}</definedName>
    <definedName name="_____FY03" localSheetId="19" hidden="1">{"'Sheet1'!$A$1:$AI$34","'Sheet1'!$A$1:$AI$31","'Sheet1'!$B$2:$AM$25"}</definedName>
    <definedName name="_____FY03" hidden="1">{"'Sheet1'!$A$1:$AI$34","'Sheet1'!$A$1:$AI$31","'Sheet1'!$B$2:$AM$25"}</definedName>
    <definedName name="_____re10" localSheetId="19"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8" hidden="1">{"AS",#N/A,FALSE,"Dec_BS";"LIAB",#N/A,FALSE,"Dec_BS"}</definedName>
    <definedName name="____bs1" localSheetId="19" hidden="1">{"AS",#N/A,FALSE,"Dec_BS";"LIAB",#N/A,FALSE,"Dec_BS"}</definedName>
    <definedName name="____bs1" localSheetId="17" hidden="1">{"AS",#N/A,FALSE,"Dec_BS";"LIAB",#N/A,FALSE,"Dec_BS"}</definedName>
    <definedName name="____bs1" hidden="1">{"AS",#N/A,FALSE,"Dec_BS";"LIAB",#N/A,FALSE,"Dec_BS"}</definedName>
    <definedName name="____bs2" localSheetId="18" hidden="1">{"AS",#N/A,FALSE,"Dec_BS";"LIAB",#N/A,FALSE,"Dec_BS"}</definedName>
    <definedName name="____bs2" localSheetId="19" hidden="1">{"AS",#N/A,FALSE,"Dec_BS";"LIAB",#N/A,FALSE,"Dec_BS"}</definedName>
    <definedName name="____bs2" localSheetId="17" hidden="1">{"AS",#N/A,FALSE,"Dec_BS";"LIAB",#N/A,FALSE,"Dec_BS"}</definedName>
    <definedName name="____bs2" hidden="1">{"AS",#N/A,FALSE,"Dec_BS";"LIAB",#N/A,FALSE,"Dec_BS"}</definedName>
    <definedName name="____CP0705" localSheetId="19" hidden="1">{"'Sheet1'!$A$1:$AI$34","'Sheet1'!$A$1:$AI$31","'Sheet1'!$B$2:$AM$25"}</definedName>
    <definedName name="____CP0705" hidden="1">{"'Sheet1'!$A$1:$AI$34","'Sheet1'!$A$1:$AI$31","'Sheet1'!$B$2:$AM$25"}</definedName>
    <definedName name="____feb2" localSheetId="18" hidden="1">{"LBO Summary",#N/A,FALSE,"Summary"}</definedName>
    <definedName name="____feb2" localSheetId="19" hidden="1">{"LBO Summary",#N/A,FALSE,"Summary"}</definedName>
    <definedName name="____feb2" localSheetId="17" hidden="1">{"LBO Summary",#N/A,FALSE,"Summary"}</definedName>
    <definedName name="____feb2" hidden="1">{"LBO Summary",#N/A,FALSE,"Summary"}</definedName>
    <definedName name="____FY03" localSheetId="19" hidden="1">{"'Sheet1'!$A$1:$AI$34","'Sheet1'!$A$1:$AI$31","'Sheet1'!$B$2:$AM$25"}</definedName>
    <definedName name="____FY03" hidden="1">{"'Sheet1'!$A$1:$AI$34","'Sheet1'!$A$1:$AI$31","'Sheet1'!$B$2:$AM$25"}</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17"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8" hidden="1">{"LBO Summary",#N/A,FALSE,"Summary"}</definedName>
    <definedName name="____new3" localSheetId="19" hidden="1">{"LBO Summary",#N/A,FALSE,"Summary"}</definedName>
    <definedName name="____new3" localSheetId="17" hidden="1">{"LBO Summary",#N/A,FALSE,"Summary"}</definedName>
    <definedName name="____new3" hidden="1">{"LBO Summary",#N/A,FALSE,"Summary"}</definedName>
    <definedName name="____new4" localSheetId="18" hidden="1">{"LBO Summary",#N/A,FALSE,"Summary"}</definedName>
    <definedName name="____new4" localSheetId="19" hidden="1">{"LBO Summary",#N/A,FALSE,"Summary"}</definedName>
    <definedName name="____new4" localSheetId="17" hidden="1">{"LBO Summary",#N/A,FALSE,"Summary"}</definedName>
    <definedName name="____new4" hidden="1">{"LBO Summary",#N/A,FALSE,"Summary"}</definedName>
    <definedName name="____new5" localSheetId="18" hidden="1">{"assumptions",#N/A,FALSE,"Scenario 1";"valuation",#N/A,FALSE,"Scenario 1"}</definedName>
    <definedName name="____new5" localSheetId="19" hidden="1">{"assumptions",#N/A,FALSE,"Scenario 1";"valuation",#N/A,FALSE,"Scenario 1"}</definedName>
    <definedName name="____new5" localSheetId="17" hidden="1">{"assumptions",#N/A,FALSE,"Scenario 1";"valuation",#N/A,FALSE,"Scenario 1"}</definedName>
    <definedName name="____new5" hidden="1">{"assumptions",#N/A,FALSE,"Scenario 1";"valuation",#N/A,FALSE,"Scenario 1"}</definedName>
    <definedName name="____new6" localSheetId="18" hidden="1">{"LBO Summary",#N/A,FALSE,"Summary"}</definedName>
    <definedName name="____new6" localSheetId="19" hidden="1">{"LBO Summary",#N/A,FALSE,"Summary"}</definedName>
    <definedName name="____new6" localSheetId="17" hidden="1">{"LBO Summary",#N/A,FALSE,"Summary"}</definedName>
    <definedName name="____new6" hidden="1">{"LBO Summary",#N/A,FALSE,"Summary"}</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17"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8"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localSheetId="17"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9"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7" hidden="1">{"Bus_Plan_Sht",#N/A,FALSE,"Bus Plan Sht"}</definedName>
    <definedName name="____wrn2" hidden="1">{"Bus_Plan_Sht",#N/A,FALSE,"Bus Plan Sht"}</definedName>
    <definedName name="____wrn3" localSheetId="17"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8" hidden="1">{"TAG1AGMS",#N/A,FALSE,"TAG 1A"}</definedName>
    <definedName name="___a123" localSheetId="19" hidden="1">{"TAG1AGMS",#N/A,FALSE,"TAG 1A"}</definedName>
    <definedName name="___a123" localSheetId="17" hidden="1">{"TAG1AGMS",#N/A,FALSE,"TAG 1A"}</definedName>
    <definedName name="___a123" hidden="1">{"TAG1AGMS",#N/A,FALSE,"TAG 1A"}</definedName>
    <definedName name="___a14" localSheetId="18" hidden="1">{"TAG1AGMS",#N/A,FALSE,"TAG 1A"}</definedName>
    <definedName name="___a14" localSheetId="19" hidden="1">{"TAG1AGMS",#N/A,FALSE,"TAG 1A"}</definedName>
    <definedName name="___a14" localSheetId="17" hidden="1">{"TAG1AGMS",#N/A,FALSE,"TAG 1A"}</definedName>
    <definedName name="___a14" hidden="1">{"TAG1AGMS",#N/A,FALSE,"TAG 1A"}</definedName>
    <definedName name="___a15" localSheetId="18" hidden="1">{"weichwaren",#N/A,FALSE,"Liste 1";"hartwaren",#N/A,FALSE,"Liste 1";"food",#N/A,FALSE,"Liste 1";"fleisch",#N/A,FALSE,"Liste 1"}</definedName>
    <definedName name="___a15" localSheetId="19" hidden="1">{"weichwaren",#N/A,FALSE,"Liste 1";"hartwaren",#N/A,FALSE,"Liste 1";"food",#N/A,FALSE,"Liste 1";"fleisch",#N/A,FALSE,"Liste 1"}</definedName>
    <definedName name="___a15" localSheetId="17" hidden="1">{"weichwaren",#N/A,FALSE,"Liste 1";"hartwaren",#N/A,FALSE,"Liste 1";"food",#N/A,FALSE,"Liste 1";"fleisch",#N/A,FALSE,"Liste 1"}</definedName>
    <definedName name="___a15" hidden="1">{"weichwaren",#N/A,FALSE,"Liste 1";"hartwaren",#N/A,FALSE,"Liste 1";"food",#N/A,FALSE,"Liste 1";"fleisch",#N/A,FALSE,"Liste 1"}</definedName>
    <definedName name="___a16" localSheetId="18"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17" hidden="1">{"weichwaren",#N/A,FALSE,"Liste 1";"hartwaren",#N/A,FALSE,"Liste 1";"food",#N/A,FALSE,"Liste 1";"fleisch",#N/A,FALSE,"Liste 1"}</definedName>
    <definedName name="___a16" hidden="1">{"weichwaren",#N/A,FALSE,"Liste 1";"hartwaren",#N/A,FALSE,"Liste 1";"food",#N/A,FALSE,"Liste 1";"fleisch",#N/A,FALSE,"Liste 1"}</definedName>
    <definedName name="___a17" localSheetId="18" hidden="1">{"TAG1AGMS",#N/A,FALSE,"TAG 1A"}</definedName>
    <definedName name="___a17" localSheetId="19" hidden="1">{"TAG1AGMS",#N/A,FALSE,"TAG 1A"}</definedName>
    <definedName name="___a17" localSheetId="17" hidden="1">{"TAG1AGMS",#N/A,FALSE,"TAG 1A"}</definedName>
    <definedName name="___a17" hidden="1">{"TAG1AGMS",#N/A,FALSE,"TAG 1A"}</definedName>
    <definedName name="___a18" localSheetId="18" hidden="1">{"Tages_D",#N/A,FALSE,"Tagesbericht";"Tages_PL",#N/A,FALSE,"Tagesbericht"}</definedName>
    <definedName name="___a18" localSheetId="19" hidden="1">{"Tages_D",#N/A,FALSE,"Tagesbericht";"Tages_PL",#N/A,FALSE,"Tagesbericht"}</definedName>
    <definedName name="___a18" localSheetId="17" hidden="1">{"Tages_D",#N/A,FALSE,"Tagesbericht";"Tages_PL",#N/A,FALSE,"Tagesbericht"}</definedName>
    <definedName name="___a18" hidden="1">{"Tages_D",#N/A,FALSE,"Tagesbericht";"Tages_PL",#N/A,FALSE,"Tagesbericht"}</definedName>
    <definedName name="___a19" localSheetId="18" hidden="1">{"fleisch",#N/A,FALSE,"WG HK";"food",#N/A,FALSE,"WG HK";"hartwaren",#N/A,FALSE,"WG HK";"weichwaren",#N/A,FALSE,"WG HK"}</definedName>
    <definedName name="___a19" localSheetId="19" hidden="1">{"fleisch",#N/A,FALSE,"WG HK";"food",#N/A,FALSE,"WG HK";"hartwaren",#N/A,FALSE,"WG HK";"weichwaren",#N/A,FALSE,"WG HK"}</definedName>
    <definedName name="___a19" localSheetId="17" hidden="1">{"fleisch",#N/A,FALSE,"WG HK";"food",#N/A,FALSE,"WG HK";"hartwaren",#N/A,FALSE,"WG HK";"weichwaren",#N/A,FALSE,"WG HK"}</definedName>
    <definedName name="___a19" hidden="1">{"fleisch",#N/A,FALSE,"WG HK";"food",#N/A,FALSE,"WG HK";"hartwaren",#N/A,FALSE,"WG HK";"weichwaren",#N/A,FALSE,"WG HK"}</definedName>
    <definedName name="___a33" localSheetId="18" hidden="1">{"fleisch",#N/A,FALSE,"WG HK";"food",#N/A,FALSE,"WG HK";"hartwaren",#N/A,FALSE,"WG HK";"weichwaren",#N/A,FALSE,"WG HK"}</definedName>
    <definedName name="___a33" localSheetId="19" hidden="1">{"fleisch",#N/A,FALSE,"WG HK";"food",#N/A,FALSE,"WG HK";"hartwaren",#N/A,FALSE,"WG HK";"weichwaren",#N/A,FALSE,"WG HK"}</definedName>
    <definedName name="___a33" localSheetId="17" hidden="1">{"fleisch",#N/A,FALSE,"WG HK";"food",#N/A,FALSE,"WG HK";"hartwaren",#N/A,FALSE,"WG HK";"weichwaren",#N/A,FALSE,"WG HK"}</definedName>
    <definedName name="___a33" hidden="1">{"fleisch",#N/A,FALSE,"WG HK";"food",#N/A,FALSE,"WG HK";"hartwaren",#N/A,FALSE,"WG HK";"weichwaren",#N/A,FALSE,"WG HK"}</definedName>
    <definedName name="___a55" localSheetId="18" hidden="1">{"Tages_D",#N/A,FALSE,"Tagesbericht";"Tages_PL",#N/A,FALSE,"Tagesbericht"}</definedName>
    <definedName name="___a55" localSheetId="19" hidden="1">{"Tages_D",#N/A,FALSE,"Tagesbericht";"Tages_PL",#N/A,FALSE,"Tagesbericht"}</definedName>
    <definedName name="___a55" localSheetId="17" hidden="1">{"Tages_D",#N/A,FALSE,"Tagesbericht";"Tages_PL",#N/A,FALSE,"Tagesbericht"}</definedName>
    <definedName name="___a55" hidden="1">{"Tages_D",#N/A,FALSE,"Tagesbericht";"Tages_PL",#N/A,FALSE,"Tagesbericht"}</definedName>
    <definedName name="___a66" localSheetId="18" hidden="1">{"TAG1AGMS",#N/A,FALSE,"TAG 1A"}</definedName>
    <definedName name="___a66" localSheetId="19" hidden="1">{"TAG1AGMS",#N/A,FALSE,"TAG 1A"}</definedName>
    <definedName name="___a66" localSheetId="17" hidden="1">{"TAG1AGMS",#N/A,FALSE,"TAG 1A"}</definedName>
    <definedName name="___a66" hidden="1">{"TAG1AGMS",#N/A,FALSE,"TAG 1A"}</definedName>
    <definedName name="___aa22" localSheetId="18" hidden="1">{"Tages_D",#N/A,FALSE,"Tagesbericht";"Tages_PL",#N/A,FALSE,"Tagesbericht"}</definedName>
    <definedName name="___aa22" localSheetId="19" hidden="1">{"Tages_D",#N/A,FALSE,"Tagesbericht";"Tages_PL",#N/A,FALSE,"Tagesbericht"}</definedName>
    <definedName name="___aa22" localSheetId="17" hidden="1">{"Tages_D",#N/A,FALSE,"Tagesbericht";"Tages_PL",#N/A,FALSE,"Tagesbericht"}</definedName>
    <definedName name="___aa22" hidden="1">{"Tages_D",#N/A,FALSE,"Tagesbericht";"Tages_PL",#N/A,FALSE,"Tagesbericht"}</definedName>
    <definedName name="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8" hidden="1">{"Tages_D",#N/A,FALSE,"Tagesbericht";"Tages_PL",#N/A,FALSE,"Tagesbericht"}</definedName>
    <definedName name="___b18" localSheetId="19" hidden="1">{"Tages_D",#N/A,FALSE,"Tagesbericht";"Tages_PL",#N/A,FALSE,"Tagesbericht"}</definedName>
    <definedName name="___b18" localSheetId="17" hidden="1">{"Tages_D",#N/A,FALSE,"Tagesbericht";"Tages_PL",#N/A,FALSE,"Tagesbericht"}</definedName>
    <definedName name="___b18" hidden="1">{"Tages_D",#N/A,FALSE,"Tagesbericht";"Tages_PL",#N/A,FALSE,"Tagesbericht"}</definedName>
    <definedName name="___b19" localSheetId="18" hidden="1">{"Tages_D",#N/A,FALSE,"Tagesbericht";"Tages_PL",#N/A,FALSE,"Tagesbericht"}</definedName>
    <definedName name="___b19" localSheetId="19" hidden="1">{"Tages_D",#N/A,FALSE,"Tagesbericht";"Tages_PL",#N/A,FALSE,"Tagesbericht"}</definedName>
    <definedName name="___b19" localSheetId="17" hidden="1">{"Tages_D",#N/A,FALSE,"Tagesbericht";"Tages_PL",#N/A,FALSE,"Tagesbericht"}</definedName>
    <definedName name="___b19" hidden="1">{"Tages_D",#N/A,FALSE,"Tagesbericht";"Tages_PL",#N/A,FALSE,"Tagesbericht"}</definedName>
    <definedName name="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8" hidden="1">{"AS",#N/A,FALSE,"Dec_BS";"LIAB",#N/A,FALSE,"Dec_BS"}</definedName>
    <definedName name="___bs1" localSheetId="19" hidden="1">{"AS",#N/A,FALSE,"Dec_BS";"LIAB",#N/A,FALSE,"Dec_BS"}</definedName>
    <definedName name="___bs1" localSheetId="17" hidden="1">{"AS",#N/A,FALSE,"Dec_BS";"LIAB",#N/A,FALSE,"Dec_BS"}</definedName>
    <definedName name="___bs1" hidden="1">{"AS",#N/A,FALSE,"Dec_BS";"LIAB",#N/A,FALSE,"Dec_BS"}</definedName>
    <definedName name="___bs2" localSheetId="18" hidden="1">{"AS",#N/A,FALSE,"Dec_BS";"LIAB",#N/A,FALSE,"Dec_BS"}</definedName>
    <definedName name="___bs2" localSheetId="19" hidden="1">{"AS",#N/A,FALSE,"Dec_BS";"LIAB",#N/A,FALSE,"Dec_BS"}</definedName>
    <definedName name="___bs2" localSheetId="17" hidden="1">{"AS",#N/A,FALSE,"Dec_BS";"LIAB",#N/A,FALSE,"Dec_BS"}</definedName>
    <definedName name="___bs2" hidden="1">{"AS",#N/A,FALSE,"Dec_BS";"LIAB",#N/A,FALSE,"Dec_BS"}</definedName>
    <definedName name="___c" localSheetId="18" hidden="1">{"weichwaren",#N/A,FALSE,"Liste 1";"hartwaren",#N/A,FALSE,"Liste 1";"food",#N/A,FALSE,"Liste 1";"fleisch",#N/A,FALSE,"Liste 1"}</definedName>
    <definedName name="___c" localSheetId="19" hidden="1">{"weichwaren",#N/A,FALSE,"Liste 1";"hartwaren",#N/A,FALSE,"Liste 1";"food",#N/A,FALSE,"Liste 1";"fleisch",#N/A,FALSE,"Liste 1"}</definedName>
    <definedName name="___c" localSheetId="17" hidden="1">{"weichwaren",#N/A,FALSE,"Liste 1";"hartwaren",#N/A,FALSE,"Liste 1";"food",#N/A,FALSE,"Liste 1";"fleisch",#N/A,FALSE,"Liste 1"}</definedName>
    <definedName name="___c" hidden="1">{"weichwaren",#N/A,FALSE,"Liste 1";"hartwaren",#N/A,FALSE,"Liste 1";"food",#N/A,FALSE,"Liste 1";"fleisch",#N/A,FALSE,"Liste 1"}</definedName>
    <definedName name="___cd12" localSheetId="18" hidden="1">{"Tages_D",#N/A,FALSE,"Tagesbericht";"Tages_PL",#N/A,FALSE,"Tagesbericht"}</definedName>
    <definedName name="___cd12" localSheetId="19" hidden="1">{"Tages_D",#N/A,FALSE,"Tagesbericht";"Tages_PL",#N/A,FALSE,"Tagesbericht"}</definedName>
    <definedName name="___cd12" localSheetId="17" hidden="1">{"Tages_D",#N/A,FALSE,"Tagesbericht";"Tages_PL",#N/A,FALSE,"Tagesbericht"}</definedName>
    <definedName name="___cd12" hidden="1">{"Tages_D",#N/A,FALSE,"Tagesbericht";"Tages_PL",#N/A,FALSE,"Tagesbericht"}</definedName>
    <definedName name="___CP0705" localSheetId="19" hidden="1">{"'Sheet1'!$A$1:$AI$34","'Sheet1'!$A$1:$AI$31","'Sheet1'!$B$2:$AM$25"}</definedName>
    <definedName name="___CP0705" hidden="1">{"'Sheet1'!$A$1:$AI$34","'Sheet1'!$A$1:$AI$31","'Sheet1'!$B$2:$AM$25"}</definedName>
    <definedName name="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7" hidden="1">{"'Jan - March 2000'!$A$5:$J$46"}</definedName>
    <definedName name="___e2" hidden="1">{"'Jan - March 2000'!$A$5:$J$46"}</definedName>
    <definedName name="___e24" localSheetId="17" hidden="1">{"'Jan - March 2000'!$A$5:$J$46"}</definedName>
    <definedName name="___e24" hidden="1">{"'Jan - March 2000'!$A$5:$J$46"}</definedName>
    <definedName name="___e3" localSheetId="17" hidden="1">{"'Jan - March 2000'!$A$5:$J$46"}</definedName>
    <definedName name="___e3" hidden="1">{"'Jan - March 2000'!$A$5:$J$46"}</definedName>
    <definedName name="___e4" localSheetId="17" hidden="1">{"'Jan - March 2000'!$A$5:$J$46"}</definedName>
    <definedName name="___e4" hidden="1">{"'Jan - March 2000'!$A$5:$J$46"}</definedName>
    <definedName name="___e6" localSheetId="17" hidden="1">{"'Jan - March 2000'!$A$5:$J$46"}</definedName>
    <definedName name="___e6" hidden="1">{"'Jan - March 2000'!$A$5:$J$46"}</definedName>
    <definedName name="___FY03" localSheetId="19" hidden="1">{"'Sheet1'!$A$1:$AI$34","'Sheet1'!$A$1:$AI$31","'Sheet1'!$B$2:$AM$25"}</definedName>
    <definedName name="___FY03" hidden="1">{"'Sheet1'!$A$1:$AI$34","'Sheet1'!$A$1:$AI$31","'Sheet1'!$B$2:$AM$25"}</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17"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8" hidden="1">{"LBO Summary",#N/A,FALSE,"Summary"}</definedName>
    <definedName name="___new3" localSheetId="19" hidden="1">{"LBO Summary",#N/A,FALSE,"Summary"}</definedName>
    <definedName name="___new3" localSheetId="17" hidden="1">{"LBO Summary",#N/A,FALSE,"Summary"}</definedName>
    <definedName name="___new3" hidden="1">{"LBO Summary",#N/A,FALSE,"Summary"}</definedName>
    <definedName name="___new4" localSheetId="18" hidden="1">{"LBO Summary",#N/A,FALSE,"Summary"}</definedName>
    <definedName name="___new4" localSheetId="19" hidden="1">{"LBO Summary",#N/A,FALSE,"Summary"}</definedName>
    <definedName name="___new4" localSheetId="17" hidden="1">{"LBO Summary",#N/A,FALSE,"Summary"}</definedName>
    <definedName name="___new4" hidden="1">{"LBO Summary",#N/A,FALSE,"Summary"}</definedName>
    <definedName name="___new5" localSheetId="18" hidden="1">{"assumptions",#N/A,FALSE,"Scenario 1";"valuation",#N/A,FALSE,"Scenario 1"}</definedName>
    <definedName name="___new5" localSheetId="19" hidden="1">{"assumptions",#N/A,FALSE,"Scenario 1";"valuation",#N/A,FALSE,"Scenario 1"}</definedName>
    <definedName name="___new5" localSheetId="17" hidden="1">{"assumptions",#N/A,FALSE,"Scenario 1";"valuation",#N/A,FALSE,"Scenario 1"}</definedName>
    <definedName name="___new5" hidden="1">{"assumptions",#N/A,FALSE,"Scenario 1";"valuation",#N/A,FALSE,"Scenario 1"}</definedName>
    <definedName name="___new6" localSheetId="18" hidden="1">{"LBO Summary",#N/A,FALSE,"Summary"}</definedName>
    <definedName name="___new6" localSheetId="19" hidden="1">{"LBO Summary",#N/A,FALSE,"Summary"}</definedName>
    <definedName name="___new6" localSheetId="17" hidden="1">{"LBO Summary",#N/A,FALSE,"Summary"}</definedName>
    <definedName name="___new6" hidden="1">{"LBO Summary",#N/A,FALSE,"Summary"}</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17"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8"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localSheetId="17"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7" hidden="1">{#N/A,#N/A,FALSE,"Ventes V.P. V.U.";#N/A,#N/A,FALSE,"Les Concurences";#N/A,#N/A,FALSE,"DACIA"}</definedName>
    <definedName name="___R" hidden="1">{#N/A,#N/A,FALSE,"Ventes V.P. V.U.";#N/A,#N/A,FALSE,"Les Concurences";#N/A,#N/A,FALSE,"DACIA"}</definedName>
    <definedName name="___re10" localSheetId="19"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8" hidden="1">{#N/A,#N/A,FALSE,"Aging Summary";#N/A,#N/A,FALSE,"Ratio Analysis";#N/A,#N/A,FALSE,"Test 120 Day Accts";#N/A,#N/A,FALSE,"Tickmarks"}</definedName>
    <definedName name="___s3" localSheetId="19" hidden="1">{#N/A,#N/A,FALSE,"Aging Summary";#N/A,#N/A,FALSE,"Ratio Analysis";#N/A,#N/A,FALSE,"Test 120 Day Accts";#N/A,#N/A,FALSE,"Tickmarks"}</definedName>
    <definedName name="___s3" localSheetId="17" hidden="1">{#N/A,#N/A,FALSE,"Aging Summary";#N/A,#N/A,FALSE,"Ratio Analysis";#N/A,#N/A,FALSE,"Test 120 Day Accts";#N/A,#N/A,FALSE,"Tickmarks"}</definedName>
    <definedName name="___s3" hidden="1">{#N/A,#N/A,FALSE,"Aging Summary";#N/A,#N/A,FALSE,"Ratio Analysis";#N/A,#N/A,FALSE,"Test 120 Day Accts";#N/A,#N/A,FALSE,"Tickmarks"}</definedName>
    <definedName name="___s4" localSheetId="18"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17"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8" hidden="1">{"Tages_D",#N/A,FALSE,"Tagesbericht";"Tages_PL",#N/A,FALSE,"Tagesbericht"}</definedName>
    <definedName name="___u18" localSheetId="19" hidden="1">{"Tages_D",#N/A,FALSE,"Tagesbericht";"Tages_PL",#N/A,FALSE,"Tagesbericht"}</definedName>
    <definedName name="___u18" localSheetId="17" hidden="1">{"Tages_D",#N/A,FALSE,"Tagesbericht";"Tages_PL",#N/A,FALSE,"Tagesbericht"}</definedName>
    <definedName name="___u18" hidden="1">{"Tages_D",#N/A,FALSE,"Tagesbericht";"Tages_PL",#N/A,FALSE,"Tagesbericht"}</definedName>
    <definedName name="___u20" localSheetId="18" hidden="1">{"fleisch",#N/A,FALSE,"WG HK";"food",#N/A,FALSE,"WG HK";"hartwaren",#N/A,FALSE,"WG HK";"weichwaren",#N/A,FALSE,"WG HK"}</definedName>
    <definedName name="___u20" localSheetId="19" hidden="1">{"fleisch",#N/A,FALSE,"WG HK";"food",#N/A,FALSE,"WG HK";"hartwaren",#N/A,FALSE,"WG HK";"weichwaren",#N/A,FALSE,"WG HK"}</definedName>
    <definedName name="___u20" localSheetId="17" hidden="1">{"fleisch",#N/A,FALSE,"WG HK";"food",#N/A,FALSE,"WG HK";"hartwaren",#N/A,FALSE,"WG HK";"weichwaren",#N/A,FALSE,"WG HK"}</definedName>
    <definedName name="___u20" hidden="1">{"fleisch",#N/A,FALSE,"WG HK";"food",#N/A,FALSE,"WG HK";"hartwaren",#N/A,FALSE,"WG HK";"weichwaren",#N/A,FALSE,"WG HK"}</definedName>
    <definedName name="___VB5" localSheetId="17" hidden="1">{#N/A,#N/A,FALSE,"Ventes V.P. V.U.";#N/A,#N/A,FALSE,"Les Concurences";#N/A,#N/A,FALSE,"DACIA"}</definedName>
    <definedName name="___VB5" hidden="1">{#N/A,#N/A,FALSE,"Ventes V.P. V.U.";#N/A,#N/A,FALSE,"Les Concurences";#N/A,#N/A,FALSE,"DACIA"}</definedName>
    <definedName name="___w1" localSheetId="18" hidden="1">{"weichwaren",#N/A,FALSE,"Liste 1";"hartwaren",#N/A,FALSE,"Liste 1";"food",#N/A,FALSE,"Liste 1";"fleisch",#N/A,FALSE,"Liste 1"}</definedName>
    <definedName name="___w1" localSheetId="19" hidden="1">{"weichwaren",#N/A,FALSE,"Liste 1";"hartwaren",#N/A,FALSE,"Liste 1";"food",#N/A,FALSE,"Liste 1";"fleisch",#N/A,FALSE,"Liste 1"}</definedName>
    <definedName name="___w1" localSheetId="17" hidden="1">{"weichwaren",#N/A,FALSE,"Liste 1";"hartwaren",#N/A,FALSE,"Liste 1";"food",#N/A,FALSE,"Liste 1";"fleisch",#N/A,FALSE,"Liste 1"}</definedName>
    <definedName name="___w1" hidden="1">{"weichwaren",#N/A,FALSE,"Liste 1";"hartwaren",#N/A,FALSE,"Liste 1";"food",#N/A,FALSE,"Liste 1";"fleisch",#N/A,FALSE,"Liste 1"}</definedName>
    <definedName name="___w2" localSheetId="18" hidden="1">{"TAG1AGMS",#N/A,FALSE,"TAG 1A"}</definedName>
    <definedName name="___w2" localSheetId="19" hidden="1">{"TAG1AGMS",#N/A,FALSE,"TAG 1A"}</definedName>
    <definedName name="___w2" localSheetId="17" hidden="1">{"TAG1AGMS",#N/A,FALSE,"TAG 1A"}</definedName>
    <definedName name="___w2" hidden="1">{"TAG1AGMS",#N/A,FALSE,"TAG 1A"}</definedName>
    <definedName name="___w3" localSheetId="18" hidden="1">{"Tages_D",#N/A,FALSE,"Tagesbericht";"Tages_PL",#N/A,FALSE,"Tagesbericht"}</definedName>
    <definedName name="___w3" localSheetId="19" hidden="1">{"Tages_D",#N/A,FALSE,"Tagesbericht";"Tages_PL",#N/A,FALSE,"Tagesbericht"}</definedName>
    <definedName name="___w3" localSheetId="17" hidden="1">{"Tages_D",#N/A,FALSE,"Tagesbericht";"Tages_PL",#N/A,FALSE,"Tagesbericht"}</definedName>
    <definedName name="___w3" hidden="1">{"Tages_D",#N/A,FALSE,"Tagesbericht";"Tages_PL",#N/A,FALSE,"Tagesbericht"}</definedName>
    <definedName name="___w4" localSheetId="18" hidden="1">{"fleisch",#N/A,FALSE,"WG HK";"food",#N/A,FALSE,"WG HK";"hartwaren",#N/A,FALSE,"WG HK";"weichwaren",#N/A,FALSE,"WG HK"}</definedName>
    <definedName name="___w4" localSheetId="19" hidden="1">{"fleisch",#N/A,FALSE,"WG HK";"food",#N/A,FALSE,"WG HK";"hartwaren",#N/A,FALSE,"WG HK";"weichwaren",#N/A,FALSE,"WG HK"}</definedName>
    <definedName name="___w4" localSheetId="17" hidden="1">{"fleisch",#N/A,FALSE,"WG HK";"food",#N/A,FALSE,"WG HK";"hartwaren",#N/A,FALSE,"WG HK";"weichwaren",#N/A,FALSE,"WG HK"}</definedName>
    <definedName name="___w4" hidden="1">{"fleisch",#N/A,FALSE,"WG HK";"food",#N/A,FALSE,"WG HK";"hartwaren",#N/A,FALSE,"WG HK";"weichwaren",#N/A,FALSE,"WG HK"}</definedName>
    <definedName name="___wrn1" localSheetId="17" hidden="1">{"Base_Economics",#N/A,FALSE,"BP Amoco Summary";"Base_MOD_CashFlows",#N/A,FALSE,"BP Amoco Summary"}</definedName>
    <definedName name="___wrn1" hidden="1">{"Base_Economics",#N/A,FALSE,"BP Amoco Summary";"Base_MOD_CashFlows",#N/A,FALSE,"BP Amoco Summary"}</definedName>
    <definedName name="___wrn2" localSheetId="17" hidden="1">{"Bus_Plan_Sht",#N/A,FALSE,"Bus Plan Sht"}</definedName>
    <definedName name="___wrn2" hidden="1">{"Bus_Plan_Sht",#N/A,FALSE,"Bus Plan Sht"}</definedName>
    <definedName name="___wrn3" localSheetId="17" hidden="1">{"Incremental_Cashflows",#N/A,FALSE,"BP Amoco Summary";"Incremental_Economics",#N/A,FALSE,"BP Amoco Summary"}</definedName>
    <definedName name="___wrn3" hidden="1">{"Incremental_Cashflows",#N/A,FALSE,"BP Amoco Summary";"Incremental_Economics",#N/A,FALSE,"BP Amoco Summary"}</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17"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17"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8"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localSheetId="17"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8"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localSheetId="17"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7" hidden="1">{"'Jan - March 2000'!$A$5:$J$46"}</definedName>
    <definedName name="___x2" hidden="1">{"'Jan - March 2000'!$A$5:$J$46"}</definedName>
    <definedName name="___x3" localSheetId="17" hidden="1">{"'Jan - March 2000'!$A$5:$J$46"}</definedName>
    <definedName name="___x3" hidden="1">{"'Jan - March 2000'!$A$5:$J$46"}</definedName>
    <definedName name="___x4" localSheetId="17" hidden="1">{"'Jan - March 2000'!$A$5:$J$46"}</definedName>
    <definedName name="___x4" hidden="1">{"'Jan - March 2000'!$A$5:$J$46"}</definedName>
    <definedName name="___x5" localSheetId="17" hidden="1">{"'Jan - March 2000'!$A$5:$J$46"}</definedName>
    <definedName name="___x5" hidden="1">{"'Jan - March 2000'!$A$5:$J$46"}</definedName>
    <definedName name="___x6" localSheetId="17" hidden="1">{"'Jan - March 2000'!$A$5:$J$46"}</definedName>
    <definedName name="___x6" hidden="1">{"'Jan - March 2000'!$A$5:$J$46"}</definedName>
    <definedName name="___x8" localSheetId="17" hidden="1">{"'Jan - March 2000'!$A$5:$J$46"}</definedName>
    <definedName name="___x8" hidden="1">{"'Jan - March 2000'!$A$5:$J$46"}</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17"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17"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8" hidden="1">'[4]Piper Heidsieck'!#REF!</definedName>
    <definedName name="__123Graph_CGRAPH3" localSheetId="19" hidden="1">'[4]Piper Heidsieck'!#REF!</definedName>
    <definedName name="__123Graph_CGRAPH3" hidden="1">'[4]Piper Heidsieck'!#REF!</definedName>
    <definedName name="__123Graph_CGRAPH4" localSheetId="18" hidden="1">'[4]Piper Heidsieck'!#REF!</definedName>
    <definedName name="__123Graph_CGRAPH4" localSheetId="19"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8" hidden="1">'[4]Piper Heidsieck'!#REF!</definedName>
    <definedName name="__123Graph_DGRAPH4" localSheetId="19"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8" hidden="1">{"TAG1AGMS",#N/A,FALSE,"TAG 1A"}</definedName>
    <definedName name="__a123" localSheetId="19" hidden="1">{"TAG1AGMS",#N/A,FALSE,"TAG 1A"}</definedName>
    <definedName name="__a123" localSheetId="17" hidden="1">{"TAG1AGMS",#N/A,FALSE,"TAG 1A"}</definedName>
    <definedName name="__a123" hidden="1">{"TAG1AGMS",#N/A,FALSE,"TAG 1A"}</definedName>
    <definedName name="__a14" localSheetId="18" hidden="1">{"TAG1AGMS",#N/A,FALSE,"TAG 1A"}</definedName>
    <definedName name="__a14" localSheetId="19" hidden="1">{"TAG1AGMS",#N/A,FALSE,"TAG 1A"}</definedName>
    <definedName name="__a14" localSheetId="17" hidden="1">{"TAG1AGMS",#N/A,FALSE,"TAG 1A"}</definedName>
    <definedName name="__a14" hidden="1">{"TAG1AGMS",#N/A,FALSE,"TAG 1A"}</definedName>
    <definedName name="__a15" localSheetId="18" hidden="1">{"weichwaren",#N/A,FALSE,"Liste 1";"hartwaren",#N/A,FALSE,"Liste 1";"food",#N/A,FALSE,"Liste 1";"fleisch",#N/A,FALSE,"Liste 1"}</definedName>
    <definedName name="__a15" localSheetId="19" hidden="1">{"weichwaren",#N/A,FALSE,"Liste 1";"hartwaren",#N/A,FALSE,"Liste 1";"food",#N/A,FALSE,"Liste 1";"fleisch",#N/A,FALSE,"Liste 1"}</definedName>
    <definedName name="__a15" localSheetId="17" hidden="1">{"weichwaren",#N/A,FALSE,"Liste 1";"hartwaren",#N/A,FALSE,"Liste 1";"food",#N/A,FALSE,"Liste 1";"fleisch",#N/A,FALSE,"Liste 1"}</definedName>
    <definedName name="__a15" hidden="1">{"weichwaren",#N/A,FALSE,"Liste 1";"hartwaren",#N/A,FALSE,"Liste 1";"food",#N/A,FALSE,"Liste 1";"fleisch",#N/A,FALSE,"Liste 1"}</definedName>
    <definedName name="__a16" localSheetId="18"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17" hidden="1">{"weichwaren",#N/A,FALSE,"Liste 1";"hartwaren",#N/A,FALSE,"Liste 1";"food",#N/A,FALSE,"Liste 1";"fleisch",#N/A,FALSE,"Liste 1"}</definedName>
    <definedName name="__a16" hidden="1">{"weichwaren",#N/A,FALSE,"Liste 1";"hartwaren",#N/A,FALSE,"Liste 1";"food",#N/A,FALSE,"Liste 1";"fleisch",#N/A,FALSE,"Liste 1"}</definedName>
    <definedName name="__a17" localSheetId="18" hidden="1">{"TAG1AGMS",#N/A,FALSE,"TAG 1A"}</definedName>
    <definedName name="__a17" localSheetId="19" hidden="1">{"TAG1AGMS",#N/A,FALSE,"TAG 1A"}</definedName>
    <definedName name="__a17" localSheetId="17" hidden="1">{"TAG1AGMS",#N/A,FALSE,"TAG 1A"}</definedName>
    <definedName name="__a17" hidden="1">{"TAG1AGMS",#N/A,FALSE,"TAG 1A"}</definedName>
    <definedName name="__a18" localSheetId="18" hidden="1">{"Tages_D",#N/A,FALSE,"Tagesbericht";"Tages_PL",#N/A,FALSE,"Tagesbericht"}</definedName>
    <definedName name="__a18" localSheetId="19" hidden="1">{"Tages_D",#N/A,FALSE,"Tagesbericht";"Tages_PL",#N/A,FALSE,"Tagesbericht"}</definedName>
    <definedName name="__a18" localSheetId="17" hidden="1">{"Tages_D",#N/A,FALSE,"Tagesbericht";"Tages_PL",#N/A,FALSE,"Tagesbericht"}</definedName>
    <definedName name="__a18" hidden="1">{"Tages_D",#N/A,FALSE,"Tagesbericht";"Tages_PL",#N/A,FALSE,"Tagesbericht"}</definedName>
    <definedName name="__a19" localSheetId="18" hidden="1">{"fleisch",#N/A,FALSE,"WG HK";"food",#N/A,FALSE,"WG HK";"hartwaren",#N/A,FALSE,"WG HK";"weichwaren",#N/A,FALSE,"WG HK"}</definedName>
    <definedName name="__a19" localSheetId="19" hidden="1">{"fleisch",#N/A,FALSE,"WG HK";"food",#N/A,FALSE,"WG HK";"hartwaren",#N/A,FALSE,"WG HK";"weichwaren",#N/A,FALSE,"WG HK"}</definedName>
    <definedName name="__a19" localSheetId="17" hidden="1">{"fleisch",#N/A,FALSE,"WG HK";"food",#N/A,FALSE,"WG HK";"hartwaren",#N/A,FALSE,"WG HK";"weichwaren",#N/A,FALSE,"WG HK"}</definedName>
    <definedName name="__a19" hidden="1">{"fleisch",#N/A,FALSE,"WG HK";"food",#N/A,FALSE,"WG HK";"hartwaren",#N/A,FALSE,"WG HK";"weichwaren",#N/A,FALSE,"WG HK"}</definedName>
    <definedName name="__a33" localSheetId="18" hidden="1">{"fleisch",#N/A,FALSE,"WG HK";"food",#N/A,FALSE,"WG HK";"hartwaren",#N/A,FALSE,"WG HK";"weichwaren",#N/A,FALSE,"WG HK"}</definedName>
    <definedName name="__a33" localSheetId="19" hidden="1">{"fleisch",#N/A,FALSE,"WG HK";"food",#N/A,FALSE,"WG HK";"hartwaren",#N/A,FALSE,"WG HK";"weichwaren",#N/A,FALSE,"WG HK"}</definedName>
    <definedName name="__a33" localSheetId="17" hidden="1">{"fleisch",#N/A,FALSE,"WG HK";"food",#N/A,FALSE,"WG HK";"hartwaren",#N/A,FALSE,"WG HK";"weichwaren",#N/A,FALSE,"WG HK"}</definedName>
    <definedName name="__a33" hidden="1">{"fleisch",#N/A,FALSE,"WG HK";"food",#N/A,FALSE,"WG HK";"hartwaren",#N/A,FALSE,"WG HK";"weichwaren",#N/A,FALSE,"WG HK"}</definedName>
    <definedName name="__a55" localSheetId="18" hidden="1">{"Tages_D",#N/A,FALSE,"Tagesbericht";"Tages_PL",#N/A,FALSE,"Tagesbericht"}</definedName>
    <definedName name="__a55" localSheetId="19" hidden="1">{"Tages_D",#N/A,FALSE,"Tagesbericht";"Tages_PL",#N/A,FALSE,"Tagesbericht"}</definedName>
    <definedName name="__a55" localSheetId="17" hidden="1">{"Tages_D",#N/A,FALSE,"Tagesbericht";"Tages_PL",#N/A,FALSE,"Tagesbericht"}</definedName>
    <definedName name="__a55" hidden="1">{"Tages_D",#N/A,FALSE,"Tagesbericht";"Tages_PL",#N/A,FALSE,"Tagesbericht"}</definedName>
    <definedName name="__a66" localSheetId="18" hidden="1">{"TAG1AGMS",#N/A,FALSE,"TAG 1A"}</definedName>
    <definedName name="__a66" localSheetId="19" hidden="1">{"TAG1AGMS",#N/A,FALSE,"TAG 1A"}</definedName>
    <definedName name="__a66" localSheetId="17" hidden="1">{"TAG1AGMS",#N/A,FALSE,"TAG 1A"}</definedName>
    <definedName name="__a66" hidden="1">{"TAG1AGMS",#N/A,FALSE,"TAG 1A"}</definedName>
    <definedName name="__aa22" localSheetId="18" hidden="1">{"Tages_D",#N/A,FALSE,"Tagesbericht";"Tages_PL",#N/A,FALSE,"Tagesbericht"}</definedName>
    <definedName name="__aa22" localSheetId="19" hidden="1">{"Tages_D",#N/A,FALSE,"Tagesbericht";"Tages_PL",#N/A,FALSE,"Tagesbericht"}</definedName>
    <definedName name="__aa22" localSheetId="17" hidden="1">{"Tages_D",#N/A,FALSE,"Tagesbericht";"Tages_PL",#N/A,FALSE,"Tagesbericht"}</definedName>
    <definedName name="__aa22" hidden="1">{"Tages_D",#N/A,FALSE,"Tagesbericht";"Tages_PL",#N/A,FALSE,"Tagesbericht"}</definedName>
    <definedName name="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8" hidden="1">{"weichwaren",#N/A,FALSE,"Liste 1";"hartwaren",#N/A,FALSE,"Liste 1";"food",#N/A,FALSE,"Liste 1";"fleisch",#N/A,FALSE,"Liste 1"}</definedName>
    <definedName name="__b16" localSheetId="19" hidden="1">{"weichwaren",#N/A,FALSE,"Liste 1";"hartwaren",#N/A,FALSE,"Liste 1";"food",#N/A,FALSE,"Liste 1";"fleisch",#N/A,FALSE,"Liste 1"}</definedName>
    <definedName name="__b16" localSheetId="17" hidden="1">{"weichwaren",#N/A,FALSE,"Liste 1";"hartwaren",#N/A,FALSE,"Liste 1";"food",#N/A,FALSE,"Liste 1";"fleisch",#N/A,FALSE,"Liste 1"}</definedName>
    <definedName name="__b16" hidden="1">{"weichwaren",#N/A,FALSE,"Liste 1";"hartwaren",#N/A,FALSE,"Liste 1";"food",#N/A,FALSE,"Liste 1";"fleisch",#N/A,FALSE,"Liste 1"}</definedName>
    <definedName name="__b18" localSheetId="18" hidden="1">{"Tages_D",#N/A,FALSE,"Tagesbericht";"Tages_PL",#N/A,FALSE,"Tagesbericht"}</definedName>
    <definedName name="__b18" localSheetId="19" hidden="1">{"Tages_D",#N/A,FALSE,"Tagesbericht";"Tages_PL",#N/A,FALSE,"Tagesbericht"}</definedName>
    <definedName name="__b18" localSheetId="17" hidden="1">{"Tages_D",#N/A,FALSE,"Tagesbericht";"Tages_PL",#N/A,FALSE,"Tagesbericht"}</definedName>
    <definedName name="__b18" hidden="1">{"Tages_D",#N/A,FALSE,"Tagesbericht";"Tages_PL",#N/A,FALSE,"Tagesbericht"}</definedName>
    <definedName name="__b19" localSheetId="18" hidden="1">{"Tages_D",#N/A,FALSE,"Tagesbericht";"Tages_PL",#N/A,FALSE,"Tagesbericht"}</definedName>
    <definedName name="__b19" localSheetId="19" hidden="1">{"Tages_D",#N/A,FALSE,"Tagesbericht";"Tages_PL",#N/A,FALSE,"Tagesbericht"}</definedName>
    <definedName name="__b19" localSheetId="17" hidden="1">{"Tages_D",#N/A,FALSE,"Tagesbericht";"Tages_PL",#N/A,FALSE,"Tagesbericht"}</definedName>
    <definedName name="__b19" hidden="1">{"Tages_D",#N/A,FALSE,"Tagesbericht";"Tages_PL",#N/A,FALSE,"Tagesbericht"}</definedName>
    <definedName name="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8" hidden="1">{"AS",#N/A,FALSE,"Dec_BS";"LIAB",#N/A,FALSE,"Dec_BS"}</definedName>
    <definedName name="__bs1" localSheetId="19" hidden="1">{"AS",#N/A,FALSE,"Dec_BS";"LIAB",#N/A,FALSE,"Dec_BS"}</definedName>
    <definedName name="__bs1" localSheetId="17" hidden="1">{"AS",#N/A,FALSE,"Dec_BS";"LIAB",#N/A,FALSE,"Dec_BS"}</definedName>
    <definedName name="__bs1" hidden="1">{"AS",#N/A,FALSE,"Dec_BS";"LIAB",#N/A,FALSE,"Dec_BS"}</definedName>
    <definedName name="__bs2" localSheetId="18" hidden="1">{"AS",#N/A,FALSE,"Dec_BS";"LIAB",#N/A,FALSE,"Dec_BS"}</definedName>
    <definedName name="__bs2" localSheetId="19" hidden="1">{"AS",#N/A,FALSE,"Dec_BS";"LIAB",#N/A,FALSE,"Dec_BS"}</definedName>
    <definedName name="__bs2" localSheetId="17" hidden="1">{"AS",#N/A,FALSE,"Dec_BS";"LIAB",#N/A,FALSE,"Dec_BS"}</definedName>
    <definedName name="__bs2" hidden="1">{"AS",#N/A,FALSE,"Dec_BS";"LIAB",#N/A,FALSE,"Dec_BS"}</definedName>
    <definedName name="__bum1" localSheetId="17" hidden="1">{#N/A,#N/A,TRUE,"5.2 LIVRARI (TROL)-BURO"}</definedName>
    <definedName name="__bum1" hidden="1">{#N/A,#N/A,TRUE,"5.2 LIVRARI (TROL)-BURO"}</definedName>
    <definedName name="__cd12" localSheetId="18" hidden="1">{"Tages_D",#N/A,FALSE,"Tagesbericht";"Tages_PL",#N/A,FALSE,"Tagesbericht"}</definedName>
    <definedName name="__cd12" localSheetId="19" hidden="1">{"Tages_D",#N/A,FALSE,"Tagesbericht";"Tages_PL",#N/A,FALSE,"Tagesbericht"}</definedName>
    <definedName name="__cd12" localSheetId="17" hidden="1">{"Tages_D",#N/A,FALSE,"Tagesbericht";"Tages_PL",#N/A,FALSE,"Tagesbericht"}</definedName>
    <definedName name="__cd12" hidden="1">{"Tages_D",#N/A,FALSE,"Tagesbericht";"Tages_PL",#N/A,FALSE,"Tagesbericht"}</definedName>
    <definedName name="__CP0705" localSheetId="18" hidden="1">{"'Sheet1'!$A$1:$AI$34","'Sheet1'!$A$1:$AI$31","'Sheet1'!$B$2:$AM$25"}</definedName>
    <definedName name="__CP0705" localSheetId="19" hidden="1">{"'Sheet1'!$A$1:$AI$34","'Sheet1'!$A$1:$AI$31","'Sheet1'!$B$2:$AM$25"}</definedName>
    <definedName name="__CP0705" localSheetId="17" hidden="1">{"'Sheet1'!$A$1:$AI$34","'Sheet1'!$A$1:$AI$31","'Sheet1'!$B$2:$AM$25"}</definedName>
    <definedName name="__CP0705" hidden="1">{"'Sheet1'!$A$1:$AI$34","'Sheet1'!$A$1:$AI$31","'Sheet1'!$B$2:$AM$25"}</definedName>
    <definedName name="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8" hidden="1">{"LBO Summary",#N/A,FALSE,"Summary"}</definedName>
    <definedName name="__feb2" localSheetId="19" hidden="1">{"LBO Summary",#N/A,FALSE,"Summary"}</definedName>
    <definedName name="__feb2" localSheetId="17" hidden="1">{"LBO Summary",#N/A,FALSE,"Summary"}</definedName>
    <definedName name="__feb2" hidden="1">{"LBO Summary",#N/A,FALSE,"Summary"}</definedName>
    <definedName name="__FY03" localSheetId="18" hidden="1">{"'Sheet1'!$A$1:$AI$34","'Sheet1'!$A$1:$AI$31","'Sheet1'!$B$2:$AM$25"}</definedName>
    <definedName name="__FY03" localSheetId="19" hidden="1">{"'Sheet1'!$A$1:$AI$34","'Sheet1'!$A$1:$AI$31","'Sheet1'!$B$2:$AM$25"}</definedName>
    <definedName name="__FY03" localSheetId="17" hidden="1">{"'Sheet1'!$A$1:$AI$34","'Sheet1'!$A$1:$AI$31","'Sheet1'!$B$2:$AM$25"}</definedName>
    <definedName name="__FY03" hidden="1">{"'Sheet1'!$A$1:$AI$34","'Sheet1'!$A$1:$AI$31","'Sheet1'!$B$2:$AM$25"}</definedName>
    <definedName name="__IntlFixup" hidden="1">TRUE</definedName>
    <definedName name="__IntlFixupTable" localSheetId="18" hidden="1">#REF!</definedName>
    <definedName name="__IntlFixupTable" localSheetId="19" hidden="1">#REF!</definedName>
    <definedName name="__IntlFixupTable" hidden="1">#REF!</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17"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8" hidden="1">{"LBO Summary",#N/A,FALSE,"Summary"}</definedName>
    <definedName name="__new3" localSheetId="19" hidden="1">{"LBO Summary",#N/A,FALSE,"Summary"}</definedName>
    <definedName name="__new3" localSheetId="17" hidden="1">{"LBO Summary",#N/A,FALSE,"Summary"}</definedName>
    <definedName name="__new3" hidden="1">{"LBO Summary",#N/A,FALSE,"Summary"}</definedName>
    <definedName name="__new4" localSheetId="18" hidden="1">{"LBO Summary",#N/A,FALSE,"Summary"}</definedName>
    <definedName name="__new4" localSheetId="19" hidden="1">{"LBO Summary",#N/A,FALSE,"Summary"}</definedName>
    <definedName name="__new4" localSheetId="17" hidden="1">{"LBO Summary",#N/A,FALSE,"Summary"}</definedName>
    <definedName name="__new4" hidden="1">{"LBO Summary",#N/A,FALSE,"Summary"}</definedName>
    <definedName name="__new5" localSheetId="18" hidden="1">{"assumptions",#N/A,FALSE,"Scenario 1";"valuation",#N/A,FALSE,"Scenario 1"}</definedName>
    <definedName name="__new5" localSheetId="19" hidden="1">{"assumptions",#N/A,FALSE,"Scenario 1";"valuation",#N/A,FALSE,"Scenario 1"}</definedName>
    <definedName name="__new5" localSheetId="17" hidden="1">{"assumptions",#N/A,FALSE,"Scenario 1";"valuation",#N/A,FALSE,"Scenario 1"}</definedName>
    <definedName name="__new5" hidden="1">{"assumptions",#N/A,FALSE,"Scenario 1";"valuation",#N/A,FALSE,"Scenario 1"}</definedName>
    <definedName name="__new6" localSheetId="18" hidden="1">{"LBO Summary",#N/A,FALSE,"Summary"}</definedName>
    <definedName name="__new6" localSheetId="19" hidden="1">{"LBO Summary",#N/A,FALSE,"Summary"}</definedName>
    <definedName name="__new6" localSheetId="17" hidden="1">{"LBO Summary",#N/A,FALSE,"Summary"}</definedName>
    <definedName name="__new6" hidden="1">{"LBO Summary",#N/A,FALSE,"Summary"}</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17"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8"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localSheetId="17"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7" hidden="1">{"'Summary'!$A$1:$J$46"}</definedName>
    <definedName name="__pd10" hidden="1">{"'Summary'!$A$1:$J$46"}</definedName>
    <definedName name="__PD11" localSheetId="17" hidden="1">{"'Summary'!$A$1:$J$46"}</definedName>
    <definedName name="__PD11" hidden="1">{"'Summary'!$A$1:$J$46"}</definedName>
    <definedName name="__R" localSheetId="17" hidden="1">{#N/A,#N/A,FALSE,"Ventes V.P. V.U.";#N/A,#N/A,FALSE,"Les Concurences";#N/A,#N/A,FALSE,"DACIA"}</definedName>
    <definedName name="__R" hidden="1">{#N/A,#N/A,FALSE,"Ventes V.P. V.U.";#N/A,#N/A,FALSE,"Les Concurences";#N/A,#N/A,FALSE,"DACIA"}</definedName>
    <definedName name="__re10" localSheetId="18"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localSheetId="17"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8" hidden="1">{#N/A,#N/A,FALSE,"Aging Summary";#N/A,#N/A,FALSE,"Ratio Analysis";#N/A,#N/A,FALSE,"Test 120 Day Accts";#N/A,#N/A,FALSE,"Tickmarks"}</definedName>
    <definedName name="__s3" localSheetId="19" hidden="1">{#N/A,#N/A,FALSE,"Aging Summary";#N/A,#N/A,FALSE,"Ratio Analysis";#N/A,#N/A,FALSE,"Test 120 Day Accts";#N/A,#N/A,FALSE,"Tickmarks"}</definedName>
    <definedName name="__s3" localSheetId="17" hidden="1">{#N/A,#N/A,FALSE,"Aging Summary";#N/A,#N/A,FALSE,"Ratio Analysis";#N/A,#N/A,FALSE,"Test 120 Day Accts";#N/A,#N/A,FALSE,"Tickmarks"}</definedName>
    <definedName name="__s3" hidden="1">{#N/A,#N/A,FALSE,"Aging Summary";#N/A,#N/A,FALSE,"Ratio Analysis";#N/A,#N/A,FALSE,"Test 120 Day Accts";#N/A,#N/A,FALSE,"Tickmarks"}</definedName>
    <definedName name="__s4" localSheetId="18"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17" hidden="1">{#N/A,#N/A,FALSE,"Aging Summary";#N/A,#N/A,FALSE,"Ratio Analysis";#N/A,#N/A,FALSE,"Test 120 Day Accts";#N/A,#N/A,FALSE,"Tickmarks"}</definedName>
    <definedName name="__s4" hidden="1">{#N/A,#N/A,FALSE,"Aging Summary";#N/A,#N/A,FALSE,"Ratio Analysis";#N/A,#N/A,FALSE,"Test 120 Day Accts";#N/A,#N/A,FALSE,"Tickmarks"}</definedName>
    <definedName name="__SD30" localSheetId="17" hidden="1">{"'Summary'!$A$1:$J$46"}</definedName>
    <definedName name="__SD30" hidden="1">{"'Summary'!$A$1:$J$46"}</definedName>
    <definedName name="__u18" localSheetId="18" hidden="1">{"Tages_D",#N/A,FALSE,"Tagesbericht";"Tages_PL",#N/A,FALSE,"Tagesbericht"}</definedName>
    <definedName name="__u18" localSheetId="19" hidden="1">{"Tages_D",#N/A,FALSE,"Tagesbericht";"Tages_PL",#N/A,FALSE,"Tagesbericht"}</definedName>
    <definedName name="__u18" localSheetId="17" hidden="1">{"Tages_D",#N/A,FALSE,"Tagesbericht";"Tages_PL",#N/A,FALSE,"Tagesbericht"}</definedName>
    <definedName name="__u18" hidden="1">{"Tages_D",#N/A,FALSE,"Tagesbericht";"Tages_PL",#N/A,FALSE,"Tagesbericht"}</definedName>
    <definedName name="__u20" localSheetId="18" hidden="1">{"fleisch",#N/A,FALSE,"WG HK";"food",#N/A,FALSE,"WG HK";"hartwaren",#N/A,FALSE,"WG HK";"weichwaren",#N/A,FALSE,"WG HK"}</definedName>
    <definedName name="__u20" localSheetId="19" hidden="1">{"fleisch",#N/A,FALSE,"WG HK";"food",#N/A,FALSE,"WG HK";"hartwaren",#N/A,FALSE,"WG HK";"weichwaren",#N/A,FALSE,"WG HK"}</definedName>
    <definedName name="__u20" localSheetId="17" hidden="1">{"fleisch",#N/A,FALSE,"WG HK";"food",#N/A,FALSE,"WG HK";"hartwaren",#N/A,FALSE,"WG HK";"weichwaren",#N/A,FALSE,"WG HK"}</definedName>
    <definedName name="__u20" hidden="1">{"fleisch",#N/A,FALSE,"WG HK";"food",#N/A,FALSE,"WG HK";"hartwaren",#N/A,FALSE,"WG HK";"weichwaren",#N/A,FALSE,"WG HK"}</definedName>
    <definedName name="__VB5" localSheetId="17" hidden="1">{#N/A,#N/A,FALSE,"Ventes V.P. V.U.";#N/A,#N/A,FALSE,"Les Concurences";#N/A,#N/A,FALSE,"DACIA"}</definedName>
    <definedName name="__VB5" hidden="1">{#N/A,#N/A,FALSE,"Ventes V.P. V.U.";#N/A,#N/A,FALSE,"Les Concurences";#N/A,#N/A,FALSE,"DACIA"}</definedName>
    <definedName name="__wrn1" localSheetId="17" hidden="1">{"Base_Economics",#N/A,FALSE,"BP Amoco Summary";"Base_MOD_CashFlows",#N/A,FALSE,"BP Amoco Summary"}</definedName>
    <definedName name="__wrn1" hidden="1">{"Base_Economics",#N/A,FALSE,"BP Amoco Summary";"Base_MOD_CashFlows",#N/A,FALSE,"BP Amoco Summary"}</definedName>
    <definedName name="__wrn2" localSheetId="17" hidden="1">{"Bus_Plan_Sht",#N/A,FALSE,"Bus Plan Sht"}</definedName>
    <definedName name="__wrn2" hidden="1">{"Bus_Plan_Sht",#N/A,FALSE,"Bus Plan Sht"}</definedName>
    <definedName name="__wrn3" localSheetId="17" hidden="1">{"Incremental_Cashflows",#N/A,FALSE,"BP Amoco Summary";"Incremental_Economics",#N/A,FALSE,"BP Amoco Summary"}</definedName>
    <definedName name="__wrn3" hidden="1">{"Incremental_Cashflows",#N/A,FALSE,"BP Amoco Summary";"Incremental_Economics",#N/A,FALSE,"BP Amoco Summary"}</definedName>
    <definedName name="__x1" localSheetId="18"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17"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17"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8"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localSheetId="17"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8"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localSheetId="17"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8"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17"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8"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17"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7"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8" hidden="1">#REF!</definedName>
    <definedName name="_10__123Graph_CCHART_1" localSheetId="19" hidden="1">#REF!</definedName>
    <definedName name="_10__123Graph_CCHART_1" hidden="1">#REF!</definedName>
    <definedName name="_10__123Graph_CCHART_3" hidden="1">#REF!</definedName>
    <definedName name="_10__123Graph_XCHART_3" hidden="1">'[8]#REF'!$A$15:$A$25</definedName>
    <definedName name="_11__123Graph_AChart_21C" localSheetId="18" hidden="1">[1]OtherKPI!#REF!</definedName>
    <definedName name="_11__123Graph_AChart_21C" localSheetId="19"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8" hidden="1">#REF!</definedName>
    <definedName name="_11__123Graph_CCHART_3" localSheetId="19" hidden="1">#REF!</definedName>
    <definedName name="_11__123Graph_CCHART_3" hidden="1">#REF!</definedName>
    <definedName name="_11__123Graph_DCHART_1" hidden="1">#REF!</definedName>
    <definedName name="_12" localSheetId="17" hidden="1">{"AS",#N/A,FALSE,"Dec_BS_Fnl";"LIAB",#N/A,FALSE,"Dec_BS_Fnl"}</definedName>
    <definedName name="_12" hidden="1">{"AS",#N/A,FALSE,"Dec_BS_Fnl";"LIAB",#N/A,FALSE,"Dec_BS_Fnl"}</definedName>
    <definedName name="_12__123Graph_AChart_22C" localSheetId="18" hidden="1">[1]OtherKPI!#REF!</definedName>
    <definedName name="_12__123Graph_AChart_22C" localSheetId="19"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8" hidden="1">#REF!</definedName>
    <definedName name="_12__123Graph_DCHART_1" localSheetId="19" hidden="1">#REF!</definedName>
    <definedName name="_12__123Graph_DCHART_1" hidden="1">#REF!</definedName>
    <definedName name="_12__123Graph_DCHART_3" hidden="1">#REF!</definedName>
    <definedName name="_1211434" localSheetId="17" hidden="1">{"AS",#N/A,FALSE,"Dec_BS";"LIAB",#N/A,FALSE,"Dec_BS"}</definedName>
    <definedName name="_1211434" hidden="1">{"AS",#N/A,FALSE,"Dec_BS";"LIAB",#N/A,FALSE,"Dec_BS"}</definedName>
    <definedName name="_13__123Graph_AChart_23C" localSheetId="18" hidden="1">[1]OtherKPI!#REF!</definedName>
    <definedName name="_13__123Graph_AChart_23C" localSheetId="19"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8" hidden="1">#REF!</definedName>
    <definedName name="_13__123Graph_DCHART_3" localSheetId="19" hidden="1">#REF!</definedName>
    <definedName name="_13__123Graph_DCHART_3" hidden="1">#REF!</definedName>
    <definedName name="_13__123Graph_ECHART_3" hidden="1">#REF!</definedName>
    <definedName name="_14__123Graph_AChart_24C" localSheetId="18" hidden="1">[1]OtherKPI!#REF!</definedName>
    <definedName name="_14__123Graph_AChart_24C" localSheetId="19"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8" hidden="1">#REF!</definedName>
    <definedName name="_14__123Graph_ECHART_3" localSheetId="19" hidden="1">#REF!</definedName>
    <definedName name="_14__123Graph_ECHART_3" hidden="1">#REF!</definedName>
    <definedName name="_14__123Graph_XCHART_2" hidden="1">#REF!</definedName>
    <definedName name="_15__123Graph_AChart_25C" localSheetId="18" hidden="1">[1]OtherKPI!#REF!</definedName>
    <definedName name="_15__123Graph_AChart_25C" localSheetId="19"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8" hidden="1">#REF!</definedName>
    <definedName name="_15__123Graph_XCHART_2" localSheetId="19" hidden="1">#REF!</definedName>
    <definedName name="_15__123Graph_XCHART_2" hidden="1">#REF!</definedName>
    <definedName name="_15__123Graph_XCHART_3" hidden="1">#REF!</definedName>
    <definedName name="_15__123Graph_XCHART_4" hidden="1">'[8]#REF'!$A$35:$A$48</definedName>
    <definedName name="_16__123Graph_AChart_26C" localSheetId="18" hidden="1">[1]OtherKPI!#REF!</definedName>
    <definedName name="_16__123Graph_AChart_26C" localSheetId="19"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8" hidden="1">#REF!</definedName>
    <definedName name="_16__123Graph_XCHART_3" localSheetId="19" hidden="1">#REF!</definedName>
    <definedName name="_16__123Graph_XCHART_3" hidden="1">#REF!</definedName>
    <definedName name="_16__123Graph_XCHART_4" hidden="1">#REF!</definedName>
    <definedName name="_17__123Graph_AChart_27C" localSheetId="18" hidden="1">[1]OtherKPI!#REF!</definedName>
    <definedName name="_17__123Graph_AChart_27C" localSheetId="19"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8" hidden="1">#REF!</definedName>
    <definedName name="_17__123Graph_XCHART_4" localSheetId="19" hidden="1">#REF!</definedName>
    <definedName name="_17__123Graph_XCHART_4" hidden="1">#REF!</definedName>
    <definedName name="_17__123Graph_XCHART_5" hidden="1">#REF!</definedName>
    <definedName name="_18__123Graph_AChart_2A" localSheetId="18" hidden="1">[1]OtherKPI!#REF!</definedName>
    <definedName name="_18__123Graph_AChart_2A" localSheetId="19"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8" hidden="1">#REF!</definedName>
    <definedName name="_18__123Graph_XCHART_5" localSheetId="19" hidden="1">#REF!</definedName>
    <definedName name="_18__123Graph_XCHART_5" hidden="1">#REF!</definedName>
    <definedName name="_19__123Graph_AChart_3A" localSheetId="18" hidden="1">[1]OtherKPI!#REF!</definedName>
    <definedName name="_19__123Graph_AChart_3A" localSheetId="19"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8" hidden="1">[1]OtherKPI!#REF!</definedName>
    <definedName name="_2__123Graph_AChart_11B" localSheetId="19"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8" hidden="1">[1]OtherKPI!#REF!</definedName>
    <definedName name="_21__123Graph_AChart_5A" localSheetId="19" hidden="1">[1]OtherKPI!#REF!</definedName>
    <definedName name="_21__123Graph_AChart_5A" hidden="1">[1]OtherKPI!#REF!</definedName>
    <definedName name="_21__123Graph_CCHART_3" hidden="1">#REF!</definedName>
    <definedName name="_22__123Graph_AChart_6A" localSheetId="18" hidden="1">[1]OtherKPI!#REF!</definedName>
    <definedName name="_22__123Graph_AChart_6A" localSheetId="19" hidden="1">[1]OtherKPI!#REF!</definedName>
    <definedName name="_22__123Graph_AChart_6A" hidden="1">[1]OtherKPI!#REF!</definedName>
    <definedName name="_22__123Graph_DCHART_1" hidden="1">#REF!</definedName>
    <definedName name="_23__123Graph_AChart_7A" localSheetId="18" hidden="1">[1]OtherKPI!#REF!</definedName>
    <definedName name="_23__123Graph_AChart_7A" localSheetId="19" hidden="1">[1]OtherKPI!#REF!</definedName>
    <definedName name="_23__123Graph_AChart_7A" hidden="1">[1]OtherKPI!#REF!</definedName>
    <definedName name="_23__123Graph_DCHART_1" hidden="1">#REF!</definedName>
    <definedName name="_24__123Graph_AChart_8A" localSheetId="18" hidden="1">[1]OtherKPI!#REF!</definedName>
    <definedName name="_24__123Graph_AChart_8A" localSheetId="19" hidden="1">[1]OtherKPI!#REF!</definedName>
    <definedName name="_24__123Graph_AChart_8A" hidden="1">[1]OtherKPI!#REF!</definedName>
    <definedName name="_24__123Graph_DCHART_3" hidden="1">#REF!</definedName>
    <definedName name="_25__123Graph_AChart_9A" localSheetId="18" hidden="1">[1]OtherKPI!#REF!</definedName>
    <definedName name="_25__123Graph_AChart_9A" localSheetId="19" hidden="1">[1]OtherKPI!#REF!</definedName>
    <definedName name="_25__123Graph_AChart_9A" hidden="1">[1]OtherKPI!#REF!</definedName>
    <definedName name="_25__123Graph_DCHART_3" hidden="1">#REF!</definedName>
    <definedName name="_26__123Graph_BChart_12B" localSheetId="18" hidden="1">[1]OtherKPI!#REF!</definedName>
    <definedName name="_26__123Graph_BChart_12B" localSheetId="19" hidden="1">[1]OtherKPI!#REF!</definedName>
    <definedName name="_26__123Graph_BChart_12B" hidden="1">[1]OtherKPI!#REF!</definedName>
    <definedName name="_26__123Graph_ECHART_3" hidden="1">#REF!</definedName>
    <definedName name="_27__123Graph_BChart_13B" localSheetId="18" hidden="1">[1]OtherKPI!#REF!</definedName>
    <definedName name="_27__123Graph_BChart_13B" localSheetId="19" hidden="1">[1]OtherKPI!#REF!</definedName>
    <definedName name="_27__123Graph_BChart_13B" hidden="1">[1]OtherKPI!#REF!</definedName>
    <definedName name="_27__123Graph_ECHART_3" hidden="1">#REF!</definedName>
    <definedName name="_28__123Graph_BChart_16B" localSheetId="18" hidden="1">[1]OtherKPI!#REF!</definedName>
    <definedName name="_28__123Graph_BChart_16B" localSheetId="19" hidden="1">[1]OtherKPI!#REF!</definedName>
    <definedName name="_28__123Graph_BChart_16B" hidden="1">[1]OtherKPI!#REF!</definedName>
    <definedName name="_28__123Graph_XCHART_2" hidden="1">#REF!</definedName>
    <definedName name="_29__123Graph_BChart_17B" localSheetId="18" hidden="1">[1]OtherKPI!#REF!</definedName>
    <definedName name="_29__123Graph_BChart_17B" localSheetId="19" hidden="1">[1]OtherKPI!#REF!</definedName>
    <definedName name="_29__123Graph_BChart_17B" hidden="1">[1]OtherKPI!#REF!</definedName>
    <definedName name="_29__123Graph_XCHART_2" hidden="1">#REF!</definedName>
    <definedName name="_3__123Graph_AChart_12B" localSheetId="18" hidden="1">[1]OtherKPI!#REF!</definedName>
    <definedName name="_3__123Graph_AChart_12B" localSheetId="19" hidden="1">[1]OtherKPI!#REF!</definedName>
    <definedName name="_3__123Graph_AChart_12B" hidden="1">[1]OtherKPI!#REF!</definedName>
    <definedName name="_3__123Graph_ACHART_2" localSheetId="18" hidden="1">#REF!</definedName>
    <definedName name="_3__123Graph_ACHART_2" localSheetId="19" hidden="1">#REF!</definedName>
    <definedName name="_3__123Graph_ACHART_2" hidden="1">#REF!</definedName>
    <definedName name="_3__123Graph_ACHART_3" localSheetId="18" hidden="1">#REF!</definedName>
    <definedName name="_3__123Graph_ACHART_3" localSheetId="19" hidden="1">#REF!</definedName>
    <definedName name="_3__123Graph_ACHART_3" hidden="1">#REF!</definedName>
    <definedName name="_3__123Graph_ACHART_4" localSheetId="18" hidden="1">#REF!</definedName>
    <definedName name="_3__123Graph_ACHART_4" localSheetId="19"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8" hidden="1">[1]OtherKPI!#REF!</definedName>
    <definedName name="_31__123Graph_BChart_21C" localSheetId="19"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8" hidden="1">[1]OtherKPI!#REF!</definedName>
    <definedName name="_33__123Graph_BChart_23C" localSheetId="19"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8" hidden="1">[1]OtherKPI!#REF!</definedName>
    <definedName name="_35__123Graph_BChart_25C" localSheetId="19"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8" hidden="1">#REF!</definedName>
    <definedName name="_4__123Graph_ACHART_4" localSheetId="19"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8" hidden="1">#REF!</definedName>
    <definedName name="_5__123Graph_ACHART_4" localSheetId="19" hidden="1">#REF!</definedName>
    <definedName name="_5__123Graph_ACHART_4" hidden="1">'[8]#REF'!$C$35:$C$48</definedName>
    <definedName name="_5__123Graph_ACHART_5" localSheetId="18" hidden="1">#REF!</definedName>
    <definedName name="_5__123Graph_ACHART_5" localSheetId="19"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7" hidden="1">{"MV_CF",#N/A,FALSE,"MV_B_CF";"MV_Cumm",#N/A,FALSE,"MV_B_IS";"MV_BS",#N/A,FALSE,"MV_B_BS"}</definedName>
    <definedName name="_586" hidden="1">{"MV_CF",#N/A,FALSE,"MV_B_CF";"MV_Cumm",#N/A,FALSE,"MV_B_IS";"MV_BS",#N/A,FALSE,"MV_B_BS"}</definedName>
    <definedName name="_59__123Graph_DChart_16B" localSheetId="18" hidden="1">[1]OtherKPI!#REF!</definedName>
    <definedName name="_59__123Graph_DChart_16B" localSheetId="19" hidden="1">[1]OtherKPI!#REF!</definedName>
    <definedName name="_59__123Graph_DChart_16B" hidden="1">[1]OtherKPI!#REF!</definedName>
    <definedName name="_6__123Graph_AChart_17B" localSheetId="18" hidden="1">[1]OtherKPI!#REF!</definedName>
    <definedName name="_6__123Graph_AChart_17B" localSheetId="19" hidden="1">[1]OtherKPI!#REF!</definedName>
    <definedName name="_6__123Graph_AChart_17B" hidden="1">[1]OtherKPI!#REF!</definedName>
    <definedName name="_6__123Graph_ACHART_4" hidden="1">#REF!</definedName>
    <definedName name="_6__123Graph_ACHART_5" hidden="1">#REF!</definedName>
    <definedName name="_6__123Graph_BCHART_2" localSheetId="18" hidden="1">#REF!</definedName>
    <definedName name="_6__123Graph_BCHART_2" localSheetId="19"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8" hidden="1">#REF!</definedName>
    <definedName name="_7__123Graph_BCHART_3" localSheetId="19" hidden="1">#REF!</definedName>
    <definedName name="_7__123Graph_BCHART_3" hidden="1">#REF!</definedName>
    <definedName name="_7__123Graph_BCHART_4" hidden="1">#REF!</definedName>
    <definedName name="_70__123Graph_DChart_8A" localSheetId="18" hidden="1">[1]OtherKPI!#REF!</definedName>
    <definedName name="_70__123Graph_DChart_8A" localSheetId="19" hidden="1">[1]OtherKPI!#REF!</definedName>
    <definedName name="_70__123Graph_DChart_8A" hidden="1">[1]OtherKPI!#REF!</definedName>
    <definedName name="_786tjh" localSheetId="17" hidden="1">{"frvgl_ag",#N/A,FALSE,"FRPRINT";"frvgl_domestic",#N/A,FALSE,"FRPRINT";"frvgl_int_sales",#N/A,FALSE,"FRPRINT"}</definedName>
    <definedName name="_786tjh" hidden="1">{"frvgl_ag",#N/A,FALSE,"FRPRINT";"frvgl_domestic",#N/A,FALSE,"FRPRINT";"frvgl_int_sales",#N/A,FALSE,"FRPRINT"}</definedName>
    <definedName name="_8__123Graph_AChart_19C" localSheetId="18" hidden="1">[1]OtherKPI!#REF!</definedName>
    <definedName name="_8__123Graph_AChart_19C" localSheetId="19"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8" hidden="1">#REF!</definedName>
    <definedName name="_8__123Graph_BCHART_4" localSheetId="19"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8" hidden="1">#REF!</definedName>
    <definedName name="_9__123Graph_BCHART_5" localSheetId="19"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8" hidden="1">{"TAG1AGMS",#N/A,FALSE,"TAG 1A"}</definedName>
    <definedName name="_a10" localSheetId="19" hidden="1">{"TAG1AGMS",#N/A,FALSE,"TAG 1A"}</definedName>
    <definedName name="_a10" localSheetId="17" hidden="1">{"TAG1AGMS",#N/A,FALSE,"TAG 1A"}</definedName>
    <definedName name="_a10" hidden="1">{"TAG1AGMS",#N/A,FALSE,"TAG 1A"}</definedName>
    <definedName name="_a111" localSheetId="18" hidden="1">{"Meas",#N/A,FALSE,"Tot Europe"}</definedName>
    <definedName name="_a111" localSheetId="19" hidden="1">{"Meas",#N/A,FALSE,"Tot Europe"}</definedName>
    <definedName name="_a111" localSheetId="17" hidden="1">{"Meas",#N/A,FALSE,"Tot Europe"}</definedName>
    <definedName name="_a111" hidden="1">{"Meas",#N/A,FALSE,"Tot Europe"}</definedName>
    <definedName name="_a123" localSheetId="18" hidden="1">{"TAG1AGMS",#N/A,FALSE,"TAG 1A"}</definedName>
    <definedName name="_a123" localSheetId="19" hidden="1">{"TAG1AGMS",#N/A,FALSE,"TAG 1A"}</definedName>
    <definedName name="_a123" localSheetId="17" hidden="1">{"TAG1AGMS",#N/A,FALSE,"TAG 1A"}</definedName>
    <definedName name="_a123" hidden="1">{"TAG1AGMS",#N/A,FALSE,"TAG 1A"}</definedName>
    <definedName name="_a14" localSheetId="18" hidden="1">{"TAG1AGMS",#N/A,FALSE,"TAG 1A"}</definedName>
    <definedName name="_a14" localSheetId="19" hidden="1">{"TAG1AGMS",#N/A,FALSE,"TAG 1A"}</definedName>
    <definedName name="_a14" localSheetId="17" hidden="1">{"TAG1AGMS",#N/A,FALSE,"TAG 1A"}</definedName>
    <definedName name="_a14" hidden="1">{"TAG1AGMS",#N/A,FALSE,"TAG 1A"}</definedName>
    <definedName name="_a15" localSheetId="18" hidden="1">{"weichwaren",#N/A,FALSE,"Liste 1";"hartwaren",#N/A,FALSE,"Liste 1";"food",#N/A,FALSE,"Liste 1";"fleisch",#N/A,FALSE,"Liste 1"}</definedName>
    <definedName name="_a15" localSheetId="19" hidden="1">{"weichwaren",#N/A,FALSE,"Liste 1";"hartwaren",#N/A,FALSE,"Liste 1";"food",#N/A,FALSE,"Liste 1";"fleisch",#N/A,FALSE,"Liste 1"}</definedName>
    <definedName name="_a15" localSheetId="17" hidden="1">{"weichwaren",#N/A,FALSE,"Liste 1";"hartwaren",#N/A,FALSE,"Liste 1";"food",#N/A,FALSE,"Liste 1";"fleisch",#N/A,FALSE,"Liste 1"}</definedName>
    <definedName name="_a15" hidden="1">{"weichwaren",#N/A,FALSE,"Liste 1";"hartwaren",#N/A,FALSE,"Liste 1";"food",#N/A,FALSE,"Liste 1";"fleisch",#N/A,FALSE,"Liste 1"}</definedName>
    <definedName name="_a16" localSheetId="18"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17" hidden="1">{"weichwaren",#N/A,FALSE,"Liste 1";"hartwaren",#N/A,FALSE,"Liste 1";"food",#N/A,FALSE,"Liste 1";"fleisch",#N/A,FALSE,"Liste 1"}</definedName>
    <definedName name="_a16" hidden="1">{"weichwaren",#N/A,FALSE,"Liste 1";"hartwaren",#N/A,FALSE,"Liste 1";"food",#N/A,FALSE,"Liste 1";"fleisch",#N/A,FALSE,"Liste 1"}</definedName>
    <definedName name="_a17" localSheetId="18" hidden="1">{"TAG1AGMS",#N/A,FALSE,"TAG 1A"}</definedName>
    <definedName name="_a17" localSheetId="19" hidden="1">{"TAG1AGMS",#N/A,FALSE,"TAG 1A"}</definedName>
    <definedName name="_a17" localSheetId="17" hidden="1">{"TAG1AGMS",#N/A,FALSE,"TAG 1A"}</definedName>
    <definedName name="_a17" hidden="1">{"TAG1AGMS",#N/A,FALSE,"TAG 1A"}</definedName>
    <definedName name="_a18" localSheetId="18" hidden="1">{"Tages_D",#N/A,FALSE,"Tagesbericht";"Tages_PL",#N/A,FALSE,"Tagesbericht"}</definedName>
    <definedName name="_a18" localSheetId="19" hidden="1">{"Tages_D",#N/A,FALSE,"Tagesbericht";"Tages_PL",#N/A,FALSE,"Tagesbericht"}</definedName>
    <definedName name="_a18" localSheetId="17" hidden="1">{"Tages_D",#N/A,FALSE,"Tagesbericht";"Tages_PL",#N/A,FALSE,"Tagesbericht"}</definedName>
    <definedName name="_a18" hidden="1">{"Tages_D",#N/A,FALSE,"Tagesbericht";"Tages_PL",#N/A,FALSE,"Tagesbericht"}</definedName>
    <definedName name="_a19" localSheetId="18" hidden="1">{"fleisch",#N/A,FALSE,"WG HK";"food",#N/A,FALSE,"WG HK";"hartwaren",#N/A,FALSE,"WG HK";"weichwaren",#N/A,FALSE,"WG HK"}</definedName>
    <definedName name="_a19" localSheetId="19" hidden="1">{"fleisch",#N/A,FALSE,"WG HK";"food",#N/A,FALSE,"WG HK";"hartwaren",#N/A,FALSE,"WG HK";"weichwaren",#N/A,FALSE,"WG HK"}</definedName>
    <definedName name="_a19" localSheetId="17" hidden="1">{"fleisch",#N/A,FALSE,"WG HK";"food",#N/A,FALSE,"WG HK";"hartwaren",#N/A,FALSE,"WG HK";"weichwaren",#N/A,FALSE,"WG HK"}</definedName>
    <definedName name="_a19" hidden="1">{"fleisch",#N/A,FALSE,"WG HK";"food",#N/A,FALSE,"WG HK";"hartwaren",#N/A,FALSE,"WG HK";"weichwaren",#N/A,FALSE,"WG HK"}</definedName>
    <definedName name="_a33" localSheetId="18" hidden="1">{"fleisch",#N/A,FALSE,"WG HK";"food",#N/A,FALSE,"WG HK";"hartwaren",#N/A,FALSE,"WG HK";"weichwaren",#N/A,FALSE,"WG HK"}</definedName>
    <definedName name="_a33" localSheetId="19" hidden="1">{"fleisch",#N/A,FALSE,"WG HK";"food",#N/A,FALSE,"WG HK";"hartwaren",#N/A,FALSE,"WG HK";"weichwaren",#N/A,FALSE,"WG HK"}</definedName>
    <definedName name="_a33" localSheetId="17" hidden="1">{"fleisch",#N/A,FALSE,"WG HK";"food",#N/A,FALSE,"WG HK";"hartwaren",#N/A,FALSE,"WG HK";"weichwaren",#N/A,FALSE,"WG HK"}</definedName>
    <definedName name="_a33" hidden="1">{"fleisch",#N/A,FALSE,"WG HK";"food",#N/A,FALSE,"WG HK";"hartwaren",#N/A,FALSE,"WG HK";"weichwaren",#N/A,FALSE,"WG HK"}</definedName>
    <definedName name="_a44" localSheetId="18" hidden="1">{"fleisch",#N/A,FALSE,"WG HK";"food",#N/A,FALSE,"WG HK";"hartwaren",#N/A,FALSE,"WG HK";"weichwaren",#N/A,FALSE,"WG HK"}</definedName>
    <definedName name="_a44" localSheetId="19" hidden="1">{"fleisch",#N/A,FALSE,"WG HK";"food",#N/A,FALSE,"WG HK";"hartwaren",#N/A,FALSE,"WG HK";"weichwaren",#N/A,FALSE,"WG HK"}</definedName>
    <definedName name="_a44" localSheetId="17" hidden="1">{"fleisch",#N/A,FALSE,"WG HK";"food",#N/A,FALSE,"WG HK";"hartwaren",#N/A,FALSE,"WG HK";"weichwaren",#N/A,FALSE,"WG HK"}</definedName>
    <definedName name="_a44" hidden="1">{"fleisch",#N/A,FALSE,"WG HK";"food",#N/A,FALSE,"WG HK";"hartwaren",#N/A,FALSE,"WG HK";"weichwaren",#N/A,FALSE,"WG HK"}</definedName>
    <definedName name="_a54" localSheetId="18" hidden="1">{"Tages_D",#N/A,FALSE,"Tagesbericht";"Tages_PL",#N/A,FALSE,"Tagesbericht"}</definedName>
    <definedName name="_a54" localSheetId="19" hidden="1">{"Tages_D",#N/A,FALSE,"Tagesbericht";"Tages_PL",#N/A,FALSE,"Tagesbericht"}</definedName>
    <definedName name="_a54" localSheetId="17" hidden="1">{"Tages_D",#N/A,FALSE,"Tagesbericht";"Tages_PL",#N/A,FALSE,"Tagesbericht"}</definedName>
    <definedName name="_a54" hidden="1">{"Tages_D",#N/A,FALSE,"Tagesbericht";"Tages_PL",#N/A,FALSE,"Tagesbericht"}</definedName>
    <definedName name="_a55" localSheetId="18" hidden="1">{"Tages_D",#N/A,FALSE,"Tagesbericht";"Tages_PL",#N/A,FALSE,"Tagesbericht"}</definedName>
    <definedName name="_a55" localSheetId="19" hidden="1">{"Tages_D",#N/A,FALSE,"Tagesbericht";"Tages_PL",#N/A,FALSE,"Tagesbericht"}</definedName>
    <definedName name="_a55" localSheetId="17" hidden="1">{"Tages_D",#N/A,FALSE,"Tagesbericht";"Tages_PL",#N/A,FALSE,"Tagesbericht"}</definedName>
    <definedName name="_a55" hidden="1">{"Tages_D",#N/A,FALSE,"Tagesbericht";"Tages_PL",#N/A,FALSE,"Tagesbericht"}</definedName>
    <definedName name="_a66" localSheetId="18" hidden="1">{"TAG1AGMS",#N/A,FALSE,"TAG 1A"}</definedName>
    <definedName name="_a66" localSheetId="19" hidden="1">{"TAG1AGMS",#N/A,FALSE,"TAG 1A"}</definedName>
    <definedName name="_a66" localSheetId="17" hidden="1">{"TAG1AGMS",#N/A,FALSE,"TAG 1A"}</definedName>
    <definedName name="_a66" hidden="1">{"TAG1AGMS",#N/A,FALSE,"TAG 1A"}</definedName>
    <definedName name="_aa22" localSheetId="18" hidden="1">{"Tages_D",#N/A,FALSE,"Tagesbericht";"Tages_PL",#N/A,FALSE,"Tagesbericht"}</definedName>
    <definedName name="_aa22" localSheetId="19" hidden="1">{"Tages_D",#N/A,FALSE,"Tagesbericht";"Tages_PL",#N/A,FALSE,"Tagesbericht"}</definedName>
    <definedName name="_aa22" localSheetId="17" hidden="1">{"Tages_D",#N/A,FALSE,"Tagesbericht";"Tages_PL",#N/A,FALSE,"Tagesbericht"}</definedName>
    <definedName name="_aa22" hidden="1">{"Tages_D",#N/A,FALSE,"Tagesbericht";"Tages_PL",#N/A,FALSE,"Tagesbericht"}</definedName>
    <definedName name="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8" hidden="1">{"Tages_D",#N/A,FALSE,"Tagesbericht";"Tages_PL",#N/A,FALSE,"Tagesbericht"}</definedName>
    <definedName name="_b18" localSheetId="19" hidden="1">{"Tages_D",#N/A,FALSE,"Tagesbericht";"Tages_PL",#N/A,FALSE,"Tagesbericht"}</definedName>
    <definedName name="_b18" localSheetId="17" hidden="1">{"Tages_D",#N/A,FALSE,"Tagesbericht";"Tages_PL",#N/A,FALSE,"Tagesbericht"}</definedName>
    <definedName name="_b18" hidden="1">{"Tages_D",#N/A,FALSE,"Tagesbericht";"Tages_PL",#N/A,FALSE,"Tagesbericht"}</definedName>
    <definedName name="_b19" localSheetId="18" hidden="1">{"Tages_D",#N/A,FALSE,"Tagesbericht";"Tages_PL",#N/A,FALSE,"Tagesbericht"}</definedName>
    <definedName name="_b19" localSheetId="19" hidden="1">{"Tages_D",#N/A,FALSE,"Tagesbericht";"Tages_PL",#N/A,FALSE,"Tagesbericht"}</definedName>
    <definedName name="_b19" localSheetId="17" hidden="1">{"Tages_D",#N/A,FALSE,"Tagesbericht";"Tages_PL",#N/A,FALSE,"Tagesbericht"}</definedName>
    <definedName name="_b19" hidden="1">{"Tages_D",#N/A,FALSE,"Tagesbericht";"Tages_PL",#N/A,FALSE,"Tagesbericht"}</definedName>
    <definedName name="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8" hidden="1">{"AS",#N/A,FALSE,"Dec_BS";"LIAB",#N/A,FALSE,"Dec_BS"}</definedName>
    <definedName name="_bs1" localSheetId="19" hidden="1">{"AS",#N/A,FALSE,"Dec_BS";"LIAB",#N/A,FALSE,"Dec_BS"}</definedName>
    <definedName name="_bs1" localSheetId="17" hidden="1">{"AS",#N/A,FALSE,"Dec_BS";"LIAB",#N/A,FALSE,"Dec_BS"}</definedName>
    <definedName name="_bs1" hidden="1">{"AS",#N/A,FALSE,"Dec_BS";"LIAB",#N/A,FALSE,"Dec_BS"}</definedName>
    <definedName name="_bs2" localSheetId="18" hidden="1">{"AS",#N/A,FALSE,"Dec_BS";"LIAB",#N/A,FALSE,"Dec_BS"}</definedName>
    <definedName name="_bs2" localSheetId="19" hidden="1">{"AS",#N/A,FALSE,"Dec_BS";"LIAB",#N/A,FALSE,"Dec_BS"}</definedName>
    <definedName name="_bs2" localSheetId="17" hidden="1">{"AS",#N/A,FALSE,"Dec_BS";"LIAB",#N/A,FALSE,"Dec_BS"}</definedName>
    <definedName name="_bs2" hidden="1">{"AS",#N/A,FALSE,"Dec_BS";"LIAB",#N/A,FALSE,"Dec_BS"}</definedName>
    <definedName name="_bum1" localSheetId="17" hidden="1">{#N/A,#N/A,TRUE,"5.2 LIVRARI (TROL)-BURO"}</definedName>
    <definedName name="_bum1" hidden="1">{#N/A,#N/A,TRUE,"5.2 LIVRARI (TROL)-BURO"}</definedName>
    <definedName name="_c" localSheetId="18" hidden="1">{"weichwaren",#N/A,FALSE,"Liste 1";"hartwaren",#N/A,FALSE,"Liste 1";"food",#N/A,FALSE,"Liste 1";"fleisch",#N/A,FALSE,"Liste 1"}</definedName>
    <definedName name="_c" localSheetId="19" hidden="1">{"weichwaren",#N/A,FALSE,"Liste 1";"hartwaren",#N/A,FALSE,"Liste 1";"food",#N/A,FALSE,"Liste 1";"fleisch",#N/A,FALSE,"Liste 1"}</definedName>
    <definedName name="_c" localSheetId="17" hidden="1">{"weichwaren",#N/A,FALSE,"Liste 1";"hartwaren",#N/A,FALSE,"Liste 1";"food",#N/A,FALSE,"Liste 1";"fleisch",#N/A,FALSE,"Liste 1"}</definedName>
    <definedName name="_c" hidden="1">{"weichwaren",#N/A,FALSE,"Liste 1";"hartwaren",#N/A,FALSE,"Liste 1";"food",#N/A,FALSE,"Liste 1";"fleisch",#N/A,FALSE,"Liste 1"}</definedName>
    <definedName name="_cd12" localSheetId="18" hidden="1">{"Tages_D",#N/A,FALSE,"Tagesbericht";"Tages_PL",#N/A,FALSE,"Tagesbericht"}</definedName>
    <definedName name="_cd12" localSheetId="19" hidden="1">{"Tages_D",#N/A,FALSE,"Tagesbericht";"Tages_PL",#N/A,FALSE,"Tagesbericht"}</definedName>
    <definedName name="_cd12" localSheetId="17" hidden="1">{"Tages_D",#N/A,FALSE,"Tagesbericht";"Tages_PL",#N/A,FALSE,"Tagesbericht"}</definedName>
    <definedName name="_cd12" hidden="1">{"Tages_D",#N/A,FALSE,"Tagesbericht";"Tages_PL",#N/A,FALSE,"Tagesbericht"}</definedName>
    <definedName name="_CP0705" localSheetId="18" hidden="1">{"'Sheet1'!$A$1:$AI$34","'Sheet1'!$A$1:$AI$31","'Sheet1'!$B$2:$AM$25"}</definedName>
    <definedName name="_CP0705" localSheetId="19" hidden="1">{"'Sheet1'!$A$1:$AI$34","'Sheet1'!$A$1:$AI$31","'Sheet1'!$B$2:$AM$25"}</definedName>
    <definedName name="_CP0705" localSheetId="17" hidden="1">{"'Sheet1'!$A$1:$AI$34","'Sheet1'!$A$1:$AI$31","'Sheet1'!$B$2:$AM$25"}</definedName>
    <definedName name="_CP0705" hidden="1">{"'Sheet1'!$A$1:$AI$34","'Sheet1'!$A$1:$AI$31","'Sheet1'!$B$2:$AM$25"}</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7" hidden="1">{"'Jan - March 2000'!$A$5:$J$46"}</definedName>
    <definedName name="_e2" hidden="1">{"'Jan - March 2000'!$A$5:$J$46"}</definedName>
    <definedName name="_e24" localSheetId="17" hidden="1">{"'Jan - March 2000'!$A$5:$J$46"}</definedName>
    <definedName name="_e24" hidden="1">{"'Jan - March 2000'!$A$5:$J$46"}</definedName>
    <definedName name="_e3" localSheetId="17" hidden="1">{"'Jan - March 2000'!$A$5:$J$46"}</definedName>
    <definedName name="_e3" hidden="1">{"'Jan - March 2000'!$A$5:$J$46"}</definedName>
    <definedName name="_e4" localSheetId="17" hidden="1">{"'Jan - March 2000'!$A$5:$J$46"}</definedName>
    <definedName name="_e4" hidden="1">{"'Jan - March 2000'!$A$5:$J$46"}</definedName>
    <definedName name="_e6" localSheetId="17" hidden="1">{"'Jan - March 2000'!$A$5:$J$46"}</definedName>
    <definedName name="_e6" hidden="1">{"'Jan - March 2000'!$A$5:$J$46"}</definedName>
    <definedName name="_feb2" localSheetId="18" hidden="1">{"LBO Summary",#N/A,FALSE,"Summary"}</definedName>
    <definedName name="_feb2" localSheetId="19" hidden="1">{"LBO Summary",#N/A,FALSE,"Summary"}</definedName>
    <definedName name="_feb2" localSheetId="17" hidden="1">{"LBO Summary",#N/A,FALSE,"Summary"}</definedName>
    <definedName name="_feb2" hidden="1">{"LBO Summary",#N/A,FALSE,"Summary"}</definedName>
    <definedName name="_Fill" hidden="1">'[10]#REF'!$A$10:$A$57</definedName>
    <definedName name="_Fill1" localSheetId="18" hidden="1">#REF!</definedName>
    <definedName name="_Fill1" localSheetId="19" hidden="1">#REF!</definedName>
    <definedName name="_Fill1" hidden="1">#REF!</definedName>
    <definedName name="_xlnm._FilterDatabase" localSheetId="16" hidden="1">'BS Mapping std'!$A$1:$H$339</definedName>
    <definedName name="_xlnm._FilterDatabase" localSheetId="18" hidden="1">'F30 mapping'!$A$1:$C$486</definedName>
    <definedName name="_xlnm._FilterDatabase" localSheetId="19" hidden="1">#REF!</definedName>
    <definedName name="_xlnm._FilterDatabase" localSheetId="21" hidden="1">'for CF captions'!$A$2:$B$40</definedName>
    <definedName name="_xlnm._FilterDatabase" localSheetId="17" hidden="1">'PL mapping Std'!$A$2:$F$150</definedName>
    <definedName name="_xlnm._FilterDatabase" hidden="1">#REF!</definedName>
    <definedName name="_FY03" localSheetId="18" hidden="1">{"'Sheet1'!$A$1:$AI$34","'Sheet1'!$A$1:$AI$31","'Sheet1'!$B$2:$AM$25"}</definedName>
    <definedName name="_FY03" localSheetId="19" hidden="1">{"'Sheet1'!$A$1:$AI$34","'Sheet1'!$A$1:$AI$31","'Sheet1'!$B$2:$AM$25"}</definedName>
    <definedName name="_FY03" localSheetId="17" hidden="1">{"'Sheet1'!$A$1:$AI$34","'Sheet1'!$A$1:$AI$31","'Sheet1'!$B$2:$AM$25"}</definedName>
    <definedName name="_FY03" hidden="1">{"'Sheet1'!$A$1:$AI$34","'Sheet1'!$A$1:$AI$31","'Sheet1'!$B$2:$AM$25"}</definedName>
    <definedName name="_Key1" localSheetId="18" hidden="1">#REF!</definedName>
    <definedName name="_Key1" localSheetId="19" hidden="1">#REF!</definedName>
    <definedName name="_Key1" hidden="1">#REF!</definedName>
    <definedName name="_Key2" localSheetId="18" hidden="1">#REF!</definedName>
    <definedName name="_Key2" localSheetId="19" hidden="1">#REF!</definedName>
    <definedName name="_Key2" hidden="1">#REF!</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17"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8" hidden="1">{"LBO Summary",#N/A,FALSE,"Summary"}</definedName>
    <definedName name="_new3" localSheetId="19" hidden="1">{"LBO Summary",#N/A,FALSE,"Summary"}</definedName>
    <definedName name="_new3" localSheetId="17" hidden="1">{"LBO Summary",#N/A,FALSE,"Summary"}</definedName>
    <definedName name="_new3" hidden="1">{"LBO Summary",#N/A,FALSE,"Summary"}</definedName>
    <definedName name="_new4" localSheetId="18" hidden="1">{"LBO Summary",#N/A,FALSE,"Summary"}</definedName>
    <definedName name="_new4" localSheetId="19" hidden="1">{"LBO Summary",#N/A,FALSE,"Summary"}</definedName>
    <definedName name="_new4" localSheetId="17" hidden="1">{"LBO Summary",#N/A,FALSE,"Summary"}</definedName>
    <definedName name="_new4" hidden="1">{"LBO Summary",#N/A,FALSE,"Summary"}</definedName>
    <definedName name="_new5" localSheetId="18" hidden="1">{"assumptions",#N/A,FALSE,"Scenario 1";"valuation",#N/A,FALSE,"Scenario 1"}</definedName>
    <definedName name="_new5" localSheetId="19" hidden="1">{"assumptions",#N/A,FALSE,"Scenario 1";"valuation",#N/A,FALSE,"Scenario 1"}</definedName>
    <definedName name="_new5" localSheetId="17" hidden="1">{"assumptions",#N/A,FALSE,"Scenario 1";"valuation",#N/A,FALSE,"Scenario 1"}</definedName>
    <definedName name="_new5" hidden="1">{"assumptions",#N/A,FALSE,"Scenario 1";"valuation",#N/A,FALSE,"Scenario 1"}</definedName>
    <definedName name="_new6" localSheetId="18" hidden="1">{"LBO Summary",#N/A,FALSE,"Summary"}</definedName>
    <definedName name="_new6" localSheetId="19" hidden="1">{"LBO Summary",#N/A,FALSE,"Summary"}</definedName>
    <definedName name="_new6" localSheetId="17" hidden="1">{"LBO Summary",#N/A,FALSE,"Summary"}</definedName>
    <definedName name="_new6" hidden="1">{"LBO Summary",#N/A,FALSE,"Summary"}</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17"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8"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localSheetId="17"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7"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7"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7"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7" hidden="1">{"'Summary'!$A$1:$J$46"}</definedName>
    <definedName name="_pd10" hidden="1">{"'Summary'!$A$1:$J$46"}</definedName>
    <definedName name="_PD11" localSheetId="17" hidden="1">{"'Summary'!$A$1:$J$46"}</definedName>
    <definedName name="_PD11" hidden="1">{"'Summary'!$A$1:$J$46"}</definedName>
    <definedName name="_PNL2005" hidden="1">"AS2DocumentBrowse"</definedName>
    <definedName name="_poii" localSheetId="17" hidden="1">{#N/A,#N/A,FALSE,"Completion of MBudget"}</definedName>
    <definedName name="_poii" hidden="1">{#N/A,#N/A,FALSE,"Completion of MBudget"}</definedName>
    <definedName name="_pokjn" localSheetId="17" hidden="1">{"AS",#N/A,FALSE,"Dec_BS_Fnl";"LIAB",#N/A,FALSE,"Dec_BS_Fnl"}</definedName>
    <definedName name="_pokjn" hidden="1">{"AS",#N/A,FALSE,"Dec_BS_Fnl";"LIAB",#N/A,FALSE,"Dec_BS_Fnl"}</definedName>
    <definedName name="_qq2" localSheetId="18" hidden="1">{"CSheet",#N/A,FALSE,"C";"SmCap",#N/A,FALSE,"VAL1";"GulfCoast",#N/A,FALSE,"VAL1";"nav",#N/A,FALSE,"NAV";"Summary",#N/A,FALSE,"NAV"}</definedName>
    <definedName name="_qq2" localSheetId="19" hidden="1">{"CSheet",#N/A,FALSE,"C";"SmCap",#N/A,FALSE,"VAL1";"GulfCoast",#N/A,FALSE,"VAL1";"nav",#N/A,FALSE,"NAV";"Summary",#N/A,FALSE,"NAV"}</definedName>
    <definedName name="_qq2" localSheetId="17" hidden="1">{"CSheet",#N/A,FALSE,"C";"SmCap",#N/A,FALSE,"VAL1";"GulfCoast",#N/A,FALSE,"VAL1";"nav",#N/A,FALSE,"NAV";"Summary",#N/A,FALSE,"NAV"}</definedName>
    <definedName name="_qq2" hidden="1">{"CSheet",#N/A,FALSE,"C";"SmCap",#N/A,FALSE,"VAL1";"GulfCoast",#N/A,FALSE,"VAL1";"nav",#N/A,FALSE,"NAV";"Summary",#N/A,FALSE,"NAV"}</definedName>
    <definedName name="_R" localSheetId="17" hidden="1">{#N/A,#N/A,FALSE,"Ventes V.P. V.U.";#N/A,#N/A,FALSE,"Les Concurences";#N/A,#N/A,FALSE,"DACIA"}</definedName>
    <definedName name="_R" hidden="1">{#N/A,#N/A,FALSE,"Ventes V.P. V.U.";#N/A,#N/A,FALSE,"Les Concurences";#N/A,#N/A,FALSE,"DACIA"}</definedName>
    <definedName name="_re10" localSheetId="18"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localSheetId="17"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8" hidden="1">{#N/A,#N/A,FALSE,"Aging Summary";#N/A,#N/A,FALSE,"Ratio Analysis";#N/A,#N/A,FALSE,"Test 120 Day Accts";#N/A,#N/A,FALSE,"Tickmarks"}</definedName>
    <definedName name="_s3" localSheetId="19" hidden="1">{#N/A,#N/A,FALSE,"Aging Summary";#N/A,#N/A,FALSE,"Ratio Analysis";#N/A,#N/A,FALSE,"Test 120 Day Accts";#N/A,#N/A,FALSE,"Tickmarks"}</definedName>
    <definedName name="_s3" localSheetId="17" hidden="1">{#N/A,#N/A,FALSE,"Aging Summary";#N/A,#N/A,FALSE,"Ratio Analysis";#N/A,#N/A,FALSE,"Test 120 Day Accts";#N/A,#N/A,FALSE,"Tickmarks"}</definedName>
    <definedName name="_s3" hidden="1">{#N/A,#N/A,FALSE,"Aging Summary";#N/A,#N/A,FALSE,"Ratio Analysis";#N/A,#N/A,FALSE,"Test 120 Day Accts";#N/A,#N/A,FALSE,"Tickmarks"}</definedName>
    <definedName name="_s4" localSheetId="18"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17" hidden="1">{#N/A,#N/A,FALSE,"Aging Summary";#N/A,#N/A,FALSE,"Ratio Analysis";#N/A,#N/A,FALSE,"Test 120 Day Accts";#N/A,#N/A,FALSE,"Tickmarks"}</definedName>
    <definedName name="_s4" hidden="1">{#N/A,#N/A,FALSE,"Aging Summary";#N/A,#N/A,FALSE,"Ratio Analysis";#N/A,#N/A,FALSE,"Test 120 Day Accts";#N/A,#N/A,FALSE,"Tickmarks"}</definedName>
    <definedName name="_SD30" localSheetId="17" hidden="1">{"'Summary'!$A$1:$J$46"}</definedName>
    <definedName name="_SD30" hidden="1">{"'Summary'!$A$1:$J$46"}</definedName>
    <definedName name="_Sort" localSheetId="18" hidden="1">#REF!</definedName>
    <definedName name="_Sort" localSheetId="19" hidden="1">#REF!</definedName>
    <definedName name="_Sort" hidden="1">#REF!</definedName>
    <definedName name="_Table1_In1" localSheetId="18" hidden="1">#REF!</definedName>
    <definedName name="_Table1_In1" localSheetId="19" hidden="1">#REF!</definedName>
    <definedName name="_Table1_In1" hidden="1">#REF!</definedName>
    <definedName name="_Table1_Out" localSheetId="18" hidden="1">#REF!</definedName>
    <definedName name="_Table1_Out" localSheetId="19" hidden="1">#REF!</definedName>
    <definedName name="_Table1_Out" hidden="1">#REF!</definedName>
    <definedName name="_Table2_In1" hidden="1">#REF!</definedName>
    <definedName name="_Table2_In2" hidden="1">#REF!</definedName>
    <definedName name="_Table2_Out" hidden="1">#REF!</definedName>
    <definedName name="_tghjm" localSheetId="17" hidden="1">{"Tages_D",#N/A,FALSE,"Tagesbericht";"Tages_PL",#N/A,FALSE,"Tagesbericht"}</definedName>
    <definedName name="_tghjm" hidden="1">{"Tages_D",#N/A,FALSE,"Tagesbericht";"Tages_PL",#N/A,FALSE,"Tagesbericht"}</definedName>
    <definedName name="_u18" localSheetId="18" hidden="1">{"Tages_D",#N/A,FALSE,"Tagesbericht";"Tages_PL",#N/A,FALSE,"Tagesbericht"}</definedName>
    <definedName name="_u18" localSheetId="19" hidden="1">{"Tages_D",#N/A,FALSE,"Tagesbericht";"Tages_PL",#N/A,FALSE,"Tagesbericht"}</definedName>
    <definedName name="_u18" localSheetId="17" hidden="1">{"Tages_D",#N/A,FALSE,"Tagesbericht";"Tages_PL",#N/A,FALSE,"Tagesbericht"}</definedName>
    <definedName name="_u18" hidden="1">{"Tages_D",#N/A,FALSE,"Tagesbericht";"Tages_PL",#N/A,FALSE,"Tagesbericht"}</definedName>
    <definedName name="_u20" localSheetId="18" hidden="1">{"fleisch",#N/A,FALSE,"WG HK";"food",#N/A,FALSE,"WG HK";"hartwaren",#N/A,FALSE,"WG HK";"weichwaren",#N/A,FALSE,"WG HK"}</definedName>
    <definedName name="_u20" localSheetId="19" hidden="1">{"fleisch",#N/A,FALSE,"WG HK";"food",#N/A,FALSE,"WG HK";"hartwaren",#N/A,FALSE,"WG HK";"weichwaren",#N/A,FALSE,"WG HK"}</definedName>
    <definedName name="_u20" localSheetId="17" hidden="1">{"fleisch",#N/A,FALSE,"WG HK";"food",#N/A,FALSE,"WG HK";"hartwaren",#N/A,FALSE,"WG HK";"weichwaren",#N/A,FALSE,"WG HK"}</definedName>
    <definedName name="_u20" hidden="1">{"fleisch",#N/A,FALSE,"WG HK";"food",#N/A,FALSE,"WG HK";"hartwaren",#N/A,FALSE,"WG HK";"weichwaren",#N/A,FALSE,"WG HK"}</definedName>
    <definedName name="_VB5" localSheetId="17" hidden="1">{#N/A,#N/A,FALSE,"Ventes V.P. V.U.";#N/A,#N/A,FALSE,"Les Concurences";#N/A,#N/A,FALSE,"DACIA"}</definedName>
    <definedName name="_VB5" hidden="1">{#N/A,#N/A,FALSE,"Ventes V.P. V.U.";#N/A,#N/A,FALSE,"Les Concurences";#N/A,#N/A,FALSE,"DACIA"}</definedName>
    <definedName name="_w1" localSheetId="18" hidden="1">{"weichwaren",#N/A,FALSE,"Liste 1";"hartwaren",#N/A,FALSE,"Liste 1";"food",#N/A,FALSE,"Liste 1";"fleisch",#N/A,FALSE,"Liste 1"}</definedName>
    <definedName name="_w1" localSheetId="19" hidden="1">{"weichwaren",#N/A,FALSE,"Liste 1";"hartwaren",#N/A,FALSE,"Liste 1";"food",#N/A,FALSE,"Liste 1";"fleisch",#N/A,FALSE,"Liste 1"}</definedName>
    <definedName name="_w1" localSheetId="17" hidden="1">{"weichwaren",#N/A,FALSE,"Liste 1";"hartwaren",#N/A,FALSE,"Liste 1";"food",#N/A,FALSE,"Liste 1";"fleisch",#N/A,FALSE,"Liste 1"}</definedName>
    <definedName name="_w1" hidden="1">{"weichwaren",#N/A,FALSE,"Liste 1";"hartwaren",#N/A,FALSE,"Liste 1";"food",#N/A,FALSE,"Liste 1";"fleisch",#N/A,FALSE,"Liste 1"}</definedName>
    <definedName name="_w2" localSheetId="18" hidden="1">{"TAG1AGMS",#N/A,FALSE,"TAG 1A"}</definedName>
    <definedName name="_w2" localSheetId="19" hidden="1">{"TAG1AGMS",#N/A,FALSE,"TAG 1A"}</definedName>
    <definedName name="_w2" localSheetId="17" hidden="1">{"TAG1AGMS",#N/A,FALSE,"TAG 1A"}</definedName>
    <definedName name="_w2" hidden="1">{"TAG1AGMS",#N/A,FALSE,"TAG 1A"}</definedName>
    <definedName name="_w3" localSheetId="18" hidden="1">{"Tages_D",#N/A,FALSE,"Tagesbericht";"Tages_PL",#N/A,FALSE,"Tagesbericht"}</definedName>
    <definedName name="_w3" localSheetId="19" hidden="1">{"Tages_D",#N/A,FALSE,"Tagesbericht";"Tages_PL",#N/A,FALSE,"Tagesbericht"}</definedName>
    <definedName name="_w3" localSheetId="17" hidden="1">{"Tages_D",#N/A,FALSE,"Tagesbericht";"Tages_PL",#N/A,FALSE,"Tagesbericht"}</definedName>
    <definedName name="_w3" hidden="1">{"Tages_D",#N/A,FALSE,"Tagesbericht";"Tages_PL",#N/A,FALSE,"Tagesbericht"}</definedName>
    <definedName name="_w4" localSheetId="18" hidden="1">{"fleisch",#N/A,FALSE,"WG HK";"food",#N/A,FALSE,"WG HK";"hartwaren",#N/A,FALSE,"WG HK";"weichwaren",#N/A,FALSE,"WG HK"}</definedName>
    <definedName name="_w4" localSheetId="19" hidden="1">{"fleisch",#N/A,FALSE,"WG HK";"food",#N/A,FALSE,"WG HK";"hartwaren",#N/A,FALSE,"WG HK";"weichwaren",#N/A,FALSE,"WG HK"}</definedName>
    <definedName name="_w4" localSheetId="17" hidden="1">{"fleisch",#N/A,FALSE,"WG HK";"food",#N/A,FALSE,"WG HK";"hartwaren",#N/A,FALSE,"WG HK";"weichwaren",#N/A,FALSE,"WG HK"}</definedName>
    <definedName name="_w4" hidden="1">{"fleisch",#N/A,FALSE,"WG HK";"food",#N/A,FALSE,"WG HK";"hartwaren",#N/A,FALSE,"WG HK";"weichwaren",#N/A,FALSE,"WG HK"}</definedName>
    <definedName name="_wrn1" localSheetId="17" hidden="1">{"Base_Economics",#N/A,FALSE,"BP Amoco Summary";"Base_MOD_CashFlows",#N/A,FALSE,"BP Amoco Summary"}</definedName>
    <definedName name="_wrn1" hidden="1">{"Base_Economics",#N/A,FALSE,"BP Amoco Summary";"Base_MOD_CashFlows",#N/A,FALSE,"BP Amoco Summary"}</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8"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17"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17"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8"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localSheetId="17"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8"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localSheetId="17"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7" hidden="1">{"'Jan - March 2000'!$A$5:$J$46"}</definedName>
    <definedName name="_x2" hidden="1">{"'Jan - March 2000'!$A$5:$J$46"}</definedName>
    <definedName name="_x3" localSheetId="17" hidden="1">{"'Jan - March 2000'!$A$5:$J$46"}</definedName>
    <definedName name="_x3" hidden="1">{"'Jan - March 2000'!$A$5:$J$46"}</definedName>
    <definedName name="_x4" localSheetId="17" hidden="1">{"'Jan - March 2000'!$A$5:$J$46"}</definedName>
    <definedName name="_x4" hidden="1">{"'Jan - March 2000'!$A$5:$J$46"}</definedName>
    <definedName name="_x5" localSheetId="17" hidden="1">{"'Jan - March 2000'!$A$5:$J$46"}</definedName>
    <definedName name="_x5" hidden="1">{"'Jan - March 2000'!$A$5:$J$46"}</definedName>
    <definedName name="_x6" localSheetId="17" hidden="1">{"'Jan - March 2000'!$A$5:$J$46"}</definedName>
    <definedName name="_x6" hidden="1">{"'Jan - March 2000'!$A$5:$J$46"}</definedName>
    <definedName name="_x8" localSheetId="17" hidden="1">{"'Jan - March 2000'!$A$5:$J$46"}</definedName>
    <definedName name="_x8" hidden="1">{"'Jan - March 2000'!$A$5:$J$46"}</definedName>
    <definedName name="_x9" localSheetId="18"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17"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17"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7" hidden="1">{"'Jan - March 2000'!$A$5:$J$46"}</definedName>
    <definedName name="a" hidden="1">{"'Jan - March 2000'!$A$5:$J$46"}</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17"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8" hidden="1">{#N/A,#N/A,FALSE,"Completion of MBudget"}</definedName>
    <definedName name="aaa" localSheetId="19" hidden="1">{#N/A,#N/A,FALSE,"Completion of MBudget"}</definedName>
    <definedName name="aaa" localSheetId="17" hidden="1">{#N/A,#N/A,FALSE,"Completion of MBudget"}</definedName>
    <definedName name="aaa" hidden="1">{#N/A,#N/A,FALSE,"Completion of MBudget"}</definedName>
    <definedName name="AAA_DOCTOPS" hidden="1">"AAA_SET"</definedName>
    <definedName name="AAA_duser" hidden="1">"OFF"</definedName>
    <definedName name="aaaa" localSheetId="18" hidden="1">{"Meas",#N/A,FALSE,"Tot Europe"}</definedName>
    <definedName name="aaaa" localSheetId="19" hidden="1">{"Meas",#N/A,FALSE,"Tot Europe"}</definedName>
    <definedName name="aaaa" localSheetId="17" hidden="1">{"Meas",#N/A,FALSE,"Tot Europe"}</definedName>
    <definedName name="aaaa" hidden="1">{"Meas",#N/A,FALSE,"Tot Europe"}</definedName>
    <definedName name="aaaaa" localSheetId="18" hidden="1">{#N/A,#N/A,FALSE,"Completion of MBudget"}</definedName>
    <definedName name="aaaaa" localSheetId="19" hidden="1">{#N/A,#N/A,FALSE,"Completion of MBudget"}</definedName>
    <definedName name="aaaaa" localSheetId="17" hidden="1">{#N/A,#N/A,FALSE,"Completion of MBudget"}</definedName>
    <definedName name="aaaaa" hidden="1">{#N/A,#N/A,FALSE,"Completion of MBudget"}</definedName>
    <definedName name="aaaaaaaa" localSheetId="18" hidden="1">{"Tages_D",#N/A,FALSE,"Tagesbericht";"Tages_PL",#N/A,FALSE,"Tagesbericht"}</definedName>
    <definedName name="aaaaaaaa" localSheetId="19" hidden="1">{"Tages_D",#N/A,FALSE,"Tagesbericht";"Tages_PL",#N/A,FALSE,"Tagesbericht"}</definedName>
    <definedName name="aaaaaaaa" localSheetId="17" hidden="1">{"Tages_D",#N/A,FALSE,"Tagesbericht";"Tages_PL",#N/A,FALSE,"Tagesbericht"}</definedName>
    <definedName name="aaaaaaaa" hidden="1">{"Tages_D",#N/A,FALSE,"Tagesbericht";"Tages_PL",#N/A,FALSE,"Tagesbericht"}</definedName>
    <definedName name="AAAAAAAAAAAAAAAAAA" localSheetId="18"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localSheetId="17"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8" hidden="1">{"Meas",#N/A,FALSE,"Tot Europe"}</definedName>
    <definedName name="aaaaaaaaaaaaaaaaaaaaaaaaaa" localSheetId="19" hidden="1">{"Meas",#N/A,FALSE,"Tot Europe"}</definedName>
    <definedName name="aaaaaaaaaaaaaaaaaaaaaaaaaa" localSheetId="17"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8" hidden="1">{"weichwaren",#N/A,FALSE,"Liste 1";"hartwaren",#N/A,FALSE,"Liste 1";"food",#N/A,FALSE,"Liste 1";"fleisch",#N/A,FALSE,"Liste 1"}</definedName>
    <definedName name="aawe" localSheetId="19" hidden="1">{"weichwaren",#N/A,FALSE,"Liste 1";"hartwaren",#N/A,FALSE,"Liste 1";"food",#N/A,FALSE,"Liste 1";"fleisch",#N/A,FALSE,"Liste 1"}</definedName>
    <definedName name="aawe" localSheetId="17" hidden="1">{"weichwaren",#N/A,FALSE,"Liste 1";"hartwaren",#N/A,FALSE,"Liste 1";"food",#N/A,FALSE,"Liste 1";"fleisch",#N/A,FALSE,"Liste 1"}</definedName>
    <definedName name="aawe" hidden="1">{"weichwaren",#N/A,FALSE,"Liste 1";"hartwaren",#N/A,FALSE,"Liste 1";"food",#N/A,FALSE,"Liste 1";"fleisch",#N/A,FALSE,"Liste 1"}</definedName>
    <definedName name="aaww" localSheetId="18"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17"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7" hidden="1">{"'Jan - March 2000'!$A$5:$J$46"}</definedName>
    <definedName name="actuale" hidden="1">{"'Jan - March 2000'!$A$5:$J$46"}</definedName>
    <definedName name="ACwvu.CapersView." localSheetId="18" hidden="1">[11]MASTER!#REF!</definedName>
    <definedName name="ACwvu.CapersView." localSheetId="19" hidden="1">[11]MASTER!#REF!</definedName>
    <definedName name="ACwvu.CapersView." hidden="1">[11]MASTER!#REF!</definedName>
    <definedName name="ACwvu.Japan_Capers_Ed_Pub." localSheetId="18" hidden="1">#REF!</definedName>
    <definedName name="ACwvu.Japan_Capers_Ed_Pub." localSheetId="19" hidden="1">#REF!</definedName>
    <definedName name="ACwvu.Japan_Capers_Ed_Pub." hidden="1">#REF!</definedName>
    <definedName name="ACwvu.KJP_CC." localSheetId="18" hidden="1">#REF!</definedName>
    <definedName name="ACwvu.KJP_CC." localSheetId="19" hidden="1">#REF!</definedName>
    <definedName name="ACwvu.KJP_CC." hidden="1">#REF!</definedName>
    <definedName name="ACwvu.vi1." hidden="1">[12]Munka1!#REF!</definedName>
    <definedName name="ada" localSheetId="17" hidden="1">{#N/A,#N/A,FALSE,"Ventes V.P. V.U.";#N/A,#N/A,FALSE,"Les Concurences";#N/A,#N/A,FALSE,"DACIA"}</definedName>
    <definedName name="ada" hidden="1">{#N/A,#N/A,FALSE,"Ventes V.P. V.U.";#N/A,#N/A,FALSE,"Les Concurences";#N/A,#N/A,FALSE,"DACIA"}</definedName>
    <definedName name="adf" localSheetId="17" hidden="1">{#N/A,#N/A,FALSE,"Ventes V.P. V.U.";#N/A,#N/A,FALSE,"Les Concurences";#N/A,#N/A,FALSE,"DACIA"}</definedName>
    <definedName name="adf" hidden="1">{#N/A,#N/A,FALSE,"Ventes V.P. V.U.";#N/A,#N/A,FALSE,"Les Concurences";#N/A,#N/A,FALSE,"DACIA"}</definedName>
    <definedName name="adfadf" localSheetId="18" hidden="1">{"Meas",#N/A,FALSE,"Tot Europe"}</definedName>
    <definedName name="adfadf" localSheetId="19" hidden="1">{"Meas",#N/A,FALSE,"Tot Europe"}</definedName>
    <definedName name="adfadf" localSheetId="17" hidden="1">{"Meas",#N/A,FALSE,"Tot Europe"}</definedName>
    <definedName name="adfadf" hidden="1">{"Meas",#N/A,FALSE,"Tot Europe"}</definedName>
    <definedName name="adfafasfafafasdfd" localSheetId="18" hidden="1">{"Meas",#N/A,FALSE,"Tot Europe"}</definedName>
    <definedName name="adfafasfafafasdfd" localSheetId="19" hidden="1">{"Meas",#N/A,FALSE,"Tot Europe"}</definedName>
    <definedName name="adfafasfafafasdfd" localSheetId="17" hidden="1">{"Meas",#N/A,FALSE,"Tot Europe"}</definedName>
    <definedName name="adfafasfafafasdfd" hidden="1">{"Meas",#N/A,FALSE,"Tot Europe"}</definedName>
    <definedName name="adfasdf" hidden="1">#REF!,#REF!</definedName>
    <definedName name="adfasdfasdfasdfasdf" localSheetId="18" hidden="1">{"Red",#N/A,FALSE,"Tot Europe"}</definedName>
    <definedName name="adfasdfasdfasdfasdf" localSheetId="19" hidden="1">{"Red",#N/A,FALSE,"Tot Europe"}</definedName>
    <definedName name="adfasdfasdfasdfasdf" localSheetId="17" hidden="1">{"Red",#N/A,FALSE,"Tot Europe"}</definedName>
    <definedName name="adfasdfasdfasdfasdf" hidden="1">{"Red",#N/A,FALSE,"Tot Europe"}</definedName>
    <definedName name="adkkdld" localSheetId="17" hidden="1">{"weichwaren",#N/A,FALSE,"Liste 1";"hartwaren",#N/A,FALSE,"Liste 1";"food",#N/A,FALSE,"Liste 1";"fleisch",#N/A,FALSE,"Liste 1"}</definedName>
    <definedName name="adkkdld" hidden="1">{"weichwaren",#N/A,FALSE,"Liste 1";"hartwaren",#N/A,FALSE,"Liste 1";"food",#N/A,FALSE,"Liste 1";"fleisch",#N/A,FALSE,"Liste 1"}</definedName>
    <definedName name="aewr" localSheetId="17"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8" hidden="1">#REF!</definedName>
    <definedName name="AG_Fill" localSheetId="19" hidden="1">#REF!</definedName>
    <definedName name="AG_Fill" hidden="1">#REF!</definedName>
    <definedName name="AGING_RP" localSheetId="18" hidden="1">{"AS",#N/A,FALSE,"Dec_BS";"LIAB",#N/A,FALSE,"Dec_BS"}</definedName>
    <definedName name="AGING_RP" localSheetId="19" hidden="1">{"AS",#N/A,FALSE,"Dec_BS";"LIAB",#N/A,FALSE,"Dec_BS"}</definedName>
    <definedName name="AGING_RP" localSheetId="17" hidden="1">{"AS",#N/A,FALSE,"Dec_BS";"LIAB",#N/A,FALSE,"Dec_BS"}</definedName>
    <definedName name="AGING_RP" hidden="1">{"AS",#N/A,FALSE,"Dec_BS";"LIAB",#N/A,FALSE,"Dec_BS"}</definedName>
    <definedName name="aging_rp1" localSheetId="18" hidden="1">{"AS",#N/A,FALSE,"Dec_BS";"LIAB",#N/A,FALSE,"Dec_BS"}</definedName>
    <definedName name="aging_rp1" localSheetId="19" hidden="1">{"AS",#N/A,FALSE,"Dec_BS";"LIAB",#N/A,FALSE,"Dec_BS"}</definedName>
    <definedName name="aging_rp1" localSheetId="17" hidden="1">{"AS",#N/A,FALSE,"Dec_BS";"LIAB",#N/A,FALSE,"Dec_BS"}</definedName>
    <definedName name="aging_rp1" hidden="1">{"AS",#N/A,FALSE,"Dec_BS";"LIAB",#N/A,FALSE,"Dec_BS"}</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8" hidden="1">{"Meas",#N/A,FALSE,"Tot Europe"}</definedName>
    <definedName name="akdkdkdkdkdkdkdkdkdkdkddkd" localSheetId="19" hidden="1">{"Meas",#N/A,FALSE,"Tot Europe"}</definedName>
    <definedName name="akdkdkdkdkdkdkdkdkdkdkddkd" localSheetId="17" hidden="1">{"Meas",#N/A,FALSE,"Tot Europe"}</definedName>
    <definedName name="akdkdkdkdkdkdkdkdkdkdkddkd" hidden="1">{"Meas",#N/A,FALSE,"Tot Europe"}</definedName>
    <definedName name="AKSABBVSD" hidden="1">[1]OtherKPI!#REF!</definedName>
    <definedName name="alkdfjaklöfj" localSheetId="18" hidden="1">{"Red",#N/A,FALSE,"Tot Europe"}</definedName>
    <definedName name="alkdfjaklöfj" localSheetId="19" hidden="1">{"Red",#N/A,FALSE,"Tot Europe"}</definedName>
    <definedName name="alkdfjaklöfj" localSheetId="17" hidden="1">{"Red",#N/A,FALSE,"Tot Europe"}</definedName>
    <definedName name="alkdfjaklöfj" hidden="1">{"Red",#N/A,FALSE,"Tot Europe"}</definedName>
    <definedName name="altceva" localSheetId="18" hidden="1">{"weichwaren",#N/A,FALSE,"Liste 1";"hartwaren",#N/A,FALSE,"Liste 1";"food",#N/A,FALSE,"Liste 1";"fleisch",#N/A,FALSE,"Liste 1"}</definedName>
    <definedName name="altceva" localSheetId="19" hidden="1">{"weichwaren",#N/A,FALSE,"Liste 1";"hartwaren",#N/A,FALSE,"Liste 1";"food",#N/A,FALSE,"Liste 1";"fleisch",#N/A,FALSE,"Liste 1"}</definedName>
    <definedName name="altceva" localSheetId="17" hidden="1">{"weichwaren",#N/A,FALSE,"Liste 1";"hartwaren",#N/A,FALSE,"Liste 1";"food",#N/A,FALSE,"Liste 1";"fleisch",#N/A,FALSE,"Liste 1"}</definedName>
    <definedName name="altceva" hidden="1">{"weichwaren",#N/A,FALSE,"Liste 1";"hartwaren",#N/A,FALSE,"Liste 1";"food",#N/A,FALSE,"Liste 1";"fleisch",#N/A,FALSE,"Liste 1"}</definedName>
    <definedName name="Altersstruktur" localSheetId="18"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localSheetId="17"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8" hidden="1">{#N/A,#N/A,FALSE,"Grafik Vermögen";#N/A,#N/A,FALSE,"Grafik Finanz";#N/A,#N/A,FALSE,"Grafik Erfolg"}</definedName>
    <definedName name="ANLAGEN_Detail" localSheetId="19" hidden="1">{#N/A,#N/A,FALSE,"Grafik Vermögen";#N/A,#N/A,FALSE,"Grafik Finanz";#N/A,#N/A,FALSE,"Grafik Erfolg"}</definedName>
    <definedName name="ANLAGEN_Detail" localSheetId="17" hidden="1">{#N/A,#N/A,FALSE,"Grafik Vermögen";#N/A,#N/A,FALSE,"Grafik Finanz";#N/A,#N/A,FALSE,"Grafik Erfolg"}</definedName>
    <definedName name="ANLAGEN_Detail" hidden="1">{#N/A,#N/A,FALSE,"Grafik Vermögen";#N/A,#N/A,FALSE,"Grafik Finanz";#N/A,#N/A,FALSE,"Grafik Erfolg"}</definedName>
    <definedName name="ANMDS" localSheetId="18" hidden="1">{#N/A,#N/A,FALSE,"Virgin Flightdeck"}</definedName>
    <definedName name="ANMDS" localSheetId="19" hidden="1">{#N/A,#N/A,FALSE,"Virgin Flightdeck"}</definedName>
    <definedName name="ANMDS" localSheetId="17" hidden="1">{#N/A,#N/A,FALSE,"Virgin Flightdeck"}</definedName>
    <definedName name="ANMDS" hidden="1">{#N/A,#N/A,FALSE,"Virgin Flightdeck"}</definedName>
    <definedName name="anscount" hidden="1">1</definedName>
    <definedName name="aqna" localSheetId="17"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8" hidden="1">{#N/A,#N/A,FALSE,"Inhalt 1. Fassung";#N/A,#N/A,FALSE,"Ergebnisrechnung";#N/A,#N/A,FALSE,"Bilanz";#N/A,#N/A,FALSE,"Personal"}</definedName>
    <definedName name="asasdasda" localSheetId="19" hidden="1">{#N/A,#N/A,FALSE,"Inhalt 1. Fassung";#N/A,#N/A,FALSE,"Ergebnisrechnung";#N/A,#N/A,FALSE,"Bilanz";#N/A,#N/A,FALSE,"Personal"}</definedName>
    <definedName name="asasdasda" localSheetId="17" hidden="1">{#N/A,#N/A,FALSE,"Inhalt 1. Fassung";#N/A,#N/A,FALSE,"Ergebnisrechnung";#N/A,#N/A,FALSE,"Bilanz";#N/A,#N/A,FALSE,"Personal"}</definedName>
    <definedName name="asasdasda" hidden="1">{#N/A,#N/A,FALSE,"Inhalt 1. Fassung";#N/A,#N/A,FALSE,"Ergebnisrechnung";#N/A,#N/A,FALSE,"Bilanz";#N/A,#N/A,FALSE,"Personal"}</definedName>
    <definedName name="asd" localSheetId="18" hidden="1">{#N/A,#N/A,FALSE,"Virgin Flightdeck"}</definedName>
    <definedName name="asd" localSheetId="19" hidden="1">{#N/A,#N/A,FALSE,"Virgin Flightdeck"}</definedName>
    <definedName name="asd" localSheetId="17" hidden="1">{#N/A,#N/A,FALSE,"Virgin Flightdeck"}</definedName>
    <definedName name="asd" hidden="1">{#N/A,#N/A,FALSE,"Virgin Flightdeck"}</definedName>
    <definedName name="asda" localSheetId="18" hidden="1">{"AS",#N/A,FALSE,"Dec_BS";"LIAB",#N/A,FALSE,"Dec_BS"}</definedName>
    <definedName name="asda" localSheetId="19" hidden="1">{"AS",#N/A,FALSE,"Dec_BS";"LIAB",#N/A,FALSE,"Dec_BS"}</definedName>
    <definedName name="asda" localSheetId="17" hidden="1">{"AS",#N/A,FALSE,"Dec_BS";"LIAB",#N/A,FALSE,"Dec_BS"}</definedName>
    <definedName name="asda" hidden="1">{"AS",#N/A,FALSE,"Dec_BS";"LIAB",#N/A,FALSE,"Dec_BS"}</definedName>
    <definedName name="asdad" localSheetId="18" hidden="1">{"AS",#N/A,FALSE,"Dec_BS_Fnl";"LIAB",#N/A,FALSE,"Dec_BS_Fnl"}</definedName>
    <definedName name="asdad" localSheetId="19" hidden="1">{"AS",#N/A,FALSE,"Dec_BS_Fnl";"LIAB",#N/A,FALSE,"Dec_BS_Fnl"}</definedName>
    <definedName name="asdad" localSheetId="17" hidden="1">{"AS",#N/A,FALSE,"Dec_BS_Fnl";"LIAB",#N/A,FALSE,"Dec_BS_Fnl"}</definedName>
    <definedName name="asdad" hidden="1">{"AS",#N/A,FALSE,"Dec_BS_Fnl";"LIAB",#N/A,FALSE,"Dec_BS_Fnl"}</definedName>
    <definedName name="asdadsad" localSheetId="18" hidden="1">{"AS",#N/A,FALSE,"Dec_BS";"LIAB",#N/A,FALSE,"Dec_BS"}</definedName>
    <definedName name="asdadsad" localSheetId="19" hidden="1">{"AS",#N/A,FALSE,"Dec_BS";"LIAB",#N/A,FALSE,"Dec_BS"}</definedName>
    <definedName name="asdadsad" localSheetId="17" hidden="1">{"AS",#N/A,FALSE,"Dec_BS";"LIAB",#N/A,FALSE,"Dec_BS"}</definedName>
    <definedName name="asdadsad" hidden="1">{"AS",#N/A,FALSE,"Dec_BS";"LIAB",#N/A,FALSE,"Dec_BS"}</definedName>
    <definedName name="asdf" hidden="1">[13]CARS!#REF!</definedName>
    <definedName name="asdfasdfasd" localSheetId="18" hidden="1">{"Meas",#N/A,FALSE,"Tot Europe"}</definedName>
    <definedName name="asdfasdfasd" localSheetId="19" hidden="1">{"Meas",#N/A,FALSE,"Tot Europe"}</definedName>
    <definedName name="asdfasdfasd" localSheetId="17" hidden="1">{"Meas",#N/A,FALSE,"Tot Europe"}</definedName>
    <definedName name="asdfasdfasd" hidden="1">{"Meas",#N/A,FALSE,"Tot Europe"}</definedName>
    <definedName name="asdfdd" localSheetId="17"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8" hidden="1">{"Tages_D",#N/A,FALSE,"Tagesbericht";"Tages_PL",#N/A,FALSE,"Tagesbericht"}</definedName>
    <definedName name="ase" localSheetId="19" hidden="1">{"Tages_D",#N/A,FALSE,"Tagesbericht";"Tages_PL",#N/A,FALSE,"Tagesbericht"}</definedName>
    <definedName name="ase" localSheetId="17" hidden="1">{"Tages_D",#N/A,FALSE,"Tagesbericht";"Tages_PL",#N/A,FALSE,"Tagesbericht"}</definedName>
    <definedName name="ase" hidden="1">{"Tages_D",#N/A,FALSE,"Tagesbericht";"Tages_PL",#N/A,FALSE,"Tagesbericht"}</definedName>
    <definedName name="ased" localSheetId="18" hidden="1">{"Tages_D",#N/A,FALSE,"Tagesbericht";"Tages_PL",#N/A,FALSE,"Tagesbericht"}</definedName>
    <definedName name="ased" localSheetId="19" hidden="1">{"Tages_D",#N/A,FALSE,"Tagesbericht";"Tages_PL",#N/A,FALSE,"Tagesbericht"}</definedName>
    <definedName name="ased" localSheetId="17" hidden="1">{"Tages_D",#N/A,FALSE,"Tagesbericht";"Tages_PL",#N/A,FALSE,"Tagesbericht"}</definedName>
    <definedName name="ased" hidden="1">{"Tages_D",#N/A,FALSE,"Tagesbericht";"Tages_PL",#N/A,FALSE,"Tagesbericht"}</definedName>
    <definedName name="aslkdfjosdjfpasjdfpjasj" localSheetId="18" hidden="1">{"Meas",#N/A,FALSE,"Tot Europe"}</definedName>
    <definedName name="aslkdfjosdjfpasjdfpjasj" localSheetId="19" hidden="1">{"Meas",#N/A,FALSE,"Tot Europe"}</definedName>
    <definedName name="aslkdfjosdjfpasjdfpjasj" localSheetId="17" hidden="1">{"Meas",#N/A,FALSE,"Tot Europe"}</definedName>
    <definedName name="aslkdfjosdjfpasjdfpjasj" hidden="1">{"Meas",#N/A,FALSE,"Tot Europe"}</definedName>
    <definedName name="astec" localSheetId="18"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localSheetId="17"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7"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8" hidden="1">{#N/A,#N/A,FALSE,"Completion of MBudget"}</definedName>
    <definedName name="Average_monthly_salary" localSheetId="19" hidden="1">{#N/A,#N/A,FALSE,"Completion of MBudget"}</definedName>
    <definedName name="Average_monthly_salary" localSheetId="17" hidden="1">{#N/A,#N/A,FALSE,"Completion of MBudget"}</definedName>
    <definedName name="Average_monthly_salary" hidden="1">{#N/A,#N/A,FALSE,"Completion of MBudget"}</definedName>
    <definedName name="awert" localSheetId="17" hidden="1">{#N/A,#N/A,FALSE,"ORIX CSC"}</definedName>
    <definedName name="awert" hidden="1">{#N/A,#N/A,FALSE,"ORIX CSC"}</definedName>
    <definedName name="b" localSheetId="17" hidden="1">{#N/A,#N/A,FALSE,"DI 2 YEAR MASTER SCHEDULE"}</definedName>
    <definedName name="b" hidden="1">{#N/A,#N/A,FALSE,"DI 2 YEAR MASTER SCHEDULE"}</definedName>
    <definedName name="balanta" hidden="1">#REF!</definedName>
    <definedName name="bb" localSheetId="18" hidden="1">{"MV_CF",#N/A,FALSE,"MV_B_CF";"MV_Cumm",#N/A,FALSE,"MV_B_IS";"MV_BS",#N/A,FALSE,"MV_B_BS"}</definedName>
    <definedName name="bb" localSheetId="19" hidden="1">{"MV_CF",#N/A,FALSE,"MV_B_CF";"MV_Cumm",#N/A,FALSE,"MV_B_IS";"MV_BS",#N/A,FALSE,"MV_B_BS"}</definedName>
    <definedName name="bb" localSheetId="17" hidden="1">{"MV_CF",#N/A,FALSE,"MV_B_CF";"MV_Cumm",#N/A,FALSE,"MV_B_IS";"MV_BS",#N/A,FALSE,"MV_B_BS"}</definedName>
    <definedName name="bb" hidden="1">{"MV_CF",#N/A,FALSE,"MV_B_CF";"MV_Cumm",#N/A,FALSE,"MV_B_IS";"MV_BS",#N/A,FALSE,"MV_B_BS"}</definedName>
    <definedName name="bbbb" localSheetId="18" hidden="1">{"Red",#N/A,FALSE,"Tot Europe"}</definedName>
    <definedName name="bbbb" localSheetId="19" hidden="1">{"Red",#N/A,FALSE,"Tot Europe"}</definedName>
    <definedName name="bbbb" localSheetId="17" hidden="1">{"Red",#N/A,FALSE,"Tot Europe"}</definedName>
    <definedName name="bbbb" hidden="1">{"Red",#N/A,FALSE,"Tot Europe"}</definedName>
    <definedName name="BBBBBBBBBBBBBBBBBBBB" localSheetId="18"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localSheetId="17"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8" hidden="1">{#N/A,#N/A,FALSE,"P&amp;L";#N/A,#N/A,FALSE,"Var_Fixed_cost"}</definedName>
    <definedName name="bc" localSheetId="19" hidden="1">{#N/A,#N/A,FALSE,"P&amp;L";#N/A,#N/A,FALSE,"Var_Fixed_cost"}</definedName>
    <definedName name="bc" localSheetId="17" hidden="1">{#N/A,#N/A,FALSE,"P&amp;L";#N/A,#N/A,FALSE,"Var_Fixed_cost"}</definedName>
    <definedName name="bc" hidden="1">{#N/A,#N/A,FALSE,"P&amp;L";#N/A,#N/A,FALSE,"Var_Fixed_cost"}</definedName>
    <definedName name="bcvbxcbdf" localSheetId="18" hidden="1">{#N/A,#N/A,FALSE,"Completion of MBudget"}</definedName>
    <definedName name="bcvbxcbdf" localSheetId="19" hidden="1">{#N/A,#N/A,FALSE,"Completion of MBudget"}</definedName>
    <definedName name="bcvbxcbdf" localSheetId="17" hidden="1">{#N/A,#N/A,FALSE,"Completion of MBudget"}</definedName>
    <definedName name="bcvbxcbdf" hidden="1">{#N/A,#N/A,FALSE,"Completion of MBudget"}</definedName>
    <definedName name="BEx001CNWHJ5RULCSFM36ZCGJ1UH" hidden="1">[15]BS!#REF!</definedName>
    <definedName name="BEx007CGX1WUYKNHJDXUDQEVUFH0" localSheetId="17" hidden="1">Order [16]Intake!$K$1</definedName>
    <definedName name="BEx007CGX1WUYKNHJDXUDQEVUFH0" hidden="1">Order [16]Intake!$K$1</definedName>
    <definedName name="BEx009FZE43LTTG3PVD3J4LNPEJ6" localSheetId="17" hidden="1">#N/A</definedName>
    <definedName name="BEx009FZE43LTTG3PVD3J4LNPEJ6" hidden="1">#N/A</definedName>
    <definedName name="BEx00DXTY2JDVGWQKV8H7FG4SV30" hidden="1">[15]BS!#REF!</definedName>
    <definedName name="BEx00FAHXYYYKJDCIY31LHZD04KZ" localSheetId="17"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7" hidden="1">Group [18]EBIT!$B$33:$K$39</definedName>
    <definedName name="BEx00JHDVBOZETUORKJAXF14HS2R" hidden="1">Group [18]EBIT!$B$33:$K$39</definedName>
    <definedName name="BEx00QTRUJO0T41QO3ZX2OSCVMNV" localSheetId="17" hidden="1">Analysis Report All [19]Items!$A$20:$B$39</definedName>
    <definedName name="BEx00QTRUJO0T41QO3ZX2OSCVMNV" hidden="1">Analysis Report All [19]Items!$A$20:$B$39</definedName>
    <definedName name="BEx00T84OYTYM3S3URVLJJBY6ICV" hidden="1">#REF!</definedName>
    <definedName name="BEx011BEY7OZAP8INEY06SX78PXN" localSheetId="17" hidden="1">Personnel in [20]FTE!$B$11:$K$15</definedName>
    <definedName name="BEx011BEY7OZAP8INEY06SX78PXN" hidden="1">Personnel in [20]FTE!$B$11:$K$15</definedName>
    <definedName name="BEx0139NF7I176ZSE8FER2I6XGMQ" localSheetId="17" hidden="1">Business EBIT [21]Bulk!$B$10:$K$20</definedName>
    <definedName name="BEx0139NF7I176ZSE8FER2I6XGMQ" hidden="1">Business EBIT [21]Bulk!$B$10:$K$20</definedName>
    <definedName name="BEx013KAI2VM7VSWCCU3LCTVB4TQ" localSheetId="17"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7" hidden="1">Analysis Report All Items [23]LC!$J$10</definedName>
    <definedName name="BEx01Q1HNM5AUPBEJ56VQAQH4YH4" hidden="1">Analysis Report All Items [23]LC!$J$10</definedName>
    <definedName name="BEx01SLAS3QV5GEV7IO743YMSDAS" localSheetId="17" hidden="1">Group [24]Headcount!$B$19:$K$29</definedName>
    <definedName name="BEx01SLAS3QV5GEV7IO743YMSDAS" hidden="1">Group [24]Headcount!$B$19:$K$29</definedName>
    <definedName name="BEx01SQLK4ENDIV54GE7HTC5Z9NY" localSheetId="17" hidden="1">Analysis Report All [19]Items!$F$3</definedName>
    <definedName name="BEx01SQLK4ENDIV54GE7HTC5Z9NY" hidden="1">Analysis Report All [19]Items!$F$3</definedName>
    <definedName name="BEx01XJ94SHJ1YQ7ORPW0RQGKI2H" hidden="1">[15]BS!#REF!</definedName>
    <definedName name="BEx025BS4P2SJIEYPCVTTLXCDP1O" localSheetId="17" hidden="1">Analysis Report All [19]Items!$J$10</definedName>
    <definedName name="BEx025BS4P2SJIEYPCVTTLXCDP1O" hidden="1">Analysis Report All [19]Items!$J$10</definedName>
    <definedName name="BEx02OT3JH15JDVBJMYM1H0E9O2N" localSheetId="17"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7"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7" hidden="1">Analysis Report All [19]Items!$D$27</definedName>
    <definedName name="BEx1FKKS00K7I001F4WCNZHO9Y2X" hidden="1">Analysis Report All [19]Items!$D$27</definedName>
    <definedName name="BEx1FNVHHXZKFTQM8LV5Q26U7YGA" localSheetId="17" hidden="1">Gross Profit bef. Distr. [21]Bulk!$B$10:$K$20</definedName>
    <definedName name="BEx1FNVHHXZKFTQM8LV5Q26U7YGA" hidden="1">Gross Profit bef. Distr. [21]Bulk!$B$10:$K$20</definedName>
    <definedName name="BEx1FYYPNM6CLYVFOPS8E4CERR8B" localSheetId="17" hidden="1">#N/A</definedName>
    <definedName name="BEx1FYYPNM6CLYVFOPS8E4CERR8B" hidden="1">#N/A</definedName>
    <definedName name="BEx1FZ9I003OUDAROYE8WXL3YK0S" hidden="1">#REF!</definedName>
    <definedName name="BEx1G1NU1TYLAHYN5JAKSS0CM266" localSheetId="17" hidden="1">Balance [25]Sheet!$B$27:$K$41</definedName>
    <definedName name="BEx1G1NU1TYLAHYN5JAKSS0CM266" hidden="1">Balance [25]Sheet!$B$27:$K$41</definedName>
    <definedName name="BEx1GEUKPF1RX6GPGEBNJQZ04HZS" localSheetId="17" hidden="1">Analysis Report All [19]Items!$H$9:$I$9</definedName>
    <definedName name="BEx1GEUKPF1RX6GPGEBNJQZ04HZS" hidden="1">Analysis Report All [19]Items!$H$9:$I$9</definedName>
    <definedName name="BEx1GMXVTLQ5OAF88RGPCP4ODQRI" localSheetId="17" hidden="1">Business EBIT [21]Bulk!$B$10:$K$20</definedName>
    <definedName name="BEx1GMXVTLQ5OAF88RGPCP4ODQRI" hidden="1">Business EBIT [21]Bulk!$B$10:$K$20</definedName>
    <definedName name="BEx1GXFIBI9Q9UHX9ATIQRZG39U8" localSheetId="17" hidden="1">Analysis Report All [19]Items!$J$5</definedName>
    <definedName name="BEx1GXFIBI9Q9UHX9ATIQRZG39U8" hidden="1">Analysis Report All [19]Items!$J$5</definedName>
    <definedName name="BEx1GZZ5ZV79U81AZR7YU6M870UV" localSheetId="17" hidden="1">Group [24]Headcount!$B$10:$K$14</definedName>
    <definedName name="BEx1GZZ5ZV79U81AZR7YU6M870UV" hidden="1">Group [24]Headcount!$B$10:$K$14</definedName>
    <definedName name="BEx1H1MKCVYRI1YLB0KEJFYWD7TM" hidden="1">#REF!</definedName>
    <definedName name="BEx1H40VM4K2ZXG3528IHW3D0X2C" localSheetId="17" hidden="1">Trade Working [26]Capital!$B$11:$K$19</definedName>
    <definedName name="BEx1H40VM4K2ZXG3528IHW3D0X2C" hidden="1">Trade Working [26]Capital!$B$11:$K$19</definedName>
    <definedName name="BEx1HB7TP5CBC9DC0C3P74MGQH0X" localSheetId="17" hidden="1">Check Closing '[27]2007'!$A$16:$B$16</definedName>
    <definedName name="BEx1HB7TP5CBC9DC0C3P74MGQH0X" hidden="1">Check Closing '[27]2007'!$A$16:$B$16</definedName>
    <definedName name="BEx1HBIGSVGI4MV1IZKHV5LNS4F7" localSheetId="17" hidden="1">Analysis Report All [19]Items!$E$3</definedName>
    <definedName name="BEx1HBIGSVGI4MV1IZKHV5LNS4F7" hidden="1">Analysis Report All [19]Items!$E$3</definedName>
    <definedName name="BEx1HIUWZW8R7QM0OIQS2ZA3E2SG" localSheetId="17" hidden="1">Check Closing '[27]2007'!$D$12</definedName>
    <definedName name="BEx1HIUWZW8R7QM0OIQS2ZA3E2SG" hidden="1">Check Closing '[27]2007'!$D$12</definedName>
    <definedName name="BEx1HN7EHWEXVXUFZB4W3EBLZAGI" localSheetId="17" hidden="1">Net [28]Sales!$B$11:$K$16</definedName>
    <definedName name="BEx1HN7EHWEXVXUFZB4W3EBLZAGI" hidden="1">Net [28]Sales!$B$11:$K$16</definedName>
    <definedName name="BEx1HO94JIRX219MPWMB5E5XZ04X" hidden="1">[15]BS!#REF!</definedName>
    <definedName name="BEx1HPG9YCOFAWPV7FG65958Z1UW" localSheetId="17" hidden="1">Operating [17]Profit!$B$11:$K$15</definedName>
    <definedName name="BEx1HPG9YCOFAWPV7FG65958Z1UW" hidden="1">Operating [17]Profit!$B$11:$K$15</definedName>
    <definedName name="BEx1HRJSL6A74WFGH9OJMORM88UH" localSheetId="17" hidden="1">Analysis Report All [19]Items!$J$8</definedName>
    <definedName name="BEx1HRJSL6A74WFGH9OJMORM88UH" hidden="1">Analysis Report All [19]Items!$J$8</definedName>
    <definedName name="BEx1HRUL7L9C7T8UHMZIHDJV36WH" localSheetId="17" hidden="1">Operating [17]Profit!$B$22:$K$32</definedName>
    <definedName name="BEx1HRUL7L9C7T8UHMZIHDJV36WH" hidden="1">Operating [17]Profit!$B$22:$K$32</definedName>
    <definedName name="BEx1HZN4AHEOZFMC8ZSMJOKPFR8B" localSheetId="17" hidden="1">#N/A</definedName>
    <definedName name="BEx1HZN4AHEOZFMC8ZSMJOKPFR8B" hidden="1">#N/A</definedName>
    <definedName name="BEx1I0JHH6YSNFT6TVQKLQCEORO8" localSheetId="17" hidden="1">Balance [25]Sheet!$K$1</definedName>
    <definedName name="BEx1I0JHH6YSNFT6TVQKLQCEORO8" hidden="1">Balance [25]Sheet!$K$1</definedName>
    <definedName name="BEx1I0UAUPHTCJLNHMJE8ZFTE02H" hidden="1">#REF!</definedName>
    <definedName name="BEx1I5MWZQOTOM26XVW7EREQ94ER" localSheetId="17" hidden="1">Analysis Report All [19]Items!$H$11:$I$11</definedName>
    <definedName name="BEx1I5MWZQOTOM26XVW7EREQ94ER" hidden="1">Analysis Report All [19]Items!$H$11:$I$11</definedName>
    <definedName name="BEx1I98D6YC1SN6XLQ4R9EMO0YX2" hidden="1">#REF!</definedName>
    <definedName name="BEx1IFZ2M8M4FEZ9RQMECPIOGLF8" localSheetId="17" hidden="1">Analysis Report All [19]Items!$J$13</definedName>
    <definedName name="BEx1IFZ2M8M4FEZ9RQMECPIOGLF8" hidden="1">Analysis Report All [19]Items!$J$13</definedName>
    <definedName name="BEx1IGQ5B697MNDOE06MVSR0H58E" hidden="1">[15]BS!#REF!</definedName>
    <definedName name="BEx1IKBL9UOCJ8E5DR5L18HFRZQX" localSheetId="17" hidden="1">#N/A</definedName>
    <definedName name="BEx1IKBL9UOCJ8E5DR5L18HFRZQX" hidden="1">#N/A</definedName>
    <definedName name="BEx1IPF1NC4LXCVUPMP7FBQ3MI3B" localSheetId="17"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7" hidden="1">Group [30]COS!$B$8:$K$49</definedName>
    <definedName name="BEx1JQVJ8S5SIAJ286U8TCR57T3D" hidden="1">Group [30]COS!$B$8:$K$49</definedName>
    <definedName name="BEx1JUBPKMF7FMFRAS7Q0Q8WH19E" localSheetId="17" hidden="1">Analysis Report All [19]Items!$A$18:$B$18</definedName>
    <definedName name="BEx1JUBPKMF7FMFRAS7Q0Q8WH19E" hidden="1">Analysis Report All [19]Items!$A$18:$B$18</definedName>
    <definedName name="BEx1K0GUDWMY65035J91B3EESI53" localSheetId="17" hidden="1">List of Journal [31]Entries!$J$6</definedName>
    <definedName name="BEx1K0GUDWMY65035J91B3EESI53" hidden="1">List of Journal [31]Entries!$J$6</definedName>
    <definedName name="BEx1K1THC94AUZ5T28KDL0LITGWB" localSheetId="17" hidden="1">#N/A</definedName>
    <definedName name="BEx1K1THC94AUZ5T28KDL0LITGWB" hidden="1">#N/A</definedName>
    <definedName name="BEx1K2V6EO2JNRPQUH25FI8SG00H" localSheetId="17" hidden="1">Trade Working [26]Capital!$B$23:$K$33</definedName>
    <definedName name="BEx1K2V6EO2JNRPQUH25FI8SG00H" hidden="1">Trade Working [26]Capital!$B$23:$K$33</definedName>
    <definedName name="BEx1K9B2AW6HVDLURD39R8ZNXIQP" hidden="1">#REF!</definedName>
    <definedName name="BEx1KH91OA4EYBI0XROULNVB25OS" localSheetId="17" hidden="1">Gross Profit bef. Distr. [32]PGP!$B$10</definedName>
    <definedName name="BEx1KH91OA4EYBI0XROULNVB25OS" hidden="1">Gross Profit bef. Distr. [32]PGP!$B$10</definedName>
    <definedName name="BEx1KKP1ELIF2UII2FWVGL7M1X7J" hidden="1">[15]BS!#REF!</definedName>
    <definedName name="BEx1KM1PX25IM399D8YB91RMVONW" localSheetId="17" hidden="1">Order [16]Intake!$B$11</definedName>
    <definedName name="BEx1KM1PX25IM399D8YB91RMVONW" hidden="1">Order [16]Intake!$B$11</definedName>
    <definedName name="BEx1L9KLN35SF5YYFF6K8WVWJOSP" localSheetId="17" hidden="1">Analysis Report All [19]Items!$D$5:$F$24</definedName>
    <definedName name="BEx1L9KLN35SF5YYFF6K8WVWJOSP" hidden="1">Analysis Report All [19]Items!$D$5:$F$24</definedName>
    <definedName name="BEx1LETHHMGESTP6SXVJTVCYXCN0" localSheetId="17" hidden="1">Analysis Report All [19]Items!$D$3:$E$3</definedName>
    <definedName name="BEx1LETHHMGESTP6SXVJTVCYXCN0" hidden="1">Analysis Report All [19]Items!$D$3:$E$3</definedName>
    <definedName name="BEx1LKNTSJOFR9RV6G46BKXFPVTM" localSheetId="17" hidden="1">Balance [25]Sheet!$K$1</definedName>
    <definedName name="BEx1LKNTSJOFR9RV6G46BKXFPVTM" hidden="1">Balance [25]Sheet!$K$1</definedName>
    <definedName name="BEx1LSWM4IEWDN09N4N1QIRX39PZ" localSheetId="17" hidden="1">Personnel in [20]FTE!$K$1</definedName>
    <definedName name="BEx1LSWM4IEWDN09N4N1QIRX39PZ" hidden="1">Personnel in [20]FTE!$K$1</definedName>
    <definedName name="BEx1LZCHS794QZDILAL1A2VLSIZW" localSheetId="17"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7" hidden="1">Group Balance [25]Sheet!$B$26:$K$40</definedName>
    <definedName name="BEx1M86VYJRDP9NFDIQQF6NXD6PY" hidden="1">Group Balance [25]Sheet!$B$26:$K$40</definedName>
    <definedName name="BEx1MAFQW83Z38L5MIUIJ4UAPZ59" localSheetId="17" hidden="1">Group Operating [17]Profit!$B$19:$K$29</definedName>
    <definedName name="BEx1MAFQW83Z38L5MIUIJ4UAPZ59" hidden="1">Group Operating [17]Profit!$B$19:$K$29</definedName>
    <definedName name="BEx1N0NQPSUD9KWY3RQQWHC8FRGP" localSheetId="17"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7" hidden="1">Order [16]Intake!$K$1</definedName>
    <definedName name="BEx1ND8XTKTHWH15QCTED9GYC0S5" hidden="1">Order [16]Intake!$K$1</definedName>
    <definedName name="BEx1NO6TXZVOGCUWCCRTXRXWW0XL" hidden="1">[15]BS!#REF!</definedName>
    <definedName name="BEx1NUH8G1G5E38TS8PLOXESEJZP" localSheetId="17" hidden="1">Analysis Report All Items [23]LC!$J$12</definedName>
    <definedName name="BEx1NUH8G1G5E38TS8PLOXESEJZP" hidden="1">Analysis Report All Items [23]LC!$J$12</definedName>
    <definedName name="BEx1O30U06OEUV0O4QJH91V2UATR" hidden="1">#REF!</definedName>
    <definedName name="BEx1O3BMOIS28FLMDUTDDGEQIV5W" localSheetId="17" hidden="1">Operating [22]Margin!$B$11:$K$16</definedName>
    <definedName name="BEx1O3BMOIS28FLMDUTDDGEQIV5W" hidden="1">Operating [22]Margin!$B$11:$K$16</definedName>
    <definedName name="BEx1O89JXIST0XMB5RGQB96IHLDO" localSheetId="17" hidden="1">Group Trade Working [26]Capital!$B$22:$K$32</definedName>
    <definedName name="BEx1O89JXIST0XMB5RGQB96IHLDO" hidden="1">Group Trade Working [26]Capital!$B$22:$K$32</definedName>
    <definedName name="BEx1OG7JYDNYGZAWQ67ADDGLDBHR" localSheetId="17" hidden="1">Net [28]Sales!$B$38:$K$44</definedName>
    <definedName name="BEx1OG7JYDNYGZAWQ67ADDGLDBHR" hidden="1">Net [28]Sales!$B$38:$K$44</definedName>
    <definedName name="BEx1OGYGA408MYCDEF10TUY8TL7D" localSheetId="17" hidden="1">Group Operating [17]Profit!$B$10:$K$15</definedName>
    <definedName name="BEx1OGYGA408MYCDEF10TUY8TL7D" hidden="1">Group Operating [17]Profit!$B$10:$K$15</definedName>
    <definedName name="BEx1OPCKW2TRVQCYYQVQOU6XN7TX" localSheetId="17"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7" hidden="1">Analysis Report All [19]Items!$J$10</definedName>
    <definedName name="BEx1PF4GMW99WS52DFCCK7O7ULNG" hidden="1">Analysis Report All [19]Items!$J$10</definedName>
    <definedName name="BEx1PIF5OTK6A1QIYC95L59LHIFG" localSheetId="17" hidden="1">Order [16]Intake!$B$11:$K$20</definedName>
    <definedName name="BEx1PIF5OTK6A1QIYC95L59LHIFG" hidden="1">Order [16]Intake!$B$11:$K$20</definedName>
    <definedName name="BEx1PMWZB2DO6EM9BKLUICZJ65HD" hidden="1">[15]BS!#REF!</definedName>
    <definedName name="BEx1PZNHNPUSE1TN9U21N1EDS5J6" localSheetId="17" hidden="1">List of Journal [31]Entries!$F$3</definedName>
    <definedName name="BEx1PZNHNPUSE1TN9U21N1EDS5J6" hidden="1">List of Journal [31]Entries!$F$3</definedName>
    <definedName name="BEx1Q1G827ELRQWFTWIIGG4VFDGR" localSheetId="17" hidden="1">#N/A</definedName>
    <definedName name="BEx1Q1G827ELRQWFTWIIGG4VFDGR" hidden="1">#N/A</definedName>
    <definedName name="BEx1Q8XY58N28RGRK5J95S86QU4A" localSheetId="17"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7" hidden="1">#N/A</definedName>
    <definedName name="BEx1QXIP96F79BY4CQA3WOV3KQ8I" hidden="1">#N/A</definedName>
    <definedName name="BEx1R1K9Y321MXST4SPE9THEFSLX" localSheetId="17" hidden="1">Trade Working [26]Capital!$K$1</definedName>
    <definedName name="BEx1R1K9Y321MXST4SPE9THEFSLX" hidden="1">Trade Working [26]Capital!$K$1</definedName>
    <definedName name="BEx1RBGC06B3T52OIC0EQ1KGVP1I" hidden="1">[15]BS!#REF!</definedName>
    <definedName name="BEx1RGEGK37L6AJ7IST3S19MK4Y0" localSheetId="17"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7" hidden="1">#N/A</definedName>
    <definedName name="BEx1RJECZLJT66ATELQII66DBE1M" hidden="1">#N/A</definedName>
    <definedName name="BEx1RRC7X4NI1CU4EO5XYE2GVARJ" hidden="1">[15]BS!#REF!</definedName>
    <definedName name="BEx1RXMSANWTKK7M0XUS8YGRQ6ZX" localSheetId="17" hidden="1">Balance [25]Sheet!$B$11:$K$21</definedName>
    <definedName name="BEx1RXMSANWTKK7M0XUS8YGRQ6ZX" hidden="1">Balance [25]Sheet!$B$11:$K$21</definedName>
    <definedName name="BEx1RZA1NCGT832L7EMR7GMF588W" hidden="1">[15]BS!#REF!</definedName>
    <definedName name="BEx1S1TUZXYKKW5J3XD5HY3O0UXH" localSheetId="17"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7" hidden="1">List of Journal [31]Entries!$J$6</definedName>
    <definedName name="BEx1SAIRJSD4X9CC95YJ8RMBZJHN" hidden="1">List of Journal [31]Entries!$J$6</definedName>
    <definedName name="BEx1SB4AWCBF90814MDWMPIATNY1" hidden="1">[15]BS!#REF!</definedName>
    <definedName name="BEx1SF5X4IF9316ZQV9OEWJLH0YE" localSheetId="17" hidden="1">Order [16]Intake!$K$1</definedName>
    <definedName name="BEx1SF5X4IF9316ZQV9OEWJLH0YE" hidden="1">Order [16]Intake!$K$1</definedName>
    <definedName name="BEx1SG29J9QPAG5UOCDF31LM2O0Q" localSheetId="17" hidden="1">Net [28]Sales!$B$11:$K$16</definedName>
    <definedName name="BEx1SG29J9QPAG5UOCDF31LM2O0Q" hidden="1">Net [28]Sales!$B$11:$K$16</definedName>
    <definedName name="BEx1SOR56GX73P9LXA8JKUCREOVG" localSheetId="17" hidden="1">Operating [22]Margin!$B$19:$K$29</definedName>
    <definedName name="BEx1SOR56GX73P9LXA8JKUCREOVG" hidden="1">Operating [22]Margin!$B$19:$K$29</definedName>
    <definedName name="BEx1SP7EVBZE19ZRWWOWSPDDI65V" hidden="1">#REF!</definedName>
    <definedName name="BEx1SRWJNF207GL3FGCTLGO910C3" localSheetId="17" hidden="1">Analysis Report All [19]Items!$D$25:$M$57</definedName>
    <definedName name="BEx1SRWJNF207GL3FGCTLGO910C3" hidden="1">Analysis Report All [19]Items!$D$25:$M$57</definedName>
    <definedName name="BEx1SRWK5RNCZVLH73TSWME1MIJN" localSheetId="17" hidden="1">Balance [25]Sheet!$B$11:$K$21</definedName>
    <definedName name="BEx1SRWK5RNCZVLH73TSWME1MIJN" hidden="1">Balance [25]Sheet!$B$11:$K$21</definedName>
    <definedName name="BEx1SYY0CGZEC5XAKSESZHZFOCLL" localSheetId="17" hidden="1">Analysis Report All [19]Items!$H$5:$I$5</definedName>
    <definedName name="BEx1SYY0CGZEC5XAKSESZHZFOCLL" hidden="1">Analysis Report All [19]Items!$H$5:$I$5</definedName>
    <definedName name="BEx1T2ZR0XAIB5L0PNFKVV48DNLI" localSheetId="17" hidden="1">Analysis Report All [19]Items!$J$13</definedName>
    <definedName name="BEx1T2ZR0XAIB5L0PNFKVV48DNLI" hidden="1">Analysis Report All [19]Items!$J$13</definedName>
    <definedName name="BEx1T4XSSRO8QRIMVOUAMJL792MI" localSheetId="17" hidden="1">List of Journal [31]Entries!$A$55:$B$93</definedName>
    <definedName name="BEx1T4XSSRO8QRIMVOUAMJL792MI" hidden="1">List of Journal [31]Entries!$A$55:$B$93</definedName>
    <definedName name="BEx1TKIVOSQ4XNMCJQMIYTKRDWHS" localSheetId="17" hidden="1">Analysis Report All [19]Items!$H$12:$I$12</definedName>
    <definedName name="BEx1TKIVOSQ4XNMCJQMIYTKRDWHS" hidden="1">Analysis Report All [19]Items!$H$12:$I$12</definedName>
    <definedName name="BEx1TMRPDGBJDTU0Q06MGLS02GK1" localSheetId="17"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7" hidden="1">Operating [17]Profit!$K$1</definedName>
    <definedName name="BEx1TSRJI4S7AU4ZPFJHUZMUEJLP" hidden="1">Operating [17]Profit!$K$1</definedName>
    <definedName name="BEx1TUPOPRUTNR71C7V3HL9KJSV2" localSheetId="17" hidden="1">Trade Working [26]Capital!$K$1</definedName>
    <definedName name="BEx1TUPOPRUTNR71C7V3HL9KJSV2" hidden="1">Trade Working [26]Capital!$K$1</definedName>
    <definedName name="BEx1U0EPNJYDSH6GJGAANW23JS3Z" localSheetId="17" hidden="1">Analysis Report All [19]Items!$D$3:$I$9</definedName>
    <definedName name="BEx1U0EPNJYDSH6GJGAANW23JS3Z" hidden="1">Analysis Report All [19]Items!$D$3:$I$9</definedName>
    <definedName name="BEx1U702QA0XV1U4YJJ1FK707QYG" hidden="1">#REF!</definedName>
    <definedName name="BEx1U8I1XK4MF2VNPIJSFRRK56NM" localSheetId="17" hidden="1">#N/A</definedName>
    <definedName name="BEx1U8I1XK4MF2VNPIJSFRRK56NM" hidden="1">#N/A</definedName>
    <definedName name="BEx1UESH4KDWHYESQU2IE55RS3LI" hidden="1">[15]BS!#REF!</definedName>
    <definedName name="BEx1UFJJIEL5B8PCLS36FBN4K3UD" localSheetId="17" hidden="1">Operating [17]Profit!$B$11:$K$15</definedName>
    <definedName name="BEx1UFJJIEL5B8PCLS36FBN4K3UD" hidden="1">Operating [17]Profit!$B$11:$K$15</definedName>
    <definedName name="BEx1UGLBMBLVU935T9ZGQXS0SSOM" localSheetId="17" hidden="1">Operating [17]Profit!$B$21:$K$31</definedName>
    <definedName name="BEx1UGLBMBLVU935T9ZGQXS0SSOM" hidden="1">Operating [17]Profit!$B$21:$K$31</definedName>
    <definedName name="BEx1UI8N9KTCPSOJ7RDW0T8UEBNP" hidden="1">[15]BS!#REF!</definedName>
    <definedName name="BEx1UJAAEV207SFMAFKH3DVTEIVA" localSheetId="17" hidden="1">Operating [22]Margin!$B$11:$K$16</definedName>
    <definedName name="BEx1UJAAEV207SFMAFKH3DVTEIVA" hidden="1">Operating [22]Margin!$B$11:$K$16</definedName>
    <definedName name="BEx1UKC5ZLM19RCIY4AAFDWCLMGO" localSheetId="17" hidden="1">Order [16]Intake!$K$1</definedName>
    <definedName name="BEx1UKC5ZLM19RCIY4AAFDWCLMGO" hidden="1">Order [16]Intake!$K$1</definedName>
    <definedName name="BEx1UKMZ7CPIMFOKSXHJNX9GODVW" localSheetId="17" hidden="1">#N/A</definedName>
    <definedName name="BEx1UKMZ7CPIMFOKSXHJNX9GODVW" hidden="1">#N/A</definedName>
    <definedName name="BEx1UQH8B2116Y2VIPVW8FZ1L34G" localSheetId="17" hidden="1">Operating [22]Margin!$K$1</definedName>
    <definedName name="BEx1UQH8B2116Y2VIPVW8FZ1L34G" hidden="1">Operating [22]Margin!$K$1</definedName>
    <definedName name="BEx1UZ0TZGW8X5H1001IY7Q6ND7P" localSheetId="17" hidden="1">Operating [22]Margin!$B$11:$K$16</definedName>
    <definedName name="BEx1UZ0TZGW8X5H1001IY7Q6ND7P" hidden="1">Operating [22]Margin!$B$11:$K$16</definedName>
    <definedName name="BEx1V1V9ENZMUSMOEQJ1H0K1620J" localSheetId="17" hidden="1">Analysis Report All [19]Items!$A$18:$B$18</definedName>
    <definedName name="BEx1V1V9ENZMUSMOEQJ1H0K1620J" hidden="1">Analysis Report All [19]Items!$A$18:$B$18</definedName>
    <definedName name="BEx1V2BJ6Q8U03UZFSQS16QOJ56L" localSheetId="17" hidden="1">Analysis Report All [19]Items!$H$15:$I$15</definedName>
    <definedName name="BEx1V2BJ6Q8U03UZFSQS16QOJ56L" hidden="1">Analysis Report All [19]Items!$H$15:$I$15</definedName>
    <definedName name="BEx1V2MC9SCNH365UWU0T0GZ0OPN" localSheetId="17" hidden="1">Analysis Report All [19]Items!$D$3:$E$3</definedName>
    <definedName name="BEx1V2MC9SCNH365UWU0T0GZ0OPN" hidden="1">Analysis Report All [19]Items!$D$3:$E$3</definedName>
    <definedName name="BEx1V4PU77UVXRLG82O0BN4Z1QN8" localSheetId="17" hidden="1">Analysis Report All [19]Items!$J$9</definedName>
    <definedName name="BEx1V4PU77UVXRLG82O0BN4Z1QN8" hidden="1">Analysis Report All [19]Items!$J$9</definedName>
    <definedName name="BEx1VK04GEM00GGCPF8LDR45ODT5" localSheetId="17" hidden="1">Analysis Report All [19]Items!$J$5</definedName>
    <definedName name="BEx1VK04GEM00GGCPF8LDR45ODT5" hidden="1">Analysis Report All [19]Items!$J$5</definedName>
    <definedName name="BEx1VL1T2TGBJ6NO04KRKVUVZLUC" localSheetId="17" hidden="1">Balance [25]Sheet!$B$27:$K$41</definedName>
    <definedName name="BEx1VL1T2TGBJ6NO04KRKVUVZLUC" hidden="1">Balance [25]Sheet!$B$27:$K$41</definedName>
    <definedName name="BEx1VM8YQM02EIM4YOLRQ1MTZ9NI" localSheetId="17" hidden="1">Analysis Report All [19]Items!$H$8:$I$8</definedName>
    <definedName name="BEx1VM8YQM02EIM4YOLRQ1MTZ9NI" hidden="1">Analysis Report All [19]Items!$H$8:$I$8</definedName>
    <definedName name="BEx1VOCIJ93VN55IRYJ3PZAG75O4" localSheetId="17"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7"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7" hidden="1">Analysis Report All [19]Items!$J$16</definedName>
    <definedName name="BEx1XHZFLWXRMLF0IJHSLNWHH13E" hidden="1">Analysis Report All [19]Items!$J$16</definedName>
    <definedName name="BEx1XJ12QZGQJMULNI7Z9647SO5B" localSheetId="17" hidden="1">Balance [25]Sheet!$B$11:$K$21</definedName>
    <definedName name="BEx1XJ12QZGQJMULNI7Z9647SO5B" hidden="1">Balance [25]Sheet!$B$11:$K$21</definedName>
    <definedName name="BEx1XNTPAQOJGFLTN9YCR687VE30" localSheetId="17" hidden="1">Balance [25]Sheet!$K$1</definedName>
    <definedName name="BEx1XNTPAQOJGFLTN9YCR687VE30" hidden="1">Balance [25]Sheet!$K$1</definedName>
    <definedName name="BEx1XOFBAGHJN1TBQU0YLXAQ5IU1" localSheetId="17" hidden="1">Balance [25]Sheet!$B$11:$K$21</definedName>
    <definedName name="BEx1XOFBAGHJN1TBQU0YLXAQ5IU1" hidden="1">Balance [25]Sheet!$B$11:$K$21</definedName>
    <definedName name="BEx1XP0V4AMPKJ5PL360I7QH1087" localSheetId="17" hidden="1">List of Journal [31]Entries!$A$17:$B$17</definedName>
    <definedName name="BEx1XP0V4AMPKJ5PL360I7QH1087" hidden="1">List of Journal [31]Entries!$A$17:$B$17</definedName>
    <definedName name="BEx1YJW7AIO3JI467OBU1Y70A192" localSheetId="17" hidden="1">#N/A</definedName>
    <definedName name="BEx1YJW7AIO3JI467OBU1Y70A192" hidden="1">#N/A</definedName>
    <definedName name="BEx1YL3FDKUAR77MK4TX3GDL9FO7" localSheetId="17" hidden="1">Order [16]Intake!$K$1</definedName>
    <definedName name="BEx1YL3FDKUAR77MK4TX3GDL9FO7" hidden="1">Order [16]Intake!$K$1</definedName>
    <definedName name="BEx1YN6WS8EW01ISFGGW0SVTV4BM" localSheetId="17" hidden="1">Trade Working [26]Capital!$K$1</definedName>
    <definedName name="BEx1YN6WS8EW01ISFGGW0SVTV4BM" hidden="1">Trade Working [26]Capital!$K$1</definedName>
    <definedName name="BEx3ALZRRIWWH84K94281GR0LPJP" localSheetId="17" hidden="1">Operating [17]Profit!$B$11:$K$16</definedName>
    <definedName name="BEx3ALZRRIWWH84K94281GR0LPJP" hidden="1">Operating [17]Profit!$B$11:$K$16</definedName>
    <definedName name="BEx3AOE1UIL4Y61X8ZLQTY768Y19" localSheetId="17"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7" hidden="1">Analysis Report All [19]Items!$A$22:$B$40</definedName>
    <definedName name="BEx3BTASZVGU05I0G55FNOR30SRQ" hidden="1">Analysis Report All [19]Items!$A$22:$B$40</definedName>
    <definedName name="BEx3BW5DGH7R6MYR7AKLPNPMLQ0N" hidden="1">#REF!</definedName>
    <definedName name="BEx3C13CXPDWWJM67Y1US6K95U2F" localSheetId="17"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7" hidden="1">Group Trade Working [26]Capital!$B$22</definedName>
    <definedName name="BEx3D65HMRNMMSV8I0EZJWN8LR4H" hidden="1">Group Trade Working [26]Capital!$B$22</definedName>
    <definedName name="BEx3D8JTZ1WK2U6NCN794E85XIHH" localSheetId="17" hidden="1">List of Journal [31]Entries!$J$8</definedName>
    <definedName name="BEx3D8JTZ1WK2U6NCN794E85XIHH" hidden="1">List of Journal [31]Entries!$J$8</definedName>
    <definedName name="BEx3DACK33331LLJJXRVBRFU9YDN" localSheetId="17" hidden="1">Analysis Report All [19]Items!$D$3:$E$3</definedName>
    <definedName name="BEx3DACK33331LLJJXRVBRFU9YDN" hidden="1">Analysis Report All [19]Items!$D$3:$E$3</definedName>
    <definedName name="BEx3DCQU9PBRXIMLO62KS5RLH447" hidden="1">[15]BS!#REF!</definedName>
    <definedName name="BEx3DO4WH7NXM55963EA8OVHL036" localSheetId="17" hidden="1">Analysis Report All [19]Items!$A$45:$B$87</definedName>
    <definedName name="BEx3DO4WH7NXM55963EA8OVHL036" hidden="1">Analysis Report All [19]Items!$A$45:$B$87</definedName>
    <definedName name="BEx3DTDM55TC6AKT49AZXH8Q5X1J" hidden="1">#REF!</definedName>
    <definedName name="BEx3DVH57CGHX7PBMAUZBKZ54TSW" localSheetId="17" hidden="1">Analysis Report All [19]Items!$A$32:$B$37</definedName>
    <definedName name="BEx3DVH57CGHX7PBMAUZBKZ54TSW" hidden="1">Analysis Report All [19]Items!$A$32:$B$37</definedName>
    <definedName name="BEx3DYBQAZSF0H3TX4L9XUKA9ILY" hidden="1">#REF!</definedName>
    <definedName name="BEx3DZ842EF9RHWH29YAD4R7DRMB" localSheetId="17" hidden="1">Analysis Report All [19]Items!$A$17:$B$17</definedName>
    <definedName name="BEx3DZ842EF9RHWH29YAD4R7DRMB" hidden="1">Analysis Report All [19]Items!$A$17:$B$17</definedName>
    <definedName name="BEx3EE7M0WO8J9C4FPKTY7PY55GG" localSheetId="17" hidden="1">List of Journal [31]Entries!$D$39:$AJ$45</definedName>
    <definedName name="BEx3EE7M0WO8J9C4FPKTY7PY55GG" hidden="1">List of Journal [31]Entries!$D$39:$AJ$45</definedName>
    <definedName name="BEx3EEYGMC2NG6M7777YLWL13QYA" hidden="1">#REF!</definedName>
    <definedName name="BEx3EMLJ2S7UVUOS0N9ZTV56XHGY" localSheetId="17" hidden="1">Gross Profit [21]Bulk!$B$10:$K$20</definedName>
    <definedName name="BEx3EMLJ2S7UVUOS0N9ZTV56XHGY" hidden="1">Gross Profit [21]Bulk!$B$10:$K$20</definedName>
    <definedName name="BEx3EQSLJBDDJRHNX19PBFCKNY2I" hidden="1">[15]BS!#REF!</definedName>
    <definedName name="BEx3EZ6POFB5JH2BG8H3L1KH8OQO" localSheetId="17" hidden="1">Balance [25]Sheet!$B$11:$K$21</definedName>
    <definedName name="BEx3EZ6POFB5JH2BG8H3L1KH8OQO" hidden="1">Balance [25]Sheet!$B$11:$K$21</definedName>
    <definedName name="BEx3FA9X8JNW90ZP1IQV1BT99L50" localSheetId="17"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7" hidden="1">Balance [25]Sheet!$B$27:$K$41</definedName>
    <definedName name="BEx3GC1DROTALMM50LMNEBTGQXHY" hidden="1">Balance [25]Sheet!$B$27:$K$41</definedName>
    <definedName name="BEx3GFMUWEFSQFT83ELM0MVMDY4X" localSheetId="17" hidden="1">Operating [22]Margin!$B$22:$K$32</definedName>
    <definedName name="BEx3GFMUWEFSQFT83ELM0MVMDY4X" hidden="1">Operating [22]Margin!$B$22:$K$32</definedName>
    <definedName name="BEx3GG30FNC4H34HW5YCATGUKGU2" localSheetId="17"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7" hidden="1">Operating [22]Margin!$B$11:$K$15</definedName>
    <definedName name="BEx3GVD8J623HF5Y6C0RIBF033GO" hidden="1">Operating [22]Margin!$B$11:$K$15</definedName>
    <definedName name="BEx3GWKEWS117RFT2NNNINBMFPJ0" localSheetId="17"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7" hidden="1">Operating [22]Margin!$K$1</definedName>
    <definedName name="BEx3H8URH09RMDGENHXKX4TY0RE3" hidden="1">Operating [22]Margin!$K$1</definedName>
    <definedName name="BEx3HFWFVP61CWOKJCXQFINERIGN" localSheetId="17" hidden="1">Analysis Report All [19]Items!$H$13:$I$13</definedName>
    <definedName name="BEx3HFWFVP61CWOKJCXQFINERIGN" hidden="1">Analysis Report All [19]Items!$H$13:$I$13</definedName>
    <definedName name="BEx3HIW5NZ6LSVPYDK1EXK7SAEMY" hidden="1">#REF!</definedName>
    <definedName name="BEx3HYMQE6WFU79AE1I4GW5ADCW5" localSheetId="17" hidden="1">Operating [22]Margin!$B$11:$K$15</definedName>
    <definedName name="BEx3HYMQE6WFU79AE1I4GW5ADCW5" hidden="1">Operating [22]Margin!$B$11:$K$15</definedName>
    <definedName name="BEx3IJB6C09E2EEIZEBCD17EZOD0" localSheetId="17"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7" hidden="1">Group Net [28]Sales!$B$10:$K$15</definedName>
    <definedName name="BEx3IOUPV6GUHTJFU9FFC9CAPXO3" hidden="1">Group Net [28]Sales!$B$10:$K$15</definedName>
    <definedName name="BEx3IVQW3QIC96WZUBE1SHMM71CI" hidden="1">#REF!</definedName>
    <definedName name="BEx3J4FQYK34U47M4FT64OX487NG" localSheetId="17"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7" hidden="1">Group [18]EBIT!$B$10:$K$15</definedName>
    <definedName name="BEx3JN0QF7U9GKY4638LPM25S0XW" hidden="1">Group [18]EBIT!$B$10:$K$15</definedName>
    <definedName name="BEx3JXIEDLYNMKMGG8UDAKLEI959" localSheetId="17" hidden="1">Trade Working [26]Capital!$B$11:$K$19</definedName>
    <definedName name="BEx3JXIEDLYNMKMGG8UDAKLEI959" hidden="1">Trade Working [26]Capital!$B$11:$K$19</definedName>
    <definedName name="BEx3K491RX8TKXYDS3L1XU49VTMP" hidden="1">#REF!</definedName>
    <definedName name="BEx3K6Y63SJMAPRUENFO4VR7SLX9" localSheetId="17" hidden="1">Net [28]Sales!$B$22:$K$32</definedName>
    <definedName name="BEx3K6Y63SJMAPRUENFO4VR7SLX9" hidden="1">Net [28]Sales!$B$22:$K$32</definedName>
    <definedName name="BEx3K8WD0GHTFK552ORF3WAAN99O" hidden="1">[15]BS!#REF!</definedName>
    <definedName name="BEx3K96ZJP6ZUDZ50HH5H55OL9NA" localSheetId="17"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7" hidden="1">Analysis Report All [19]Items!$F$3</definedName>
    <definedName name="BEx3KNKX6VG2KQTEL4IHYMUX07S2" hidden="1">Analysis Report All [19]Items!$F$3</definedName>
    <definedName name="BEx3KRXFVJV0TULK4Y2OW34WA0FW" localSheetId="17" hidden="1">Analysis Report All [19]Items!$D$14:$I$48</definedName>
    <definedName name="BEx3KRXFVJV0TULK4Y2OW34WA0FW" hidden="1">Analysis Report All [19]Items!$D$14:$I$48</definedName>
    <definedName name="BEx3L29M6SUDJXQICGLQEFK8QAPL" localSheetId="17" hidden="1">Analysis Report All [19]Items!$H$11:$I$11</definedName>
    <definedName name="BEx3L29M6SUDJXQICGLQEFK8QAPL" hidden="1">Analysis Report All [19]Items!$H$11:$I$11</definedName>
    <definedName name="BEx3L4D54AGV9O7OWDAWIYGQOYXY" localSheetId="17" hidden="1">Trade Working [26]Capital!$B$11:$K$18</definedName>
    <definedName name="BEx3L4D54AGV9O7OWDAWIYGQOYXY" hidden="1">Trade Working [26]Capital!$B$11:$K$18</definedName>
    <definedName name="BEx3LEPGARCTD4FK7E4TBPDDWKI6" localSheetId="17"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7" hidden="1">Analysis Report All [19]Items!$A$45:$B$74</definedName>
    <definedName name="BEx3LV6W1C625MTVGYGU19GBNWRI" hidden="1">Analysis Report All [19]Items!$A$45:$B$74</definedName>
    <definedName name="BEx3M9KMCQQTWU8F1WC1D2QNKDLN" localSheetId="17" hidden="1">Net [28]Sales!$K$1</definedName>
    <definedName name="BEx3M9KMCQQTWU8F1WC1D2QNKDLN" hidden="1">Net [28]Sales!$K$1</definedName>
    <definedName name="BEx3MAX8QLUYBT6DO2M8TKF90BU8" localSheetId="17"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7"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7" hidden="1">Balance [25]Sheet!$K$1</definedName>
    <definedName name="BEx3MS5KW47GL89Q8X2S77GN5R80" hidden="1">Balance [25]Sheet!$K$1</definedName>
    <definedName name="BEx3MZHV3LBDNGDOIQUA72P3BJZ0" localSheetId="17" hidden="1">Balance [25]Sheet!$B$11:$K$21</definedName>
    <definedName name="BEx3MZHV3LBDNGDOIQUA72P3BJZ0" hidden="1">Balance [25]Sheet!$B$11:$K$21</definedName>
    <definedName name="BEx3N1LCT4MMMKE7TC3G2ZI9O1VU" localSheetId="17" hidden="1">Analysis Report All [19]Items!$D$27:$I$65</definedName>
    <definedName name="BEx3N1LCT4MMMKE7TC3G2ZI9O1VU" hidden="1">Analysis Report All [19]Items!$D$27:$I$65</definedName>
    <definedName name="BEx3N5HN09C04T6JEEO5NZ7ZDFRU" hidden="1">#REF!</definedName>
    <definedName name="BEx3N7AKHJWT4RLT9OJ2O25XXLNH" localSheetId="17" hidden="1">#N/A</definedName>
    <definedName name="BEx3N7AKHJWT4RLT9OJ2O25XXLNH" hidden="1">#N/A</definedName>
    <definedName name="BEx3N8HJ06X4F2BNFWU45SYIMBYL" localSheetId="17" hidden="1">Operating [17]Profit!$B$21:$K$31</definedName>
    <definedName name="BEx3N8HJ06X4F2BNFWU45SYIMBYL" hidden="1">Operating [17]Profit!$B$21:$K$31</definedName>
    <definedName name="BEx3NB1D4IZSOG9UETSWMN2J6SEC" localSheetId="17" hidden="1">Analysis Report All [19]Items!$D$14:$I$48</definedName>
    <definedName name="BEx3NB1D4IZSOG9UETSWMN2J6SEC" hidden="1">Analysis Report All [19]Items!$D$14:$I$48</definedName>
    <definedName name="BEx3NKH3G5493A5GB8EM9NBNW15J" localSheetId="17"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7" hidden="1">Net [28]Sales!$K$1</definedName>
    <definedName name="BEx3NUINDHELFLBPQ7H21H6IU8JE" hidden="1">Net [28]Sales!$K$1</definedName>
    <definedName name="BEx3O85IKWARA6NCJOLRBRJFMEWW" hidden="1">[15]BS!#REF!</definedName>
    <definedName name="BEx3OB5F6T2WO7OKHLHKU4F91DOG" localSheetId="17" hidden="1">Operating [22]Margin!$B$11:$K$16</definedName>
    <definedName name="BEx3OB5F6T2WO7OKHLHKU4F91DOG" hidden="1">Operating [22]Margin!$B$11:$K$16</definedName>
    <definedName name="BEx3OBG6X7UPKNUIOQB7YHN5VOWQ" localSheetId="17"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7" hidden="1">Check Closing '[27]2007'!$D$12</definedName>
    <definedName name="BEx3OSOOKZQ9TRB72W9HVQC631JY" hidden="1">Check Closing '[27]2007'!$D$12</definedName>
    <definedName name="BEx3OUBXP51715RYPRMPE7D2EPU4" localSheetId="17" hidden="1">Personnel in [20]FTE!$B$21:$K$31</definedName>
    <definedName name="BEx3OUBXP51715RYPRMPE7D2EPU4" hidden="1">Personnel in [20]FTE!$B$21:$K$31</definedName>
    <definedName name="BEx3OWVPO0RHE32JBAQPNTVRAOA1" localSheetId="17" hidden="1">Operating [22]Margin!$K$1</definedName>
    <definedName name="BEx3OWVPO0RHE32JBAQPNTVRAOA1" hidden="1">Operating [22]Margin!$K$1</definedName>
    <definedName name="BEx3P5V9BDMD3TXHAEDC98912LV4" localSheetId="17" hidden="1">Analysis Report All [19]Items!$J$8</definedName>
    <definedName name="BEx3P5V9BDMD3TXHAEDC98912LV4" hidden="1">Analysis Report All [19]Items!$J$8</definedName>
    <definedName name="BEx3PGNNTXNE404YSK65HYD9HR79" localSheetId="17"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7" hidden="1">Group [30]COS!$B$8:$K$49</definedName>
    <definedName name="BEx3PL070BMPDTNNSRMO6E79HJAY" hidden="1">Group [30]COS!$B$8:$K$49</definedName>
    <definedName name="BEx3PZ3BM56XDDDR9DFNZM96EIPS" localSheetId="17" hidden="1">Operating [17]Profit!$B$11:$K$15</definedName>
    <definedName name="BEx3PZ3BM56XDDDR9DFNZM96EIPS" hidden="1">Operating [17]Profit!$B$11:$K$15</definedName>
    <definedName name="BEx3Q2DTU0EKJK4BN4X2MMC4XLPG" localSheetId="17" hidden="1">Operating [22]Margin!$B$22:$K$32</definedName>
    <definedName name="BEx3Q2DTU0EKJK4BN4X2MMC4XLPG" hidden="1">Operating [22]Margin!$B$22:$K$32</definedName>
    <definedName name="BEx3Q5ZCI762PPVTI8OPYHB2L9A5" localSheetId="17"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7" hidden="1">Analysis Report All Items [23]LC!$H$7:$I$7</definedName>
    <definedName name="BEx3QT7MJ2I1203GSL49H5L08ENG" hidden="1">Analysis Report All Items [23]LC!$H$7:$I$7</definedName>
    <definedName name="BEx3QYLUH7CSYTBFMXUFS4VXIGAS" localSheetId="17"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7" hidden="1">Balance [25]Sheet!$B$27:$K$41</definedName>
    <definedName name="BEx3RDLAJN8VTPQHX06INKHLP5BV" hidden="1">Balance [25]Sheet!$B$27:$K$41</definedName>
    <definedName name="BEx3RLTYDU1C7P2VJ7T0RM21Z2I9" localSheetId="17" hidden="1">Group Net [28]Sales!$B$19:$K$29</definedName>
    <definedName name="BEx3RLTYDU1C7P2VJ7T0RM21Z2I9" hidden="1">Group Net [28]Sales!$B$19:$K$29</definedName>
    <definedName name="BEx3RW6A4CY9Z7MDTBS35W7FF7UD" localSheetId="17" hidden="1">Analysis Report All [19]Items!$J$6</definedName>
    <definedName name="BEx3RW6A4CY9Z7MDTBS35W7FF7UD" hidden="1">Analysis Report All [19]Items!$J$6</definedName>
    <definedName name="BEx3S49EYYXXFX5I55BQ1UAMHQTD" hidden="1">#REF!</definedName>
    <definedName name="BEx3S97IBKK4GX4E9EBS04DFXP7Q" localSheetId="17" hidden="1">Business EBIT [21]Bulk!$B$10:$K$20</definedName>
    <definedName name="BEx3S97IBKK4GX4E9EBS04DFXP7Q" hidden="1">Business EBIT [21]Bulk!$B$10:$K$20</definedName>
    <definedName name="BEx3SAPIHMP2A6WPKB2FNMIT5RSO" localSheetId="17" hidden="1">Analysis Report All [19]Items!$D$39:$AJ$67</definedName>
    <definedName name="BEx3SAPIHMP2A6WPKB2FNMIT5RSO" hidden="1">Analysis Report All [19]Items!$D$39:$AJ$67</definedName>
    <definedName name="BEx3SFHXDVSA40Y2EAPONIDKBJP2" localSheetId="17"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7" hidden="1">#N/A</definedName>
    <definedName name="BEx3SOHNYPNAT314PGMJ5XPS5PFS" hidden="1">#N/A</definedName>
    <definedName name="BEx3SPE6N1ORXPRCDL3JPZD73Z9F" hidden="1">[15]BS!#REF!</definedName>
    <definedName name="BEx3SQAJIVIV9L2RJ3NXLB7D3DJ9" localSheetId="17" hidden="1">Analysis Report All [19]Items!$J$9</definedName>
    <definedName name="BEx3SQAJIVIV9L2RJ3NXLB7D3DJ9" hidden="1">Analysis Report All [19]Items!$J$9</definedName>
    <definedName name="BEx3SS33ETRVT5Y5LP476W1IQ1JD" hidden="1">#REF!</definedName>
    <definedName name="BEx3SXHI8IJC2T22M1YYQS3CPOJ4" localSheetId="17" hidden="1">#N/A</definedName>
    <definedName name="BEx3SXHI8IJC2T22M1YYQS3CPOJ4" hidden="1">#N/A</definedName>
    <definedName name="BEx3T6MJ1QDJ929WMUDVZ0O3UW0Y" hidden="1">[15]BS!#REF!</definedName>
    <definedName name="BEx3TIRFAEEXTTRS2OP71BCU249N" localSheetId="17" hidden="1">Analysis Report All [19]Items!$H$5:$I$5</definedName>
    <definedName name="BEx3TIRFAEEXTTRS2OP71BCU249N" hidden="1">Analysis Report All [19]Items!$H$5:$I$5</definedName>
    <definedName name="BEx3TRAYKECTYVAQVY9JCMXFNYDL" localSheetId="17" hidden="1">Personnel in [20]FTE!$K$1</definedName>
    <definedName name="BEx3TRAYKECTYVAQVY9JCMXFNYDL" hidden="1">Personnel in [20]FTE!$K$1</definedName>
    <definedName name="BEx3TULOYJN9C86T31SXR0UW2OHW" localSheetId="17" hidden="1">Balance [25]Sheet!$B$11:$K$21</definedName>
    <definedName name="BEx3TULOYJN9C86T31SXR0UW2OHW" hidden="1">Balance [25]Sheet!$B$11:$K$21</definedName>
    <definedName name="BEx3TYHXPEE7OK23JLFB3PY6WHU3" hidden="1">#REF!</definedName>
    <definedName name="BEx3U41HAA2FE8595JNRXTMKR2D4" localSheetId="17" hidden="1">List of Journal [31]Entries!$H$6:$I$6</definedName>
    <definedName name="BEx3U41HAA2FE8595JNRXTMKR2D4" hidden="1">List of Journal [31]Entries!$H$6:$I$6</definedName>
    <definedName name="BEx3U6QJJ1J74XX63R8KZ6MW54YF" localSheetId="17" hidden="1">Check Closing '[27]2007'!$A$16:$B$16</definedName>
    <definedName name="BEx3U6QJJ1J74XX63R8KZ6MW54YF" hidden="1">Check Closing '[27]2007'!$A$16:$B$16</definedName>
    <definedName name="BEx3URF19Q0A6BXIJR7DPZCGUN0Z" localSheetId="17" hidden="1">Analysis Report All [19]Items!$H$8:$I$8</definedName>
    <definedName name="BEx3URF19Q0A6BXIJR7DPZCGUN0Z" hidden="1">Analysis Report All [19]Items!$H$8:$I$8</definedName>
    <definedName name="BEx3W7KG32YCW0H07DF41HIXR964" localSheetId="17" hidden="1">Operating [17]Profit!$B$11:$K$16</definedName>
    <definedName name="BEx3W7KG32YCW0H07DF41HIXR964" hidden="1">Operating [17]Profit!$B$11:$K$16</definedName>
    <definedName name="BEx56PX4H3ZZ3LIGTUIN6GBWEIC1" localSheetId="17" hidden="1">Operating [17]Profit!$B$21:$J$22</definedName>
    <definedName name="BEx56PX4H3ZZ3LIGTUIN6GBWEIC1" hidden="1">Operating [17]Profit!$B$21:$J$22</definedName>
    <definedName name="BEx56XETP7FH8J6X53IKHDGPZ2JO" localSheetId="17" hidden="1">Operating [22]Margin!$B$22:$K$32</definedName>
    <definedName name="BEx56XETP7FH8J6X53IKHDGPZ2JO" hidden="1">Operating [22]Margin!$B$22:$K$32</definedName>
    <definedName name="BEx56ZID5H04P9AIYLP1OASFGV56" hidden="1">[15]BS!#REF!</definedName>
    <definedName name="BEx578SVD32KGR6YM9VJT81GALN1" localSheetId="17" hidden="1">Net [28]Sales!$K$1</definedName>
    <definedName name="BEx578SVD32KGR6YM9VJT81GALN1" hidden="1">Net [28]Sales!$K$1</definedName>
    <definedName name="BEx57NSC37KYJQB5CDD3J7HL2EU9" localSheetId="17" hidden="1">List of Journal [31]Entries!$D$5:$F$36</definedName>
    <definedName name="BEx57NSC37KYJQB5CDD3J7HL2EU9" hidden="1">List of Journal [31]Entries!$D$5:$F$36</definedName>
    <definedName name="BEx57XZ72DUKQVPWFNZQOQ3ATQDG" hidden="1">#REF!</definedName>
    <definedName name="BEx582RULCGXCD6A8TXRJ84H23UN" localSheetId="17"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7" hidden="1">Analysis Report All [19]Items!$A$16:$B$16</definedName>
    <definedName name="BEx58AV4HD4JUMT1732NRT8QZ2DX" hidden="1">Analysis Report All [19]Items!$A$16:$B$16</definedName>
    <definedName name="BEx58DK990V6ZIZN7CPGWCZHA0Y9" localSheetId="17"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7" hidden="1">Net [28]Sales!$B$11:$K$16</definedName>
    <definedName name="BEx58LNKG72D8FTEC2H3B75WU6IG" hidden="1">Net [28]Sales!$B$11:$K$16</definedName>
    <definedName name="BEx58N5IIQ1H43GYMF1BR0AUW9X6" localSheetId="17" hidden="1">Operating [17]Profit!$B$22:$K$32</definedName>
    <definedName name="BEx58N5IIQ1H43GYMF1BR0AUW9X6" hidden="1">Operating [17]Profit!$B$22:$K$32</definedName>
    <definedName name="BEx58UHSH8IV813FE2DTAL3S3QGF" localSheetId="17" hidden="1">Balance [25]Sheet!$B$27:$K$41</definedName>
    <definedName name="BEx58UHSH8IV813FE2DTAL3S3QGF" hidden="1">Balance [25]Sheet!$B$27:$K$41</definedName>
    <definedName name="BEx58VZQEN55I2R4V5JWHHPXCJ1N" localSheetId="17" hidden="1">#N/A</definedName>
    <definedName name="BEx58VZQEN55I2R4V5JWHHPXCJ1N" hidden="1">#N/A</definedName>
    <definedName name="BEx590SD7SCFY2PKGJP2QLE3ZL5N" localSheetId="17"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7" hidden="1">Net [28]Sales!$B$22:$K$32</definedName>
    <definedName name="BEx59FXBX7UD4BFFSFP2UVYIRC45" hidden="1">Net [28]Sales!$B$22:$K$32</definedName>
    <definedName name="BEx59RWS6P5Z0AZZEWBKZSA94TR7" localSheetId="17" hidden="1">Analysis Report All [19]Items!$J$10</definedName>
    <definedName name="BEx59RWS6P5Z0AZZEWBKZSA94TR7" hidden="1">Analysis Report All [19]Items!$J$10</definedName>
    <definedName name="BEx59X5NSWWAEOIH8J03BWB3WR4L" localSheetId="17"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7" hidden="1">Order [16]Intake!$B$11:$K$20</definedName>
    <definedName name="BEx5A8ZQNN2FDLFRYO7B6MB8FIO0" hidden="1">Order [16]Intake!$B$11:$K$20</definedName>
    <definedName name="BEx5AAN6DIWB972JVOX6GY7XORYX" hidden="1">#REF!</definedName>
    <definedName name="BEx5ABZO5ZE5PCNUHF4C44WTUX36" localSheetId="17" hidden="1">#N/A</definedName>
    <definedName name="BEx5ABZO5ZE5PCNUHF4C44WTUX36" hidden="1">#N/A</definedName>
    <definedName name="BEx5AL4UD73OI702P3IGDNPSJ87V" localSheetId="17" hidden="1">Trade Working [26]Capital!$B$11:$K$17</definedName>
    <definedName name="BEx5AL4UD73OI702P3IGDNPSJ87V" hidden="1">Trade Working [26]Capital!$B$11:$K$17</definedName>
    <definedName name="BEx5APXFK3A0X7R55LEL05OSC8A5" localSheetId="17"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7" hidden="1">Group Balance [25]Sheet!$B$10</definedName>
    <definedName name="BEx5AXVBMDICFUQW2DLYO1YPAG2L" hidden="1">Group Balance [25]Sheet!$B$10</definedName>
    <definedName name="BEx5AZ7XWTOMFSG5IZ4HDKTDDP15" localSheetId="17"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7" hidden="1">#N/A</definedName>
    <definedName name="BEx5BY4U2RZQKYY4X1N3WKMXCI6Z" hidden="1">#N/A</definedName>
    <definedName name="BEx5C1KV6T4YFT5S31BBOL5C8CBS" localSheetId="17"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7" hidden="1">Analysis Report All [19]Items!$A$16:$B$16</definedName>
    <definedName name="BEx5CEM9DZRHCWPL4XY042SJB7ZT" hidden="1">Analysis Report All [19]Items!$A$16:$B$16</definedName>
    <definedName name="BEx5CINUDCSDCAJSNNV7XVNU8Q79" hidden="1">[15]BS!#REF!</definedName>
    <definedName name="BEx5CR1ZU9DGY1G707EOUJ1I0HW4" localSheetId="17"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7" hidden="1">Analysis Report All [19]Items!$A$47:$B$99</definedName>
    <definedName name="BEx5CWWB9LQL5WPOQY5SQA5XNRNX" hidden="1">Analysis Report All [19]Items!$A$47:$B$99</definedName>
    <definedName name="BEx5CXCKF9H0TV64O71EY2T0CD0N" hidden="1">#REF!</definedName>
    <definedName name="BEx5CY8Y1C3AYUXX3961WSRXBIND" localSheetId="17" hidden="1">Operating [17]Profit!$K$1</definedName>
    <definedName name="BEx5CY8Y1C3AYUXX3961WSRXBIND" hidden="1">Operating [17]Profit!$K$1</definedName>
    <definedName name="BEx5D7OPDFQF0DVFSML4DY7CX53N" localSheetId="17"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7" hidden="1">Net [28]Sales!$B$33:$K$39</definedName>
    <definedName name="BEx5DA8J98K1FISX2RFZIN48VK74" hidden="1">Net [28]Sales!$B$33:$K$39</definedName>
    <definedName name="BEx5DL0X31JSELNJI8D439Q05NYM" localSheetId="17" hidden="1">List of Journal [31]Entries!$J$8</definedName>
    <definedName name="BEx5DL0X31JSELNJI8D439Q05NYM" hidden="1">List of Journal [31]Entries!$J$8</definedName>
    <definedName name="BEx5DWV1DM9B2LO88950BFUELH7O" localSheetId="17" hidden="1">Analysis Report All [19]Items!$J$12</definedName>
    <definedName name="BEx5DWV1DM9B2LO88950BFUELH7O" hidden="1">Analysis Report All [19]Items!$J$12</definedName>
    <definedName name="BEx5DZ3VIPARLXXKBNGP3TLFAM0J" localSheetId="17" hidden="1">Gross Profit [21]Bulk!$B$10:$K$20</definedName>
    <definedName name="BEx5DZ3VIPARLXXKBNGP3TLFAM0J" hidden="1">Gross Profit [21]Bulk!$B$10:$K$20</definedName>
    <definedName name="BEx5E2UU5NES6W779W2OZTZOB4O7" hidden="1">[15]BS!#REF!</definedName>
    <definedName name="BEx5E5URP9UDNHUN8SU6VIV5TO3Y" localSheetId="17" hidden="1">Net [28]Sales!$B$38:$K$44</definedName>
    <definedName name="BEx5E5URP9UDNHUN8SU6VIV5TO3Y" hidden="1">Net [28]Sales!$B$38:$K$44</definedName>
    <definedName name="BEx5ED1OD33T6J9CNX2NCDC7GZWO" localSheetId="17" hidden="1">#N/A</definedName>
    <definedName name="BEx5ED1OD33T6J9CNX2NCDC7GZWO" hidden="1">#N/A</definedName>
    <definedName name="BEx5EDHRK9KQRN81TKYT4FZCBDG3" localSheetId="17" hidden="1">Operating [17]Profit!$B$22:$K$32</definedName>
    <definedName name="BEx5EDHRK9KQRN81TKYT4FZCBDG3" hidden="1">Operating [17]Profit!$B$22:$K$32</definedName>
    <definedName name="BEx5EDY1JSPMD91553UIVRNEPBGW" localSheetId="17"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7" hidden="1">Operating [17]Profit!$B$10:$K$15</definedName>
    <definedName name="BEx5F39PW42TR2H5ZJ2JDWN8CMGN" hidden="1">Operating [17]Profit!$B$10:$K$15</definedName>
    <definedName name="BEx5FB7K9STBBT6XAVCUNFFU3ZJW" localSheetId="17"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7" hidden="1">Operating [17]Profit!$B$11:$K$16</definedName>
    <definedName name="BEx5FPLFWN2242NXD5R9Y9V1N3YN" hidden="1">Operating [17]Profit!$B$11:$K$16</definedName>
    <definedName name="BEx5G2HEJKOFFC5QVYFURK4T7B0A" localSheetId="17" hidden="1">Personnel in [20]FTE!$K$1</definedName>
    <definedName name="BEx5G2HEJKOFFC5QVYFURK4T7B0A" hidden="1">Personnel in [20]FTE!$K$1</definedName>
    <definedName name="BEx5G8BV2GIOCM3C7IUFK8L04A6M" hidden="1">[15]BS!#REF!</definedName>
    <definedName name="BEx5G988P67C2Y5FAF5EJG0GV641" localSheetId="17" hidden="1">Analysis Report All [19]Items!$A$17:$B$17</definedName>
    <definedName name="BEx5G988P67C2Y5FAF5EJG0GV641" hidden="1">Analysis Report All [19]Items!$A$17:$B$17</definedName>
    <definedName name="BEx5G9ODBZJRC9PET7ALQIYHW6A0" localSheetId="17" hidden="1">Order [16]Intake!$K$1</definedName>
    <definedName name="BEx5G9ODBZJRC9PET7ALQIYHW6A0" hidden="1">Order [16]Intake!$K$1</definedName>
    <definedName name="BEx5GAKPFV4REU5A515VNYZ8KM18" localSheetId="17"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7" hidden="1">Trade Working [26]Capital!$K$1</definedName>
    <definedName name="BEx5GRT29P72LBXUSLFTVMZ3LV8Y" hidden="1">Trade Working [26]Capital!$K$1</definedName>
    <definedName name="BEx5GSUUZLDYMOIT902VYV6U2LS5" hidden="1">#REF!</definedName>
    <definedName name="BEx5GU226FOLHKQSNY733JML12JX" localSheetId="17" hidden="1">Net [28]Sales!$B$38:$K$44</definedName>
    <definedName name="BEx5GU226FOLHKQSNY733JML12JX" hidden="1">Net [28]Sales!$B$38:$K$44</definedName>
    <definedName name="BEx5GUNMLE8Z5PBESO42WVXS8V8M" localSheetId="17" hidden="1">Check Closing '[27]2007'!$A$16:$B$16</definedName>
    <definedName name="BEx5GUNMLE8Z5PBESO42WVXS8V8M" hidden="1">Check Closing '[27]2007'!$A$16:$B$16</definedName>
    <definedName name="BEx5H25DTEAD6YFPBQCNDTILLCQA" hidden="1">#REF!</definedName>
    <definedName name="BEx5H2WFSAT1NR1W6Z0O0XVSLQC1" localSheetId="17" hidden="1">Business EBIT [32]PGP!$B$10</definedName>
    <definedName name="BEx5H2WFSAT1NR1W6Z0O0XVSLQC1" hidden="1">Business EBIT [32]PGP!$B$10</definedName>
    <definedName name="BEx5HAOT9XWUF7XIFRZZS8B9F5TZ" hidden="1">[15]BS!#REF!</definedName>
    <definedName name="BEx5HDOPKBWG3Z436AYY3LO5ZPEW" localSheetId="17"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7" hidden="1">Group [34]ROCE!$B$19:$K$29</definedName>
    <definedName name="BEx5HT9QMUSUI7XRAXJR2T5BEUBY" hidden="1">Group [34]ROCE!$B$19:$K$29</definedName>
    <definedName name="BEx5HVYUFB4FFA4L5ZGTSKX9JLEA" localSheetId="17" hidden="1">#N/A</definedName>
    <definedName name="BEx5HVYUFB4FFA4L5ZGTSKX9JLEA" hidden="1">#N/A</definedName>
    <definedName name="BEx5HZ9JMKHNLFWLVUB1WP5B39BL" hidden="1">[15]BS!#REF!</definedName>
    <definedName name="BEx5I1IIU4K9KQQ0JI3TXZEU81RC" localSheetId="17" hidden="1">#N/A</definedName>
    <definedName name="BEx5I1IIU4K9KQQ0JI3TXZEU81RC" hidden="1">#N/A</definedName>
    <definedName name="BEx5I2PQCHOMTJIFM8UD7V4QOFX9" localSheetId="17" hidden="1">Check Closing '[27]2007'!$A$30:$B$35</definedName>
    <definedName name="BEx5I2PQCHOMTJIFM8UD7V4QOFX9" hidden="1">Check Closing '[27]2007'!$A$30:$B$35</definedName>
    <definedName name="BEx5I2V108OODKWX22G8L0LCGI9A" localSheetId="17" hidden="1">Group [34]ROCE!$B$19:$K$29</definedName>
    <definedName name="BEx5I2V108OODKWX22G8L0LCGI9A" hidden="1">Group [34]ROCE!$B$19:$K$29</definedName>
    <definedName name="BEx5I3B3DZ55Z64MH0SIUMOPGWBP" localSheetId="17" hidden="1">#N/A</definedName>
    <definedName name="BEx5I3B3DZ55Z64MH0SIUMOPGWBP" hidden="1">#N/A</definedName>
    <definedName name="BEx5I5PFNP7D5JBDFOKRQDL9G9A9" localSheetId="17" hidden="1">Analysis Report All [19]Items!$H$5:$I$5</definedName>
    <definedName name="BEx5I5PFNP7D5JBDFOKRQDL9G9A9" hidden="1">Analysis Report All [19]Items!$H$5:$I$5</definedName>
    <definedName name="BEx5I7CVFXJLNLKJW3WW8NM1YW6P" localSheetId="17" hidden="1">Gross Profit [21]Bulk!$B$10:$K$20</definedName>
    <definedName name="BEx5I7CVFXJLNLKJW3WW8NM1YW6P" hidden="1">Gross Profit [21]Bulk!$B$10:$K$20</definedName>
    <definedName name="BEx5I8PI70UVL74D34AL3O77P3HD" localSheetId="17" hidden="1">List of Journal [31]Entries!$H$9:$I$9</definedName>
    <definedName name="BEx5I8PI70UVL74D34AL3O77P3HD" hidden="1">List of Journal [31]Entries!$H$9:$I$9</definedName>
    <definedName name="BEx5I9GDQSYIAL65UQNDMNFQCS9Y" hidden="1">[15]BS!#REF!</definedName>
    <definedName name="BEx5IAI9XY24G97GOTM53EQ0XBJC" localSheetId="17" hidden="1">Analysis Report All [19]Items!$H$11:$I$11</definedName>
    <definedName name="BEx5IAI9XY24G97GOTM53EQ0XBJC" hidden="1">Analysis Report All [19]Items!$H$11:$I$11</definedName>
    <definedName name="BEx5IILKB16Y4RZCME7E3AFOW7AR" localSheetId="17" hidden="1">Trade Working [26]Capital!$B$23:$K$33</definedName>
    <definedName name="BEx5IILKB16Y4RZCME7E3AFOW7AR" hidden="1">Trade Working [26]Capital!$B$23:$K$33</definedName>
    <definedName name="BEx5IUQGXKJJILHXDELK4WBYKGUO" localSheetId="17" hidden="1">Group Operating [22]Margin!$B$19:$K$29</definedName>
    <definedName name="BEx5IUQGXKJJILHXDELK4WBYKGUO" hidden="1">Group Operating [22]Margin!$B$19:$K$29</definedName>
    <definedName name="BEx5IWZBNZPZPU0UASGAURHFBXES" localSheetId="17" hidden="1">#N/A</definedName>
    <definedName name="BEx5IWZBNZPZPU0UASGAURHFBXES" hidden="1">#N/A</definedName>
    <definedName name="BEx5IXA3GYNMONI2WFZ29AH9SWG5" localSheetId="17" hidden="1">Personnel in [20]FTE!$B$11</definedName>
    <definedName name="BEx5IXA3GYNMONI2WFZ29AH9SWG5" hidden="1">Personnel in [20]FTE!$B$11</definedName>
    <definedName name="BEx5IZ2TI0BV2VYV9NGTH7IY66GU" localSheetId="17" hidden="1">#N/A</definedName>
    <definedName name="BEx5IZ2TI0BV2VYV9NGTH7IY66GU" hidden="1">#N/A</definedName>
    <definedName name="BEx5J9KG4TIHT7HIL8VUK5IUMVRH" localSheetId="17" hidden="1">Trade Working [26]Capital!$K$1</definedName>
    <definedName name="BEx5J9KG4TIHT7HIL8VUK5IUMVRH" hidden="1">Trade Working [26]Capital!$K$1</definedName>
    <definedName name="BEx5J9KG8NS7X8AQW2ZTAGQ47HJU" localSheetId="17" hidden="1">Analysis Report All [19]Items!$H$6:$I$6</definedName>
    <definedName name="BEx5J9KG8NS7X8AQW2ZTAGQ47HJU" hidden="1">Analysis Report All [19]Items!$H$6:$I$6</definedName>
    <definedName name="BEx5JF3ZXLDIS8VNKDCY7ZI7H1CI" hidden="1">[15]BS!#REF!</definedName>
    <definedName name="BEx5JH7P8PN7LWN9E7APUH0655GB" localSheetId="17" hidden="1">List of Journal [31]Entries!$D$3:$E$3</definedName>
    <definedName name="BEx5JH7P8PN7LWN9E7APUH0655GB" hidden="1">List of Journal [31]Entries!$D$3:$E$3</definedName>
    <definedName name="BEx5JJWTMI37U3RDEJOYLO93RJ6Z" hidden="1">[15]BS!#REF!</definedName>
    <definedName name="BEx5JNYD1QYC29Z5W7FZW9R5PA5A" localSheetId="17" hidden="1">Analysis Report All [19]Items!$D$5:$I$11</definedName>
    <definedName name="BEx5JNYD1QYC29Z5W7FZW9R5PA5A" hidden="1">Analysis Report All [19]Items!$D$5:$I$11</definedName>
    <definedName name="BEx5JQ77HPPSMT3I1PNDJNRH3YTH" localSheetId="17" hidden="1">Balance [25]Sheet!$B$11:$K$21</definedName>
    <definedName name="BEx5JQ77HPPSMT3I1PNDJNRH3YTH" hidden="1">Balance [25]Sheet!$B$11:$K$21</definedName>
    <definedName name="BEx5JSAR0R62E3E46ZAAP28NE3J9" localSheetId="17" hidden="1">Analysis Report All [19]Items!$A$18:$B$18</definedName>
    <definedName name="BEx5JSAR0R62E3E46ZAAP28NE3J9" hidden="1">Analysis Report All [19]Items!$A$18:$B$18</definedName>
    <definedName name="BEx5K26T4RJCU1PZRS1247K059S1" localSheetId="17" hidden="1">Operating [22]Margin!$K$1</definedName>
    <definedName name="BEx5K26T4RJCU1PZRS1247K059S1" hidden="1">Operating [22]Margin!$K$1</definedName>
    <definedName name="BEx5K98G7VHF192YMPH5UM7GZXL9" localSheetId="17" hidden="1">Balance [25]Sheet!$B$27:$K$41</definedName>
    <definedName name="BEx5K98G7VHF192YMPH5UM7GZXL9" hidden="1">Balance [25]Sheet!$B$27:$K$41</definedName>
    <definedName name="BEx5KCZ91GO7UHIJQ2A2YAN9PYO3" localSheetId="17" hidden="1">Order [16]Intake!$B$11:$K$20</definedName>
    <definedName name="BEx5KCZ91GO7UHIJQ2A2YAN9PYO3" hidden="1">Order [16]Intake!$B$11:$K$20</definedName>
    <definedName name="BEx5KEMOCERPWPKKBI2R88ZYGFJF" localSheetId="17" hidden="1">Analysis Report All [19]Items!$D$3:$I$9</definedName>
    <definedName name="BEx5KEMOCERPWPKKBI2R88ZYGFJF" hidden="1">Analysis Report All [19]Items!$D$3:$I$9</definedName>
    <definedName name="BEx5KR7N2NJA2IX5UA0NPUE62ZXW" localSheetId="17" hidden="1">Analysis Report All [19]Items!$J$6</definedName>
    <definedName name="BEx5KR7N2NJA2IX5UA0NPUE62ZXW" hidden="1">Analysis Report All [19]Items!$J$6</definedName>
    <definedName name="BEx5KSKB719B2T4MGNSCXHSL3KRP" localSheetId="17" hidden="1">Analysis Report All [19]Items!$J$5</definedName>
    <definedName name="BEx5KSKB719B2T4MGNSCXHSL3KRP" hidden="1">Analysis Report All [19]Items!$J$5</definedName>
    <definedName name="BEx5KU29BHCF6E3JVFGUN8B4TRH4" hidden="1">#REF!</definedName>
    <definedName name="BEx5KXCVTNP68D41EHQJNIOZUJF4" localSheetId="17" hidden="1">#N/A</definedName>
    <definedName name="BEx5KXCVTNP68D41EHQJNIOZUJF4" hidden="1">#N/A</definedName>
    <definedName name="BEx5KYER580I4T7WTLMUN7NLNP5K" hidden="1">[15]BS!#REF!</definedName>
    <definedName name="BEx5KYK28C2VXN3I17KMZ5WUX3Y7" localSheetId="17" hidden="1">#N/A</definedName>
    <definedName name="BEx5KYK28C2VXN3I17KMZ5WUX3Y7" hidden="1">#N/A</definedName>
    <definedName name="BEx5L493OOGZIGO25NPNETRY4879" localSheetId="17" hidden="1">Net [28]Sales!$K$1</definedName>
    <definedName name="BEx5L493OOGZIGO25NPNETRY4879" hidden="1">Net [28]Sales!$K$1</definedName>
    <definedName name="BEx5L4UO6EW0ZTE3JUPSH0FA9MMH" localSheetId="17" hidden="1">#N/A</definedName>
    <definedName name="BEx5L4UO6EW0ZTE3JUPSH0FA9MMH" hidden="1">#N/A</definedName>
    <definedName name="BEx5L85BNSO9REFK4RF391KCAAKR" localSheetId="17" hidden="1">Trade Working [26]Capital!$B$23:$K$33</definedName>
    <definedName name="BEx5L85BNSO9REFK4RF391KCAAKR" hidden="1">Trade Working [26]Capital!$B$23:$K$33</definedName>
    <definedName name="BEx5L8QXD22RBRSC23NOH4J7MDHR" localSheetId="17" hidden="1">Trade Working [26]Capital!$K$1</definedName>
    <definedName name="BEx5L8QXD22RBRSC23NOH4J7MDHR" hidden="1">Trade Working [26]Capital!$K$1</definedName>
    <definedName name="BEx5LM8GWNTAIPGFFPTS2VYU2OVS" hidden="1">#REF!</definedName>
    <definedName name="BEx5LOXJZXQJ6JCZPDA05RHCNCT9" localSheetId="17" hidden="1">Analysis Report All [19]Items!$A$47:$B$119</definedName>
    <definedName name="BEx5LOXJZXQJ6JCZPDA05RHCNCT9" hidden="1">Analysis Report All [19]Items!$A$47:$B$119</definedName>
    <definedName name="BEx5LTFECN08BH7ZOJVAZACVLOZP" localSheetId="17"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7" hidden="1">Group Balance [25]Sheet!$B$26:$K$40</definedName>
    <definedName name="BEx5M29MN2GTES30C8XD5L2U7FN2" hidden="1">Group Balance [25]Sheet!$B$26:$K$40</definedName>
    <definedName name="BEx5M4D4LZQ6PBGJXPAEVVVG3CZ0" hidden="1">#REF!</definedName>
    <definedName name="BEx5M8V0N2THWQRC34DR0QCVZDXU" localSheetId="17" hidden="1">#N/A</definedName>
    <definedName name="BEx5M8V0N2THWQRC34DR0QCVZDXU" hidden="1">#N/A</definedName>
    <definedName name="BEx5MHUOFMHN5BWVKDHA5I5ZK8PD" localSheetId="17" hidden="1">Analysis Report All [19]Items!$J$16</definedName>
    <definedName name="BEx5MHUOFMHN5BWVKDHA5I5ZK8PD" hidden="1">Analysis Report All [19]Items!$J$16</definedName>
    <definedName name="BEx5MLQZM68YQSKARVWTTPINFQ2C" hidden="1">[15]BS!#REF!</definedName>
    <definedName name="BEx5MMCJZFEJM0KPORQA55U60MKL" localSheetId="17" hidden="1">Check Closing '[27]2007'!$A$30:$B$35</definedName>
    <definedName name="BEx5MMCJZFEJM0KPORQA55U60MKL" hidden="1">Check Closing '[27]2007'!$A$30:$B$35</definedName>
    <definedName name="BEx5MN3M5L32HAJ9HIBSF2T6VZRN" localSheetId="17" hidden="1">Analysis Report All [19]Items!$H$13:$I$13</definedName>
    <definedName name="BEx5MN3M5L32HAJ9HIBSF2T6VZRN" hidden="1">Analysis Report All [19]Items!$H$13:$I$13</definedName>
    <definedName name="BEx5MWOP9Z6F40N6H8UXSNTE5VDB" localSheetId="17" hidden="1">Personnel in [20]FTE!$B$11:$K$15</definedName>
    <definedName name="BEx5MWOP9Z6F40N6H8UXSNTE5VDB" hidden="1">Personnel in [20]FTE!$B$11:$K$15</definedName>
    <definedName name="BEx5MXAA72NN2D6T5L5AKYAT8R55" localSheetId="17" hidden="1">Balance [25]Sheet!$K$1</definedName>
    <definedName name="BEx5MXAA72NN2D6T5L5AKYAT8R55" hidden="1">Balance [25]Sheet!$K$1</definedName>
    <definedName name="BEx5N0KYYYY68DQIBR8JMAMSJWQG" localSheetId="17" hidden="1">Net [28]Sales!$K$1</definedName>
    <definedName name="BEx5N0KYYYY68DQIBR8JMAMSJWQG" hidden="1">Net [28]Sales!$K$1</definedName>
    <definedName name="BEx5NCVCK43BPLDU1EHF8GMWULL9" hidden="1">#REF!</definedName>
    <definedName name="BEx5NM0C0W9IQS87DO85GAVYE8I2" localSheetId="17"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7" hidden="1">Balance [25]Sheet!$B$27:$K$41</definedName>
    <definedName name="BEx5OB1DELULG25538K998DIZYO6" hidden="1">Balance [25]Sheet!$B$27:$K$41</definedName>
    <definedName name="BEx5OCU39GQMUOT4353GGBWBRY52" localSheetId="17" hidden="1">Net Sales [21]Bulk!$B$10:$K$20</definedName>
    <definedName name="BEx5OCU39GQMUOT4353GGBWBRY52" hidden="1">Net Sales [21]Bulk!$B$10:$K$20</definedName>
    <definedName name="BEx5OFJ6V38MVW2DTKHTAFOO4CLP" localSheetId="17" hidden="1">#N/A</definedName>
    <definedName name="BEx5OFJ6V38MVW2DTKHTAFOO4CLP" hidden="1">#N/A</definedName>
    <definedName name="BEx5ORDBASC5ONT3JTQJSPQYZOJ7" localSheetId="17" hidden="1">Balance [25]Sheet!$B$11:$K$21</definedName>
    <definedName name="BEx5ORDBASC5ONT3JTQJSPQYZOJ7" hidden="1">Balance [25]Sheet!$B$11:$K$21</definedName>
    <definedName name="BEx5ORTL1S6P45JSI41GF88CWF64" localSheetId="17" hidden="1">Operating [17]Profit!$K$1</definedName>
    <definedName name="BEx5ORTL1S6P45JSI41GF88CWF64" hidden="1">Operating [17]Profit!$K$1</definedName>
    <definedName name="BEx5P97D6WO12RFSNMHN0XY1N7TZ" localSheetId="17" hidden="1">Group Net [28]Sales!$B$33:$K$39</definedName>
    <definedName name="BEx5P97D6WO12RFSNMHN0XY1N7TZ" hidden="1">Group Net [28]Sales!$B$33:$K$39</definedName>
    <definedName name="BEx5PC7A1S2P9M9L8Y48T6T6WCC2" localSheetId="17" hidden="1">Personnel in [20]FTE!$B$21:$K$31</definedName>
    <definedName name="BEx5PC7A1S2P9M9L8Y48T6T6WCC2" hidden="1">Personnel in [20]FTE!$B$21:$K$31</definedName>
    <definedName name="BEx5PLCA8DOMAU315YCS5275L2HS" hidden="1">[15]BS!#REF!</definedName>
    <definedName name="BEx5PPU3E71F0U2XN79H830V8VGG" localSheetId="17" hidden="1">List of Journal [31]Entries!$H$6:$I$6</definedName>
    <definedName name="BEx5PPU3E71F0U2XN79H830V8VGG" hidden="1">List of Journal [31]Entries!$H$6:$I$6</definedName>
    <definedName name="BEx5PTA9X2R0J17FW4C3UH7E4FCA" localSheetId="17" hidden="1">Operating [17]Profit!$K$1</definedName>
    <definedName name="BEx5PTA9X2R0J17FW4C3UH7E4FCA" hidden="1">Operating [17]Profit!$K$1</definedName>
    <definedName name="BEx5QPSW4IPLH50WSR87HRER05RF" hidden="1">[15]BS!#REF!</definedName>
    <definedName name="BEx7463M35ZTRUJWG0ROG0KJV8JU" localSheetId="17" hidden="1">Check Closing '[27]2007'!$A$16:$B$16</definedName>
    <definedName name="BEx7463M35ZTRUJWG0ROG0KJV8JU" hidden="1">Check Closing '[27]2007'!$A$16:$B$16</definedName>
    <definedName name="BEx74F3A70RRECCL1JWS2TXNMLAW" localSheetId="17"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7"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7" hidden="1">#N/A</definedName>
    <definedName name="BEx75P8VJLJCJ5J9RIWX2AGY8RT0" hidden="1">#N/A</definedName>
    <definedName name="BEx75T55F7GML8V1DMWL26WRT006" hidden="1">[15]BS!#REF!</definedName>
    <definedName name="BEx763HBQ8QE2OO2MBKDQOZLPSZM" localSheetId="17" hidden="1">Analysis Report All [19]Items!$A$30:$B$35</definedName>
    <definedName name="BEx763HBQ8QE2OO2MBKDQOZLPSZM" hidden="1">Analysis Report All [19]Items!$A$30:$B$35</definedName>
    <definedName name="BEx76AOA62EDV00YL2K4WDE9N9H1" localSheetId="17" hidden="1">Check Closing '[27]2007'!$A$20:$B$24</definedName>
    <definedName name="BEx76AOA62EDV00YL2K4WDE9N9H1" hidden="1">Check Closing '[27]2007'!$A$20:$B$24</definedName>
    <definedName name="BEx76F658ST2JJL5TTQYW24KAV6D" localSheetId="17" hidden="1">Analysis Report All [19]Items!$D$27:$K$65</definedName>
    <definedName name="BEx76F658ST2JJL5TTQYW24KAV6D" hidden="1">Analysis Report All [19]Items!$D$27:$K$65</definedName>
    <definedName name="BEx76JYR3LAWDWVD18PEJWHYJMS7" localSheetId="17" hidden="1">Trade Working [26]Capital!$B$11:$K$18</definedName>
    <definedName name="BEx76JYR3LAWDWVD18PEJWHYJMS7" hidden="1">Trade Working [26]Capital!$B$11:$K$18</definedName>
    <definedName name="BEx76QUX6LNVORGA8AY9866VBN27" hidden="1">#REF!</definedName>
    <definedName name="BEx76R5PBQG0RCSAHRRUT8AHXXDX" localSheetId="17" hidden="1">Trade Working [26]Capital!$B$23:$K$33</definedName>
    <definedName name="BEx76R5PBQG0RCSAHRRUT8AHXXDX" hidden="1">Trade Working [26]Capital!$B$23:$K$33</definedName>
    <definedName name="BEx76SIBLJL5Z4JSMYFDN0XVVRK2" localSheetId="17" hidden="1">Personnel in [20]FTE!$B$11:$K$15</definedName>
    <definedName name="BEx76SIBLJL5Z4JSMYFDN0XVVRK2" hidden="1">Personnel in [20]FTE!$B$11:$K$15</definedName>
    <definedName name="BEx76TEJYBD3GG0PE16J8IK4ALO9" localSheetId="17" hidden="1">Net [28]Sales!$B$37:$K$43</definedName>
    <definedName name="BEx76TEJYBD3GG0PE16J8IK4ALO9" hidden="1">Net [28]Sales!$B$37:$K$43</definedName>
    <definedName name="BEx770WA14X5ODRNJOB24Q3TTSX8" localSheetId="17" hidden="1">Analysis Report All [19]Items!$D$5:$I$11</definedName>
    <definedName name="BEx770WA14X5ODRNJOB24Q3TTSX8" hidden="1">Analysis Report All [19]Items!$D$5:$I$11</definedName>
    <definedName name="BEx771NBN0VY63HF8RQN5VG1S002" localSheetId="17" hidden="1">Order [16]Intake!$B$11:$K$20</definedName>
    <definedName name="BEx771NBN0VY63HF8RQN5VG1S002" hidden="1">Order [16]Intake!$B$11:$K$20</definedName>
    <definedName name="BEx771SO0FSFK8H6M7A0RAOH3LI5" localSheetId="17" hidden="1">Analysis Report All [19]Items!$D$12:$I$41</definedName>
    <definedName name="BEx771SO0FSFK8H6M7A0RAOH3LI5" hidden="1">Analysis Report All [19]Items!$D$12:$I$41</definedName>
    <definedName name="BEx7746ZHKKCQ1VHOJT8YAOAO6HE" localSheetId="17" hidden="1">Analysis Report All [19]Items!$A$22:$B$40</definedName>
    <definedName name="BEx7746ZHKKCQ1VHOJT8YAOAO6HE" hidden="1">Analysis Report All [19]Items!$A$22:$B$40</definedName>
    <definedName name="BEx77ASC9MKILX5UHT9NS25SZ7IA" localSheetId="17" hidden="1">Operating [22]Margin!$K$1</definedName>
    <definedName name="BEx77ASC9MKILX5UHT9NS25SZ7IA" hidden="1">Operating [22]Margin!$K$1</definedName>
    <definedName name="BEx77F4VAW7MLZFCZXI9U7PHY7NR" localSheetId="17" hidden="1">Balance [25]Sheet!$K$1</definedName>
    <definedName name="BEx77F4VAW7MLZFCZXI9U7PHY7NR" hidden="1">Balance [25]Sheet!$K$1</definedName>
    <definedName name="BEx77QDESURI6WW5582YXSK3A972" hidden="1">[15]BS!#REF!</definedName>
    <definedName name="BEx77QYZJZ6CR2FZOZZZ5HA90VIL" localSheetId="17"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7" hidden="1">Order [16]Intake!$B$11:$K$20</definedName>
    <definedName name="BEx781WQYAOXLY4VROFKXZ7C6DAG" hidden="1">Order [16]Intake!$B$11:$K$20</definedName>
    <definedName name="BEx782NSLOFP5QHMVM1YABP03XHV" localSheetId="17" hidden="1">Analysis Report All [19]Items!$F$3</definedName>
    <definedName name="BEx782NSLOFP5QHMVM1YABP03XHV" hidden="1">Analysis Report All [19]Items!$F$3</definedName>
    <definedName name="BEx784GJ0LCSNXI5JN9OZRK82EZG" localSheetId="17" hidden="1">Balance [25]Sheet!$K$1</definedName>
    <definedName name="BEx784GJ0LCSNXI5JN9OZRK82EZG" hidden="1">Balance [25]Sheet!$K$1</definedName>
    <definedName name="BEx78AGBDH51B7FPTYVNB6YZGZ3P" localSheetId="17" hidden="1">Balance [25]Sheet!$B$27:$K$41</definedName>
    <definedName name="BEx78AGBDH51B7FPTYVNB6YZGZ3P" hidden="1">Balance [25]Sheet!$B$27:$K$41</definedName>
    <definedName name="BEx78CZXO4BSHKZK5J5ZHF6EXY2W" localSheetId="17" hidden="1">Trade Working [26]Capital!$B$11:$K$19</definedName>
    <definedName name="BEx78CZXO4BSHKZK5J5ZHF6EXY2W" hidden="1">Trade Working [26]Capital!$B$11:$K$19</definedName>
    <definedName name="BEx78D5F4ND8ETVGA2PBUT0UF79E" localSheetId="17"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7"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7" hidden="1">Net [28]Sales!$B$11:$K$15</definedName>
    <definedName name="BEx78SQHH1QF24SGQSW9ROQJQW9S" hidden="1">Net [28]Sales!$B$11:$K$15</definedName>
    <definedName name="BEx7902QS3AF15RF3GZGHU2IA7WR" hidden="1">#REF!</definedName>
    <definedName name="BEx796YWE15LL8M6H0JKDU8YVF83" localSheetId="17" hidden="1">Trade Working [26]Capital!$B$23:$K$33</definedName>
    <definedName name="BEx796YWE15LL8M6H0JKDU8YVF83" hidden="1">Trade Working [26]Capital!$B$23:$K$33</definedName>
    <definedName name="BEx79A9LYIQY7RLCMEZP77BYPTON" localSheetId="17" hidden="1">Operating [17]Profit!$K$1</definedName>
    <definedName name="BEx79A9LYIQY7RLCMEZP77BYPTON" hidden="1">Operating [17]Profit!$K$1</definedName>
    <definedName name="BEx79CYOJ0P588HCHM9B5ND0FFKX" hidden="1">#REF!</definedName>
    <definedName name="BEx79IIDM5TP9E3U9PREU1PKP2GD" localSheetId="17" hidden="1">Operating [22]Margin!$K$1</definedName>
    <definedName name="BEx79IIDM5TP9E3U9PREU1PKP2GD" hidden="1">Operating [22]Margin!$K$1</definedName>
    <definedName name="BEx79ONHSEHDYL5IO6WZVEX2WA1G" localSheetId="17" hidden="1">Analysis Report All [19]Items!$H$13:$I$13</definedName>
    <definedName name="BEx79ONHSEHDYL5IO6WZVEX2WA1G" hidden="1">Analysis Report All [19]Items!$H$13:$I$13</definedName>
    <definedName name="BEx79RHXB0GIYXCZFNQ3EXKIOB5U" localSheetId="17"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7" hidden="1">Gross Profit bef. Distr. [35]Electr!$B$10</definedName>
    <definedName name="BEx7A6XMV9XFHWRN3UNK3H7AOGQK" hidden="1">Gross Profit bef. Distr. [35]Electr!$B$10</definedName>
    <definedName name="BEx7ADOCZY9EK97LHFUM62AVU5X4" localSheetId="17" hidden="1">Analysis Report All [19]Items!$H$10:$I$10</definedName>
    <definedName name="BEx7ADOCZY9EK97LHFUM62AVU5X4" hidden="1">Analysis Report All [19]Items!$H$10:$I$10</definedName>
    <definedName name="BEx7ASNU9PGC42URC6P9DZ3DYD6S" localSheetId="17" hidden="1">Group [34]ROCE!$B$10:$K$15</definedName>
    <definedName name="BEx7ASNU9PGC42URC6P9DZ3DYD6S" hidden="1">Group [34]ROCE!$B$10:$K$15</definedName>
    <definedName name="BEx7AWPK7PBCN71NJNS8QS0DC1NB" localSheetId="17" hidden="1">Analysis Report All [19]Items!$H$7:$I$7</definedName>
    <definedName name="BEx7AWPK7PBCN71NJNS8QS0DC1NB" hidden="1">Analysis Report All [19]Items!$H$7:$I$7</definedName>
    <definedName name="BEx7AZEJAWSYE9JP4T9O486FIKOH" localSheetId="17" hidden="1">Check Closing '[27]2007'!$D$3:$I$9</definedName>
    <definedName name="BEx7AZEJAWSYE9JP4T9O486FIKOH" hidden="1">Check Closing '[27]2007'!$D$3:$I$9</definedName>
    <definedName name="BEx7B178XNSU41YSVL5ZQSIG78X8" localSheetId="17" hidden="1">Analysis Report All [19]Items!$J$13</definedName>
    <definedName name="BEx7B178XNSU41YSVL5ZQSIG78X8" hidden="1">Analysis Report All [19]Items!$J$13</definedName>
    <definedName name="BEx7BIAAE51GAGLSEHIY6REHQWMZ" localSheetId="17" hidden="1">#N/A</definedName>
    <definedName name="BEx7BIAAE51GAGLSEHIY6REHQWMZ" hidden="1">#N/A</definedName>
    <definedName name="BEx7BNDPNIH2NEPSIQS4GB6BONOR" localSheetId="17" hidden="1">Analysis Report All [19]Items!$H$10:$I$10</definedName>
    <definedName name="BEx7BNDPNIH2NEPSIQS4GB6BONOR" hidden="1">Analysis Report All [19]Items!$H$10:$I$10</definedName>
    <definedName name="BEx7BPXFZXJ79FQ0E8AQE21PGVHA" hidden="1">[15]BS!#REF!</definedName>
    <definedName name="BEx7BVMHNQR1VH5VFOAYOPC6XOMV" localSheetId="17" hidden="1">Analysis Report All [19]Items!$H$17:$I$17</definedName>
    <definedName name="BEx7BVMHNQR1VH5VFOAYOPC6XOMV" hidden="1">Analysis Report All [19]Items!$H$17:$I$17</definedName>
    <definedName name="BEx7BWDCA8KM4KET2H8BAPTYMG1H" localSheetId="17"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7" hidden="1">List of Journal [31]Entries!$D$3:$E$3</definedName>
    <definedName name="BEx7C4RHIE7SMIR7JDIA743I837B" hidden="1">List of Journal [31]Entries!$D$3:$E$3</definedName>
    <definedName name="BEx7C825OJ1C6JF2UAS25QO529BH" localSheetId="17" hidden="1">Trade Working [26]Capital!$B$11:$K$17</definedName>
    <definedName name="BEx7C825OJ1C6JF2UAS25QO529BH" hidden="1">Trade Working [26]Capital!$B$11:$K$17</definedName>
    <definedName name="BEx7C99BOWRIZ6R626U4FL97F4M2" hidden="1">#REF!</definedName>
    <definedName name="BEx7C9K3OA5GUU77LMCQXEJGKKFD" localSheetId="17" hidden="1">List of Journal [31]Entries!$H$5:$I$5</definedName>
    <definedName name="BEx7C9K3OA5GUU77LMCQXEJGKKFD" hidden="1">List of Journal [31]Entries!$H$5:$I$5</definedName>
    <definedName name="BEx7CALZDI1P3XXNKF3E7E7MCPWM" localSheetId="17" hidden="1">Operating [22]Margin!$B$22:$K$32</definedName>
    <definedName name="BEx7CALZDI1P3XXNKF3E7E7MCPWM" hidden="1">Operating [22]Margin!$B$22:$K$32</definedName>
    <definedName name="BEx7CE1XX56XYIDMZWFX3TZ6FSOJ" localSheetId="17" hidden="1">Operating [17]Profit!$K$1</definedName>
    <definedName name="BEx7CE1XX56XYIDMZWFX3TZ6FSOJ" hidden="1">Operating [17]Profit!$K$1</definedName>
    <definedName name="BEx7CK1S3QS21MGCAC0SE79FDUVQ" localSheetId="17" hidden="1">Trade Working [26]Capital!$K$1</definedName>
    <definedName name="BEx7CK1S3QS21MGCAC0SE79FDUVQ" hidden="1">Trade Working [26]Capital!$K$1</definedName>
    <definedName name="BEx7CNHQNLL9CK2CVMUPY3J9EPZL" localSheetId="17"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7" hidden="1">Trade Working [26]Capital!$K$1</definedName>
    <definedName name="BEx7DKREO6O7RT6R6QZY45PY0EQ5" hidden="1">Trade Working [26]Capital!$K$1</definedName>
    <definedName name="BEx7DOYH136WYFE356UTUYTEZ3WL" localSheetId="17" hidden="1">Net [28]Sales!$B$37:$K$43</definedName>
    <definedName name="BEx7DOYH136WYFE356UTUYTEZ3WL" hidden="1">Net [28]Sales!$B$37:$K$43</definedName>
    <definedName name="BEx7DQB2VJ9PMGYJRVEM1YDY2OVX" localSheetId="17" hidden="1">Group [34]ROCE!$B$19:$K$28</definedName>
    <definedName name="BEx7DQB2VJ9PMGYJRVEM1YDY2OVX" hidden="1">Group [34]ROCE!$B$19:$K$28</definedName>
    <definedName name="BEx7DW5G4T5Q0LOVQITUBN0PPEY1" localSheetId="17" hidden="1">Analysis Report All [19]Items!$D$3</definedName>
    <definedName name="BEx7DW5G4T5Q0LOVQITUBN0PPEY1" hidden="1">Analysis Report All [19]Items!$D$3</definedName>
    <definedName name="BEx7E4ZM23RG82OATUNLK127FT7Q" localSheetId="17" hidden="1">Analysis Report All [19]Items!$D$5:$F$23</definedName>
    <definedName name="BEx7E4ZM23RG82OATUNLK127FT7Q" hidden="1">Analysis Report All [19]Items!$D$5:$F$23</definedName>
    <definedName name="BEx7E5L816IPG58PTI53MGYOHQID" localSheetId="17" hidden="1">Operating [22]Margin!$K$1</definedName>
    <definedName name="BEx7E5L816IPG58PTI53MGYOHQID" hidden="1">Operating [22]Margin!$K$1</definedName>
    <definedName name="BEx7E5QP7W6UKO74F5Y0VJ741HS5" hidden="1">[15]BS!#REF!</definedName>
    <definedName name="BEx7E96P349OMPA7QR76CKF38S9N" localSheetId="17" hidden="1">Group [18]EBIT!$B$10:$K$15</definedName>
    <definedName name="BEx7E96P349OMPA7QR76CKF38S9N" hidden="1">Group [18]EBIT!$B$10:$K$15</definedName>
    <definedName name="BEx7EAU4IC0UXGNPNLBI0K4FYRSV" hidden="1">#REF!</definedName>
    <definedName name="BEx7EI6EHWX78JHPV1KN3ZI9RWYH" localSheetId="17" hidden="1">List of Journal [31]Entries!$H$8:$I$8</definedName>
    <definedName name="BEx7EI6EHWX78JHPV1KN3ZI9RWYH" hidden="1">List of Journal [31]Entries!$H$8:$I$8</definedName>
    <definedName name="BEx7ENFA61SHN3RB9CETB0NXHXGJ" localSheetId="17"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7" hidden="1">Analysis Report All [19]Items!$H$10:$I$10</definedName>
    <definedName name="BEx7F009WKCQDCECE7A3RU1V8RHO" hidden="1">Analysis Report All [19]Items!$H$10:$I$10</definedName>
    <definedName name="BEx7F777VQW22IYIJGOAE4RXH52M" localSheetId="17" hidden="1">Trade Working [26]Capital!$B$23:$K$33</definedName>
    <definedName name="BEx7F777VQW22IYIJGOAE4RXH52M" hidden="1">Trade Working [26]Capital!$B$23:$K$33</definedName>
    <definedName name="BEx7FHE3Q2MM4EE09DEXIEZ6N2V7" localSheetId="17" hidden="1">List of Journal [31]Entries!$H$8:$I$8</definedName>
    <definedName name="BEx7FHE3Q2MM4EE09DEXIEZ6N2V7" hidden="1">List of Journal [31]Entries!$H$8:$I$8</definedName>
    <definedName name="BEx7FJ1IND50JHHJQT253UMK6LUM" localSheetId="17" hidden="1">Balance [25]Sheet!$B$11:$K$21</definedName>
    <definedName name="BEx7FJ1IND50JHHJQT253UMK6LUM" hidden="1">Balance [25]Sheet!$B$11:$K$21</definedName>
    <definedName name="BEx7FKU9VQ3V4ER3Q17DESRDR2U0" localSheetId="17" hidden="1">Analysis Report All [19]Items!$H$7:$I$7</definedName>
    <definedName name="BEx7FKU9VQ3V4ER3Q17DESRDR2U0" hidden="1">Analysis Report All [19]Items!$H$7:$I$7</definedName>
    <definedName name="BEx7G0KMF0OWVWRMFBD80JUV1JJU" hidden="1">#REF!</definedName>
    <definedName name="BEx7GB7Q9EAMIFYAILFUWM6IOJ2T" localSheetId="17" hidden="1">Gross Profit bef. Distr. [32]PGP!$B$10</definedName>
    <definedName name="BEx7GB7Q9EAMIFYAILFUWM6IOJ2T" hidden="1">Gross Profit bef. Distr. [32]PGP!$B$10</definedName>
    <definedName name="BEx7GCPIY540B3SM4XCGBWFUHXYL" localSheetId="17" hidden="1">Operating [17]Profit!$B$11:$K$15</definedName>
    <definedName name="BEx7GCPIY540B3SM4XCGBWFUHXYL" hidden="1">Operating [17]Profit!$B$11:$K$15</definedName>
    <definedName name="BEx7GGRADH8SH929XSYG16293F78" hidden="1">#REF!</definedName>
    <definedName name="BEx7GL936HQ7QD8YMGH90CO31E2A" localSheetId="17" hidden="1">Analysis Report All [19]Items!$J$13</definedName>
    <definedName name="BEx7GL936HQ7QD8YMGH90CO31E2A" hidden="1">Analysis Report All [19]Items!$J$13</definedName>
    <definedName name="BEx7GQSRUP6K6DOGY52UYH5JTWDY" localSheetId="17"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7" hidden="1">Analysis Report All [19]Items!$D$3:$I$9</definedName>
    <definedName name="BEx7H21A96P7J6AT7VU4M3100Y5S" hidden="1">Analysis Report All [19]Items!$D$3:$I$9</definedName>
    <definedName name="BEx7H6TXSCYS01VBE6UAMJDJGWN7" localSheetId="17"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7" hidden="1">List of Journal [31]Entries!$J$6</definedName>
    <definedName name="BEx7I2QYIV2ZIZKMZVPHACMFSEPY" hidden="1">List of Journal [31]Entries!$J$6</definedName>
    <definedName name="BEx7I7E9XSRRAVZ7RK7GE44SCR4M" localSheetId="17" hidden="1">#N/A</definedName>
    <definedName name="BEx7I7E9XSRRAVZ7RK7GE44SCR4M" hidden="1">#N/A</definedName>
    <definedName name="BEx7I856U87K1NUAY5P02D2D5Y2G" localSheetId="17" hidden="1">#N/A</definedName>
    <definedName name="BEx7I856U87K1NUAY5P02D2D5Y2G" hidden="1">#N/A</definedName>
    <definedName name="BEx7I9HMZ5NHOSXWS0FSXWRENDYY" localSheetId="17" hidden="1">Analysis Report All [19]Items!$H$16:$I$16</definedName>
    <definedName name="BEx7I9HMZ5NHOSXWS0FSXWRENDYY" hidden="1">Analysis Report All [19]Items!$H$16:$I$16</definedName>
    <definedName name="BEx7IEFRAJAXO40OOQ1F5G4361LZ" localSheetId="17" hidden="1">Analysis Report All [19]Items!$A$32:$B$37</definedName>
    <definedName name="BEx7IEFRAJAXO40OOQ1F5G4361LZ" hidden="1">Analysis Report All [19]Items!$A$32:$B$37</definedName>
    <definedName name="BEx7IFC530EAD6VP8ZWFT78SG9L8" localSheetId="17"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7" hidden="1">Net [28]Sales!$B$38:$K$44</definedName>
    <definedName name="BEx7INQ93FDIQCBTQ3NXCGSHK6RS" hidden="1">Net [28]Sales!$B$38:$K$44</definedName>
    <definedName name="BEx7IV2IJ5WT7UC0UG7WP0WF2JZI" hidden="1">[15]BS!#REF!</definedName>
    <definedName name="BEx7IY7W5698HRCB8LCRV1JCHILL" localSheetId="17" hidden="1">Group Operating [22]Margin!$B$19:$K$29</definedName>
    <definedName name="BEx7IY7W5698HRCB8LCRV1JCHILL" hidden="1">Group Operating [22]Margin!$B$19:$K$29</definedName>
    <definedName name="BEx7J2EX20JDS0NFPSP9NGBCT0Q7" localSheetId="17" hidden="1">Order [16]Intake!$K$1</definedName>
    <definedName name="BEx7J2EX20JDS0NFPSP9NGBCT0Q7" hidden="1">Order [16]Intake!$K$1</definedName>
    <definedName name="BEx7J5UYVV4XICCGRYM5VNP0HZ9V" hidden="1">#REF!</definedName>
    <definedName name="BEx7J7I7SYWZZD584265GVE81HT0" localSheetId="17" hidden="1">Trade Working [26]Capital!$B$23:$K$33</definedName>
    <definedName name="BEx7J7I7SYWZZD584265GVE81HT0" hidden="1">Trade Working [26]Capital!$B$23:$K$33</definedName>
    <definedName name="BEx7J7ICKRYL0GRUQ5LBA9APDS5Q" localSheetId="17" hidden="1">List of Journal [31]Entries!$J$8</definedName>
    <definedName name="BEx7J7ICKRYL0GRUQ5LBA9APDS5Q" hidden="1">List of Journal [31]Entries!$J$8</definedName>
    <definedName name="BEx7JBEH095XIZIL013AG6TLP26K" hidden="1">#REF!</definedName>
    <definedName name="BEx7JBP8OQSQNWM9K7L3SWT6T05O" localSheetId="17" hidden="1">List of Journal [31]Entries!$F$3</definedName>
    <definedName name="BEx7JBP8OQSQNWM9K7L3SWT6T05O" hidden="1">List of Journal [31]Entries!$F$3</definedName>
    <definedName name="BEx7JMN5W7KKU51VNGRRY3MD4A0I" localSheetId="17" hidden="1">Balance [25]Sheet!$B$11:$K$21</definedName>
    <definedName name="BEx7JMN5W7KKU51VNGRRY3MD4A0I" hidden="1">Balance [25]Sheet!$B$11:$K$21</definedName>
    <definedName name="BEx7JQU6JNVBH3TZGHLQW681UQ07" localSheetId="17"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7" hidden="1">#N/A</definedName>
    <definedName name="BEx7KEIKWGSTLJN7QSBM316GD1GX" hidden="1">#N/A</definedName>
    <definedName name="BEx7KLUV62QDHK303PNSA6D74RU6" hidden="1">#REF!</definedName>
    <definedName name="BEx7KQ78880OUS6MU9UDL869F3J6" localSheetId="17" hidden="1">Analysis Report All [19]Items!$D$3:$E$3</definedName>
    <definedName name="BEx7KQ78880OUS6MU9UDL869F3J6" hidden="1">Analysis Report All [19]Items!$D$3:$E$3</definedName>
    <definedName name="BEx7KSAS8BZT6H8OQCZ5DNSTMO07" hidden="1">[15]BS!#REF!</definedName>
    <definedName name="BEx7KYWBQLVSMR7ZFNXV0SSWPJQC" localSheetId="17" hidden="1">Group Net [28]Sales!$B$19:$K$29</definedName>
    <definedName name="BEx7KYWBQLVSMR7ZFNXV0SSWPJQC" hidden="1">Group Net [28]Sales!$B$19:$K$29</definedName>
    <definedName name="BEx7L8HEYEVTATR0OG5JJO647KNI" hidden="1">[15]BS!#REF!</definedName>
    <definedName name="BEx7LAFMQ8A6SLTJNZPSXZTFLUEZ" localSheetId="17" hidden="1">Net [28]Sales!$B$37:$K$43</definedName>
    <definedName name="BEx7LAFMQ8A6SLTJNZPSXZTFLUEZ" hidden="1">Net [28]Sales!$B$37:$K$43</definedName>
    <definedName name="BEx7LEMO1SK6XLU8GDHZL0FWFH7V" localSheetId="17"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7" hidden="1">List of Journal [31]Entries!$J$9</definedName>
    <definedName name="BEx7LTM5HIUEOSVEHUQLLA5ZCIQ8" hidden="1">List of Journal [31]Entries!$J$9</definedName>
    <definedName name="BEx7LVK7K18QLKOSC5ZETEC7OZI9" localSheetId="17" hidden="1">Check Closing '[27]2007'!$D$9:$H$138</definedName>
    <definedName name="BEx7LVK7K18QLKOSC5ZETEC7OZI9" hidden="1">Check Closing '[27]2007'!$D$9:$H$138</definedName>
    <definedName name="BEx7LWM0QZYA7S0AI680F25QLVGM" localSheetId="17" hidden="1">Analysis Report All [19]Items!$A$20:$B$39</definedName>
    <definedName name="BEx7LWM0QZYA7S0AI680F25QLVGM" hidden="1">Analysis Report All [19]Items!$A$20:$B$39</definedName>
    <definedName name="BEx7LXYIERHY947ZE1L96CS7R9Q7" localSheetId="17" hidden="1">#N/A</definedName>
    <definedName name="BEx7LXYIERHY947ZE1L96CS7R9Q7" hidden="1">#N/A</definedName>
    <definedName name="BEx7M07JJVPL4MKB7DCIA7EDGQQL" localSheetId="17" hidden="1">Analysis Report All [19]Items!$A$30:$B$35</definedName>
    <definedName name="BEx7M07JJVPL4MKB7DCIA7EDGQQL" hidden="1">Analysis Report All [19]Items!$A$30:$B$35</definedName>
    <definedName name="BEx7MG8OHHCUSENOGMETFC5AGV8W" localSheetId="17" hidden="1">Group [18]EBIT!$B$33:$K$39</definedName>
    <definedName name="BEx7MG8OHHCUSENOGMETFC5AGV8W" hidden="1">Group [18]EBIT!$B$33:$K$39</definedName>
    <definedName name="BEx7MJZO3UKAMJ53UWOJ5ZD4GGMQ" hidden="1">[15]BS!#REF!</definedName>
    <definedName name="BEx7MKFQ2FN3NG9WKPZ3SFOYIOSJ" localSheetId="17" hidden="1">Group Balance [25]Sheet!$B$26:$K$40</definedName>
    <definedName name="BEx7MKFQ2FN3NG9WKPZ3SFOYIOSJ" hidden="1">Group Balance [25]Sheet!$B$26:$K$40</definedName>
    <definedName name="BEx7MLMVLQV65QDZOO9JDIR5EB4C" hidden="1">#REF!</definedName>
    <definedName name="BEx7MR13NIBA2YEXZ9YS7QU0WVQX" localSheetId="17" hidden="1">Analysis Report All Items [23]LC!$H$9:$I$9</definedName>
    <definedName name="BEx7MR13NIBA2YEXZ9YS7QU0WVQX" hidden="1">Analysis Report All Items [23]LC!$H$9:$I$9</definedName>
    <definedName name="BEx7NUAKR7Z5A0AB0Z8EGK9DM7KY" hidden="1">#REF!</definedName>
    <definedName name="BEx8YLMWOENPIT3HJE6500TPNGMW" localSheetId="17" hidden="1">List of Journal [31]Entries!$J$5</definedName>
    <definedName name="BEx8YLMWOENPIT3HJE6500TPNGMW" hidden="1">List of Journal [31]Entries!$J$5</definedName>
    <definedName name="BEx8ZEPIOGOPYCBX62VMCS7EMF6B" localSheetId="17" hidden="1">Analysis Report All [19]Items!$H$10:$I$10</definedName>
    <definedName name="BEx8ZEPIOGOPYCBX62VMCS7EMF6B" hidden="1">Analysis Report All [19]Items!$H$10:$I$10</definedName>
    <definedName name="BEx8ZWOVZ08HCTUE4ZYY1Y1EJX5N" localSheetId="17"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7" hidden="1">Group [30]COS!$B$8:$K$49</definedName>
    <definedName name="BEx90Q7K1PB1I93Q0ZZXCH78YB0V" hidden="1">Group [30]COS!$B$8:$K$49</definedName>
    <definedName name="BEx90R9GG3LAMGL8K2WHSS5T9KFF" hidden="1">#REF!</definedName>
    <definedName name="BEx90SGLEPPTSLFVQ73NV6O0AJE4" localSheetId="17" hidden="1">Operating [22]Margin!$B$11:$K$15</definedName>
    <definedName name="BEx90SGLEPPTSLFVQ73NV6O0AJE4" hidden="1">Operating [22]Margin!$B$11:$K$15</definedName>
    <definedName name="BEx90SRDRQQSFILIBATL9YU982PX" localSheetId="17" hidden="1">Net [28]Sales!$B$21:$J$22</definedName>
    <definedName name="BEx90SRDRQQSFILIBATL9YU982PX" hidden="1">Net [28]Sales!$B$21:$J$22</definedName>
    <definedName name="BEx90WNNXT0J4QDW4WM1NCCRT9GQ" localSheetId="17"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7" hidden="1">Group Balance [25]Sheet!$B$26:$K$40</definedName>
    <definedName name="BEx92A3SAMMKBB5XQUFCY321LN22" hidden="1">Group Balance [25]Sheet!$B$26:$K$40</definedName>
    <definedName name="BEx92AUU648H3IKGMIKW5M1HNXXD" localSheetId="17" hidden="1">Analysis Report All [19]Items!$A$18:$B$18</definedName>
    <definedName name="BEx92AUU648H3IKGMIKW5M1HNXXD" hidden="1">Analysis Report All [19]Items!$A$18:$B$18</definedName>
    <definedName name="BEx92BAWN1VHLG28Z2QHIKJ0NZMZ" localSheetId="17" hidden="1">Net [28]Sales!$B$11:$K$15</definedName>
    <definedName name="BEx92BAWN1VHLG28Z2QHIKJ0NZMZ" hidden="1">Net [28]Sales!$B$11:$K$15</definedName>
    <definedName name="BEx92CNJLTQZ8VJ9SVOPI9SU06T7" localSheetId="17"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7" hidden="1">Analysis Report All [19]Items!$H$9:$I$9</definedName>
    <definedName name="BEx939652DVM4DEHE66NR00P25AE" hidden="1">Analysis Report All [19]Items!$H$9:$I$9</definedName>
    <definedName name="BEx93EV60DMW78BMU0MIM87IPK8E" hidden="1">[15]BS!#REF!</definedName>
    <definedName name="BEx93LM04P1K1UDEFRC4BNSA9984" localSheetId="17" hidden="1">Analysis Report All [19]Items!$J$6</definedName>
    <definedName name="BEx93LM04P1K1UDEFRC4BNSA9984" hidden="1">Analysis Report All [19]Items!$J$6</definedName>
    <definedName name="BEx93M7FSHP50OG34A4W8W8DF12U" hidden="1">[15]BS!#REF!</definedName>
    <definedName name="BEx942UCO2R2W597218WK3ZLSCOF" localSheetId="17" hidden="1">Operating [17]Profit!$J$1</definedName>
    <definedName name="BEx942UCO2R2W597218WK3ZLSCOF" hidden="1">Operating [17]Profit!$J$1</definedName>
    <definedName name="BEx94L9TBK45AUQSX1IUZ86U1GPQ" hidden="1">[15]BS!#REF!</definedName>
    <definedName name="BEx94MX4D1UFVSAD84YUGCBLB8EB" localSheetId="17" hidden="1">Business EBIT [32]PGP!$B$10</definedName>
    <definedName name="BEx94MX4D1UFVSAD84YUGCBLB8EB" hidden="1">Business EBIT [32]PGP!$B$10</definedName>
    <definedName name="BEx94N2JFLB54M07BPK3KKBHFGV4" hidden="1">#REF!</definedName>
    <definedName name="BEx94NYWLNTRPIKAAVLONVBQDXIE" localSheetId="17" hidden="1">Analysis Report All [19]Items!$J$5</definedName>
    <definedName name="BEx94NYWLNTRPIKAAVLONVBQDXIE" hidden="1">Analysis Report All [19]Items!$J$5</definedName>
    <definedName name="BEx94OF16CDGNAM0SNN7V10KUCUD" localSheetId="17" hidden="1">Analysis Report All [19]Items!$H$8:$I$8</definedName>
    <definedName name="BEx94OF16CDGNAM0SNN7V10KUCUD" hidden="1">Analysis Report All [19]Items!$H$8:$I$8</definedName>
    <definedName name="BEx94UKAZ44XUOHLQNBW2FU90YN9" localSheetId="17" hidden="1">Analysis Report All [19]Items!$J$5</definedName>
    <definedName name="BEx94UKAZ44XUOHLQNBW2FU90YN9" hidden="1">Analysis Report All [19]Items!$J$5</definedName>
    <definedName name="BEx94YB4EGUE4H31B6SRSGKC0WH2" localSheetId="17"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7" hidden="1">Analysis Report All [19]Items!$J$16</definedName>
    <definedName name="BEx95CZSW1N31O1D3A0RFGRNAIUD" hidden="1">Analysis Report All [19]Items!$J$16</definedName>
    <definedName name="BEx95IZLJLG6QM9AO6GD148SVZCX" localSheetId="17" hidden="1">Analysis Report All [19]Items!$J$13</definedName>
    <definedName name="BEx95IZLJLG6QM9AO6GD148SVZCX" hidden="1">Analysis Report All [19]Items!$J$13</definedName>
    <definedName name="BEx95JVY7YGXGRM1EPIE1RQ28N3E" localSheetId="17" hidden="1">Operating [22]Margin!$B$21:$J$22</definedName>
    <definedName name="BEx95JVY7YGXGRM1EPIE1RQ28N3E" hidden="1">Operating [22]Margin!$B$21:$J$22</definedName>
    <definedName name="BEx95QMT10Y1F80MV7LXWW77BEDZ" localSheetId="17"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7" hidden="1">List of Journal [31]Entries!$J$5</definedName>
    <definedName name="BEx95Y4I3CZF3NNJCPGMKEDKBJPF" hidden="1">List of Journal [31]Entries!$J$5</definedName>
    <definedName name="BEx962BG8AVRGG6OJ8PWQ3I4D0PG" hidden="1">#REF!</definedName>
    <definedName name="BEx96C7H99K3Y7SKEOEABDR2I3GM" localSheetId="17" hidden="1">Analysis Report All [19]Items!$J$9</definedName>
    <definedName name="BEx96C7H99K3Y7SKEOEABDR2I3GM" hidden="1">Analysis Report All [19]Items!$J$9</definedName>
    <definedName name="BEx96RCFAL198Q44AJLR9T2VPIFY" localSheetId="17"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7" hidden="1">Order [16]Intake!$K$1</definedName>
    <definedName name="BEx97I0LDV6OS07O3NHNXWXRUDTL" hidden="1">Order [16]Intake!$K$1</definedName>
    <definedName name="BEx97KV4PPS460AXZDHHY935I2WH" localSheetId="17" hidden="1">Personnel in [20]FTE!$K$1</definedName>
    <definedName name="BEx97KV4PPS460AXZDHHY935I2WH" hidden="1">Personnel in [20]FTE!$K$1</definedName>
    <definedName name="BEx97R5P9V6JLKDNYEW63OTYW0L0" hidden="1">#REF!</definedName>
    <definedName name="BEx97S7FJDQH1H68CEIA028D50XC" localSheetId="17" hidden="1">List of Journal [31]Entries!$A$20:$B$50</definedName>
    <definedName name="BEx97S7FJDQH1H68CEIA028D50XC" hidden="1">List of Journal [31]Entries!$A$20:$B$50</definedName>
    <definedName name="BEx97W96N73N2VGL6Z2G6RIK80HW" hidden="1">#REF!</definedName>
    <definedName name="BEx98QIWG9FYVAZUQBYSEDZBR6J4" localSheetId="17" hidden="1">Analysis Report All [19]Items!$H$7:$I$7</definedName>
    <definedName name="BEx98QIWG9FYVAZUQBYSEDZBR6J4" hidden="1">Analysis Report All [19]Items!$H$7:$I$7</definedName>
    <definedName name="BEx990K9SI7Z3DB0PI57LWBG0WF8" localSheetId="17"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7" hidden="1">Order [16]Intake!$K$1</definedName>
    <definedName name="BEx99ROO0J7V0Q286QQ8FN2FL7IA" hidden="1">Order [16]Intake!$K$1</definedName>
    <definedName name="BEx99WBYT2D6UUC1PT7A40ENYID4" hidden="1">[15]BS!#REF!</definedName>
    <definedName name="BEx9A8RND9MZWCFOWO6C8H973W5O" localSheetId="17" hidden="1">List of Journal [31]Entries!$H$7:$I$7</definedName>
    <definedName name="BEx9A8RND9MZWCFOWO6C8H973W5O" hidden="1">List of Journal [31]Entries!$H$7:$I$7</definedName>
    <definedName name="BEx9AAEXOIK4A09V9HZF81VOCMH9" hidden="1">#REF!</definedName>
    <definedName name="BEx9ALT3JI4UBAAYWIE9YZ7Q22SG" localSheetId="17" hidden="1">Net [28]Sales!$B$22:$K$32</definedName>
    <definedName name="BEx9ALT3JI4UBAAYWIE9YZ7Q22SG" hidden="1">Net [28]Sales!$B$22:$K$32</definedName>
    <definedName name="BEx9AQR0PQ9KDQ2AI4BVZFYSFCH3" localSheetId="17" hidden="1">#N/A</definedName>
    <definedName name="BEx9AQR0PQ9KDQ2AI4BVZFYSFCH3" hidden="1">#N/A</definedName>
    <definedName name="BEx9ASZX26RGK4IOAPYAFMRNTNR4" localSheetId="17"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7"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7" hidden="1">Group Balance [25]Sheet!$B$26:$K$40</definedName>
    <definedName name="BEx9BE4NYQMVL9YQQ11ICPCVV9C1" hidden="1">Group Balance [25]Sheet!$B$26:$K$40</definedName>
    <definedName name="BEx9BEKQK5M5EWEVEWALY83IJBS6" localSheetId="17" hidden="1">Net [28]Sales!$B$11:$K$16</definedName>
    <definedName name="BEx9BEKQK5M5EWEVEWALY83IJBS6" hidden="1">Net [28]Sales!$B$11:$K$16</definedName>
    <definedName name="BEx9BG856CPCOPKZV8UL71OF8YP3" hidden="1">#REF!</definedName>
    <definedName name="BEx9BG86AOGE4GZJ68IEY7U2GA14" localSheetId="17" hidden="1">Analysis Report All [19]Items!$H$5:$I$5</definedName>
    <definedName name="BEx9BG86AOGE4GZJ68IEY7U2GA14" hidden="1">Analysis Report All [19]Items!$H$5:$I$5</definedName>
    <definedName name="BEx9BWPETBVYV1B3D35B3P0X44EU" localSheetId="17" hidden="1">Group Net [28]Sales!$B$33:$K$39</definedName>
    <definedName name="BEx9BWPETBVYV1B3D35B3P0X44EU" hidden="1">Group Net [28]Sales!$B$33:$K$39</definedName>
    <definedName name="BEx9C1SV1WQFDZCK2Y8DSWYK0WGN" hidden="1">#REF!</definedName>
    <definedName name="BEx9C305STDK4P7DRF41FCO5NUTQ" localSheetId="17" hidden="1">Analysis Report All [19]Items!$A$16:$B$16</definedName>
    <definedName name="BEx9C305STDK4P7DRF41FCO5NUTQ" hidden="1">Analysis Report All [19]Items!$A$16:$B$16</definedName>
    <definedName name="BEx9C4NGGV5JAMUT3M4IFEW1EE78" localSheetId="17"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7" hidden="1">Analysis Report All [19]Items!$J$10</definedName>
    <definedName name="BEx9DBCVYGJJ6NZP7BRWTK6KTM0E" hidden="1">Analysis Report All [19]Items!$J$10</definedName>
    <definedName name="BEx9DGLMUD15Q4KRJNJ2YGOYGHYJ" hidden="1">#REF!</definedName>
    <definedName name="BEx9DIECD9QTK389LEW9PFDP3VQ5" localSheetId="17"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7" hidden="1">Analysis Report All [19]Items!$J$13</definedName>
    <definedName name="BEx9DSAETFXGMXPAZIK5AJ5QGIQC" hidden="1">Analysis Report All [19]Items!$J$13</definedName>
    <definedName name="BEx9DUU7HAFG6VKF3ZTWLKBPYQNQ" hidden="1">#REF!</definedName>
    <definedName name="BEx9DYFP6P4GR0BNCGMMS5K4U0A7" localSheetId="17"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7" hidden="1">Net [28]Sales!$B$11:$K$16</definedName>
    <definedName name="BEx9EB663I1679ZHKUMAW7S6F8T0" hidden="1">Net [28]Sales!$B$11:$K$16</definedName>
    <definedName name="BEx9EE62Z85A3299HT25S2V89TBV" localSheetId="17" hidden="1">#N/A</definedName>
    <definedName name="BEx9EE62Z85A3299HT25S2V89TBV" hidden="1">#N/A</definedName>
    <definedName name="BEx9EI2BX4DS80YZZOY4W3NKRE66" localSheetId="17" hidden="1">Personnel in [20]FTE!$K$1</definedName>
    <definedName name="BEx9EI2BX4DS80YZZOY4W3NKRE66" hidden="1">Personnel in [20]FTE!$K$1</definedName>
    <definedName name="BEx9EMK6HAJJMVYZTN5AUIV7O1E6" hidden="1">[15]BS!#REF!</definedName>
    <definedName name="BEx9ENRCIYC6OGG504ELBEGEHB6I" localSheetId="17" hidden="1">Analysis Report All [19]Items!$H$6:$I$6</definedName>
    <definedName name="BEx9ENRCIYC6OGG504ELBEGEHB6I" hidden="1">Analysis Report All [19]Items!$H$6:$I$6</definedName>
    <definedName name="BEx9EV3KVUWNFZ5OJ98CRJKFNMEQ" localSheetId="17" hidden="1">Analysis Report All [19]Items!$A$20:$B$39</definedName>
    <definedName name="BEx9EV3KVUWNFZ5OJ98CRJKFNMEQ" hidden="1">Analysis Report All [19]Items!$A$20:$B$39</definedName>
    <definedName name="BEx9F01PP5S2LFAM4YMSI0Z6WQJ8" localSheetId="17" hidden="1">Analysis Report All [19]Items!$H$15:$I$15</definedName>
    <definedName name="BEx9F01PP5S2LFAM4YMSI0Z6WQJ8" hidden="1">Analysis Report All [19]Items!$H$15:$I$15</definedName>
    <definedName name="BEx9F0HSY1PQ3KCEKRLJT6DQHU3Z" localSheetId="17"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7" hidden="1">Net [28]Sales!$B$21:$K$31</definedName>
    <definedName name="BEx9FPO5JKD9O7S36SDATMTAST6E" hidden="1">Net [28]Sales!$B$21:$K$31</definedName>
    <definedName name="BEx9FU5Z09GCR9F4ZPCXB3UIBZ6Z" hidden="1">#REF!</definedName>
    <definedName name="BEx9G3B06A6X8YG28AK7698LUCLV" localSheetId="17" hidden="1">Group [18]EBIT!$B$33:$K$39</definedName>
    <definedName name="BEx9G3B06A6X8YG28AK7698LUCLV" hidden="1">Group [18]EBIT!$B$33:$K$39</definedName>
    <definedName name="BEx9G7YBZIHI9B3TYXXP9Z68M1HB" localSheetId="17" hidden="1">#N/A</definedName>
    <definedName name="BEx9G7YBZIHI9B3TYXXP9Z68M1HB" hidden="1">#N/A</definedName>
    <definedName name="BEx9GCQXO48Y4K3AZ9Z7CANBDNR8" localSheetId="17" hidden="1">Group Balance [25]Sheet!$B$26:$K$40</definedName>
    <definedName name="BEx9GCQXO48Y4K3AZ9Z7CANBDNR8" hidden="1">Group Balance [25]Sheet!$B$26:$K$40</definedName>
    <definedName name="BEx9GGY04V0ZWI6O9KZH4KSBB389" hidden="1">[15]BS!#REF!</definedName>
    <definedName name="BEx9GXFA5A5N0I6NPZVOCKJ826D6" localSheetId="17" hidden="1">Trade Working [26]Capital!$B$11:$K$17</definedName>
    <definedName name="BEx9GXFA5A5N0I6NPZVOCKJ826D6" hidden="1">Trade Working [26]Capital!$B$11:$K$17</definedName>
    <definedName name="BEx9H167SLG00G5RYD6TQGODP7TR" localSheetId="17" hidden="1">Business EBIT [32]PGP!$B$10</definedName>
    <definedName name="BEx9H167SLG00G5RYD6TQGODP7TR" hidden="1">Business EBIT [32]PGP!$B$10</definedName>
    <definedName name="BEx9H70KMPZ6D2DDQ0DA9ZQAAP83" localSheetId="17" hidden="1">Analysis Report All [19]Items!$J$16</definedName>
    <definedName name="BEx9H70KMPZ6D2DDQ0DA9ZQAAP83" hidden="1">Analysis Report All [19]Items!$J$16</definedName>
    <definedName name="BEx9HA0L7F48OY7SJQUTO86BOX28" localSheetId="17" hidden="1">Analysis Report All [19]Items!$D$25:$I$56</definedName>
    <definedName name="BEx9HA0L7F48OY7SJQUTO86BOX28" hidden="1">Analysis Report All [19]Items!$D$25:$I$56</definedName>
    <definedName name="BEx9HCV03U88ITOSGBKI2SAKUKNS" hidden="1">#REF!</definedName>
    <definedName name="BEx9HD0HSH607N8ILJZ1OSH7QMSJ" localSheetId="17"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7" hidden="1">Check Closing '[27]2007'!$A$20:$B$23</definedName>
    <definedName name="BEx9HSG2YDJ9AW9RP6KNYFQ9ZGTM" hidden="1">Check Closing '[27]2007'!$A$20:$B$23</definedName>
    <definedName name="BEx9I8XIG7E5NB48QQHXP23FIN60" hidden="1">[15]BS!#REF!</definedName>
    <definedName name="BEx9IA9Z2F0XTWL9X3VVORSJ3EST" localSheetId="17" hidden="1">Net [28]Sales!$B$11:$K$16</definedName>
    <definedName name="BEx9IA9Z2F0XTWL9X3VVORSJ3EST" hidden="1">Net [28]Sales!$B$11:$K$16</definedName>
    <definedName name="BEx9IAFG94PW4D9534CCPKWMCVJM" localSheetId="17" hidden="1">Balance [25]Sheet!$K$1</definedName>
    <definedName name="BEx9IAFG94PW4D9534CCPKWMCVJM" hidden="1">Balance [25]Sheet!$K$1</definedName>
    <definedName name="BEx9IKX3ANY9AVEC8VV8OYFQ9PQL" hidden="1">#REF!</definedName>
    <definedName name="BEx9ILD6OVW5F1IO5NHRT2RJ7K4K" localSheetId="17" hidden="1">Analysis Report All [19]Items!$D$12:$I$42</definedName>
    <definedName name="BEx9ILD6OVW5F1IO5NHRT2RJ7K4K" hidden="1">Analysis Report All [19]Items!$D$12:$I$42</definedName>
    <definedName name="BEx9ISK5JFKTTWF7M3LSZOM3KR0O" localSheetId="17" hidden="1">Balance [25]Sheet!$B$11:$K$21</definedName>
    <definedName name="BEx9ISK5JFKTTWF7M3LSZOM3KR0O" hidden="1">Balance [25]Sheet!$B$11:$K$21</definedName>
    <definedName name="BEx9IXCSPSZC80YZUPRCYTG326KV" hidden="1">[15]BS!#REF!</definedName>
    <definedName name="BEx9IZ5IK0UBVVAN3GSJJ3NESTUU" localSheetId="17" hidden="1">Operating [22]Margin!$B$22:$K$32</definedName>
    <definedName name="BEx9IZ5IK0UBVVAN3GSJJ3NESTUU" hidden="1">Operating [22]Margin!$B$22:$K$32</definedName>
    <definedName name="BEx9J500A0BV0SKXT0Z2GOZWNTAW" localSheetId="17" hidden="1">Trade Working [26]Capital!$B$23:$K$33</definedName>
    <definedName name="BEx9J500A0BV0SKXT0Z2GOZWNTAW" hidden="1">Trade Working [26]Capital!$B$23:$K$33</definedName>
    <definedName name="BEx9JAJHVU3TZ1GEWD5409D0V223" localSheetId="17" hidden="1">List of Journal [31]Entries!$A$17:$B$17</definedName>
    <definedName name="BEx9JAJHVU3TZ1GEWD5409D0V223" hidden="1">List of Journal [31]Entries!$A$17:$B$17</definedName>
    <definedName name="BEx9JBFWEC96IM7KFYRQYH07IB82" localSheetId="17"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7" hidden="1">Check Closing '[27]2007'!$D$12:$I$42</definedName>
    <definedName name="BExAW0M9CHM4QU4A4K6I93GRY6LV" hidden="1">Check Closing '[27]2007'!$D$12:$I$42</definedName>
    <definedName name="BExAWAT2UJ7VBSPJYLN166F1DW0M" localSheetId="17" hidden="1">Net [28]Sales!$B$11:$K$16</definedName>
    <definedName name="BExAWAT2UJ7VBSPJYLN166F1DW0M" hidden="1">Net [28]Sales!$B$11:$K$16</definedName>
    <definedName name="BExAX0L088OL0Y6XHDUP0JX5DDYN" localSheetId="17" hidden="1">Net Sales [36]Electronics!$B$10:$K$20</definedName>
    <definedName name="BExAX0L088OL0Y6XHDUP0JX5DDYN" hidden="1">Net Sales [36]Electronics!$B$10:$K$20</definedName>
    <definedName name="BExAX4MLGKCP6DXXDDHPQRAJKB8J" localSheetId="17" hidden="1">Net [28]Sales!$B$11:$K$16</definedName>
    <definedName name="BExAX4MLGKCP6DXXDDHPQRAJKB8J" hidden="1">Net [28]Sales!$B$11:$K$16</definedName>
    <definedName name="BExAX9F7HYYFS2QZME71K0B468KS" hidden="1">#REF!</definedName>
    <definedName name="BExAXB7XR4HCJQL7GZG4HASKRJPV" localSheetId="17"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7" hidden="1">Personnel in [20]FTE!$B$11:$K$15</definedName>
    <definedName name="BExAXPGIXOKTQ06HN6PBGZAHM2SA" hidden="1">Personnel in [20]FTE!$B$11:$K$15</definedName>
    <definedName name="BExAXQCXBPG7Q695XIGMCYAW7I8A" localSheetId="17"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7"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7"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7" hidden="1">Analysis Report All [19]Items!$D$3:$E$3</definedName>
    <definedName name="BExAYZ0ED8Z9CGZYWGHHNPAEVKPC" hidden="1">Analysis Report All [19]Items!$D$3:$E$3</definedName>
    <definedName name="BExAZ3YIYVCJD37Y2VUCXYESMJJ8" localSheetId="17" hidden="1">Net [28]Sales!$B$36:$S$38</definedName>
    <definedName name="BExAZ3YIYVCJD37Y2VUCXYESMJJ8" hidden="1">Net [28]Sales!$B$36:$S$38</definedName>
    <definedName name="BExAZ9YAPRY1ZSG2IIGCBJLF1NND" localSheetId="17" hidden="1">Net [28]Sales!$B$11:$J$12</definedName>
    <definedName name="BExAZ9YAPRY1ZSG2IIGCBJLF1NND" hidden="1">Net [28]Sales!$B$11:$J$12</definedName>
    <definedName name="BExAZAJV6FZ0VFIZL0QPC6Y47HGI" localSheetId="17"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7" hidden="1">Net [28]Sales!$K$1</definedName>
    <definedName name="BExAZTVQC06NRZMA46QIC76UGNBU" hidden="1">Net [28]Sales!$K$1</definedName>
    <definedName name="BExAZXH74ZCI4TZ65ZMYRNHY25W1" localSheetId="17" hidden="1">Analysis Report All [19]Items!$D$5:$I$11</definedName>
    <definedName name="BExAZXH74ZCI4TZ65ZMYRNHY25W1" hidden="1">Analysis Report All [19]Items!$D$5:$I$11</definedName>
    <definedName name="BExB03XA0LJMB020FOXWUNTHUM42" localSheetId="17" hidden="1">Trade Working [26]Capital!$B$11:$K$18</definedName>
    <definedName name="BExB03XA0LJMB020FOXWUNTHUM42" hidden="1">Trade Working [26]Capital!$B$11:$K$18</definedName>
    <definedName name="BExB07D89CX9JUE9LSZA9QZ5UA6F" localSheetId="17" hidden="1">Net [28]Sales!$B$21:$K$31</definedName>
    <definedName name="BExB07D89CX9JUE9LSZA9QZ5UA6F" hidden="1">Net [28]Sales!$B$21:$K$31</definedName>
    <definedName name="BExB0AD667KK4HV6CB5SI4FL91F8" localSheetId="17"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7" hidden="1">Balance [25]Sheet!$K$1</definedName>
    <definedName name="BExB0KJZ64BVGN2J5AWEEUCLQBBY" hidden="1">Balance [25]Sheet!$K$1</definedName>
    <definedName name="BExB0KPCN7YJORQAYUCF4YKIKPMC" hidden="1">[15]BS!#REF!</definedName>
    <definedName name="BExB0VHRBBP9J5HY7M2X170UOIB3" localSheetId="17" hidden="1">Net [28]Sales!$B$37:$K$43</definedName>
    <definedName name="BExB0VHRBBP9J5HY7M2X170UOIB3" hidden="1">Net [28]Sales!$B$37:$K$43</definedName>
    <definedName name="BExB0VN8I1DSMRW2QZJMQB2AV8XD" localSheetId="17" hidden="1">Operating [17]Profit!$B$21:$K$31</definedName>
    <definedName name="BExB0VN8I1DSMRW2QZJMQB2AV8XD" hidden="1">Operating [17]Profit!$B$21:$K$31</definedName>
    <definedName name="BExB0YXW7J29O5PYCRCVWX6LGPA1" localSheetId="17" hidden="1">Net [28]Sales!$K$1</definedName>
    <definedName name="BExB0YXW7J29O5PYCRCVWX6LGPA1" hidden="1">Net [28]Sales!$K$1</definedName>
    <definedName name="BExB10L5W5Q9ZI4CQ0TEHB24BM0R" hidden="1">[15]BS!#REF!</definedName>
    <definedName name="BExB1HDDM3Y7ZZEPGZ27OHZFV0S1" localSheetId="17"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7"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7" hidden="1">#N/A</definedName>
    <definedName name="BExB2IDUR5XL53OMJAYMR5MIN7O6" hidden="1">#N/A</definedName>
    <definedName name="BExB2K1389NS5PDY9VAWU0QMGV8W" localSheetId="17" hidden="1">Analysis Report All [19]Items!$H$13:$I$13</definedName>
    <definedName name="BExB2K1389NS5PDY9VAWU0QMGV8W" hidden="1">Analysis Report All [19]Items!$H$13:$I$13</definedName>
    <definedName name="BExB2K1AV4PGNS1O6C7D7AO411AX" hidden="1">[15]BS!#REF!</definedName>
    <definedName name="BExB2KC2KH3O9WUTWWDBCUFR7RZH" localSheetId="17" hidden="1">Trade Working [26]Capital!$B$11:$K$18</definedName>
    <definedName name="BExB2KC2KH3O9WUTWWDBCUFR7RZH" hidden="1">Trade Working [26]Capital!$B$11:$K$18</definedName>
    <definedName name="BExB2LDR26YYJQMYU7A7GW8PO3EM" hidden="1">#REF!</definedName>
    <definedName name="BExB2NH8CD848OX4CUG23LYE3B0J" localSheetId="17" hidden="1">Operating [22]Margin!$B$11:$K$16</definedName>
    <definedName name="BExB2NH8CD848OX4CUG23LYE3B0J" hidden="1">Operating [22]Margin!$B$11:$K$16</definedName>
    <definedName name="BExB2O2UYHKI324YE324E1N7FVIB" hidden="1">[15]BS!#REF!</definedName>
    <definedName name="BExB2Q6CXU78DZTLPLK30HE8Z12L" localSheetId="17" hidden="1">#N/A</definedName>
    <definedName name="BExB2Q6CXU78DZTLPLK30HE8Z12L" hidden="1">#N/A</definedName>
    <definedName name="BExB30IP1DNKNQ6PZ5ERUGR5MK4Z" hidden="1">[15]BS!#REF!</definedName>
    <definedName name="BExB34PKYY37SXW7T8GFDF4PSU6V" localSheetId="17" hidden="1">Analysis Report All [19]Items!$A$16:$B$16</definedName>
    <definedName name="BExB34PKYY37SXW7T8GFDF4PSU6V" hidden="1">Analysis Report All [19]Items!$A$16:$B$16</definedName>
    <definedName name="BExB3DUS1IZICUUYVFUSZK3ICB08" localSheetId="17" hidden="1">Net [28]Sales!$B$36:$R$38</definedName>
    <definedName name="BExB3DUS1IZICUUYVFUSZK3ICB08" hidden="1">Net [28]Sales!$B$36:$R$38</definedName>
    <definedName name="BExB3H5GOQAL34KVURZNPL8FFA9I" localSheetId="17" hidden="1">Balance [25]Sheet!$K$1</definedName>
    <definedName name="BExB3H5GOQAL34KVURZNPL8FFA9I" hidden="1">Balance [25]Sheet!$K$1</definedName>
    <definedName name="BExB3HAQ26GKF2PLDNCKG1FFB3B1" localSheetId="17" hidden="1">Analysis Report All [19]Items!$H$7:$I$7</definedName>
    <definedName name="BExB3HAQ26GKF2PLDNCKG1FFB3B1" hidden="1">Analysis Report All [19]Items!$H$7:$I$7</definedName>
    <definedName name="BExB3ISPDXV8VQNUQZCJYRO3HMST" hidden="1">#REF!</definedName>
    <definedName name="BExB40MRLKZCA1REVRHH10URVODY" localSheetId="17" hidden="1">Analysis Report All [19]Items!$H$16:$I$16</definedName>
    <definedName name="BExB40MRLKZCA1REVRHH10URVODY" hidden="1">Analysis Report All [19]Items!$H$16:$I$16</definedName>
    <definedName name="BExB442RVBDAMSMNJI0R9TPN3GEV" hidden="1">#REF!</definedName>
    <definedName name="BExB459XJJ9TJVXGLMX10FO87Y23" localSheetId="17"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7" hidden="1">Net [28]Sales!$B$37:$K$43</definedName>
    <definedName name="BExB4LM2R9Q0N3EBYWBFT9EEEMPV" hidden="1">Net [28]Sales!$B$37:$K$43</definedName>
    <definedName name="BExB4OLSDD0GZELBAL3P7KAEGKB0" hidden="1">#REF!</definedName>
    <definedName name="BExB55OS2WB2O7YA61ECND1BKWGP" localSheetId="17"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7" hidden="1">Analysis Report All [19]Items!$D$5:$F$23</definedName>
    <definedName name="BExB5QD9PY60J9ECE7JWPGYP5YSO" hidden="1">Analysis Report All [19]Items!$D$5:$F$23</definedName>
    <definedName name="BExB62NO43Y8ZL3PSBM33E8B1VJE" hidden="1">#REF!</definedName>
    <definedName name="BExB6990187HWMEHKBC9T0OUIZ8B" localSheetId="17" hidden="1">Balance [25]Sheet!$B$27:$K$41</definedName>
    <definedName name="BExB6990187HWMEHKBC9T0OUIZ8B" hidden="1">Balance [25]Sheet!$B$27:$K$41</definedName>
    <definedName name="BExB6GFYY4D9OCTXL0CCJPZ08SXS" localSheetId="17" hidden="1">Group [18]EBIT!$B$10:$K$15</definedName>
    <definedName name="BExB6GFYY4D9OCTXL0CCJPZ08SXS" hidden="1">Group [18]EBIT!$B$10:$K$15</definedName>
    <definedName name="BExB6HN3QRFPXM71MDUK21BKM7PF" hidden="1">[15]BS!#REF!</definedName>
    <definedName name="BExB6U8BOU6D18FGP0Z7O7DMOFVW" localSheetId="17" hidden="1">Group Trade Working [26]Capital!$B$10:$K$17</definedName>
    <definedName name="BExB6U8BOU6D18FGP0Z7O7DMOFVW" hidden="1">Group Trade Working [26]Capital!$B$10:$K$17</definedName>
    <definedName name="BExB6UTORE27GANN7D02B2X516HO" localSheetId="17"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7"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7" hidden="1">Balance [25]Sheet!$B$11:$K$21</definedName>
    <definedName name="BExB85VOM1N56KUD9MAFR12LATDP" hidden="1">Balance [25]Sheet!$B$11:$K$21</definedName>
    <definedName name="BExB8HPRVX78LM1DS2DIM85NPR1O" localSheetId="17" hidden="1">#N/A</definedName>
    <definedName name="BExB8HPRVX78LM1DS2DIM85NPR1O" hidden="1">#N/A</definedName>
    <definedName name="BExB8IMCZQJX31E9260WW2AHF566" localSheetId="17" hidden="1">Analysis Report All [19]Items!$H$6:$I$6</definedName>
    <definedName name="BExB8IMCZQJX31E9260WW2AHF566" hidden="1">Analysis Report All [19]Items!$H$6:$I$6</definedName>
    <definedName name="BExB8OBBKT60PJNWCI6L78OXZZOI" localSheetId="17" hidden="1">Analysis Report All [19]Items!$A$18:$B$18</definedName>
    <definedName name="BExB8OBBKT60PJNWCI6L78OXZZOI" hidden="1">Analysis Report All [19]Items!$A$18:$B$18</definedName>
    <definedName name="BExB8RB9233Z2DBGW0U29LBIWEPZ" localSheetId="17" hidden="1">Balance [25]Sheet!$B$26:$K$40</definedName>
    <definedName name="BExB8RB9233Z2DBGW0U29LBIWEPZ" hidden="1">Balance [25]Sheet!$B$26:$K$40</definedName>
    <definedName name="BExB8X5JI0E32G76UJYQS0PDCDI4" hidden="1">[15]BS!#REF!</definedName>
    <definedName name="BExB91NEPV4WL99AECM3Z32VBN1P" localSheetId="17" hidden="1">Trade Working [26]Capital!$K$1</definedName>
    <definedName name="BExB91NEPV4WL99AECM3Z32VBN1P" hidden="1">Trade Working [26]Capital!$K$1</definedName>
    <definedName name="BExB94NB3GCEZZLN3MLKT5JFGMD8" localSheetId="17" hidden="1">Div Engineering Order [16]Intake!$B$10:$K$19</definedName>
    <definedName name="BExB94NB3GCEZZLN3MLKT5JFGMD8" hidden="1">Div Engineering Order [16]Intake!$B$10:$K$19</definedName>
    <definedName name="BExB97SIQCD6YHA1BPI630C98AM6" localSheetId="17" hidden="1">Analysis Report All [19]Items!$D$12:$I$42</definedName>
    <definedName name="BExB97SIQCD6YHA1BPI630C98AM6" hidden="1">Analysis Report All [19]Items!$D$12:$I$42</definedName>
    <definedName name="BExB9FL1EQ6T3J5KJRV4VDPQNZDB" hidden="1">#REF!</definedName>
    <definedName name="BExB9NOD8Q9X04HGH7LU6FP895IU" localSheetId="17"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7" hidden="1">Net [28]Sales!$B$37:$K$43</definedName>
    <definedName name="BExB9YWV5I9140G7QJLKNHXY0XOE" hidden="1">Net [28]Sales!$B$37:$K$43</definedName>
    <definedName name="BExBA0KAHB49YECM21ZFX3ACDI3A" localSheetId="17" hidden="1">Analysis Report All [19]Items!$H$8:$I$8</definedName>
    <definedName name="BExBA0KAHB49YECM21ZFX3ACDI3A" hidden="1">Analysis Report All [19]Items!$H$8:$I$8</definedName>
    <definedName name="BExBA3UZJNSHNWU927I95MEVI510" localSheetId="17" hidden="1">Analysis Report All [19]Items!$H$6:$I$6</definedName>
    <definedName name="BExBA3UZJNSHNWU927I95MEVI510" hidden="1">Analysis Report All [19]Items!$H$6:$I$6</definedName>
    <definedName name="BExBAAAV7KB2RNL8TT0I5AG8I1HX" localSheetId="17"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7" hidden="1">Gross Profit bef. Distr. [21]Bulk!$B$10:$K$20</definedName>
    <definedName name="BExBB2BTXN5RO296NUC8O9BZD6BR" hidden="1">Gross Profit bef. Distr. [21]Bulk!$B$10:$K$20</definedName>
    <definedName name="BExBB49TO34X0PP8RL9SS1E6PK9H" localSheetId="17" hidden="1">Group Operating [17]Profit!$B$10:$K$15</definedName>
    <definedName name="BExBB49TO34X0PP8RL9SS1E6PK9H" hidden="1">Group Operating [17]Profit!$B$10:$K$15</definedName>
    <definedName name="BExBB9O1M0B01NTYWEWD0OFG15XH" localSheetId="17" hidden="1">Net [28]Sales!$B$11:$K$16</definedName>
    <definedName name="BExBB9O1M0B01NTYWEWD0OFG15XH" hidden="1">Net [28]Sales!$B$11:$K$16</definedName>
    <definedName name="BExBBUCJQRR74Q7GPWDEZXYK2KJL" hidden="1">[15]BS!#REF!</definedName>
    <definedName name="BExBBZFZ9J59NMT47MU5SKRQE6VI" localSheetId="17" hidden="1">Balance [25]Sheet!$K$1</definedName>
    <definedName name="BExBBZFZ9J59NMT47MU5SKRQE6VI" hidden="1">Balance [25]Sheet!$K$1</definedName>
    <definedName name="BExBC1OTP2K43OC1AJQSCF6J36UL" hidden="1">#REF!</definedName>
    <definedName name="BExBC54YKMVRPMV3CSCNPQW3AVF4" localSheetId="17" hidden="1">#N/A</definedName>
    <definedName name="BExBC54YKMVRPMV3CSCNPQW3AVF4" hidden="1">#N/A</definedName>
    <definedName name="BExBC731Y36KNL6OFX7B8P0H3V07" localSheetId="17" hidden="1">Order [16]Intake!$B$11:$K$20</definedName>
    <definedName name="BExBC731Y36KNL6OFX7B8P0H3V07" hidden="1">Order [16]Intake!$B$11:$K$20</definedName>
    <definedName name="BExBC78HXWXHO3XAB6E8NVTBGLJS" hidden="1">[15]BS!#REF!</definedName>
    <definedName name="BExBCLRPTWI91YX77O29DKQXE6DR" localSheetId="17" hidden="1">#N/A</definedName>
    <definedName name="BExBCLRPTWI91YX77O29DKQXE6DR" hidden="1">#N/A</definedName>
    <definedName name="BExBCMTJY5H3H7YC4UZ7O7U7DYVQ" localSheetId="17" hidden="1">Operating [17]Profit!$J$1</definedName>
    <definedName name="BExBCMTJY5H3H7YC4UZ7O7U7DYVQ" hidden="1">Operating [17]Profit!$J$1</definedName>
    <definedName name="BExBCORN2FHICTHNSUJJ39M1CLGW" localSheetId="17"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7" hidden="1">Operating [22]Margin!$K$1</definedName>
    <definedName name="BExBDJ1D3TF9OLOO8S67L84VPJZ7" hidden="1">Operating [22]Margin!$K$1</definedName>
    <definedName name="BExBDM19ASI8P7Z66UNCD4IVBWLK" localSheetId="17" hidden="1">List of Journal [31]Entries!$J$5</definedName>
    <definedName name="BExBDM19ASI8P7Z66UNCD4IVBWLK" hidden="1">List of Journal [31]Entries!$J$5</definedName>
    <definedName name="BExBDMMULYY0YCOPPRVDNW7KZDP4" hidden="1">#REF!</definedName>
    <definedName name="BExBDTDJ7LJ39SKF63XGLG4G8LRU" localSheetId="17" hidden="1">Analysis Report All [19]Items!$H$12:$I$12</definedName>
    <definedName name="BExBDTDJ7LJ39SKF63XGLG4G8LRU" hidden="1">Analysis Report All [19]Items!$H$12:$I$12</definedName>
    <definedName name="BExBE162OSBKD30I7T1DKKPT3I9I" hidden="1">[15]BS!#REF!</definedName>
    <definedName name="BExBE57SX0U4WKFF6EA0N8KN7ORU" localSheetId="17" hidden="1">Analysis Report All [19]Items!$H$10:$I$10</definedName>
    <definedName name="BExBE57SX0U4WKFF6EA0N8KN7ORU" hidden="1">Analysis Report All [19]Items!$H$10:$I$10</definedName>
    <definedName name="BExBE99DB1Q8IJ9KS1SFWYLE6HJ1" localSheetId="17" hidden="1">Analysis Report All [19]Items!$D$3:$E$3</definedName>
    <definedName name="BExBE99DB1Q8IJ9KS1SFWYLE6HJ1" hidden="1">Analysis Report All [19]Items!$D$3:$E$3</definedName>
    <definedName name="BExBEBNPNRCM5T58ZYCY18A1Y0J9" hidden="1">#REF!</definedName>
    <definedName name="BExBEECSYAFUOZ6G76PBQXKPXKRM" localSheetId="17" hidden="1">Group Operating [17]Profit!$B$10:$K$15</definedName>
    <definedName name="BExBEECSYAFUOZ6G76PBQXKPXKRM" hidden="1">Group Operating [17]Profit!$B$10:$K$15</definedName>
    <definedName name="BExBEH1XDCYT3D9E01UPQ28XIYI9" localSheetId="17" hidden="1">List of Journal [31]Entries!$D$5:$F$33</definedName>
    <definedName name="BExBEH1XDCYT3D9E01UPQ28XIYI9" hidden="1">List of Journal [31]Entries!$D$5:$F$33</definedName>
    <definedName name="BExBEKND9OVRLP03DS6KARTUVF39" localSheetId="17" hidden="1">Analysis Report All [19]Items!$H$9:$I$9</definedName>
    <definedName name="BExBEKND9OVRLP03DS6KARTUVF39" hidden="1">Analysis Report All [19]Items!$H$9:$I$9</definedName>
    <definedName name="BExBEP57JMBJYS4DIKRGB8PYD4Y0" localSheetId="17" hidden="1">Operating [17]Profit!$B$22:$K$32</definedName>
    <definedName name="BExBEP57JMBJYS4DIKRGB8PYD4Y0" hidden="1">Operating [17]Profit!$B$22:$K$32</definedName>
    <definedName name="BExBEWMYUE6UBH5TTKE9EWNCFRCQ" localSheetId="17" hidden="1">Analysis Report All [19]Items!$J$9</definedName>
    <definedName name="BExBEWMYUE6UBH5TTKE9EWNCFRCQ" hidden="1">Analysis Report All [19]Items!$J$9</definedName>
    <definedName name="BExBF8MKROPB4Z0ACB6AZ2A5EUSO" localSheetId="17" hidden="1">Trade Working [26]Capital!$K$1</definedName>
    <definedName name="BExBF8MKROPB4Z0ACB6AZ2A5EUSO" hidden="1">Trade Working [26]Capital!$K$1</definedName>
    <definedName name="BExBFH0OUVKBKH9B90LZ55UANS75" localSheetId="17" hidden="1">Operating [17]Profit!$B$22:$K$32</definedName>
    <definedName name="BExBFH0OUVKBKH9B90LZ55UANS75" hidden="1">Operating [17]Profit!$B$22:$K$32</definedName>
    <definedName name="BExBFXSXAFIS5Z0RL602UHMRY84F" localSheetId="17" hidden="1">Analysis Report All [19]Items!$F$3</definedName>
    <definedName name="BExBFXSXAFIS5Z0RL602UHMRY84F" hidden="1">Analysis Report All [19]Items!$F$3</definedName>
    <definedName name="BExCR7Q6LDTD5CAS4ZJQRTIVEMIY" localSheetId="17" hidden="1">Analysis Report All [19]Items!$H$14:$I$14</definedName>
    <definedName name="BExCR7Q6LDTD5CAS4ZJQRTIVEMIY" hidden="1">Analysis Report All [19]Items!$H$14:$I$14</definedName>
    <definedName name="BExCRO7LUOH1FBX98XUE7FIYG0IN" localSheetId="17" hidden="1">Analysis Report All [19]Items!$D$3</definedName>
    <definedName name="BExCRO7LUOH1FBX98XUE7FIYG0IN" hidden="1">Analysis Report All [19]Items!$D$3</definedName>
    <definedName name="BExCRUT169RONG01M06DG0PHPP6A" localSheetId="17" hidden="1">Net [28]Sales!$B$22:$K$32</definedName>
    <definedName name="BExCRUT169RONG01M06DG0PHPP6A" hidden="1">Net [28]Sales!$B$22:$K$32</definedName>
    <definedName name="BExCRYP9PVCYTI5O4VVC86P9GSCU" localSheetId="17"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7" hidden="1">Analysis Report All [19]Items!$H$8:$I$8</definedName>
    <definedName name="BExCSL10MEK4XHAEJP0P2BP56JCC" hidden="1">Analysis Report All [19]Items!$H$8:$I$8</definedName>
    <definedName name="BExCSOXAB6OYNRVFHDV0D67IAMVA" localSheetId="17" hidden="1">#N/A</definedName>
    <definedName name="BExCSOXAB6OYNRVFHDV0D67IAMVA" hidden="1">#N/A</definedName>
    <definedName name="BExCSWKIVG3U1VW3I5S25I2BYB8V" localSheetId="17" hidden="1">Trade Working [26]Capital!$B$23:$K$33</definedName>
    <definedName name="BExCSWKIVG3U1VW3I5S25I2BYB8V" hidden="1">Trade Working [26]Capital!$B$23:$K$33</definedName>
    <definedName name="BExCTLAJW939DZC240OYMCX0AOW6" localSheetId="17" hidden="1">Group Balance [25]Sheet!$B$26:$K$40</definedName>
    <definedName name="BExCTLAJW939DZC240OYMCX0AOW6" hidden="1">Group Balance [25]Sheet!$B$26:$K$40</definedName>
    <definedName name="BExCTS6QKT979I56CGJAHKVKE4VH" localSheetId="17" hidden="1">Analysis Report All [19]Items!$H$6:$I$6</definedName>
    <definedName name="BExCTS6QKT979I56CGJAHKVKE4VH" hidden="1">Analysis Report All [19]Items!$H$6:$I$6</definedName>
    <definedName name="BExCTUA8ACJVKWLQQQ788YWCB01A" localSheetId="17"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7" hidden="1">Analysis Report All [19]Items!$A$20:$B$39</definedName>
    <definedName name="BExCTXKY8X3EOL3H9G3DLI1B2WIC" hidden="1">Analysis Report All [19]Items!$A$20:$B$39</definedName>
    <definedName name="BExCU2834920JBHSPCRC4UF80OLL" hidden="1">[15]BS!#REF!</definedName>
    <definedName name="BExCU5IX8V4L0914OFI01L7LGI44" localSheetId="17" hidden="1">Group Net [28]Sales!$B$10:$K$15</definedName>
    <definedName name="BExCU5IX8V4L0914OFI01L7LGI44" hidden="1">Group Net [28]Sales!$B$10:$K$15</definedName>
    <definedName name="BExCU94FLQRG3VSHWB092J13ULSA" localSheetId="17" hidden="1">Analysis Report All [19]Items!$H$7:$I$7</definedName>
    <definedName name="BExCU94FLQRG3VSHWB092J13ULSA" hidden="1">Analysis Report All [19]Items!$H$7:$I$7</definedName>
    <definedName name="BExCUEII6B5PI6G5VOQAWLVMQOE8" localSheetId="17" hidden="1">Analysis Report All Items [23]LC!$H$10:$I$10</definedName>
    <definedName name="BExCUEII6B5PI6G5VOQAWLVMQOE8" hidden="1">Analysis Report All Items [23]LC!$H$10:$I$10</definedName>
    <definedName name="BExCUF411KX3MBHC8ICARHJJTLD2" localSheetId="17" hidden="1">Gross Profit [21]Bulk!$B$10:$K$20</definedName>
    <definedName name="BExCUF411KX3MBHC8ICARHJJTLD2" hidden="1">Gross Profit [21]Bulk!$B$10:$K$20</definedName>
    <definedName name="BExCUH7LXWRH25KSO6383UQ78VER" localSheetId="17" hidden="1">Balance [25]Sheet!$B$27:$K$41</definedName>
    <definedName name="BExCUH7LXWRH25KSO6383UQ78VER" hidden="1">Balance [25]Sheet!$B$27:$K$41</definedName>
    <definedName name="BExCUNNN3V277UH8B2JKAEHAEOD4" localSheetId="17" hidden="1">Operating [17]Profit!$B$21:$J$22</definedName>
    <definedName name="BExCUNNN3V277UH8B2JKAEHAEOD4" hidden="1">Operating [17]Profit!$B$21:$J$22</definedName>
    <definedName name="BExCUSG3KG0F4Q3HSVB17VD07020" localSheetId="17" hidden="1">Personnel in [20]FTE!$K$1</definedName>
    <definedName name="BExCUSG3KG0F4Q3HSVB17VD07020" hidden="1">Personnel in [20]FTE!$K$1</definedName>
    <definedName name="BExCV1LALYG48T0ZW3GNSZEMGVCS" hidden="1">#REF!</definedName>
    <definedName name="BExCV3JH4JF3OQ9OEFZIDMSJDBZO" localSheetId="17" hidden="1">Operating [17]Profit!$B$21:$K$31</definedName>
    <definedName name="BExCV3JH4JF3OQ9OEFZIDMSJDBZO" hidden="1">Operating [17]Profit!$B$21:$K$31</definedName>
    <definedName name="BExCV5SC0IACZA0TM9CRNCU506YU" localSheetId="17" hidden="1">#N/A</definedName>
    <definedName name="BExCV5SC0IACZA0TM9CRNCU506YU" hidden="1">#N/A</definedName>
    <definedName name="BExCVBHCCQL71K2ASA1WK0UQ681J" localSheetId="17" hidden="1">Analysis Report All [19]Items!$A$45:$B$97</definedName>
    <definedName name="BExCVBHCCQL71K2ASA1WK0UQ681J" hidden="1">Analysis Report All [19]Items!$A$45:$B$97</definedName>
    <definedName name="BExCVHH4V61RB9YD0YFBUAC46KAS" localSheetId="17" hidden="1">Analysis Report All [19]Items!$H$6:$I$6</definedName>
    <definedName name="BExCVHH4V61RB9YD0YFBUAC46KAS" hidden="1">Analysis Report All [19]Items!$H$6:$I$6</definedName>
    <definedName name="BExCVI86R31A2IOZIEBY1FJLVILD" hidden="1">[15]BS!#REF!</definedName>
    <definedName name="BExCVM9RTNA7SCGS6COUC1TBIVQW" localSheetId="17" hidden="1">#N/A</definedName>
    <definedName name="BExCVM9RTNA7SCGS6COUC1TBIVQW" hidden="1">#N/A</definedName>
    <definedName name="BExCVMQ10L3H2G5H76CMVAUKQGAM" localSheetId="17"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7" hidden="1">Operating [17]Profit!$J$1:$L$1</definedName>
    <definedName name="BExCWDJMUQCM22B9DROURCBUUBNX" hidden="1">Operating [17]Profit!$J$1:$L$1</definedName>
    <definedName name="BExCWELB2UL9NQE5GVFNP5SKB4Q9" localSheetId="17"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7" hidden="1">#N/A</definedName>
    <definedName name="BExCWQ4RFTRNZDE1SSFBLK59YLXP" hidden="1">#N/A</definedName>
    <definedName name="BExCWSTWA1PD30B7UX1XM7ZEDTF7" localSheetId="17" hidden="1">#N/A</definedName>
    <definedName name="BExCWSTWA1PD30B7UX1XM7ZEDTF7" hidden="1">#N/A</definedName>
    <definedName name="BExCWWVHY5QQUCWH9ENORJMQLXWH" localSheetId="17"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7" hidden="1">Analysis Report All [19]Items!$J$17</definedName>
    <definedName name="BExCXBUYSRJM5CQQFSC1FZRHZ84E" hidden="1">Analysis Report All [19]Items!$J$17</definedName>
    <definedName name="BExCXCLU4NH7ZZ20ASZ1UMYO1REB" localSheetId="17" hidden="1">Analysis Report All [19]Items!$J$6</definedName>
    <definedName name="BExCXCLU4NH7ZZ20ASZ1UMYO1REB" hidden="1">Analysis Report All [19]Items!$J$6</definedName>
    <definedName name="BExCXIGBDZSPDLIN91GWHOCZONOI" localSheetId="17" hidden="1">Analysis Report All [19]Items!$J$13</definedName>
    <definedName name="BExCXIGBDZSPDLIN91GWHOCZONOI" hidden="1">Analysis Report All [19]Items!$J$13</definedName>
    <definedName name="BExCXJCOZN1LLDRGP4G8M94UBYDX" hidden="1">#REF!</definedName>
    <definedName name="BExCXXL49FCCVV0OIE1JH0H7IWI3" localSheetId="17"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7" hidden="1">Operating [17]Profit!$B$22:$K$32</definedName>
    <definedName name="BExCZ4QTLUUL3NR5G7SRELNFUXNF" hidden="1">Operating [17]Profit!$B$22:$K$32</definedName>
    <definedName name="BExCZFZCXMLY5DWESYJ9NGTJYQ8M" hidden="1">[15]BS!#REF!</definedName>
    <definedName name="BExCZQBPKL3TLZWE1L7TW2SX4H0W" localSheetId="17" hidden="1">#N/A</definedName>
    <definedName name="BExCZQBPKL3TLZWE1L7TW2SX4H0W" hidden="1">#N/A</definedName>
    <definedName name="BExCZQRS7PJ18ZX7CQS4GWPSZN7J" localSheetId="17" hidden="1">Operating [17]Profit!$K$1</definedName>
    <definedName name="BExCZQRS7PJ18ZX7CQS4GWPSZN7J" hidden="1">Operating [17]Profit!$K$1</definedName>
    <definedName name="BExCZRYYBPTM14OQGWV0ZJB4HK47" hidden="1">#REF!</definedName>
    <definedName name="BExCZX2CONOC2760H2OKAMWKGXCD" localSheetId="17" hidden="1">Operating [17]Profit!$B$22:$K$32</definedName>
    <definedName name="BExCZX2CONOC2760H2OKAMWKGXCD" hidden="1">Operating [17]Profit!$B$22:$K$32</definedName>
    <definedName name="BExCZZM0SDNRX6EO4N88GN8CW5LE" hidden="1">#REF!</definedName>
    <definedName name="BExD00293YCDPCYEJ5QK2YJKZZZ5" localSheetId="17" hidden="1">Net [28]Sales!$B$38:$K$44</definedName>
    <definedName name="BExD00293YCDPCYEJ5QK2YJKZZZ5" hidden="1">Net [28]Sales!$B$38:$K$44</definedName>
    <definedName name="BExD049AYI9ALRVM9GMBDWY64HNU" localSheetId="17" hidden="1">Group [18]EBIT!$B$10:$K$15</definedName>
    <definedName name="BExD049AYI9ALRVM9GMBDWY64HNU" hidden="1">Group [18]EBIT!$B$10:$K$15</definedName>
    <definedName name="BExD07PCZLZP1HQT03ZDRWA73FNA" localSheetId="17" hidden="1">Analysis Report All [19]Items!$J$8</definedName>
    <definedName name="BExD07PCZLZP1HQT03ZDRWA73FNA" hidden="1">Analysis Report All [19]Items!$J$8</definedName>
    <definedName name="BExD0L6V2IGPBPXUY0BVMPHHD597" localSheetId="17" hidden="1">Balance [25]Sheet!$B$27:$K$41</definedName>
    <definedName name="BExD0L6V2IGPBPXUY0BVMPHHD597" hidden="1">Balance [25]Sheet!$B$27:$K$41</definedName>
    <definedName name="BExD0M38BZW47377OOFVNH7R58BK" localSheetId="17" hidden="1">Balance [25]Sheet!$B$11:$K$21</definedName>
    <definedName name="BExD0M38BZW47377OOFVNH7R58BK" hidden="1">Balance [25]Sheet!$B$11:$K$21</definedName>
    <definedName name="BExD0RMWSB4TRECEHTH6NN4K9DFZ" hidden="1">[15]BS!#REF!</definedName>
    <definedName name="BExD11DHST001W26KJ5DMU6AWZZ6" localSheetId="17" hidden="1">Analysis Report All [19]Items!$H$12:$I$12</definedName>
    <definedName name="BExD11DHST001W26KJ5DMU6AWZZ6" hidden="1">Analysis Report All [19]Items!$H$12:$I$12</definedName>
    <definedName name="BExD15KJ2VJJIIDEJTWO5Y2J66C2" localSheetId="17" hidden="1">Analysis Report All [19]Items!$H$12:$I$12</definedName>
    <definedName name="BExD15KJ2VJJIIDEJTWO5Y2J66C2" hidden="1">Analysis Report All [19]Items!$H$12:$I$12</definedName>
    <definedName name="BExD1I5OQLAQFFOOONONSDOR86Y8" localSheetId="17" hidden="1">Analysis Report All [19]Items!$F$3</definedName>
    <definedName name="BExD1I5OQLAQFFOOONONSDOR86Y8" hidden="1">Analysis Report All [19]Items!$F$3</definedName>
    <definedName name="BExD1OR3TNC80LADOD7713NKV96K" hidden="1">[15]BS!#REF!</definedName>
    <definedName name="BExD1W3BWIVDUVENZCFRTZGYP6U4" localSheetId="17" hidden="1">Net Sales [32]PGP!$B$10:$K$20</definedName>
    <definedName name="BExD1W3BWIVDUVENZCFRTZGYP6U4" hidden="1">Net Sales [32]PGP!$B$10:$K$20</definedName>
    <definedName name="BExD1ZE2Z7H0JT3CKS39M8T5POC4" hidden="1">#REF!</definedName>
    <definedName name="BExD2A0Z3ISSYA6QVA9Y0XWAIH0J" localSheetId="17"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7" hidden="1">#N/A</definedName>
    <definedName name="BExD2QYOKGG7FICLIOLWRZHL1CUT" hidden="1">#N/A</definedName>
    <definedName name="BExD2X3T7JX2Q1635WRQURZJHH9G" localSheetId="17" hidden="1">Analysis Report All [19]Items!$J$5</definedName>
    <definedName name="BExD2X3T7JX2Q1635WRQURZJHH9G" hidden="1">Analysis Report All [19]Items!$J$5</definedName>
    <definedName name="BExD35NEYYBF8ZDS0U7AJG8E62IE" localSheetId="17"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7" hidden="1">Balance [25]Sheet!$B$11:$K$21</definedName>
    <definedName name="BExD3GFTEB4KWDYF50N2UBJA3AXB" hidden="1">Balance [25]Sheet!$B$11:$K$21</definedName>
    <definedName name="BExD3IJ5IT335SOSNV9L85WKAOSI" hidden="1">[15]BS!#REF!</definedName>
    <definedName name="BExD3IOOW1I63WANF6DBM1IH0AY8" localSheetId="17" hidden="1">Analysis Report All [19]Items!$D$5:$F$25</definedName>
    <definedName name="BExD3IOOW1I63WANF6DBM1IH0AY8" hidden="1">Analysis Report All [19]Items!$D$5:$F$25</definedName>
    <definedName name="BExD3QH5QPH55UDGLA7ERSIUFLIP" localSheetId="17" hidden="1">Personnel in [20]FTE!$B$21:$K$31</definedName>
    <definedName name="BExD3QH5QPH55UDGLA7ERSIUFLIP" hidden="1">Personnel in [20]FTE!$B$21:$K$31</definedName>
    <definedName name="BExD3QXA2UQ2W4N7NYLUEOG40BZB" hidden="1">[15]BS!#REF!</definedName>
    <definedName name="BExD3SVHK0202NC1NN31KV2LRHXS" localSheetId="17" hidden="1">Analysis Report All [19]Items!$J$9</definedName>
    <definedName name="BExD3SVHK0202NC1NN31KV2LRHXS" hidden="1">Analysis Report All [19]Items!$J$9</definedName>
    <definedName name="BExD3TBRVWP58UEKAYS808TMJSGL" localSheetId="17" hidden="1">Analysis Report All [19]Items!$J$10</definedName>
    <definedName name="BExD3TBRVWP58UEKAYS808TMJSGL" hidden="1">Analysis Report All [19]Items!$J$10</definedName>
    <definedName name="BExD3W0OQGNP6NGPWYQGVUDCU799" localSheetId="17" hidden="1">Group [18]EBIT!$B$10:$K$15</definedName>
    <definedName name="BExD3W0OQGNP6NGPWYQGVUDCU799" hidden="1">Group [18]EBIT!$B$10:$K$15</definedName>
    <definedName name="BExD4BR9HJ3MWWZ5KLVZWX9FJAUS" hidden="1">[15]BS!#REF!</definedName>
    <definedName name="BExD4VDVKWS8YHGAF5HZMVK646LS" localSheetId="17" hidden="1">Analysis Report All [19]Items!$A$20:$B$51</definedName>
    <definedName name="BExD4VDVKWS8YHGAF5HZMVK646LS" hidden="1">Analysis Report All [19]Items!$A$20:$B$51</definedName>
    <definedName name="BExD50MT3M6XZLNUP9JL93EG6D9R" hidden="1">[15]BS!#REF!</definedName>
    <definedName name="BExD55FA8QHJAT9MJUFHJSGMU2YR" localSheetId="17" hidden="1">#N/A</definedName>
    <definedName name="BExD55FA8QHJAT9MJUFHJSGMU2YR" hidden="1">#N/A</definedName>
    <definedName name="BExD59H09AJ4H9YWSNGMQP77MJT6" localSheetId="17" hidden="1">Operating [22]Margin!$K$1</definedName>
    <definedName name="BExD59H09AJ4H9YWSNGMQP77MJT6" hidden="1">Operating [22]Margin!$K$1</definedName>
    <definedName name="BExD5B49Z7ARKP8JB5NCD6DZJPU3" hidden="1">#REF!</definedName>
    <definedName name="BExD5C0MDBLP0VU9TGXA3QUH6MHO" localSheetId="17" hidden="1">Group Operating [22]Margin!$B$19:$K$29</definedName>
    <definedName name="BExD5C0MDBLP0VU9TGXA3QUH6MHO" hidden="1">Group Operating [22]Margin!$B$19:$K$29</definedName>
    <definedName name="BExD5EV7KDSVF1CJT38M4IBPFLPY" hidden="1">[15]BS!#REF!</definedName>
    <definedName name="BExD5FRLRSLFEC0N0GL3H54W6OCX" localSheetId="17" hidden="1">Analysis Report All [19]Items!$J$17</definedName>
    <definedName name="BExD5FRLRSLFEC0N0GL3H54W6OCX" hidden="1">Analysis Report All [19]Items!$J$17</definedName>
    <definedName name="BExD5MIGFYDBAQ9TNN5R0EKF2N3V" localSheetId="17" hidden="1">Trade Working [26]Capital!$B$11:$K$17</definedName>
    <definedName name="BExD5MIGFYDBAQ9TNN5R0EKF2N3V" hidden="1">Trade Working [26]Capital!$B$11:$K$17</definedName>
    <definedName name="BExD5NEM42HGTPTI94EMB5BW2HDA" localSheetId="17"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7" hidden="1">Personnel in [20]FTE!$B$21:$K$31</definedName>
    <definedName name="BExD67XSUU44LVN0OIEMTPTGLUAQ" hidden="1">Personnel in [20]FTE!$B$21:$K$31</definedName>
    <definedName name="BExD6CVRWP8XXJIXIBS5FXWZC6ST" localSheetId="17" hidden="1">Order [16]Intake!$B$11:$K$20</definedName>
    <definedName name="BExD6CVRWP8XXJIXIBS5FXWZC6ST" hidden="1">Order [16]Intake!$B$11:$K$20</definedName>
    <definedName name="BExD6ETZ7G405EATA8INWDLWGB7K" localSheetId="17" hidden="1">Analysis Report All [19]Items!$H$16:$I$16</definedName>
    <definedName name="BExD6ETZ7G405EATA8INWDLWGB7K" hidden="1">Analysis Report All [19]Items!$H$16:$I$16</definedName>
    <definedName name="BExD6H2TE0WWAUIWVSSCLPZ6B88N" hidden="1">[15]BS!#REF!</definedName>
    <definedName name="BExD6IKQPGDJ5APU79KFYR1PG334" localSheetId="17" hidden="1">Net Sales [21]Bulk!$B$10:$K$20</definedName>
    <definedName name="BExD6IKQPGDJ5APU79KFYR1PG334" hidden="1">Net Sales [21]Bulk!$B$10:$K$20</definedName>
    <definedName name="BExD6NIVHH7GJ5K9TIGHY8Y1RIO7" localSheetId="17" hidden="1">Analysis Report All [19]Items!$D$3:$E$3</definedName>
    <definedName name="BExD6NIVHH7GJ5K9TIGHY8Y1RIO7" hidden="1">Analysis Report All [19]Items!$D$3:$E$3</definedName>
    <definedName name="BExD6PGX3K5FKI7WYT0J6TN6094R" localSheetId="17" hidden="1">Group Operating [22]Margin!$B$10:$K$15</definedName>
    <definedName name="BExD6PGX3K5FKI7WYT0J6TN6094R" hidden="1">Group Operating [22]Margin!$B$10:$K$15</definedName>
    <definedName name="BExD6PRR1ZFF81G9P1BB3ERYXACM" hidden="1">#REF!</definedName>
    <definedName name="BExD6SMALXXWCPYHUZNL87LEMWLC" localSheetId="17" hidden="1">Operating [22]Margin!$K$1</definedName>
    <definedName name="BExD6SMALXXWCPYHUZNL87LEMWLC" hidden="1">Operating [22]Margin!$K$1</definedName>
    <definedName name="BExD70K4KWNQD70317PRHPKXGBR4" localSheetId="17" hidden="1">Trade Working [26]Capital!$B$11:$K$18</definedName>
    <definedName name="BExD70K4KWNQD70317PRHPKXGBR4" hidden="1">Trade Working [26]Capital!$B$11:$K$18</definedName>
    <definedName name="BExD71LTOE015TV5RSAHM8NT8GVW" hidden="1">[15]BS!#REF!</definedName>
    <definedName name="BExD7H6WD5X9XT1P8VDHO5YQ97MX" localSheetId="17"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7"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7"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7" hidden="1">Trade Working [26]Capital!$B$11:$K$17</definedName>
    <definedName name="BExD8FCWE7O9B30Q39ABT3319UR9" hidden="1">Trade Working [26]Capital!$B$11:$K$17</definedName>
    <definedName name="BExD8J96DG5HPESQU2KLS7UGK2AI" localSheetId="17" hidden="1">Order [16]Intake!$B$11:$K$20</definedName>
    <definedName name="BExD8J96DG5HPESQU2KLS7UGK2AI" hidden="1">Order [16]Intake!$B$11:$K$20</definedName>
    <definedName name="BExD8L1VTL1CK8HDDZSHGDDRP43R" hidden="1">#REF!</definedName>
    <definedName name="BExD8M3QPSA1W1ESYVNEFGOM72ZS" localSheetId="17"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7" hidden="1">Operating [22]Margin!$B$11:$K$15</definedName>
    <definedName name="BExD9IROGCEO1LF35FZLFYEHWYMG" hidden="1">Operating [22]Margin!$B$11:$K$15</definedName>
    <definedName name="BExD9IX5679Y9V0NIBIQZLHM8Q5B" localSheetId="17" hidden="1">Group Operating [22]Margin!$B$10:$K$15</definedName>
    <definedName name="BExD9IX5679Y9V0NIBIQZLHM8Q5B" hidden="1">Group Operating [22]Margin!$B$10:$K$15</definedName>
    <definedName name="BExD9L0ID3VSOU609GKWYTA5BFMA" hidden="1">[15]BS!#REF!</definedName>
    <definedName name="BExD9L0IKD25RXDCW81HP9YKF7M2" localSheetId="17"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7"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7" hidden="1">Analysis Report All [19]Items!$J$12</definedName>
    <definedName name="BExDAEOO40I18N65AQQ36IAAOU2Y" hidden="1">Analysis Report All [19]Items!$J$12</definedName>
    <definedName name="BExDAIQG8BDQYJYUIJN9MBGZ7SRL" hidden="1">#REF!</definedName>
    <definedName name="BExDAR4JQLGFO9S3C6FGPWQMTV4F" localSheetId="17" hidden="1">Analysis Report All [19]Items!$A$30:$B$35</definedName>
    <definedName name="BExDAR4JQLGFO9S3C6FGPWQMTV4F" hidden="1">Analysis Report All [19]Items!$A$30:$B$35</definedName>
    <definedName name="BExDAS0X3X4PIMUAQMP6E6LR7ZY8" localSheetId="17" hidden="1">Check Closing '[27]2007'!$A$16:$B$16</definedName>
    <definedName name="BExDAS0X3X4PIMUAQMP6E6LR7ZY8" hidden="1">Check Closing '[27]2007'!$A$16:$B$16</definedName>
    <definedName name="BExDAT2LC1CQ6KNI2EL0VK7X12JE" localSheetId="17" hidden="1">Analysis Report All [19]Items!$H$11:$I$11</definedName>
    <definedName name="BExDAT2LC1CQ6KNI2EL0VK7X12JE" hidden="1">Analysis Report All [19]Items!$H$11:$I$11</definedName>
    <definedName name="BExDAYBHU9ADLXI8VRC7F608RVGM" hidden="1">[15]BS!#REF!</definedName>
    <definedName name="BExDBAGDDJ8LKQ1OE6W5P1XG7PDH" localSheetId="17" hidden="1">Analysis Report All [19]Items!$A$18:$B$18</definedName>
    <definedName name="BExDBAGDDJ8LKQ1OE6W5P1XG7PDH" hidden="1">Analysis Report All [19]Items!$A$18:$B$18</definedName>
    <definedName name="BExDBK1NW1ILI4HW2JWRXDTPLYRX" localSheetId="17"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7" hidden="1">#N/A</definedName>
    <definedName name="BExEOF7T2SZDV1VMULX8CIQMK7E0" hidden="1">#N/A</definedName>
    <definedName name="BExEOH0JKHR2WG9HARERAOULNAAU" localSheetId="17" hidden="1">#N/A</definedName>
    <definedName name="BExEOH0JKHR2WG9HARERAOULNAAU" hidden="1">#N/A</definedName>
    <definedName name="BExEOHWWAK6YA1B2CG2MRLWWZK1N" hidden="1">#REF!</definedName>
    <definedName name="BExEPK4I9JCCMVG6MCXVR8BWHO8S" localSheetId="17" hidden="1">Analysis Report All [19]Items!$H$9:$I$9</definedName>
    <definedName name="BExEPK4I9JCCMVG6MCXVR8BWHO8S" hidden="1">Analysis Report All [19]Items!$H$9:$I$9</definedName>
    <definedName name="BExEPP2LCQZ0WXGRHUKSFQ3NFSGP" localSheetId="17"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7"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7" hidden="1">Analysis Report All [19]Items!$H$11:$I$11</definedName>
    <definedName name="BExEQ423D6CF8X8LDLIOVE7Z9O0U" hidden="1">Analysis Report All [19]Items!$H$11:$I$11</definedName>
    <definedName name="BExEQ9WEQT8KFNG3ZR4A7EHUX6AN" hidden="1">#REF!</definedName>
    <definedName name="BExEQANGV1SXRM4D67EF5JUNCH4L" localSheetId="17"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7" hidden="1">#N/A</definedName>
    <definedName name="BExER2O7EUKA4335RW6YNRC041EJ" hidden="1">#N/A</definedName>
    <definedName name="BExERHCWDPLFR523ZAW3Q8NPN8LJ" localSheetId="17" hidden="1">Analysis Report All [19]Items!$H$9:$I$9</definedName>
    <definedName name="BExERHCWDPLFR523ZAW3Q8NPN8LJ" hidden="1">Analysis Report All [19]Items!$H$9:$I$9</definedName>
    <definedName name="BExERLJYIXKBNFCJ663I0ESWCQG8" localSheetId="17" hidden="1">Group Net [28]Sales!$B$19:$K$29</definedName>
    <definedName name="BExERLJYIXKBNFCJ663I0ESWCQG8" hidden="1">Group Net [28]Sales!$B$19:$K$29</definedName>
    <definedName name="BExERRUIKIOATPZ9U4HQ0V52RJAU" hidden="1">[15]BS!#REF!</definedName>
    <definedName name="BExERVQLULQIDYFTWVOVBRSZLXOR" localSheetId="17" hidden="1">Analysis Report All [19]Items!$J$8</definedName>
    <definedName name="BExERVQLULQIDYFTWVOVBRSZLXOR" hidden="1">Analysis Report All [19]Items!$J$8</definedName>
    <definedName name="BExERWCEBKQRYWRQLYJ4UCMMKTHG" hidden="1">[15]BS!#REF!</definedName>
    <definedName name="BExERYFRFX6DA4Y22NLA0XGN5XNC" localSheetId="17" hidden="1">Analysis Report All [19]Items!$H$7:$I$7</definedName>
    <definedName name="BExERYFRFX6DA4Y22NLA0XGN5XNC" hidden="1">Analysis Report All [19]Items!$H$7:$I$7</definedName>
    <definedName name="BExES86GRSLS6PFRMG98YFRGJY8W" localSheetId="17" hidden="1">Operating [17]Profit!$B$11:$K$16</definedName>
    <definedName name="BExES86GRSLS6PFRMG98YFRGJY8W" hidden="1">Operating [17]Profit!$B$11:$K$16</definedName>
    <definedName name="BExESKGUMJERH3TERG7C0CS0628Y" hidden="1">'[29]SOCE 2012'!#REF!</definedName>
    <definedName name="BExESKGV06Z7KN1KEH64EIC220CH" localSheetId="17" hidden="1">Balance [25]Sheet!$K$1</definedName>
    <definedName name="BExESKGV06Z7KN1KEH64EIC220CH" hidden="1">Balance [25]Sheet!$K$1</definedName>
    <definedName name="BExESQB6G6E1OS15CWYLWXQ66BZI" localSheetId="17" hidden="1">#N/A</definedName>
    <definedName name="BExESQB6G6E1OS15CWYLWXQ66BZI" hidden="1">#N/A</definedName>
    <definedName name="BExETAE2NKIOEIH9N229S34TJOLA" localSheetId="17"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7" hidden="1">List of Journal [31]Entries!$A$17:$B$17</definedName>
    <definedName name="BExEUASY64YXRL5BVSW0BYZ6XM5L" hidden="1">List of Journal [31]Entries!$A$17:$B$17</definedName>
    <definedName name="BExEUXA5GD73LHC4003WH54A6FWY" localSheetId="17" hidden="1">Net [28]Sales!$K$1</definedName>
    <definedName name="BExEUXA5GD73LHC4003WH54A6FWY" hidden="1">Net [28]Sales!$K$1</definedName>
    <definedName name="BExEV7MD9LKEKF7KA2ZED9NYQSHA" localSheetId="17" hidden="1">Operating [22]Margin!$B$11:$K$16</definedName>
    <definedName name="BExEV7MD9LKEKF7KA2ZED9NYQSHA" hidden="1">Operating [22]Margin!$B$11:$K$16</definedName>
    <definedName name="BExEVET98G3FU6QBF9LHYWSAMV0O" hidden="1">[15]BS!#REF!</definedName>
    <definedName name="BExEVG5XGGEPO1L2FU697BDVQBKA" localSheetId="17" hidden="1">Net [28]Sales!$B$11:$K$15</definedName>
    <definedName name="BExEVG5XGGEPO1L2FU697BDVQBKA" hidden="1">Net [28]Sales!$B$11:$K$15</definedName>
    <definedName name="BExEVNCUT0PDUYNJH7G6BSEWZOT2" hidden="1">[15]BS!#REF!</definedName>
    <definedName name="BExEVOUTGGGLK1YZVQJJ3VKITR61" localSheetId="17" hidden="1">Analysis Report All [19]Items!$A$45:$B$97</definedName>
    <definedName name="BExEVOUTGGGLK1YZVQJJ3VKITR61" hidden="1">Analysis Report All [19]Items!$A$45:$B$97</definedName>
    <definedName name="BExEVPWIZQ988OHXDRS91KIKIT4Y" localSheetId="17" hidden="1">Group Operating [22]Margin!$B$10:$K$15</definedName>
    <definedName name="BExEVPWIZQ988OHXDRS91KIKIT4Y" hidden="1">Group Operating [22]Margin!$B$10:$K$15</definedName>
    <definedName name="BExEVUUHILQNMZYDT7CFANQM98AP" localSheetId="17"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7"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7" hidden="1">Net [28]Sales!$B$37:$K$43</definedName>
    <definedName name="BExEWJ9WB1PIXA6Q5ZC2ZES9QDKH" hidden="1">Net [28]Sales!$B$37:$K$43</definedName>
    <definedName name="BExEWO7STL7HNZSTY8VQBPTX1WK6" hidden="1">[15]BS!#REF!</definedName>
    <definedName name="BExEWSPPFSRTH36FBM6UJVA6IG4A" localSheetId="17" hidden="1">List of Journal [31]Entries!$D$39:$AJ$67</definedName>
    <definedName name="BExEWSPPFSRTH36FBM6UJVA6IG4A" hidden="1">List of Journal [31]Entries!$D$39:$AJ$67</definedName>
    <definedName name="BExEWSV6DRJD6WM7OGCVNXU97GLY" localSheetId="17" hidden="1">Check Closing '[27]2007'!$A$20:$B$39</definedName>
    <definedName name="BExEWSV6DRJD6WM7OGCVNXU97GLY" hidden="1">Check Closing '[27]2007'!$A$20:$B$39</definedName>
    <definedName name="BExEWZB2R247N18AV44JWWZ7SCC8" hidden="1">#REF!</definedName>
    <definedName name="BExEX2LQQ5FLIYJ72DKK88QEZ69Y" localSheetId="17" hidden="1">Analysis Report All [19]Items!$J$8</definedName>
    <definedName name="BExEX2LQQ5FLIYJ72DKK88QEZ69Y" hidden="1">Analysis Report All [19]Items!$J$8</definedName>
    <definedName name="BExEX8G8JRHOVKOXC370JGZ64AHD" localSheetId="17"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7" hidden="1">List of Journal [31]Entries!$D$39:$AJ$67</definedName>
    <definedName name="BExEY3BDRVIJ26304EESSJBH5Q7F" hidden="1">List of Journal [31]Entries!$D$39:$AJ$67</definedName>
    <definedName name="BExEY3WZNJD1YV6D49Y39HBL20KA" localSheetId="17" hidden="1">#N/A</definedName>
    <definedName name="BExEY3WZNJD1YV6D49Y39HBL20KA" hidden="1">#N/A</definedName>
    <definedName name="BExEY8KB3JGD20A6YN2K2WLCKDF4" localSheetId="17" hidden="1">Analysis Report All [19]Items!$A$20:$B$39</definedName>
    <definedName name="BExEY8KB3JGD20A6YN2K2WLCKDF4" hidden="1">Analysis Report All [19]Items!$A$20:$B$39</definedName>
    <definedName name="BExEYCLWG4OSOKY8IQPVMERR4PAQ" localSheetId="17" hidden="1">Business EBIT [36]Electronics!$B$10</definedName>
    <definedName name="BExEYCLWG4OSOKY8IQPVMERR4PAQ" hidden="1">Business EBIT [36]Electronics!$B$10</definedName>
    <definedName name="BExEYF07MT37ZILRTSNMBQT14SZG" localSheetId="17" hidden="1">Check Closing '[27]2007'!$A$30:$B$35</definedName>
    <definedName name="BExEYF07MT37ZILRTSNMBQT14SZG" hidden="1">Check Closing '[27]2007'!$A$30:$B$35</definedName>
    <definedName name="BExEYLG9FL9V1JPPNZ3FUDNSEJ4V" hidden="1">[15]BS!#REF!</definedName>
    <definedName name="BExEYVN3Q0J89WAWB4T1TW3JYY8C" localSheetId="17" hidden="1">List of Journal [31]Entries!$D$5:$F$36</definedName>
    <definedName name="BExEYVN3Q0J89WAWB4T1TW3JYY8C" hidden="1">List of Journal [31]Entries!$D$5:$F$36</definedName>
    <definedName name="BExEYYHIE42GVD7OTPEQJZ2GHV74" localSheetId="17" hidden="1">Net [28]Sales!$K$1:$K$1</definedName>
    <definedName name="BExEYYHIE42GVD7OTPEQJZ2GHV74" hidden="1">Net [28]Sales!$K$1:$K$1</definedName>
    <definedName name="BExEZ1S6VZCG01ZPLBSS9Z1SBOJ2" hidden="1">[15]BS!#REF!</definedName>
    <definedName name="BExEZ7H6XBW0GM6DALA3XOVJKAAU" localSheetId="17" hidden="1">Analysis Report All [19]Items!$H$5:$I$5</definedName>
    <definedName name="BExEZ7H6XBW0GM6DALA3XOVJKAAU" hidden="1">Analysis Report All [19]Items!$H$5:$I$5</definedName>
    <definedName name="BExEZE7WOKCTFEOJZTEYL3UXHOTS" localSheetId="17" hidden="1">Operating [22]Margin!$K$1</definedName>
    <definedName name="BExEZE7WOKCTFEOJZTEYL3UXHOTS" hidden="1">Operating [22]Margin!$K$1</definedName>
    <definedName name="BExEZG63XLRTQ8FT95848KVUTJ47" localSheetId="17"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7" hidden="1">Group [18]EBIT!$B$10:$K$15</definedName>
    <definedName name="BExF063C3YXFISYPEU2VZ3HQUNFI" hidden="1">Group [18]EBIT!$B$10:$K$15</definedName>
    <definedName name="BExF0LOD6HUYS1ZY0SZH2E4DP4I2" localSheetId="17"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7" hidden="1">Analysis Report All [19]Items!$D$3:$I$9</definedName>
    <definedName name="BExF0XIOAHN4P29KLO8IL5V1UTY3" hidden="1">Analysis Report All [19]Items!$D$3:$I$9</definedName>
    <definedName name="BExF11K7ADF49UHYQLEMREK4BB35" localSheetId="17" hidden="1">Analysis Report All [19]Items!$F$3</definedName>
    <definedName name="BExF11K7ADF49UHYQLEMREK4BB35" hidden="1">Analysis Report All [19]Items!$F$3</definedName>
    <definedName name="BExF13YKFVZIHOCZ7ZPWG5EZ3SW1" hidden="1">#REF!</definedName>
    <definedName name="BExF14ESK7HZJIUH5GJZ9ETD1KSP" localSheetId="17" hidden="1">Analysis Report All [19]Items!$A$20:$B$40</definedName>
    <definedName name="BExF14ESK7HZJIUH5GJZ9ETD1KSP" hidden="1">Analysis Report All [19]Items!$A$20:$B$40</definedName>
    <definedName name="BExF1HG3RLIN5O071CBAOLYI3MYN" localSheetId="17" hidden="1">Trade Working [26]Capital!$B$23:$K$33</definedName>
    <definedName name="BExF1HG3RLIN5O071CBAOLYI3MYN" hidden="1">Trade Working [26]Capital!$B$23:$K$33</definedName>
    <definedName name="BExF1KLBF4M6DNL7J9F7LF30NQ6W" localSheetId="17"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7" hidden="1">#N/A</definedName>
    <definedName name="BExF1TKZZEU68S0GV8THPEKL9MQR" hidden="1">#N/A</definedName>
    <definedName name="BExF1WKWYZ8034DSYN10V5DPNQ3H" localSheetId="17" hidden="1">Analysis Report All [19]Items!$H$10:$I$10</definedName>
    <definedName name="BExF1WKWYZ8034DSYN10V5DPNQ3H" hidden="1">Analysis Report All [19]Items!$H$10:$I$10</definedName>
    <definedName name="BExF1YTWQ5ZREPZMTTTKFM22R5TX" localSheetId="17" hidden="1">Net [28]Sales!$B$21:$J$22</definedName>
    <definedName name="BExF1YTWQ5ZREPZMTTTKFM22R5TX" hidden="1">Net [28]Sales!$B$21:$J$22</definedName>
    <definedName name="BExF26650ANJLMUD3ZCOL5HIWMNT" localSheetId="17"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7" hidden="1">Operating [22]Margin!$B$22:$K$32</definedName>
    <definedName name="BExF2NUQ0L23DA7RG8BCVFX1VO4T" hidden="1">Operating [22]Margin!$B$22:$K$32</definedName>
    <definedName name="BExF2QZYWHTYGUTTXR15CKCV3LS7" hidden="1">[15]BS!#REF!</definedName>
    <definedName name="BExF37S6ILTEF5S7YM86G1XUTEG7" localSheetId="17" hidden="1">Trade Working [26]Capital!$B$11:$K$17</definedName>
    <definedName name="BExF37S6ILTEF5S7YM86G1XUTEG7" hidden="1">Trade Working [26]Capital!$B$11:$K$17</definedName>
    <definedName name="BExF3CA1IZPWPG4TGDYD113FFX30" localSheetId="17" hidden="1">List of Journal [31]Entries!$J$5</definedName>
    <definedName name="BExF3CA1IZPWPG4TGDYD113FFX30" hidden="1">List of Journal [31]Entries!$J$5</definedName>
    <definedName name="BExF3E2QFPMBK9GJVCVBXIEZUEPB" localSheetId="17" hidden="1">Group Operating [22]Margin!$B$19:$K$29</definedName>
    <definedName name="BExF3E2QFPMBK9GJVCVBXIEZUEPB" hidden="1">Group Operating [22]Margin!$B$19:$K$29</definedName>
    <definedName name="BExF3E89ALEV6SC6E5EXLA5U2W1K" localSheetId="17" hidden="1">#N/A</definedName>
    <definedName name="BExF3E89ALEV6SC6E5EXLA5U2W1K" hidden="1">#N/A</definedName>
    <definedName name="BExF3F9X9JCUE8XWK69C86R9KLSU" localSheetId="17" hidden="1">Check Closing '[27]2007'!$D$3:$I$7</definedName>
    <definedName name="BExF3F9X9JCUE8XWK69C86R9KLSU" hidden="1">Check Closing '[27]2007'!$D$3:$I$7</definedName>
    <definedName name="BExF3I9T44X7DV9HHV51DVDDPPZG" hidden="1">[15]BS!#REF!</definedName>
    <definedName name="BExF3KO464BZ41E30J775URWU4ZO" localSheetId="17" hidden="1">Analysis Report All [19]Items!$H$9:$I$9</definedName>
    <definedName name="BExF3KO464BZ41E30J775URWU4ZO" hidden="1">Analysis Report All [19]Items!$H$9:$I$9</definedName>
    <definedName name="BExF3LF7OAA2OH13453AKZ63046T" localSheetId="17" hidden="1">Analysis Report All [19]Items!$H$9:$I$9</definedName>
    <definedName name="BExF3LF7OAA2OH13453AKZ63046T" hidden="1">Analysis Report All [19]Items!$H$9:$I$9</definedName>
    <definedName name="BExF3NO0UL9IM8YFU2FLN8VZW52T" localSheetId="17" hidden="1">Analysis Report All [19]Items!$J$16</definedName>
    <definedName name="BExF3NO0UL9IM8YFU2FLN8VZW52T" hidden="1">Analysis Report All [19]Items!$J$16</definedName>
    <definedName name="BExF3OEWMH8XN933J2A54QB7CJDN" localSheetId="17" hidden="1">#N/A</definedName>
    <definedName name="BExF3OEWMH8XN933J2A54QB7CJDN" hidden="1">#N/A</definedName>
    <definedName name="BExF3Q7NI90WT31QHYSJDIG0LLLJ" hidden="1">[15]BS!#REF!</definedName>
    <definedName name="BExF3QIL9272DZNY8S833XQ6HXB8" localSheetId="17" hidden="1">Group Balance [25]Sheet!$B$10:$K$20</definedName>
    <definedName name="BExF3QIL9272DZNY8S833XQ6HXB8" hidden="1">Group Balance [25]Sheet!$B$10:$K$20</definedName>
    <definedName name="BExF3QT8J6RIF1L3R700MBSKIOKW" hidden="1">[15]BS!#REF!</definedName>
    <definedName name="BExF42YAF8MUPMCL55VOBCBC19XM" localSheetId="17" hidden="1">Group Operating [22]Margin!$B$10:$K$15</definedName>
    <definedName name="BExF42YAF8MUPMCL55VOBCBC19XM" hidden="1">Group Operating [22]Margin!$B$10:$K$15</definedName>
    <definedName name="BExF45SPRVJKNMBIDIM1ODTIY4AR" hidden="1">#REF!</definedName>
    <definedName name="BExF48721LLXLS3AAIPSMMDAERJC" localSheetId="17" hidden="1">Net [28]Sales!$B$11:$K$15</definedName>
    <definedName name="BExF48721LLXLS3AAIPSMMDAERJC" hidden="1">Net [28]Sales!$B$11:$K$15</definedName>
    <definedName name="BExF4BY01XH4AST8QSCFZ3LE5CHT" localSheetId="17"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7" hidden="1">Personnel in [20]FTE!$B$11:$K$15</definedName>
    <definedName name="BExF4K6LSSRKI0F7171OD00WJ55L" hidden="1">Personnel in [20]FTE!$B$11:$K$15</definedName>
    <definedName name="BExF4NS3Q3OA2EPNPJ3A8LG5IO8M" localSheetId="17" hidden="1">Trade Working [26]Capital!$K$1</definedName>
    <definedName name="BExF4NS3Q3OA2EPNPJ3A8LG5IO8M" hidden="1">Trade Working [26]Capital!$K$1</definedName>
    <definedName name="BExF4QH8LLP5UH2XLIT84LVKO8C0" localSheetId="17" hidden="1">Balance [25]Sheet!$K$1</definedName>
    <definedName name="BExF4QH8LLP5UH2XLIT84LVKO8C0" hidden="1">Balance [25]Sheet!$K$1</definedName>
    <definedName name="BExF4SF9NEX1FZE9N8EXT89PM54D" hidden="1">[15]BS!#REF!</definedName>
    <definedName name="BExF4TXCSMMXTVGSOWFI8LVNACI9" localSheetId="17" hidden="1">Group [24]Headcount!$B$10:$J$11</definedName>
    <definedName name="BExF4TXCSMMXTVGSOWFI8LVNACI9" hidden="1">Group [24]Headcount!$B$10:$J$11</definedName>
    <definedName name="BExF4U2PAQKG0JRFEG9YVFDTKPUR" localSheetId="17" hidden="1">Group Balance [25]Sheet!$B$10:$K$20</definedName>
    <definedName name="BExF4U2PAQKG0JRFEG9YVFDTKPUR" hidden="1">Group Balance [25]Sheet!$B$10:$K$20</definedName>
    <definedName name="BExF4Y9QP2PYCGJQ2JWU0IEHIKEK" localSheetId="17" hidden="1">#N/A</definedName>
    <definedName name="BExF4Y9QP2PYCGJQ2JWU0IEHIKEK" hidden="1">#N/A</definedName>
    <definedName name="BExF57K7L3UC1I2FSAWURR4SN0UN" hidden="1">[15]BS!#REF!</definedName>
    <definedName name="BExF59T7FX7YIJ95JP78ZUELCXAB" localSheetId="17"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7" hidden="1">Order [16]Intake!$B$11:$K$20</definedName>
    <definedName name="BExF5I769LHZDJX2UWUPIEBRYJWR" hidden="1">Order [16]Intake!$B$11:$K$20</definedName>
    <definedName name="BExF5WL2IUBTY57NQZDP8NSHQLI1" localSheetId="17" hidden="1">List of Journal [31]Entries!$A$55:$B$93</definedName>
    <definedName name="BExF5WL2IUBTY57NQZDP8NSHQLI1" hidden="1">List of Journal [31]Entries!$A$55:$B$93</definedName>
    <definedName name="BExF5ZA5S3AJCGAOW1L56B5CUZO8" localSheetId="17" hidden="1">Order [16]Intake!$B$11:$K$20</definedName>
    <definedName name="BExF5ZA5S3AJCGAOW1L56B5CUZO8" hidden="1">Order [16]Intake!$B$11:$K$20</definedName>
    <definedName name="BExF61TZFCVOVZIVLSIKH79IPLTZ" localSheetId="17" hidden="1">Analysis Report All [19]Items!$J$8</definedName>
    <definedName name="BExF61TZFCVOVZIVLSIKH79IPLTZ" hidden="1">Analysis Report All [19]Items!$J$8</definedName>
    <definedName name="BExF63S045JO7H2ZJCBTBVH3SUIF" hidden="1">[15]BS!#REF!</definedName>
    <definedName name="BExF6AYY88QR3PJFY7XYDV2VMJ1Z" localSheetId="17"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7" hidden="1">Analysis Report All [19]Items!$A$30:$B$35</definedName>
    <definedName name="BExF6IGQBE93LK90062G6VFUQTB2" hidden="1">Analysis Report All [19]Items!$A$30:$B$35</definedName>
    <definedName name="BExF6IX01YRB2XZRUU0R4899IDA3" hidden="1">#REF!</definedName>
    <definedName name="BExF6L5SGYJS36MGB3UH3XU6MR1J" localSheetId="17" hidden="1">Operating [17]Profit!$B$11:$K$16</definedName>
    <definedName name="BExF6L5SGYJS36MGB3UH3XU6MR1J" hidden="1">Operating [17]Profit!$B$11:$K$16</definedName>
    <definedName name="BExF6V1UU56CY8M8FG8LBSGJY4WY" localSheetId="17" hidden="1">Personnel in [20]FTE!$B$11:$K$15</definedName>
    <definedName name="BExF6V1UU56CY8M8FG8LBSGJY4WY" hidden="1">Personnel in [20]FTE!$B$11:$K$15</definedName>
    <definedName name="BExF6VSRTZK3RAPX7H3VXXVOGHG6" localSheetId="17" hidden="1">Operating [17]Profit!$B$22:$K$32</definedName>
    <definedName name="BExF6VSRTZK3RAPX7H3VXXVOGHG6" hidden="1">Operating [17]Profit!$B$22:$K$32</definedName>
    <definedName name="BExF6ZE8D5CMPJPRWT6S4HM56LPF" hidden="1">[15]BS!#REF!</definedName>
    <definedName name="BExF73LB4ZKON8KY1CIP6DTLTD5Q" localSheetId="17" hidden="1">Operating [17]Profit!$K$1</definedName>
    <definedName name="BExF73LB4ZKON8KY1CIP6DTLTD5Q" hidden="1">Operating [17]Profit!$K$1</definedName>
    <definedName name="BExF7EOIMC1OYL1N7835KGOI0FIZ" hidden="1">[15]BS!#REF!</definedName>
    <definedName name="BExF7HOEUL8QPGWHTTA85HQBE7GG" localSheetId="17" hidden="1">Net Sales [21]Bulk!$B$11:$K$21</definedName>
    <definedName name="BExF7HOEUL8QPGWHTTA85HQBE7GG" hidden="1">Net Sales [21]Bulk!$B$11:$K$21</definedName>
    <definedName name="BExF7JH4AARDVAECSZW646TUFPC7" hidden="1">#REF!</definedName>
    <definedName name="BExF7VRJIRAOOP18ZARJKSM9G5DJ" localSheetId="17" hidden="1">Tabelle '[37]3'!$B$10</definedName>
    <definedName name="BExF7VRJIRAOOP18ZARJKSM9G5DJ" hidden="1">Tabelle '[37]3'!$B$10</definedName>
    <definedName name="BExF81GI8B8WBHXFTET68A9358BR" hidden="1">[15]BS!#REF!</definedName>
    <definedName name="BExF81RATNSO0F4WBOVTI15KC5W7" localSheetId="17" hidden="1">Analysis Report All [19]Items!$A$20:$B$39</definedName>
    <definedName name="BExF81RATNSO0F4WBOVTI15KC5W7" hidden="1">Analysis Report All [19]Items!$A$20:$B$39</definedName>
    <definedName name="BExF8BY6KSAJJLDX9Y832957LJGN" hidden="1">[15]BS!#REF!</definedName>
    <definedName name="BExF8ZXC1LHIVU9ZMKUSXVRY77PZ" localSheetId="17" hidden="1">Net [28]Sales!$B$38:$K$44</definedName>
    <definedName name="BExF8ZXC1LHIVU9ZMKUSXVRY77PZ" hidden="1">Net [28]Sales!$B$38:$K$44</definedName>
    <definedName name="BExF9F7MM3BJWH87E7PGIMYQNVD3" localSheetId="17"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7" hidden="1">Analysis Report All [19]Items!$D$25:$I$57</definedName>
    <definedName name="BExGLAEYPQ99COII194CYC1CDFLJ" hidden="1">Analysis Report All [19]Items!$D$25:$I$57</definedName>
    <definedName name="BExGLC7R4C33RO0PID97ZPPVCW4M" hidden="1">[15]BS!#REF!</definedName>
    <definedName name="BExGLDPNPIQS09MSI2IVJK8PTPOH" localSheetId="17" hidden="1">Analysis Report All [19]Items!$A$20:$B$39</definedName>
    <definedName name="BExGLDPNPIQS09MSI2IVJK8PTPOH" hidden="1">Analysis Report All [19]Items!$A$20:$B$39</definedName>
    <definedName name="BExGLRHZT6Z4F09XIKCMP5CC1OVM" localSheetId="17" hidden="1">Tabelle '[37]3'!$B$10</definedName>
    <definedName name="BExGLRHZT6Z4F09XIKCMP5CC1OVM" hidden="1">Tabelle '[37]3'!$B$10</definedName>
    <definedName name="BExGLY8PD681X0K7YEXIJNXF8RGQ" localSheetId="17"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7" hidden="1">Balance [25]Sheet!$B$11:$K$21</definedName>
    <definedName name="BExGM8A9AXVOZPD22R65N904WJWU" hidden="1">Balance [25]Sheet!$B$11:$K$21</definedName>
    <definedName name="BExGM96LW3NAHMELUDE4WX6V3NGC" hidden="1">#REF!</definedName>
    <definedName name="BExGMEKT59SM634TAALCWVWQCXYA" localSheetId="17" hidden="1">Operating [17]Profit!$B$21:$K$31</definedName>
    <definedName name="BExGMEKT59SM634TAALCWVWQCXYA" hidden="1">Operating [17]Profit!$B$21:$K$31</definedName>
    <definedName name="BExGMKPW2HPKN0M0XKF3AZ8YP0D6" hidden="1">[15]BS!#REF!</definedName>
    <definedName name="BExGMQV5FH22KB1LDCUB385YFOOK" localSheetId="17" hidden="1">Trade Working [26]Capital!$B$24</definedName>
    <definedName name="BExGMQV5FH22KB1LDCUB385YFOOK" hidden="1">Trade Working [26]Capital!$B$24</definedName>
    <definedName name="BExGN17CAZQNW5ECVWPVZJHGBE5Y" localSheetId="17" hidden="1">List of Journal [31]Entries!$H$5:$I$5</definedName>
    <definedName name="BExGN17CAZQNW5ECVWPVZJHGBE5Y" hidden="1">List of Journal [31]Entries!$H$5:$I$5</definedName>
    <definedName name="BExGN23Q1READ9SH8RJZ2KT3QDZJ" localSheetId="17" hidden="1">Balance [25]Sheet!$B$27:$K$41</definedName>
    <definedName name="BExGN23Q1READ9SH8RJZ2KT3QDZJ" hidden="1">Balance [25]Sheet!$B$27:$K$41</definedName>
    <definedName name="BExGN301IT2AT1Z9PJNYFWM9OKV0" localSheetId="17" hidden="1">Net [28]Sales!$K$1</definedName>
    <definedName name="BExGN301IT2AT1Z9PJNYFWM9OKV0" hidden="1">Net [28]Sales!$K$1</definedName>
    <definedName name="BExGN3R4WX267OA797WCHFST6IK0" localSheetId="17" hidden="1">Operating [22]Margin!$B$11:$K$16</definedName>
    <definedName name="BExGN3R4WX267OA797WCHFST6IK0" hidden="1">Operating [22]Margin!$B$11:$K$16</definedName>
    <definedName name="BExGN4I09VDW6OYTNIEDLAFR96LV" localSheetId="17" hidden="1">Analysis Report All Items [23]LC!$D$5:$F$23</definedName>
    <definedName name="BExGN4I09VDW6OYTNIEDLAFR96LV" hidden="1">Analysis Report All Items [23]LC!$D$5:$F$23</definedName>
    <definedName name="BExGN6WCAF5VTUDTY353IDCU1LCJ" localSheetId="17" hidden="1">Analysis Report All [19]Items!$J$13</definedName>
    <definedName name="BExGN6WCAF5VTUDTY353IDCU1LCJ" hidden="1">Analysis Report All [19]Items!$J$13</definedName>
    <definedName name="BExGN7SQCA7ZMM728AEQPH4JBHGX" localSheetId="17" hidden="1">Analysis Report All [19]Items!$J$10</definedName>
    <definedName name="BExGN7SQCA7ZMM728AEQPH4JBHGX" hidden="1">Analysis Report All [19]Items!$J$10</definedName>
    <definedName name="BExGN7Y6YII4858VCHDUHDH2F5OW" localSheetId="17" hidden="1">Analysis Report All [19]Items!$H$10:$I$10</definedName>
    <definedName name="BExGN7Y6YII4858VCHDUHDH2F5OW" hidden="1">Analysis Report All [19]Items!$H$10:$I$10</definedName>
    <definedName name="BExGN9QR3UQBTLNLMD9MHVZCTA65" localSheetId="17"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7" hidden="1">Check Closing '[27]2007'!$A$16:$B$16</definedName>
    <definedName name="BExGNKOP4C5HS4COZ5VD5PLC09LL" hidden="1">Check Closing '[27]2007'!$A$16:$B$16</definedName>
    <definedName name="BExGNNDRM29DAB09XQOFX83HQ6FW" hidden="1">#REF!</definedName>
    <definedName name="BExGNQDNN9Z78KA8NXY1FXX4RFR7" localSheetId="17" hidden="1">Order [16]Intake!$B$11:$K$20</definedName>
    <definedName name="BExGNQDNN9Z78KA8NXY1FXX4RFR7" hidden="1">Order [16]Intake!$B$11:$K$20</definedName>
    <definedName name="BExGNVH3DI6HCQIC1M1Y3JAGRJ0B" localSheetId="17" hidden="1">Net [28]Sales!$B$38:$K$44</definedName>
    <definedName name="BExGNVH3DI6HCQIC1M1Y3JAGRJ0B" hidden="1">Net [28]Sales!$B$38:$K$44</definedName>
    <definedName name="BExGNX9TSF4VN7GH2MQHNT0OZLOV" localSheetId="17"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7" hidden="1">#N/A</definedName>
    <definedName name="BExGO641VT398ST5XLI2HQS5JQAD" hidden="1">#N/A</definedName>
    <definedName name="BExGOIUIISNQXQD6W835VGG728WC" localSheetId="17" hidden="1">#N/A</definedName>
    <definedName name="BExGOIUIISNQXQD6W835VGG728WC" hidden="1">#N/A</definedName>
    <definedName name="BExGOQ1NWQCU3UD3SZVMIXTD6KUC" localSheetId="17" hidden="1">List of Journal [31]Entries!$H$6:$I$6</definedName>
    <definedName name="BExGOQ1NWQCU3UD3SZVMIXTD6KUC" hidden="1">List of Journal [31]Entries!$H$6:$I$6</definedName>
    <definedName name="BExGORU76HSU6IHOMNOK4THTE4RC" hidden="1">[15]BS!#REF!</definedName>
    <definedName name="BExGP3DP1O1XGI056FVE4IHEBHQ7" localSheetId="17" hidden="1">Gross Profit [21]Bulk!$B$10:$K$20</definedName>
    <definedName name="BExGP3DP1O1XGI056FVE4IHEBHQ7" hidden="1">Gross Profit [21]Bulk!$B$10:$K$20</definedName>
    <definedName name="BExGPB67Y5Q1AD2DELNTBPZ52ZBB" localSheetId="17"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7" hidden="1">Group [18]EBIT!$B$19:$K$29</definedName>
    <definedName name="BExGPW00RIXMA4MT34DF7FIN7GX6" hidden="1">Group [18]EBIT!$B$19:$K$29</definedName>
    <definedName name="BExGPX775CKGN7R6K7ZIYN7GSTGU" localSheetId="17" hidden="1">Analysis Report All [19]Items!$D$12:$I$42</definedName>
    <definedName name="BExGPX775CKGN7R6K7ZIYN7GSTGU" hidden="1">Analysis Report All [19]Items!$D$12:$I$42</definedName>
    <definedName name="BExGPYZWIHW37IAE7259L9BUVAHR" localSheetId="17" hidden="1">Operating [22]Margin!$B$11:$K$16</definedName>
    <definedName name="BExGPYZWIHW37IAE7259L9BUVAHR" hidden="1">Operating [22]Margin!$B$11:$K$16</definedName>
    <definedName name="BExGPZ5982NP6QY11NBYVUDLQGQ1" hidden="1">#REF!</definedName>
    <definedName name="BExGQ9HKF6KJ96LIP8PU98XBWKW6" localSheetId="17" hidden="1">List of Journal [31]Entries!$J$6</definedName>
    <definedName name="BExGQ9HKF6KJ96LIP8PU98XBWKW6" hidden="1">List of Journal [31]Entries!$J$6</definedName>
    <definedName name="BExGQK4HP3S4L1B28HDPHWXUNIPM" localSheetId="17" hidden="1">Analysis Report All [19]Items!$F$3</definedName>
    <definedName name="BExGQK4HP3S4L1B28HDPHWXUNIPM" hidden="1">Analysis Report All [19]Items!$F$3</definedName>
    <definedName name="BExGQZK8H3WC05VW0KFO1JABPMBG" localSheetId="17" hidden="1">Analysis Report All [19]Items!$D$3:$I$9</definedName>
    <definedName name="BExGQZK8H3WC05VW0KFO1JABPMBG" hidden="1">Analysis Report All [19]Items!$D$3:$I$9</definedName>
    <definedName name="BExGR29DUJ4WMILC5S4MTKCJJH2Q" localSheetId="17" hidden="1">List of Journal [31]Entries!$H$7:$I$7</definedName>
    <definedName name="BExGR29DUJ4WMILC5S4MTKCJJH2Q" hidden="1">List of Journal [31]Entries!$H$7:$I$7</definedName>
    <definedName name="BExGR4CW3WRIID17GGX4MI9ZDHFE" hidden="1">[15]BS!#REF!</definedName>
    <definedName name="BExGRCAQL84QTYXGMNCYW90S86QD" localSheetId="17" hidden="1">Operating [22]Margin!$B$21:$K$31</definedName>
    <definedName name="BExGRCAQL84QTYXGMNCYW90S86QD" hidden="1">Operating [22]Margin!$B$21:$K$31</definedName>
    <definedName name="BExGRFAMB4OA62HX4BGRBD8GO8AQ" localSheetId="17" hidden="1">Operating [17]Profit!$B$11:$K$16</definedName>
    <definedName name="BExGRFAMB4OA62HX4BGRBD8GO8AQ" hidden="1">Operating [17]Profit!$B$11:$K$16</definedName>
    <definedName name="BExGRLW0ODB7TYE4SYU4KULAZNNQ" localSheetId="17" hidden="1">Operating [17]Profit!$B$11:$J$12</definedName>
    <definedName name="BExGRLW0ODB7TYE4SYU4KULAZNNQ" hidden="1">Operating [17]Profit!$B$11:$J$12</definedName>
    <definedName name="BExGRMC3L3DN3R85GUN7NG7YWUG8" hidden="1">#REF!</definedName>
    <definedName name="BExGRSC2FNPTJVSE8J8TK3BSH2S6" localSheetId="17" hidden="1">Analysis Report All Items [23]LC!$J$8</definedName>
    <definedName name="BExGRSC2FNPTJVSE8J8TK3BSH2S6" hidden="1">Analysis Report All Items [23]LC!$J$8</definedName>
    <definedName name="BExGS1X65LNLX838V0YEOP1PNZI2" localSheetId="17" hidden="1">Order [16]Intake!$B$11:$K$20</definedName>
    <definedName name="BExGS1X65LNLX838V0YEOP1PNZI2" hidden="1">Order [16]Intake!$B$11:$K$20</definedName>
    <definedName name="BExGS647QRLZX8W6M421YW73S9X5" localSheetId="17" hidden="1">Balance [25]Sheet!$B$27:$K$41</definedName>
    <definedName name="BExGS647QRLZX8W6M421YW73S9X5" hidden="1">Balance [25]Sheet!$B$27:$K$41</definedName>
    <definedName name="BExGSA5YB5ZGE4NHDVCZ55TQAJTL" hidden="1">[15]BS!#REF!</definedName>
    <definedName name="BExGSF3XPEM43JJEKYC2IE624Y8W" localSheetId="17" hidden="1">Operating [17]Profit!$B$11:$K$15</definedName>
    <definedName name="BExGSF3XPEM43JJEKYC2IE624Y8W" hidden="1">Operating [17]Profit!$B$11:$K$15</definedName>
    <definedName name="BExGSF9F52XGHB903Q89EU4F0VYR" localSheetId="17" hidden="1">#N/A</definedName>
    <definedName name="BExGSF9F52XGHB903Q89EU4F0VYR" hidden="1">#N/A</definedName>
    <definedName name="BExGSLJZ3OHT328LARBB7V9OAH03" localSheetId="17"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7" hidden="1">#N/A</definedName>
    <definedName name="BExGT987TYBU3G6KR9FGTRPC7Q6Q" hidden="1">#N/A</definedName>
    <definedName name="BExGTDVJLOUZ19X9M4P3FH9SP0SV" localSheetId="17" hidden="1">Net Sales [21]Bulk!$B$11:$K$21</definedName>
    <definedName name="BExGTDVJLOUZ19X9M4P3FH9SP0SV" hidden="1">Net Sales [21]Bulk!$B$11:$K$21</definedName>
    <definedName name="BExGTGVFIF8HOQXR54SK065A8M4K" hidden="1">[15]BS!#REF!</definedName>
    <definedName name="BExGTJVBDNV2YB76KMA6R6HXTTMF" localSheetId="17" hidden="1">Analysis Report All [19]Items!$H$17:$I$17</definedName>
    <definedName name="BExGTJVBDNV2YB76KMA6R6HXTTMF" hidden="1">Analysis Report All [19]Items!$H$17:$I$17</definedName>
    <definedName name="BExGTLO1KGWR768P0BOA4JNA9JD3" hidden="1">#REF!</definedName>
    <definedName name="BExGTX22YBJVCPO1LJXMD2MZ7R8W" localSheetId="17" hidden="1">Analysis Report All [19]Items!$A$45:$B$97</definedName>
    <definedName name="BExGTX22YBJVCPO1LJXMD2MZ7R8W" hidden="1">Analysis Report All [19]Items!$A$45:$B$97</definedName>
    <definedName name="BExGTYEIIC8LU4PLY8HTFCUD1JYT" hidden="1">#REF!</definedName>
    <definedName name="BExGU3SQH45LVFAIHNQSYVTZ46CD" localSheetId="17" hidden="1">Net [28]Sales!$B$22:$K$32</definedName>
    <definedName name="BExGU3SQH45LVFAIHNQSYVTZ46CD" hidden="1">Net [28]Sales!$B$22:$K$32</definedName>
    <definedName name="BExGU4P3B8K5D0DMALAJ1F9TGLBL" hidden="1">#REF!</definedName>
    <definedName name="BExGU55CD1ZMK5Z91AN5KBED1N4F" localSheetId="17" hidden="1">Operating [22]Margin!$B$10:$K$15</definedName>
    <definedName name="BExGU55CD1ZMK5Z91AN5KBED1N4F" hidden="1">Operating [22]Margin!$B$10:$K$15</definedName>
    <definedName name="BExGU61QNGAC3J39EIIF5TY7F3ZZ" localSheetId="17" hidden="1">Analysis Report All [19]Items!$A$45:$B$97</definedName>
    <definedName name="BExGU61QNGAC3J39EIIF5TY7F3ZZ" hidden="1">Analysis Report All [19]Items!$A$45:$B$97</definedName>
    <definedName name="BExGUEVXZYFHR30BIVYBPDRE5E2W" localSheetId="17" hidden="1">Analysis Report All [19]Items!$A$20:$B$40</definedName>
    <definedName name="BExGUEVXZYFHR30BIVYBPDRE5E2W" hidden="1">Analysis Report All [19]Items!$A$20:$B$40</definedName>
    <definedName name="BExGUKQ9YPS0G9Y7G9G6902GOG75" localSheetId="17" hidden="1">#N/A</definedName>
    <definedName name="BExGUKQ9YPS0G9Y7G9G6902GOG75" hidden="1">#N/A</definedName>
    <definedName name="BExGUQF9N9FKI7S0H30WUAEB5LPD" hidden="1">[15]BS!#REF!</definedName>
    <definedName name="BExGUSISSNAOHT3VYY66QOAUDNWG" localSheetId="17"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7" hidden="1">Check Closing '[27]2007'!$A$30:$B$35</definedName>
    <definedName name="BExGV42A59BG2MC8R7MY2YUYNKDY" hidden="1">Check Closing '[27]2007'!$A$30:$B$35</definedName>
    <definedName name="BExGVM1NJN3448RJPCQL96KTHBDY" localSheetId="17" hidden="1">Personnel in [20]FTE!$B$11:$K$15</definedName>
    <definedName name="BExGVM1NJN3448RJPCQL96KTHBDY" hidden="1">Personnel in [20]FTE!$B$11:$K$15</definedName>
    <definedName name="BExGVOQRU8B56YO7S8ZLMPE7VP8Z" localSheetId="17" hidden="1">Analysis Report All [19]Items!$A$20:$B$38</definedName>
    <definedName name="BExGVOQRU8B56YO7S8ZLMPE7VP8Z" hidden="1">Analysis Report All [19]Items!$A$20:$B$38</definedName>
    <definedName name="BExGVRFQJ55EVH1CBRAIQZIGQAMZ" localSheetId="17" hidden="1">Analysis Report All [19]Items!$J$9</definedName>
    <definedName name="BExGVRFQJ55EVH1CBRAIQZIGQAMZ" hidden="1">Analysis Report All [19]Items!$J$9</definedName>
    <definedName name="BExGVV6OOLDQ3TXZK51TTF3YX0WN" hidden="1">[15]BS!#REF!</definedName>
    <definedName name="BExGVXFOLJKQ52U5BTJOGEVUD7B4" localSheetId="17" hidden="1">#N/A</definedName>
    <definedName name="BExGVXFOLJKQ52U5BTJOGEVUD7B4" hidden="1">#N/A</definedName>
    <definedName name="BExGWH2B3UYP8NRVC9C8B8ZDO3F2" localSheetId="17" hidden="1">List of Journal [31]Entries!$D$3:$E$3</definedName>
    <definedName name="BExGWH2B3UYP8NRVC9C8B8ZDO3F2" hidden="1">List of Journal [31]Entries!$D$3:$E$3</definedName>
    <definedName name="BExGWKIB9BPO9P39K4C7ECNNALTZ" localSheetId="17" hidden="1">Trade Working [26]Capital!$B$11:$K$18</definedName>
    <definedName name="BExGWKIB9BPO9P39K4C7ECNNALTZ" hidden="1">Trade Working [26]Capital!$B$11:$K$18</definedName>
    <definedName name="BExGWMGI7HF7TTE6802ZG368CK2Z" localSheetId="17"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7" hidden="1">Analysis Report All [19]Items!$H$10:$I$10</definedName>
    <definedName name="BExGY7ZYNP421LQXWM5CVDW5145W" hidden="1">Analysis Report All [19]Items!$H$10:$I$10</definedName>
    <definedName name="BExGYF1G96KVSN5BS7QXZIWS1FHC" localSheetId="17"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7" hidden="1">Tabelle '[33]2'!$B$10</definedName>
    <definedName name="BExGYRC0GWZEVNVTU7ADBOCM4JC7" hidden="1">Tabelle '[33]2'!$B$10</definedName>
    <definedName name="BExGYT4PB2OG84VT93M2EBR0U815" localSheetId="17" hidden="1">Analysis Report All [19]Items!$A$22:$B$40</definedName>
    <definedName name="BExGYT4PB2OG84VT93M2EBR0U815" hidden="1">Analysis Report All [19]Items!$A$22:$B$40</definedName>
    <definedName name="BExGZ77OY9FSXJFUXKXOQ9K8JSSS" localSheetId="17" hidden="1">Analysis Report All [19]Items!$A$18:$B$18</definedName>
    <definedName name="BExGZ77OY9FSXJFUXKXOQ9K8JSSS" hidden="1">Analysis Report All [19]Items!$A$18:$B$18</definedName>
    <definedName name="BExGZ7T8U8DMWJDQVN3QU4DCPT9W" localSheetId="17" hidden="1">Order [16]Intake!$B$11:$K$20</definedName>
    <definedName name="BExGZ7T8U8DMWJDQVN3QU4DCPT9W" hidden="1">Order [16]Intake!$B$11:$K$20</definedName>
    <definedName name="BExGZANTK82UH6SAW1Y3M5ZSE9LN" hidden="1">#REF!</definedName>
    <definedName name="BExGZCGM3YAGIPPUTNX2UK92ZFQU" localSheetId="17" hidden="1">Balance [25]Sheet!$B$27:$K$41</definedName>
    <definedName name="BExGZCGM3YAGIPPUTNX2UK92ZFQU" hidden="1">Balance [25]Sheet!$B$27:$K$41</definedName>
    <definedName name="BExGZJ78ZWZCVHZ3BKEKFJZ6MAEO" hidden="1">[15]BS!#REF!</definedName>
    <definedName name="BExGZRAKWWMAC6VK7UP5A3SEQ36U" localSheetId="17" hidden="1">Net [28]Sales!$B$38:$K$44</definedName>
    <definedName name="BExGZRAKWWMAC6VK7UP5A3SEQ36U" hidden="1">Net [28]Sales!$B$38:$K$44</definedName>
    <definedName name="BExGZV1JCDVOAHOA8V75WT1AY2O3" localSheetId="17" hidden="1">Analysis Report All [19]Items!$J$9</definedName>
    <definedName name="BExGZV1JCDVOAHOA8V75WT1AY2O3" hidden="1">Analysis Report All [19]Items!$J$9</definedName>
    <definedName name="BExGZYSBQTP6I5KGTOUY7X90N2G3" hidden="1">[15]BS!#REF!</definedName>
    <definedName name="BExH022ZUEBLYV7CMZ7W0ZBD3N3B" localSheetId="17" hidden="1">Analysis Report All [19]Items!$A$45:$B$97</definedName>
    <definedName name="BExH022ZUEBLYV7CMZ7W0ZBD3N3B" hidden="1">Analysis Report All [19]Items!$A$45:$B$97</definedName>
    <definedName name="BExH0H2H4SK6ZGIM4D0W36EM9XJ5" localSheetId="17"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7" hidden="1">Operating [17]Profit!$B$11:$K$15</definedName>
    <definedName name="BExH0PRDZY3308745UN731OZNLPL" hidden="1">Operating [17]Profit!$B$11:$K$15</definedName>
    <definedName name="BExH0RUX71DYFINEZ85N2W3U9FJM" localSheetId="17" hidden="1">Analysis Report All [19]Items!$J$12</definedName>
    <definedName name="BExH0RUX71DYFINEZ85N2W3U9FJM" hidden="1">Analysis Report All [19]Items!$J$12</definedName>
    <definedName name="BExH0UUT6Z0HG896BUKRXAGKBNMK" localSheetId="17" hidden="1">Balance [25]Sheet!$B$27:$K$41</definedName>
    <definedName name="BExH0UUT6Z0HG896BUKRXAGKBNMK" hidden="1">Balance [25]Sheet!$B$27:$K$41</definedName>
    <definedName name="BExH1273M4M5D9DQ52ARQL1026E0" localSheetId="17" hidden="1">Group Balance [25]Sheet!$B$27</definedName>
    <definedName name="BExH1273M4M5D9DQ52ARQL1026E0" hidden="1">Group Balance [25]Sheet!$B$27</definedName>
    <definedName name="BExH15N8PDHCZZ1GNGINQ775YBR2" hidden="1">#REF!</definedName>
    <definedName name="BExH16ZQX720JWYWON7P44F9VKZ4" localSheetId="17" hidden="1">Balance [25]Sheet!$B$11:$K$21</definedName>
    <definedName name="BExH16ZQX720JWYWON7P44F9VKZ4" hidden="1">Balance [25]Sheet!$B$11:$K$21</definedName>
    <definedName name="BExH17W35ZAM77IERBFOPBU41V86" localSheetId="17" hidden="1">Group Operating [22]Margin!$B$19:$K$29</definedName>
    <definedName name="BExH17W35ZAM77IERBFOPBU41V86" hidden="1">Group Operating [22]Margin!$B$19:$K$29</definedName>
    <definedName name="BExH18N3RLF1TJ5YH3OSV4G9PEYD" localSheetId="17"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7" hidden="1">Group Balance [25]Sheet!$B$10:$K$20</definedName>
    <definedName name="BExH1OITAHTGQMMR55O0K4ABEN9Z" hidden="1">Group Balance [25]Sheet!$B$10:$K$20</definedName>
    <definedName name="BExH1PKP9QP6G2Z8TRC2DDZ99MTM" localSheetId="17"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7" hidden="1">#N/A</definedName>
    <definedName name="BExH24UY57PD9SCD5YI0Y7URYXDD" hidden="1">#N/A</definedName>
    <definedName name="BExH2509007W1IPCCG0NX3H4V4GN" hidden="1">#REF!</definedName>
    <definedName name="BExH2I1NO1NW6QFL427BSCC4MJM7" localSheetId="17" hidden="1">Order [16]Intake!$B$11:$K$20</definedName>
    <definedName name="BExH2I1NO1NW6QFL427BSCC4MJM7" hidden="1">Order [16]Intake!$B$11:$K$20</definedName>
    <definedName name="BExH2RSAX731V05GE7JZ65121T9N" localSheetId="17" hidden="1">Balance [25]Sheet!$K$1:$M$1</definedName>
    <definedName name="BExH2RSAX731V05GE7JZ65121T9N" hidden="1">Balance [25]Sheet!$K$1:$M$1</definedName>
    <definedName name="BExH3A2GBLA9VU4VZEEH12IIRS2D" localSheetId="17" hidden="1">Analysis Report All [19]Items!$A$50:$B$123</definedName>
    <definedName name="BExH3A2GBLA9VU4VZEEH12IIRS2D" hidden="1">Analysis Report All [19]Items!$A$50:$B$123</definedName>
    <definedName name="BExH3BKERZKECCIWAK65S4BZXA7Z" hidden="1">#REF!</definedName>
    <definedName name="BExH3CM7F3WIX88L34SUE8UCPM5E" localSheetId="17" hidden="1">Analysis Report All [19]Items!$D$3:$E$3</definedName>
    <definedName name="BExH3CM7F3WIX88L34SUE8UCPM5E" hidden="1">Analysis Report All [19]Items!$D$3:$E$3</definedName>
    <definedName name="BExH3FWXW8Q6A5V0HFQTCR2JZ8F9" localSheetId="17" hidden="1">Order [16]Intake!$B$11:$K$20</definedName>
    <definedName name="BExH3FWXW8Q6A5V0HFQTCR2JZ8F9" hidden="1">Order [16]Intake!$B$11:$K$20</definedName>
    <definedName name="BExH3IRB6764RQ5HBYRLH6XCT29X" hidden="1">[15]BS!#REF!</definedName>
    <definedName name="BExH3SY72G1ITC1O9435IL5KLN4Y" localSheetId="17" hidden="1">Balance [25]Sheet!$B$27:$K$41</definedName>
    <definedName name="BExH3SY72G1ITC1O9435IL5KLN4Y" hidden="1">Balance [25]Sheet!$B$27:$K$41</definedName>
    <definedName name="BExH4HTQQ8MAE0UM736UDMTYYANM" localSheetId="17" hidden="1">Trade Working [26]Capital!$B$24</definedName>
    <definedName name="BExH4HTQQ8MAE0UM736UDMTYYANM" hidden="1">Trade Working [26]Capital!$B$24</definedName>
    <definedName name="BExIFQUO629XQ0EPVSE7158D303T" localSheetId="17" hidden="1">Analysis Report All [19]Items!$D$5:$F$23</definedName>
    <definedName name="BExIFQUO629XQ0EPVSE7158D303T" hidden="1">Analysis Report All [19]Items!$D$5:$F$23</definedName>
    <definedName name="BExIG58LAO8NJF0P3AOU736OZAOI" localSheetId="17"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7" hidden="1">Group [24]Headcount!$B$19:$K$29</definedName>
    <definedName name="BExIHFZRKZJCLKQ89DAWQ2DJO0PQ" hidden="1">Group [24]Headcount!$B$19:$K$29</definedName>
    <definedName name="BExII0O8POTQOO4Q63AT54UWIHBN" localSheetId="17" hidden="1">Operating [22]Margin!$K$1</definedName>
    <definedName name="BExII0O8POTQOO4Q63AT54UWIHBN" hidden="1">Operating [22]Margin!$K$1</definedName>
    <definedName name="BExII50LI8I0CDOOZEMIVHVA2V95" hidden="1">[15]BS!#REF!</definedName>
    <definedName name="BExIIKGCGUPSDCMZLUSXOJ8FMU33" localSheetId="17" hidden="1">Order [16]Intake!$K$1</definedName>
    <definedName name="BExIIKGCGUPSDCMZLUSXOJ8FMU33" hidden="1">Order [16]Intake!$K$1</definedName>
    <definedName name="BExIIN5GRFYP6YW0PKKOBQOS0WHZ" localSheetId="17" hidden="1">Group [24]Headcount!$B$19</definedName>
    <definedName name="BExIIN5GRFYP6YW0PKKOBQOS0WHZ" hidden="1">Group [24]Headcount!$B$19</definedName>
    <definedName name="BExIIN5HA7X165Y7TCNIHIGE6F4Q" localSheetId="17" hidden="1">#N/A</definedName>
    <definedName name="BExIIN5HA7X165Y7TCNIHIGE6F4Q" hidden="1">#N/A</definedName>
    <definedName name="BExIIP3HG0YJ2JL3NT02KXR1NWFN" localSheetId="17" hidden="1">Analysis Report All [19]Items!$F$3</definedName>
    <definedName name="BExIIP3HG0YJ2JL3NT02KXR1NWFN" hidden="1">Analysis Report All [19]Items!$F$3</definedName>
    <definedName name="BExIIY37NEVU2LGS1JE4VR9AN6W4" hidden="1">[15]BS!#REF!</definedName>
    <definedName name="BExIJ0MZCP0ABFB9BIYZOUQ4XNBU" localSheetId="17" hidden="1">Personnel in [20]FTE!$K$1</definedName>
    <definedName name="BExIJ0MZCP0ABFB9BIYZOUQ4XNBU" hidden="1">Personnel in [20]FTE!$K$1</definedName>
    <definedName name="BExIJ6MMQ386XBAHR8CED23YFWHI" localSheetId="17" hidden="1">Order [16]Intake!$K$1</definedName>
    <definedName name="BExIJ6MMQ386XBAHR8CED23YFWHI" hidden="1">Order [16]Intake!$K$1</definedName>
    <definedName name="BExIJBF8HW7CDJ03RWTVVD2GCS1O" localSheetId="17"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7"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7" hidden="1">#N/A</definedName>
    <definedName name="BExIKQITOPQCQ16JYJC6NQFJ03GZ" hidden="1">#N/A</definedName>
    <definedName name="BExIKRF6AQ6VOO9KCIWSM6FY8M7D" hidden="1">[15]BS!#REF!</definedName>
    <definedName name="BExIKW2ITKACY8951D1S0GZCUY4Q" localSheetId="17" hidden="1">Check Closing '[27]2007'!$A$30:$B$35</definedName>
    <definedName name="BExIKW2ITKACY8951D1S0GZCUY4Q" hidden="1">Check Closing '[27]2007'!$A$30:$B$35</definedName>
    <definedName name="BExIL0PMZ2SXK9R6MLP43KBU1J2P" hidden="1">[15]BS!#REF!</definedName>
    <definedName name="BExIL0V5QJQOAHLE6I8FDMT0YU3X" localSheetId="17" hidden="1">Order [16]Intake!$B$11:$K$20</definedName>
    <definedName name="BExIL0V5QJQOAHLE6I8FDMT0YU3X" hidden="1">Order [16]Intake!$B$11:$K$20</definedName>
    <definedName name="BExIL10H8LIKM7APWQZCJHK80HKB" hidden="1">[15]BS!#REF!</definedName>
    <definedName name="BExIL2D3FUGSQ83J8BBS6I8SVT1B" localSheetId="17" hidden="1">Analysis Report All [19]Items!$J$6</definedName>
    <definedName name="BExIL2D3FUGSQ83J8BBS6I8SVT1B" hidden="1">Analysis Report All [19]Items!$J$6</definedName>
    <definedName name="BExIL7LUQONC81L77BG1B4N05ZQB" localSheetId="17"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7" hidden="1">Trade Working [26]Capital!$B$11:$K$18</definedName>
    <definedName name="BExILVVSHYNB4D2G50I9VH502SJF" hidden="1">Trade Working [26]Capital!$B$11:$K$18</definedName>
    <definedName name="BExIM74C1EYVA1QVTXQW461FQ26I" localSheetId="17"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7" hidden="1">Analysis Report All [19]Items!$H$17:$I$17</definedName>
    <definedName name="BExIMPEI997PTK00QBPOCPQ9A074" hidden="1">Analysis Report All [19]Items!$H$17:$I$17</definedName>
    <definedName name="BExIMR78MGO4RXHOEBV40K2UKIFF" hidden="1">#REF!</definedName>
    <definedName name="BExIMSZZZQB6YHUYCY2HAC6QN98D" localSheetId="17" hidden="1">Net [28]Sales!$B$22:$K$32</definedName>
    <definedName name="BExIMSZZZQB6YHUYCY2HAC6QN98D" hidden="1">Net [28]Sales!$B$22:$K$32</definedName>
    <definedName name="BExIN2AHILCGY0M30J35VKJBB42P" localSheetId="17" hidden="1">Analysis Report All [19]Items!$J$13</definedName>
    <definedName name="BExIN2AHILCGY0M30J35VKJBB42P" hidden="1">Analysis Report All [19]Items!$J$13</definedName>
    <definedName name="BExIN4OR435DL1US13JQPOQK8GD5" hidden="1">[15]BS!#REF!</definedName>
    <definedName name="BExIN66Q1C806HBPPQDUCKDVNS14" localSheetId="17" hidden="1">Trade Working [26]Capital!$B$23:$K$33</definedName>
    <definedName name="BExIN66Q1C806HBPPQDUCKDVNS14" hidden="1">Trade Working [26]Capital!$B$23:$K$33</definedName>
    <definedName name="BExINA2Z6X0BWPR3XCL3OPIYAKIH" localSheetId="17" hidden="1">Group Operating Profit-[22]Margin!$S$5</definedName>
    <definedName name="BExINA2Z6X0BWPR3XCL3OPIYAKIH" hidden="1">Group Operating Profit-[22]Margin!$S$5</definedName>
    <definedName name="BExINHF9AJUOXNL89K4KKKEQRAPH" localSheetId="17"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7" hidden="1">Order [16]Intake!$B$11:$K$20</definedName>
    <definedName name="BExINP2H7RQVYMKMILBQXOICV5BH" hidden="1">Order [16]Intake!$B$11:$K$20</definedName>
    <definedName name="BExINRM3D2VQ2JJA37F36VX24G3S" localSheetId="17"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7" hidden="1">Operating [22]Margin!$K$1</definedName>
    <definedName name="BExIOPMN54L3KORKMAJ1S200B29N" hidden="1">Operating [22]Margin!$K$1</definedName>
    <definedName name="BExIOS0XVDI2IETX7QCWC5W8314B" hidden="1">#REF!</definedName>
    <definedName name="BExIOY67VTTBMWXR1B6I1WUZN7IW" localSheetId="17" hidden="1">Group Balance [25]Sheet!$B$26:$K$40</definedName>
    <definedName name="BExIOY67VTTBMWXR1B6I1WUZN7IW" hidden="1">Group Balance [25]Sheet!$B$26:$K$40</definedName>
    <definedName name="BExIP3V94WZF6VZEEMCXU8CZEGWB" localSheetId="17" hidden="1">Personnel in [20]FTE!$B$11:$K$15</definedName>
    <definedName name="BExIP3V94WZF6VZEEMCXU8CZEGWB" hidden="1">Personnel in [20]FTE!$B$11:$K$15</definedName>
    <definedName name="BExIP70GGXAB2D1BWK8ASYX6QMYY" localSheetId="17" hidden="1">Group [34]ROCE!$B$10:$K$15</definedName>
    <definedName name="BExIP70GGXAB2D1BWK8ASYX6QMYY" hidden="1">Group [34]ROCE!$B$10:$K$15</definedName>
    <definedName name="BExIP82AECGQDKEXQIWEEZKTWOAU" localSheetId="17"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7" hidden="1">Trade Working [26]Capital!$B$11:$K$17</definedName>
    <definedName name="BExIPIUPPPHJ55PQOQYUJVSWPN21" hidden="1">Trade Working [26]Capital!$B$11:$K$17</definedName>
    <definedName name="BExIPKNFUDPDKOSH5GHDVNA8D66S" hidden="1">[15]BS!#REF!</definedName>
    <definedName name="BExIPP54320H25ATHI0TVTC8QAOM" localSheetId="17" hidden="1">Analysis Report All [19]Items!$H$9:$I$9</definedName>
    <definedName name="BExIPP54320H25ATHI0TVTC8QAOM" hidden="1">Analysis Report All [19]Items!$H$9:$I$9</definedName>
    <definedName name="BExIPROX8TQ0AGBNOI79KGBRUV9R" localSheetId="17"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7"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7" hidden="1">Analysis Report All [19]Items!$D$14:$K$46</definedName>
    <definedName name="BExIQ5H9E7DBQATKVM3A6Y9PTC87" hidden="1">Analysis Report All [19]Items!$D$14:$K$46</definedName>
    <definedName name="BExIQ8BO5I5FU0NGE736C8VTK8GJ" localSheetId="17" hidden="1">Analysis Report All Items [23]LC!$H$5:$I$5</definedName>
    <definedName name="BExIQ8BO5I5FU0NGE736C8VTK8GJ" hidden="1">Analysis Report All Items [23]LC!$H$5:$I$5</definedName>
    <definedName name="BExIQAQ09GU63H8DHU1LAI2GZ5V2" localSheetId="17" hidden="1">Analysis Report All Items [23]LC!$A$18:$B$18</definedName>
    <definedName name="BExIQAQ09GU63H8DHU1LAI2GZ5V2" hidden="1">Analysis Report All Items [23]LC!$A$18:$B$18</definedName>
    <definedName name="BExIQEX12965HY8XMZ6QLFTT2T0B" localSheetId="17" hidden="1">#N/A</definedName>
    <definedName name="BExIQEX12965HY8XMZ6QLFTT2T0B" hidden="1">#N/A</definedName>
    <definedName name="BExIQG9OO2KKBOWTMD1OXY36TEGA" hidden="1">[15]BS!#REF!</definedName>
    <definedName name="BExIQI2E3KF9152X3YIVOWX6O012" localSheetId="17" hidden="1">Analysis Report All [19]Items!$H$13:$I$13</definedName>
    <definedName name="BExIQI2E3KF9152X3YIVOWX6O012" hidden="1">Analysis Report All [19]Items!$H$13:$I$13</definedName>
    <definedName name="BExIQX1W59V670QX7FRT24RJWBE6" localSheetId="17"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7" hidden="1">Analysis Report All [19]Items!$A$18:$B$18</definedName>
    <definedName name="BExIR7E2QRIWPA54B9QAOOAJ5TP4" hidden="1">Analysis Report All [19]Items!$A$18:$B$18</definedName>
    <definedName name="BExIR96SPW24F68B9UEBKZZDPL39" localSheetId="17" hidden="1">#N/A</definedName>
    <definedName name="BExIR96SPW24F68B9UEBKZZDPL39" hidden="1">#N/A</definedName>
    <definedName name="BExIRAORYG8KRPZFL6L0G384BHDG" localSheetId="17" hidden="1">Analysis Report All [19]Items!$H$17:$I$17</definedName>
    <definedName name="BExIRAORYG8KRPZFL6L0G384BHDG" hidden="1">Analysis Report All [19]Items!$H$17:$I$17</definedName>
    <definedName name="BExIRN9VU5MID4BI4OD5D0JXCEF2" localSheetId="17" hidden="1">Analysis Report All [19]Items!$J$12</definedName>
    <definedName name="BExIRN9VU5MID4BI4OD5D0JXCEF2" hidden="1">Analysis Report All [19]Items!$J$12</definedName>
    <definedName name="BExIRQQ1XGLBPAITG53W5ZTUMN3P" localSheetId="17" hidden="1">Net [28]Sales!$B$22:$K$32</definedName>
    <definedName name="BExIRQQ1XGLBPAITG53W5ZTUMN3P" hidden="1">Net [28]Sales!$B$22:$K$32</definedName>
    <definedName name="BExIS1D0AN4YG5512W7Z2F10B4O8" localSheetId="17"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7" hidden="1">Analysis Report All [19]Items!$A$32:$B$37</definedName>
    <definedName name="BExISCWCAR1OE5LDGJMG7ZNS5828" hidden="1">Analysis Report All [19]Items!$A$32:$B$37</definedName>
    <definedName name="BExISE8T0L944QVSROCJTEX645X3" localSheetId="17" hidden="1">Net [28]Sales!$K$1</definedName>
    <definedName name="BExISE8T0L944QVSROCJTEX645X3" hidden="1">Net [28]Sales!$K$1</definedName>
    <definedName name="BExISFQR9AYSIO08FIBJW9G690FU" localSheetId="17" hidden="1">List of Journal [31]Entries!$H$7:$I$7</definedName>
    <definedName name="BExISFQR9AYSIO08FIBJW9G690FU" hidden="1">List of Journal [31]Entries!$H$7:$I$7</definedName>
    <definedName name="BExISQDUP690S78768EK8P93KRS2" localSheetId="17" hidden="1">Personnel in [20]FTE!$B$21:$K$31</definedName>
    <definedName name="BExISQDUP690S78768EK8P93KRS2" hidden="1">Personnel in [20]FTE!$B$21:$K$31</definedName>
    <definedName name="BExISQJ6KNZ63F1U6T2YVYG2Q5G8" localSheetId="17" hidden="1">Order [16]Intake!$K$1:$K$1</definedName>
    <definedName name="BExISQJ6KNZ63F1U6T2YVYG2Q5G8" hidden="1">Order [16]Intake!$K$1:$K$1</definedName>
    <definedName name="BExISRFKJYUZ4AKW44IJF7RF9Y90" hidden="1">[15]BS!#REF!</definedName>
    <definedName name="BExISVHAOSHJ0K9JU2AJ0SHBWXGR" localSheetId="17" hidden="1">Trade Working [26]Capital!$B$23:$K$33</definedName>
    <definedName name="BExISVHAOSHJ0K9JU2AJ0SHBWXGR" hidden="1">Trade Working [26]Capital!$B$23:$K$33</definedName>
    <definedName name="BExIT1MK8TBAK3SNP36A8FKDQSOK" hidden="1">[15]BS!#REF!</definedName>
    <definedName name="BExIT2ISB4P7HX84HLFXF3W2Y567" localSheetId="17" hidden="1">Analysis Report All [19]Items!$H$5:$I$5</definedName>
    <definedName name="BExIT2ISB4P7HX84HLFXF3W2Y567" hidden="1">Analysis Report All [19]Items!$H$5:$I$5</definedName>
    <definedName name="BExIT40QD8AMD6CYZ17X5EJ6W7MA" hidden="1">#REF!</definedName>
    <definedName name="BExIT5IOZLN6CG0JHUVABWZJTBYV" localSheetId="17" hidden="1">#N/A</definedName>
    <definedName name="BExIT5IOZLN6CG0JHUVABWZJTBYV" hidden="1">#N/A</definedName>
    <definedName name="BExITRJSJ8EOEU46CIIMPXIKZXG3" localSheetId="17" hidden="1">List of Journal [31]Entries!$H$9:$I$9</definedName>
    <definedName name="BExITRJSJ8EOEU46CIIMPXIKZXG3" hidden="1">List of Journal [31]Entries!$H$9:$I$9</definedName>
    <definedName name="BExITU8VU6VCJDB61BJLGENEKHRS" localSheetId="17" hidden="1">Analysis Report All [19]Items!$D$27:$I$59</definedName>
    <definedName name="BExITU8VU6VCJDB61BJLGENEKHRS" hidden="1">Analysis Report All [19]Items!$D$27:$I$59</definedName>
    <definedName name="BExITUP0GKU4LWGX9LFR7IZP8EJO" localSheetId="17" hidden="1">Operating [22]Margin!$B$11:$K$15</definedName>
    <definedName name="BExITUP0GKU4LWGX9LFR7IZP8EJO" hidden="1">Operating [22]Margin!$B$11:$K$15</definedName>
    <definedName name="BExIUH67D5HNT46X1K6A678V0MI1" localSheetId="17" hidden="1">Analysis Report All [19]Items!$H$15:$I$15</definedName>
    <definedName name="BExIUH67D5HNT46X1K6A678V0MI1" hidden="1">Analysis Report All [19]Items!$H$15:$I$15</definedName>
    <definedName name="BExIUHMC8XFNOV7EB84LCMRMHJSV" localSheetId="17" hidden="1">Balance [25]Sheet!$B$27:$K$41</definedName>
    <definedName name="BExIUHMC8XFNOV7EB84LCMRMHJSV" hidden="1">Balance [25]Sheet!$B$27:$K$41</definedName>
    <definedName name="BExIUPEU55BIG3736LXCYXKGC16I" localSheetId="17" hidden="1">Analysis Report All [19]Items!$A$50:$B$123</definedName>
    <definedName name="BExIUPEU55BIG3736LXCYXKGC16I" hidden="1">Analysis Report All [19]Items!$A$50:$B$123</definedName>
    <definedName name="BExIUPPMP04EF9549OHBJJJ0YYOG" localSheetId="17" hidden="1">Analysis Report All [19]Items!$D$5:$F$23</definedName>
    <definedName name="BExIUPPMP04EF9549OHBJJJ0YYOG" hidden="1">Analysis Report All [19]Items!$D$5:$F$23</definedName>
    <definedName name="BExIURIEHUHLZL0NJ35OMC5LIQP8" localSheetId="17"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7"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7" hidden="1">#N/A</definedName>
    <definedName name="BExIVGOPOKZYPZ8X9I0A18Z47GN5" hidden="1">#N/A</definedName>
    <definedName name="BExIVMOIPSEWSIHIDDLOXESQ28A0" hidden="1">[15]BS!#REF!</definedName>
    <definedName name="BExIVP2U2FVND2UQ0MQUNHA8XD12" localSheetId="17"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7"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7" hidden="1">Operating [17]Profit!$J$1:$L$1</definedName>
    <definedName name="BExIWLLFQ1GI6NPZ6NFSLP6JU1Y0" hidden="1">Operating [17]Profit!$J$1:$L$1</definedName>
    <definedName name="BExIWXKZEOHTP5R8UF43BE9O24P4" localSheetId="17"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7" hidden="1">#N/A</definedName>
    <definedName name="BExIXL3WT3901ZNYYH8AWMI02XZU" hidden="1">#N/A</definedName>
    <definedName name="BExIXNNP0ALPYAAN70E27VDR1EUH" localSheetId="17" hidden="1">Order [16]Intake!$B$11:$K$20</definedName>
    <definedName name="BExIXNNP0ALPYAAN70E27VDR1EUH" hidden="1">Order [16]Intake!$B$11:$K$20</definedName>
    <definedName name="BExIXOELMP14A2HYCKS25WBOX5X1" localSheetId="17" hidden="1">Analysis Report All [19]Items!$J$14</definedName>
    <definedName name="BExIXOELMP14A2HYCKS25WBOX5X1" hidden="1">Analysis Report All [19]Items!$J$14</definedName>
    <definedName name="BExIXQCT4HDH0ZGP88H9D6FTG724" hidden="1">#REF!</definedName>
    <definedName name="BExIXVWCD76IXT80OMBW0AR1BVG7" localSheetId="17" hidden="1">Analysis Report All [19]Items!$H$6:$I$6</definedName>
    <definedName name="BExIXVWCD76IXT80OMBW0AR1BVG7" hidden="1">Analysis Report All [19]Items!$H$6:$I$6</definedName>
    <definedName name="BExIXZ71HOOU15XINMRDMQF459SY" hidden="1">#REF!</definedName>
    <definedName name="BExIY5XWS1C6CORGCIDOKY0C0GPF" localSheetId="17" hidden="1">Group Balance [25]Sheet!$B$10:$K$20</definedName>
    <definedName name="BExIY5XWS1C6CORGCIDOKY0C0GPF" hidden="1">Group Balance [25]Sheet!$B$10:$K$20</definedName>
    <definedName name="BExIY6ZK288PR9A3MB60B5LLPOF9" localSheetId="17" hidden="1">Analysis Report All [19]Items!$H$10:$I$10</definedName>
    <definedName name="BExIY6ZK288PR9A3MB60B5LLPOF9" hidden="1">Analysis Report All [19]Items!$H$10:$I$10</definedName>
    <definedName name="BExIY7VY0W25SO08UY3U1PF2HB25" localSheetId="17" hidden="1">Order [16]Intake!$K$1</definedName>
    <definedName name="BExIY7VY0W25SO08UY3U1PF2HB25" hidden="1">Order [16]Intake!$K$1</definedName>
    <definedName name="BExIYBHFQAQZD8ZCE4SO69JM1B5A" hidden="1">#REF!</definedName>
    <definedName name="BExIYJVIQ0J4101F36V9KYUXW64T" localSheetId="17"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7" hidden="1">Analysis Report All [19]Items!$D$12:$K$42</definedName>
    <definedName name="BExIZGE4LXPOKBIWA5ZJS8VCXUDI" hidden="1">Analysis Report All [19]Items!$D$12:$K$42</definedName>
    <definedName name="BExIZPJ9GPQLCMYT1W1A0ISPV7D9" localSheetId="17"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7" hidden="1">Balance [25]Sheet!$B$27:$K$41</definedName>
    <definedName name="BExJ02Q1F122YPNMMI7HO2GG97V5" hidden="1">Balance [25]Sheet!$B$27:$K$41</definedName>
    <definedName name="BExJ072EDRHJGJH73HLOME4F3P4J" localSheetId="17" hidden="1">#N/A</definedName>
    <definedName name="BExJ072EDRHJGJH73HLOME4F3P4J" hidden="1">#N/A</definedName>
    <definedName name="BExJ08KCLESSXSZG4MOZDCNOTQMT" localSheetId="17" hidden="1">List of Journal [31]Entries!$J$6</definedName>
    <definedName name="BExJ08KCLESSXSZG4MOZDCNOTQMT" hidden="1">List of Journal [31]Entries!$J$6</definedName>
    <definedName name="BExJ0DT97ONBM5BU5KFXDVZ4P3YE" localSheetId="17" hidden="1">Operating [22]Margin!$B$11:$K$15</definedName>
    <definedName name="BExJ0DT97ONBM5BU5KFXDVZ4P3YE" hidden="1">Operating [22]Margin!$B$11:$K$15</definedName>
    <definedName name="BExJ1DXALN23JUAKLPS3NJVT9SCM" hidden="1">#REF!</definedName>
    <definedName name="BExKCEUWEXHEBEO5XJ33WBLHCVNW" localSheetId="17" hidden="1">Trade Working [26]Capital!$B$11:$K$18</definedName>
    <definedName name="BExKCEUWEXHEBEO5XJ33WBLHCVNW" hidden="1">Trade Working [26]Capital!$B$11:$K$18</definedName>
    <definedName name="BExKD88CJ67E5H8C7TP1T4A2T9MX" localSheetId="17"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7" hidden="1">Operating [22]Margin!$B$21:$K$31</definedName>
    <definedName name="BExKED507A5UUXM3PQVKDLJSAR8W" hidden="1">Operating [22]Margin!$B$21:$K$31</definedName>
    <definedName name="BExKEDFSLL8BEX6TMBFAHPM9SPEG" localSheetId="17" hidden="1">Group Balance [25]Sheet!$B$10:$K$20</definedName>
    <definedName name="BExKEDFSLL8BEX6TMBFAHPM9SPEG" hidden="1">Group Balance [25]Sheet!$B$10:$K$20</definedName>
    <definedName name="BExKELTY64EAXF65WON3D2ZW5QCA" localSheetId="17" hidden="1">Analysis Report All [19]Items!$H$11:$I$11</definedName>
    <definedName name="BExKELTY64EAXF65WON3D2ZW5QCA" hidden="1">Analysis Report All [19]Items!$H$11:$I$11</definedName>
    <definedName name="BExKEODPKIREZKLQICGCAV0BVT9D" localSheetId="17"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7" hidden="1">List of Journal [31]Entries!$J$5</definedName>
    <definedName name="BExKF0TE84XI8SHH4MLXHDGQFX97" hidden="1">List of Journal [31]Entries!$J$5</definedName>
    <definedName name="BExKF1476PQQJKISVOZ5HXEDC06Y" localSheetId="17" hidden="1">Business EBIT [21]Bulk!$B$10:$K$20</definedName>
    <definedName name="BExKF1476PQQJKISVOZ5HXEDC06Y" hidden="1">Business EBIT [21]Bulk!$B$10:$K$20</definedName>
    <definedName name="BExKF97IORORCTVUHEQVH880O21W" localSheetId="17"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7" hidden="1">Balance [25]Sheet!$B$11:$K$21</definedName>
    <definedName name="BExKFJECWUEYCDH8CRSJ8HO42VNS" hidden="1">Balance [25]Sheet!$B$11:$K$21</definedName>
    <definedName name="BExKFL73BRCCBW7SAHY266HKRLZG" hidden="1">#REF!</definedName>
    <definedName name="BExKFMZTD8E8TQ59HM5N2SMYVAFG" localSheetId="17"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7" hidden="1">Check Closing '[27]2007'!$D$3:$G$5</definedName>
    <definedName name="BExKG6X9VGSTVJTS7X4Y86COB0QP" hidden="1">Check Closing '[27]2007'!$D$3:$G$5</definedName>
    <definedName name="BExKG7DHTT91BWWBB2QI2P3YJ5K4" localSheetId="17" hidden="1">#N/A</definedName>
    <definedName name="BExKG7DHTT91BWWBB2QI2P3YJ5K4" hidden="1">#N/A</definedName>
    <definedName name="BExKGA2M8GEPGC6VT96NQ364JLR8" localSheetId="17" hidden="1">List of Journal [31]Entries!$D$5:$F$36</definedName>
    <definedName name="BExKGA2M8GEPGC6VT96NQ364JLR8" hidden="1">List of Journal [31]Entries!$D$5:$F$36</definedName>
    <definedName name="BExKGF0L44S78D33WMQ1A75TRKB9" hidden="1">[15]BS!#REF!</definedName>
    <definedName name="BExKGF633NGFNWRR5UFS41NPN5FZ" localSheetId="17" hidden="1">Order [16]Intake!$K$1</definedName>
    <definedName name="BExKGF633NGFNWRR5UFS41NPN5FZ" hidden="1">Order [16]Intake!$K$1</definedName>
    <definedName name="BExKGIWUETX97WQGD7PCSYEPXYZF" localSheetId="17"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7" hidden="1">#N/A</definedName>
    <definedName name="BExKGR069ORDS3I7DSJONQUT1N5L" hidden="1">#N/A</definedName>
    <definedName name="BExKGRLRN7OEK0ZWW8ST89TWXC9E" localSheetId="17" hidden="1">Analysis Report All [19]Items!$J$10</definedName>
    <definedName name="BExKGRLRN7OEK0ZWW8ST89TWXC9E" hidden="1">Analysis Report All [19]Items!$J$10</definedName>
    <definedName name="BExKGUQYDO61DI6UVT2AYANNASAO" localSheetId="17" hidden="1">Operating [17]Profit!$B$21:$K$31</definedName>
    <definedName name="BExKGUQYDO61DI6UVT2AYANNASAO" hidden="1">Operating [17]Profit!$B$21:$K$31</definedName>
    <definedName name="BExKGW3MEUNL5KGQAKD8XODR2Q9U" localSheetId="17" hidden="1">Balance [25]Sheet!$B$11:$K$21</definedName>
    <definedName name="BExKGW3MEUNL5KGQAKD8XODR2Q9U" hidden="1">Balance [25]Sheet!$B$11:$K$21</definedName>
    <definedName name="BExKH7MX5XSF8YNHPZ83APYC29JD" localSheetId="17"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7" hidden="1">List of Journal [31]Entries!$H$8:$I$8</definedName>
    <definedName name="BExKHQDCUQWHDY0QNWE627FD8TKH" hidden="1">List of Journal [31]Entries!$H$8:$I$8</definedName>
    <definedName name="BExKHUKF18YSBF5ONF5FN7WCAWQE" localSheetId="17" hidden="1">Analysis Report All [19]Items!$A$47:$B$80</definedName>
    <definedName name="BExKHUKF18YSBF5ONF5FN7WCAWQE" hidden="1">Analysis Report All [19]Items!$A$47:$B$80</definedName>
    <definedName name="BExKHXUXB1C1A22XLX8GCI30TFPA" hidden="1">#REF!</definedName>
    <definedName name="BExKHYM0OIBV8UHO26WXH6ATYQP4" localSheetId="17" hidden="1">Balance [25]Sheet!$K$1</definedName>
    <definedName name="BExKHYM0OIBV8UHO26WXH6ATYQP4" hidden="1">Balance [25]Sheet!$K$1</definedName>
    <definedName name="BExKI27FQYTWNKYYBPJIMW7YRKTV" localSheetId="17" hidden="1">Balance [25]Sheet!$B$11:$K$21</definedName>
    <definedName name="BExKI27FQYTWNKYYBPJIMW7YRKTV" hidden="1">Balance [25]Sheet!$B$11:$K$21</definedName>
    <definedName name="BExKI2NKKLZCLGR26LIAUT2LV6KM" localSheetId="17" hidden="1">Analysis Report All [19]Items!$A$30:$B$35</definedName>
    <definedName name="BExKI2NKKLZCLGR26LIAUT2LV6KM" hidden="1">Analysis Report All [19]Items!$A$30:$B$35</definedName>
    <definedName name="BExKI2T0L2RN7B94JP2LWUYQE1FP" localSheetId="17" hidden="1">Operating [17]Profit!$B$11:$K$15</definedName>
    <definedName name="BExKI2T0L2RN7B94JP2LWUYQE1FP" hidden="1">Operating [17]Profit!$B$11:$K$15</definedName>
    <definedName name="BExKIB75NWDZ7SJDQ7FSY6G38EXY" localSheetId="17"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7" hidden="1">Analysis Report All [19]Items!$H$12:$I$12</definedName>
    <definedName name="BExKIW0YDFAMCMNL0MIM3MKKRDDR" hidden="1">Analysis Report All [19]Items!$H$12:$I$12</definedName>
    <definedName name="BExKIYVIV3FSNYYGDPORWNDREEKR" localSheetId="17" hidden="1">Net [28]Sales!$B$11:$K$16</definedName>
    <definedName name="BExKIYVIV3FSNYYGDPORWNDREEKR" hidden="1">Net [28]Sales!$B$11:$K$16</definedName>
    <definedName name="BExKJ49QQO5URJSK5GJDU0UTTK7Y" localSheetId="17" hidden="1">#N/A</definedName>
    <definedName name="BExKJ49QQO5URJSK5GJDU0UTTK7Y" hidden="1">#N/A</definedName>
    <definedName name="BExKJ97PQM4GVPM03VXKCSHF8BQF" localSheetId="17" hidden="1">Gross Profit bef. Distr. [32]PGP!$B$10</definedName>
    <definedName name="BExKJ97PQM4GVPM03VXKCSHF8BQF" hidden="1">Gross Profit bef. Distr. [32]PGP!$B$10</definedName>
    <definedName name="BExKJGEMUFJ96MFUSWK8WAJW9XZU" localSheetId="17" hidden="1">Analysis Report All [19]Items!$D$3:$E$3</definedName>
    <definedName name="BExKJGEMUFJ96MFUSWK8WAJW9XZU" hidden="1">Analysis Report All [19]Items!$D$3:$E$3</definedName>
    <definedName name="BExKJK5ME8KB7HA0180L7OUZDDGV" hidden="1">[15]BS!#REF!</definedName>
    <definedName name="BExKJRCE54GJUPI35WUDG32KS138" localSheetId="17" hidden="1">#N/A</definedName>
    <definedName name="BExKJRCE54GJUPI35WUDG32KS138" hidden="1">#N/A</definedName>
    <definedName name="BExKJUSJPFUIK20FTVAFJWR2OUYX" hidden="1">[15]BS!#REF!</definedName>
    <definedName name="BExKK84M0EQ8JYX9H8YIO97NU6SH" localSheetId="17" hidden="1">Analysis Report All [19]Items!$H$12:$I$12</definedName>
    <definedName name="BExKK84M0EQ8JYX9H8YIO97NU6SH" hidden="1">Analysis Report All [19]Items!$H$12:$I$12</definedName>
    <definedName name="BExKK8VO35I8ECXSS6PDX0DS860V" localSheetId="17"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7" hidden="1">#N/A</definedName>
    <definedName name="BExKKPD3F7YS2YQ6SP6IE2YFXXTU" hidden="1">#N/A</definedName>
    <definedName name="BExKKVYHSVY0BQE32I98O1SPLGN3" localSheetId="17" hidden="1">Analysis Report All [19]Items!$J$5</definedName>
    <definedName name="BExKKVYHSVY0BQE32I98O1SPLGN3" hidden="1">Analysis Report All [19]Items!$J$5</definedName>
    <definedName name="BExKKWK145SN9IY4TII9TTPXWJOS" localSheetId="17" hidden="1">Net [28]Sales!$B$22:$K$32</definedName>
    <definedName name="BExKKWK145SN9IY4TII9TTPXWJOS" hidden="1">Net [28]Sales!$B$22:$K$32</definedName>
    <definedName name="BExKKX05KCZZZPKOR1NE5A8RGVT4" hidden="1">[15]BS!#REF!</definedName>
    <definedName name="BExKL3G870L59EXLBD78XLHMDN5H" localSheetId="17" hidden="1">Analysis Report All [19]Items!$D$3:$I$9</definedName>
    <definedName name="BExKL3G870L59EXLBD78XLHMDN5H" hidden="1">Analysis Report All [19]Items!$D$3:$I$9</definedName>
    <definedName name="BExKL53GK2D82DVHV8GSHAHBY5QO" hidden="1">#REF!</definedName>
    <definedName name="BExKL6QW7E0MHHCHXPGYN18DRXTD" localSheetId="17" hidden="1">Balance [25]Sheet!$B$27:$K$41</definedName>
    <definedName name="BExKL6QW7E0MHHCHXPGYN18DRXTD" hidden="1">Balance [25]Sheet!$B$27:$K$41</definedName>
    <definedName name="BExKL7703QWQEKLDVVC3PEERUSWZ" localSheetId="17" hidden="1">Trade Working [26]Capital!$K$1</definedName>
    <definedName name="BExKL7703QWQEKLDVVC3PEERUSWZ" hidden="1">Trade Working [26]Capital!$K$1</definedName>
    <definedName name="BExKLA1EGJB4N0XXBXAWAZD3BDHG" localSheetId="17" hidden="1">Analysis Report All [19]Items!$A$30:$B$35</definedName>
    <definedName name="BExKLA1EGJB4N0XXBXAWAZD3BDHG" hidden="1">Analysis Report All [19]Items!$A$30:$B$35</definedName>
    <definedName name="BExKLH31QOQIA4264POWOQ53MVNP" localSheetId="17"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7" hidden="1">Balance [25]Sheet!$K$1</definedName>
    <definedName name="BExKLQDKF5NDG4C5AIPJ3LLT1R59" hidden="1">Balance [25]Sheet!$K$1</definedName>
    <definedName name="BExKLYRO3U5AN5QTW9M4S4LDMN8K" hidden="1">[15]BS!#REF!</definedName>
    <definedName name="BExKM8NPNKSGKZKYUK3UA2UCNC27" localSheetId="17" hidden="1">Analysis Report All [19]Items!$H$9:$I$9</definedName>
    <definedName name="BExKM8NPNKSGKZKYUK3UA2UCNC27" hidden="1">Analysis Report All [19]Items!$H$9:$I$9</definedName>
    <definedName name="BExKMLE6RF5I2ZHBY7Q85HJIMR5K" localSheetId="17" hidden="1">Gross Profit bef. Distr. [21]Bulk!$B$10:$K$20</definedName>
    <definedName name="BExKMLE6RF5I2ZHBY7Q85HJIMR5K" hidden="1">Gross Profit bef. Distr. [21]Bulk!$B$10:$K$20</definedName>
    <definedName name="BExKMUONQV6VCZ4KOCYAVM4G8S23" localSheetId="17" hidden="1">Check Closing '[27]2007'!$A$16:$B$16</definedName>
    <definedName name="BExKMUONQV6VCZ4KOCYAVM4G8S23" hidden="1">Check Closing '[27]2007'!$A$16:$B$16</definedName>
    <definedName name="BExKMWBX4EH3EYJ07UFEM08NB40Z" hidden="1">[15]BS!#REF!</definedName>
    <definedName name="BExKMZ15Z457XHJ0HRO34IXOHR7V" localSheetId="17"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7" hidden="1">Analysis Report All [19]Items!$H$12:$I$12</definedName>
    <definedName name="BExKNOCTY7B5JKCVIWCDHTWDO91E" hidden="1">Analysis Report All [19]Items!$H$12:$I$12</definedName>
    <definedName name="BExKNV8UHVRGT2U8NYNU1ORY98AG" localSheetId="17" hidden="1">Personnel in [20]FTE!$B$11:$K$15</definedName>
    <definedName name="BExKNV8UHVRGT2U8NYNU1ORY98AG" hidden="1">Personnel in [20]FTE!$B$11:$K$15</definedName>
    <definedName name="BExKNZQUKQQG2Y97R74G4O4BJP1L" hidden="1">[15]BS!#REF!</definedName>
    <definedName name="BExKO01MXK16UFKKZZWVH28TK1D9" localSheetId="17"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7" hidden="1">Analysis Report All [19]Items!$J$10</definedName>
    <definedName name="BExKO36TU7AWPC62PKKTX4THZG12" hidden="1">Analysis Report All [19]Items!$J$10</definedName>
    <definedName name="BExKO6SBFRQ1OL1QLTGQHUBCLGWH" localSheetId="17" hidden="1">Operating [22]Margin!$B$22:$K$32</definedName>
    <definedName name="BExKO6SBFRQ1OL1QLTGQHUBCLGWH" hidden="1">Operating [22]Margin!$B$22:$K$32</definedName>
    <definedName name="BExKOCS3PNYU4ZH5TX38QDWN3TP0" localSheetId="17" hidden="1">Analysis Report All [19]Items!$H$11:$I$11</definedName>
    <definedName name="BExKOCS3PNYU4ZH5TX38QDWN3TP0" hidden="1">Analysis Report All [19]Items!$H$11:$I$11</definedName>
    <definedName name="BExKOEA2LUNY127ZP2UZC5MH2O8I" localSheetId="17" hidden="1">Net [28]Sales!$B$37:$K$43</definedName>
    <definedName name="BExKOEA2LUNY127ZP2UZC5MH2O8I" hidden="1">Net [28]Sales!$B$37:$K$43</definedName>
    <definedName name="BExKOL0WAT0SMFQCCL518N5HX8ZF" localSheetId="17" hidden="1">Net [28]Sales!$K$1</definedName>
    <definedName name="BExKOL0WAT0SMFQCCL518N5HX8ZF" hidden="1">Net [28]Sales!$K$1</definedName>
    <definedName name="BExKOL67IEESNRCWZ6PXLTEPH7AG" localSheetId="17" hidden="1">Analysis Report All [19]Items!$A$22:$B$40</definedName>
    <definedName name="BExKOL67IEESNRCWZ6PXLTEPH7AG" hidden="1">Analysis Report All [19]Items!$A$22:$B$40</definedName>
    <definedName name="BExKOVID0F212G94VWKJQKUQASHL" hidden="1">#REF!</definedName>
    <definedName name="BExKP4STVDSB3HUV6CJNHU3W9LDS" localSheetId="17" hidden="1">Net [28]Sales!$K$1</definedName>
    <definedName name="BExKP4STVDSB3HUV6CJNHU3W9LDS" hidden="1">Net [28]Sales!$K$1</definedName>
    <definedName name="BExKP5P88JXK6Z2H1FK8U9C1VRXB" localSheetId="17" hidden="1">Operating [17]Profit!$B$22:$K$32</definedName>
    <definedName name="BExKP5P88JXK6Z2H1FK8U9C1VRXB" hidden="1">Operating [17]Profit!$B$22:$K$32</definedName>
    <definedName name="BExKP8ZWIBBSTNZOWNWG9FYHPRIF" localSheetId="17" hidden="1">Operating [22]Margin!$B$11:$K$15</definedName>
    <definedName name="BExKP8ZWIBBSTNZOWNWG9FYHPRIF" hidden="1">Operating [22]Margin!$B$11:$K$15</definedName>
    <definedName name="BExKPTOEMFP17A3URZWYWAFOC6JZ" localSheetId="17" hidden="1">Analysis Report All [19]Items!$J$9</definedName>
    <definedName name="BExKPTOEMFP17A3URZWYWAFOC6JZ" hidden="1">Analysis Report All [19]Items!$J$9</definedName>
    <definedName name="BExKQALWGALF1WCQNVA0J5ODBS4G" localSheetId="17" hidden="1">Operating [17]Profit!$B$22:$K$32</definedName>
    <definedName name="BExKQALWGALF1WCQNVA0J5ODBS4G" hidden="1">Operating [17]Profit!$B$22:$K$32</definedName>
    <definedName name="BExKQE7E2I25DCVP6VZT6GDRLCDK" hidden="1">#REF!</definedName>
    <definedName name="BExKQF98NE65T0JRALT2S7YJDTAR" localSheetId="17" hidden="1">Balance [25]Sheet!$K$1:$M$1</definedName>
    <definedName name="BExKQF98NE65T0JRALT2S7YJDTAR" hidden="1">Balance [25]Sheet!$K$1:$M$1</definedName>
    <definedName name="BExKQOEA7HV9U5DH9C8JXFD62EKH" hidden="1">[15]BS!#REF!</definedName>
    <definedName name="BExKQPLFADN9NE410W9LSHFQ6ZOL" localSheetId="17" hidden="1">#N/A</definedName>
    <definedName name="BExKQPLFADN9NE410W9LSHFQ6ZOL" hidden="1">#N/A</definedName>
    <definedName name="BExKQQN9LGEE68JDK7V6W91AREHZ" hidden="1">#REF!</definedName>
    <definedName name="BExKQU39D9L8NC53RD21GKBDRFHX" localSheetId="17"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7" hidden="1">#N/A</definedName>
    <definedName name="BExKRF7UXQPVEUKD965BXRVP22VR" hidden="1">#N/A</definedName>
    <definedName name="BExKRKB9ZFLPE9V3Z4ICW5P9MHOU" hidden="1">#REF!</definedName>
    <definedName name="BExKRSJXAF2Z0V9W93BJYSLDWHCK" localSheetId="17" hidden="1">Analysis Report All [19]Items!$J$13</definedName>
    <definedName name="BExKRSJXAF2Z0V9W93BJYSLDWHCK" hidden="1">Analysis Report All [19]Items!$J$13</definedName>
    <definedName name="BExKRWAW9YDIF1HVTDB8UREBMDF1" localSheetId="17" hidden="1">Analysis Report All Items [23]LC!$J$13</definedName>
    <definedName name="BExKRWAW9YDIF1HVTDB8UREBMDF1" hidden="1">Analysis Report All Items [23]LC!$J$13</definedName>
    <definedName name="BExKS3HT7KZY40ESYY7GRXMG9VMS" localSheetId="17" hidden="1">Analysis Report All [19]Items!$H$8:$I$8</definedName>
    <definedName name="BExKS3HT7KZY40ESYY7GRXMG9VMS" hidden="1">Analysis Report All [19]Items!$H$8:$I$8</definedName>
    <definedName name="BExKSA37DZTCK6H13HPIKR0ZFVL8" hidden="1">[15]BS!#REF!</definedName>
    <definedName name="BExKSDOO6R9ZNGZ8MJSG0YK44ZEZ" localSheetId="17" hidden="1">Analysis Report All [19]Items!$A$22:$B$40</definedName>
    <definedName name="BExKSDOO6R9ZNGZ8MJSG0YK44ZEZ" hidden="1">Analysis Report All [19]Items!$A$22:$B$40</definedName>
    <definedName name="BExKSFMOMSZYDE0WNC94F40S6636" hidden="1">[15]BS!#REF!</definedName>
    <definedName name="BExKSPO9BVUXWAZC9BY27H2P4H0Z" localSheetId="17" hidden="1">Analysis Report All [19]Items!$H$16:$I$16</definedName>
    <definedName name="BExKSPO9BVUXWAZC9BY27H2P4H0Z" hidden="1">Analysis Report All [19]Items!$H$16:$I$16</definedName>
    <definedName name="BExKSUBEQ7GKRKNWNHLK3DY3M5FV" localSheetId="17" hidden="1">Check Closing '[27]2007'!$A$16:$B$16</definedName>
    <definedName name="BExKSUBEQ7GKRKNWNHLK3DY3M5FV" hidden="1">Check Closing '[27]2007'!$A$16:$B$16</definedName>
    <definedName name="BExKSX60G1MUS689FXIGYP2F7C62" hidden="1">[15]BS!#REF!</definedName>
    <definedName name="BExKT0LZY94UU70YGY3RN7ZYL30X" localSheetId="17" hidden="1">Operating [22]Margin!$B$11:$K$16</definedName>
    <definedName name="BExKT0LZY94UU70YGY3RN7ZYL30X" hidden="1">Operating [22]Margin!$B$11:$K$16</definedName>
    <definedName name="BExKT3GJFNGAM09H5F615E36A38C" hidden="1">[15]BS!#REF!</definedName>
    <definedName name="BExKTLL8O8UHSMU3C94G0UGTVSRY" localSheetId="17" hidden="1">Trade Working [26]Capital!$B$11:$K$17</definedName>
    <definedName name="BExKTLL8O8UHSMU3C94G0UGTVSRY" hidden="1">Trade Working [26]Capital!$B$11:$K$17</definedName>
    <definedName name="BExKTPSBXDA6IWQJZ7JRIJOXWKIP" localSheetId="17" hidden="1">Order [16]Intake!$K$1:$K$1</definedName>
    <definedName name="BExKTPSBXDA6IWQJZ7JRIJOXWKIP" hidden="1">Order [16]Intake!$K$1:$K$1</definedName>
    <definedName name="BExKTQU66QM3IEVCRR92T1LKC5QW" localSheetId="17" hidden="1">Operating [17]Profit!$B$22:$K$32</definedName>
    <definedName name="BExKTQU66QM3IEVCRR92T1LKC5QW" hidden="1">Operating [17]Profit!$B$22:$K$32</definedName>
    <definedName name="BExKTSHES3X9UP589CUXO42Z69ES" localSheetId="17" hidden="1">Personnel in [20]FTE!$K$1</definedName>
    <definedName name="BExKTSHES3X9UP589CUXO42Z69ES" hidden="1">Personnel in [20]FTE!$K$1</definedName>
    <definedName name="BExKTUKYYU0F6TUW1RXV24LRAZFE" hidden="1">[15]BS!#REF!</definedName>
    <definedName name="BExKTVHCXX7J6D3AOOSMDR7L7JP0" localSheetId="17"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7" hidden="1">List of Journal [31]Entries!$H$9:$I$9</definedName>
    <definedName name="BExKUCPN3QOF8IZTRA4S2TITDXQ0" hidden="1">List of Journal [31]Entries!$H$9:$I$9</definedName>
    <definedName name="BExKUENVD9MJF69OHRTV1RIDHCW5" localSheetId="17" hidden="1">Personnel in [20]FTE!$B$21:$K$31</definedName>
    <definedName name="BExKUENVD9MJF69OHRTV1RIDHCW5" hidden="1">Personnel in [20]FTE!$B$21:$K$31</definedName>
    <definedName name="BExKUJR9V457BWP7Y1W82B6Y0TNN" localSheetId="17" hidden="1">Order [16]Intake!$K$1</definedName>
    <definedName name="BExKUJR9V457BWP7Y1W82B6Y0TNN" hidden="1">Order [16]Intake!$K$1</definedName>
    <definedName name="BExKUOJWN6XRXIRPUHUC8K2WY72H" localSheetId="17" hidden="1">Analysis Report All [19]Items!$A$16:$B$16</definedName>
    <definedName name="BExKUOJWN6XRXIRPUHUC8K2WY72H" hidden="1">Analysis Report All [19]Items!$A$16:$B$16</definedName>
    <definedName name="BExKUQY92GOKR8MUHFH436L9AWNK" localSheetId="17" hidden="1">Operating [17]Profit!$B$11:$K$16</definedName>
    <definedName name="BExKUQY92GOKR8MUHFH436L9AWNK" hidden="1">Operating [17]Profit!$B$11:$K$16</definedName>
    <definedName name="BExKUTSMQI53P39A57A6ID56ROUY" localSheetId="17" hidden="1">Gross Profit [21]Bulk!$B$10:$K$20</definedName>
    <definedName name="BExKUTSMQI53P39A57A6ID56ROUY" hidden="1">Gross Profit [21]Bulk!$B$10:$K$20</definedName>
    <definedName name="BExKV9OI7VRDLTLMHPD3KD9E7W2J" localSheetId="17" hidden="1">Group Balance [25]Sheet!$B$26:$K$40</definedName>
    <definedName name="BExKV9OI7VRDLTLMHPD3KD9E7W2J" hidden="1">Group Balance [25]Sheet!$B$26:$K$40</definedName>
    <definedName name="BExKVAVNXDPY6V18P1CJZP5P9I1O" hidden="1">#REF!</definedName>
    <definedName name="BExKVD4OIV9CJ91UWB35TT8EE261" localSheetId="17" hidden="1">#N/A</definedName>
    <definedName name="BExKVD4OIV9CJ91UWB35TT8EE261" hidden="1">#N/A</definedName>
    <definedName name="BExKVDVK6HN74GQPTXICP9BFC8CF" hidden="1">[15]BS!#REF!</definedName>
    <definedName name="BExKVQ5Y5I1S2EMI73GMLCMH5X8P" localSheetId="17" hidden="1">Balance [25]Sheet!$B$27:$K$41</definedName>
    <definedName name="BExKVQ5Y5I1S2EMI73GMLCMH5X8P" hidden="1">Balance [25]Sheet!$B$27:$K$41</definedName>
    <definedName name="BExKVUYK4ZITJCIIJYZJMM95A4XU" localSheetId="17" hidden="1">Analysis Report All [19]Items!$H$12:$I$12</definedName>
    <definedName name="BExKVUYK4ZITJCIIJYZJMM95A4XU" hidden="1">Analysis Report All [19]Items!$H$12:$I$12</definedName>
    <definedName name="BExKVZ5MC4MVFDGDVODNEWAVDHI0" localSheetId="17"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7" hidden="1">Net [28]Sales!$B$21:$K$31</definedName>
    <definedName name="BExKWF1HUKP51Y4958RWNMHWKVL7" hidden="1">Net [28]Sales!$B$21:$K$31</definedName>
    <definedName name="BExKWO15BLKJG8WHF3O0A53R0EJ5" localSheetId="17" hidden="1">Operating [17]Profit!$B$19:$K$29</definedName>
    <definedName name="BExKWO15BLKJG8WHF3O0A53R0EJ5" hidden="1">Operating [17]Profit!$B$19:$K$29</definedName>
    <definedName name="BExM94D568DD8EY7OFESPO9TBL11" localSheetId="17" hidden="1">Operating [17]Profit!$J$1</definedName>
    <definedName name="BExM94D568DD8EY7OFESPO9TBL11" hidden="1">Operating [17]Profit!$J$1</definedName>
    <definedName name="BExM9NUG3Q31X01AI9ZJCZIX25CS" hidden="1">[15]BS!#REF!</definedName>
    <definedName name="BExMA5TUQ28CIWWJE6OJMX2YCBPP" localSheetId="17" hidden="1">Trade Working [26]Capital!$B$23:$K$33</definedName>
    <definedName name="BExMA5TUQ28CIWWJE6OJMX2YCBPP" hidden="1">Trade Working [26]Capital!$B$23:$K$33</definedName>
    <definedName name="BExMA6Q7YOY5XJSVPP8H730FAPV2" localSheetId="17" hidden="1">Analysis Report All Items [23]LC!$F$3</definedName>
    <definedName name="BExMA6Q7YOY5XJSVPP8H730FAPV2" hidden="1">Analysis Report All Items [23]LC!$F$3</definedName>
    <definedName name="BExMAJ0KV31M1CUYFW46904L8EM4" localSheetId="17" hidden="1">Group Trade Working [26]Capital!$B$22:$K$32</definedName>
    <definedName name="BExMAJ0KV31M1CUYFW46904L8EM4" hidden="1">Group Trade Working [26]Capital!$B$22:$K$32</definedName>
    <definedName name="BExMAJM5EIX1A9Y5NDECQWNDC2ED" localSheetId="17" hidden="1">Analysis Report All [19]Items!$J$5</definedName>
    <definedName name="BExMAJM5EIX1A9Y5NDECQWNDC2ED" hidden="1">Analysis Report All [19]Items!$J$5</definedName>
    <definedName name="BExMAPLYL2EH8FS1XCFHYDYPH448" localSheetId="17" hidden="1">#N/A</definedName>
    <definedName name="BExMAPLYL2EH8FS1XCFHYDYPH448" hidden="1">#N/A</definedName>
    <definedName name="BExMAPWS27HCXH1MARBJP9LGM0J5" localSheetId="17" hidden="1">Operating [22]Margin!$B$22</definedName>
    <definedName name="BExMAPWS27HCXH1MARBJP9LGM0J5" hidden="1">Operating [22]Margin!$B$22</definedName>
    <definedName name="BExMASLULN2PJJCW14ZG189G4T6S" localSheetId="17"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7" hidden="1">List of Journal [31]Entries!$A$17:$B$17</definedName>
    <definedName name="BExMBOOC4RWBD2PYSFEUF10M3B08" hidden="1">List of Journal [31]Entries!$A$17:$B$17</definedName>
    <definedName name="BExMBQRPP4E4A70OE0Z0XLUHSU57" localSheetId="17" hidden="1">Operating [17]Profit!$B$11:$J$12</definedName>
    <definedName name="BExMBQRPP4E4A70OE0Z0XLUHSU57" hidden="1">Operating [17]Profit!$B$11:$J$12</definedName>
    <definedName name="BExMBUIN39FOHDRMDZ9H0LMSL1QO" localSheetId="17" hidden="1">Analysis Report All [19]Items!$D$3:$I$9</definedName>
    <definedName name="BExMBUIN39FOHDRMDZ9H0LMSL1QO" hidden="1">Analysis Report All [19]Items!$D$3:$I$9</definedName>
    <definedName name="BExMBYPQDG9AYDQ5E8IECVFREPO6" hidden="1">[15]BS!#REF!</definedName>
    <definedName name="BExMC0NQLTGQEWL1CBWD2VAO8ILJ" localSheetId="17" hidden="1">Net [28]Sales!$B$38:$K$44</definedName>
    <definedName name="BExMC0NQLTGQEWL1CBWD2VAO8ILJ" hidden="1">Net [28]Sales!$B$38:$K$44</definedName>
    <definedName name="BExMC1ET86WGV4VID6GAOVNQL1DL" localSheetId="17" hidden="1">Operating [17]Profit!$B$11:$K$16</definedName>
    <definedName name="BExMC1ET86WGV4VID6GAOVNQL1DL" hidden="1">Operating [17]Profit!$B$11:$K$16</definedName>
    <definedName name="BExMC4997VE6EYTLYIGXQ039QKSQ" localSheetId="17" hidden="1">#N/A</definedName>
    <definedName name="BExMC4997VE6EYTLYIGXQ039QKSQ" hidden="1">#N/A</definedName>
    <definedName name="BExMC5GJEIAUT0VVYXK2YCVU1FY7" localSheetId="17" hidden="1">Net [28]Sales!$B$38:$K$44</definedName>
    <definedName name="BExMC5GJEIAUT0VVYXK2YCVU1FY7" hidden="1">Net [28]Sales!$B$38:$K$44</definedName>
    <definedName name="BExMC61ZIB16IRS9TGL6LFFDNX6Z" localSheetId="17" hidden="1">Trade Working [26]Capital!$B$11:$K$19</definedName>
    <definedName name="BExMC61ZIB16IRS9TGL6LFFDNX6Z" hidden="1">Trade Working [26]Capital!$B$11:$K$19</definedName>
    <definedName name="BExMC79B6HYZAANOLE0EIXZIF10D" hidden="1">#REF!</definedName>
    <definedName name="BExMC8B0LAEIF0CME7GGTNJFDN15" localSheetId="17"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7" hidden="1">List of Journal [31]Entries!$H$9:$I$9</definedName>
    <definedName name="BExMCKLDSZMO0UG9WT80AQUNWKU1" hidden="1">List of Journal [31]Entries!$H$9:$I$9</definedName>
    <definedName name="BExMCYTT6TVDWMJXO1NZANRTVNAN" hidden="1">[15]BS!#REF!</definedName>
    <definedName name="BExMD0H7UB10IJP6XNG9HUN6MZNW" localSheetId="17" hidden="1">Analysis Report All [19]Items!$J$10</definedName>
    <definedName name="BExMD0H7UB10IJP6XNG9HUN6MZNW" hidden="1">Analysis Report All [19]Items!$J$10</definedName>
    <definedName name="BExMD0H91ENVUAF6C018E2I7ZQP2" hidden="1">#REF!</definedName>
    <definedName name="BExMD36AXD9QD8OE96E258J5UTAA" localSheetId="17" hidden="1">#N/A</definedName>
    <definedName name="BExMD36AXD9QD8OE96E258J5UTAA" hidden="1">#N/A</definedName>
    <definedName name="BExMD3BMIM9VPVICI2VQJNKYKJBG" localSheetId="17" hidden="1">Analysis Report All [19]Items!$D$3:$E$3</definedName>
    <definedName name="BExMD3BMIM9VPVICI2VQJNKYKJBG" hidden="1">Analysis Report All [19]Items!$D$3:$E$3</definedName>
    <definedName name="BExMD5F6IAV108XYJLXUO9HD0IT6" hidden="1">[15]BS!#REF!</definedName>
    <definedName name="BExMDA7SGI9MDQHI6576EAFJMX9Y" localSheetId="17" hidden="1">Operating [22]Margin!$B$11:$J$12</definedName>
    <definedName name="BExMDA7SGI9MDQHI6576EAFJMX9Y" hidden="1">Operating [22]Margin!$B$11:$J$12</definedName>
    <definedName name="BExMDBEXWELFFMVWKGLFQZUQYR9Q" localSheetId="17" hidden="1">Trade Working [26]Capital!$B$23:$K$33</definedName>
    <definedName name="BExMDBEXWELFFMVWKGLFQZUQYR9Q" hidden="1">Trade Working [26]Capital!$B$23:$K$33</definedName>
    <definedName name="BExMDH3Z779O8Z0QJ569LEVMTR6T" localSheetId="17" hidden="1">Analysis Report All [19]Items!$D$12</definedName>
    <definedName name="BExMDH3Z779O8Z0QJ569LEVMTR6T" hidden="1">Analysis Report All [19]Items!$D$12</definedName>
    <definedName name="BExMDIRDK0DI8P86HB7WPH8QWLSQ" hidden="1">[15]BS!#REF!</definedName>
    <definedName name="BExMDMNMR2X446PIPCTMWIDX854V" localSheetId="17" hidden="1">Analysis Report All [19]Items!$H$7:$I$7</definedName>
    <definedName name="BExMDMNMR2X446PIPCTMWIDX854V" hidden="1">Analysis Report All [19]Items!$H$7:$I$7</definedName>
    <definedName name="BExMDMYA9QQIHPTP7DVXH1JC2RL9" localSheetId="17"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7" hidden="1">Trade Working [26]Capital!$B$11:$K$17</definedName>
    <definedName name="BExME46S0I5RQUP123E172BDCI6C" hidden="1">Trade Working [26]Capital!$B$11:$K$17</definedName>
    <definedName name="BExME830XJNNNQ5L0WBEK4B2N3M5" localSheetId="17" hidden="1">Operating [22]Margin!$K$1</definedName>
    <definedName name="BExME830XJNNNQ5L0WBEK4B2N3M5" hidden="1">Operating [22]Margin!$K$1</definedName>
    <definedName name="BExMEAS3F23S5I3EY6QFG78ZU3MZ" localSheetId="17" hidden="1">Analysis Report All [19]Items!$J$5</definedName>
    <definedName name="BExMEAS3F23S5I3EY6QFG78ZU3MZ" hidden="1">Analysis Report All [19]Items!$J$5</definedName>
    <definedName name="BExMEFQ2P14INRTU483C8Z9QQ9FX" localSheetId="17" hidden="1">Operating [22]Margin!$B$11:$K$15</definedName>
    <definedName name="BExMEFQ2P14INRTU483C8Z9QQ9FX" hidden="1">Operating [22]Margin!$B$11:$K$15</definedName>
    <definedName name="BExMEJGZY1S74RNRHGEH0FDQEL3Q" localSheetId="17"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7" hidden="1">Balance [25]Sheet!$B$11:$K$22</definedName>
    <definedName name="BExMF1LP6FJ21F47W4KDLLKWU7D4" hidden="1">Balance [25]Sheet!$B$11:$K$22</definedName>
    <definedName name="BExMF7WASK5VSY7MRFSI4Z9SVIS8" localSheetId="17" hidden="1">Net [28]Sales!$B$37:$K$43</definedName>
    <definedName name="BExMF7WASK5VSY7MRFSI4Z9SVIS8" hidden="1">Net [28]Sales!$B$37:$K$43</definedName>
    <definedName name="BExMF81S343L48GCQK54A8RPI8FD" localSheetId="17" hidden="1">List of Journal [31]Entries!$J$9</definedName>
    <definedName name="BExMF81S343L48GCQK54A8RPI8FD" hidden="1">List of Journal [31]Entries!$J$9</definedName>
    <definedName name="BExMFDLBSWFMRDYJ2DZETI3EXKN2" hidden="1">[15]BS!#REF!</definedName>
    <definedName name="BExMFPA3VTMXT5LW1OZWPXINQ98B" localSheetId="17" hidden="1">Analysis Report All [19]Items!$H$5:$I$5</definedName>
    <definedName name="BExMFPA3VTMXT5LW1OZWPXINQ98B" hidden="1">Analysis Report All [19]Items!$H$5:$I$5</definedName>
    <definedName name="BExMFPQ7PTZOYAMO7TK32TVHV3IU" localSheetId="17" hidden="1">Analysis Report All [19]Items!$H$16:$I$16</definedName>
    <definedName name="BExMFPQ7PTZOYAMO7TK32TVHV3IU" hidden="1">Analysis Report All [19]Items!$H$16:$I$16</definedName>
    <definedName name="BExMFUTMG7RD14F4SYGLCM2RSLW9" localSheetId="17" hidden="1">Order [16]Intake!$B$11:$K$20</definedName>
    <definedName name="BExMFUTMG7RD14F4SYGLCM2RSLW9" hidden="1">Order [16]Intake!$B$11:$K$20</definedName>
    <definedName name="BExMFXDF37HYES7OHLRQANMEXXYJ" localSheetId="17" hidden="1">Operating [22]Margin!$B$11:$K$16</definedName>
    <definedName name="BExMFXDF37HYES7OHLRQANMEXXYJ" hidden="1">Operating [22]Margin!$B$11:$K$16</definedName>
    <definedName name="BExMG4POF3R3LF76FJ67AVJYL2ZW" localSheetId="17" hidden="1">Analysis Report All [19]Items!$A$18:$B$18</definedName>
    <definedName name="BExMG4POF3R3LF76FJ67AVJYL2ZW" hidden="1">Analysis Report All [19]Items!$A$18:$B$18</definedName>
    <definedName name="BExMGG3PFIHPHX7NXB7HDFI3N12L" hidden="1">[15]BS!#REF!</definedName>
    <definedName name="BExMGI78UPPE5NSRY7E3SIW6KIH0" localSheetId="17" hidden="1">Analysis Report All [19]Items!$H$13:$I$13</definedName>
    <definedName name="BExMGI78UPPE5NSRY7E3SIW6KIH0" hidden="1">Analysis Report All [19]Items!$H$13:$I$13</definedName>
    <definedName name="BExMGISSZUXLFO4U5OXVRL79XFB9" localSheetId="17" hidden="1">Net [28]Sales!$K$1</definedName>
    <definedName name="BExMGISSZUXLFO4U5OXVRL79XFB9" hidden="1">Net [28]Sales!$K$1</definedName>
    <definedName name="BExMGJZYDMETMUWS1XQVINXJP8VB" hidden="1">#REF!</definedName>
    <definedName name="BExMGOXXNDRIHXNWQFZRSIEASYQ8" localSheetId="17" hidden="1">Net [28]Sales!$B$38:$K$44</definedName>
    <definedName name="BExMGOXXNDRIHXNWQFZRSIEASYQ8" hidden="1">Net [28]Sales!$B$38:$K$44</definedName>
    <definedName name="BExMGPOY7XIFVBDE7SFRQOFJN3IW" localSheetId="17" hidden="1">Group Operating [17]Profit!$B$19:$K$29</definedName>
    <definedName name="BExMGPOY7XIFVBDE7SFRQOFJN3IW" hidden="1">Group Operating [17]Profit!$B$19:$K$29</definedName>
    <definedName name="BExMGWQL2AHASBU0YVHLJTHK9SGB" localSheetId="17" hidden="1">#N/A</definedName>
    <definedName name="BExMGWQL2AHASBU0YVHLJTHK9SGB" hidden="1">#N/A</definedName>
    <definedName name="BExMHCX3DD8H0MT2Y7B28P833EQ9" hidden="1">#REF!</definedName>
    <definedName name="BExMHLWR47FUD3NN2FXPT78JEDQV" localSheetId="17" hidden="1">Analysis Report All [19]Items!$A$16:$B$16</definedName>
    <definedName name="BExMHLWR47FUD3NN2FXPT78JEDQV" hidden="1">Analysis Report All [19]Items!$A$16:$B$16</definedName>
    <definedName name="BExMHNEPGZ4ANQD41LXJW3MDETAR" hidden="1">#REF!</definedName>
    <definedName name="BExMHUAVE82T1NSPUXD71K2WIE6J" localSheetId="17" hidden="1">Group Net [28]Sales!$B$33:$K$39</definedName>
    <definedName name="BExMHUAVE82T1NSPUXD71K2WIE6J" hidden="1">Group Net [28]Sales!$B$33:$K$39</definedName>
    <definedName name="BExMHYY0ZDHJSBX5LWBV4JYSSOTH" localSheetId="17" hidden="1">Trade Working [26]Capital!$B$23</definedName>
    <definedName name="BExMHYY0ZDHJSBX5LWBV4JYSSOTH" hidden="1">Trade Working [26]Capital!$B$23</definedName>
    <definedName name="BExMHZ3IIW1N1G4B9C971RR7R76M" localSheetId="17" hidden="1">Gross Profit bef. Distr. [21]Bulk!$B$10:$K$20</definedName>
    <definedName name="BExMHZ3IIW1N1G4B9C971RR7R76M" hidden="1">Gross Profit bef. Distr. [21]Bulk!$B$10:$K$20</definedName>
    <definedName name="BExMI4CEHWNAE0OXGPOSPONL61WF" localSheetId="17" hidden="1">Analysis Report All [19]Items!$H$14:$I$14</definedName>
    <definedName name="BExMI4CEHWNAE0OXGPOSPONL61WF" hidden="1">Analysis Report All [19]Items!$H$14:$I$14</definedName>
    <definedName name="BExMI8JB94SBD9EMNJEK7Y2T6GYU" hidden="1">[15]BS!#REF!</definedName>
    <definedName name="BExMIBDWYJL2LNKWHSZSTB1XX914" localSheetId="17" hidden="1">Analysis Report All Items [23]LC!$J$6</definedName>
    <definedName name="BExMIBDWYJL2LNKWHSZSTB1XX914" hidden="1">Analysis Report All Items [23]LC!$J$6</definedName>
    <definedName name="BExMIDBYNEFAEW7SNFXWWQAOXJFR" localSheetId="17" hidden="1">Operating [17]Profit!$K$1</definedName>
    <definedName name="BExMIDBYNEFAEW7SNFXWWQAOXJFR" hidden="1">Operating [17]Profit!$K$1</definedName>
    <definedName name="BExMIIQ5MBWSIHTFWAQADXMZC22Q" hidden="1">[15]BS!#REF!</definedName>
    <definedName name="BExMIMBMVITF3Z9JKY5U07T258IR" localSheetId="17" hidden="1">#N/A</definedName>
    <definedName name="BExMIMBMVITF3Z9JKY5U07T258IR" hidden="1">#N/A</definedName>
    <definedName name="BExMINDGSIMU0NUZQQAE2O1V6U2M" localSheetId="17" hidden="1">Net [28]Sales!$B$37:$K$43</definedName>
    <definedName name="BExMINDGSIMU0NUZQQAE2O1V6U2M" hidden="1">Net [28]Sales!$B$37:$K$43</definedName>
    <definedName name="BExMINTKNDPEOD1T2F2RDBB9HCUO" localSheetId="17"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7" hidden="1">Balance [25]Sheet!$K$1</definedName>
    <definedName name="BExMJ2T1HK5A18KT5S5URUCQ0H42" hidden="1">Balance [25]Sheet!$K$1</definedName>
    <definedName name="BExMJ8CLWB709IB5ZD5XTP32E26F" localSheetId="17" hidden="1">List of Journal [31]Entries!$J$8</definedName>
    <definedName name="BExMJ8CLWB709IB5ZD5XTP32E26F" hidden="1">List of Journal [31]Entries!$J$8</definedName>
    <definedName name="BExMJ8SUHWVFCKFFA1VWRHX5P5FQ" hidden="1">#REF!</definedName>
    <definedName name="BExMJ9EG0CH3TSV43VX2O58RRIA9" localSheetId="17" hidden="1">Operating [17]Profit!$K$1</definedName>
    <definedName name="BExMJ9EG0CH3TSV43VX2O58RRIA9" hidden="1">Operating [17]Profit!$K$1</definedName>
    <definedName name="BExMJALKDU7JIEZX6ROXX6BNXIWJ" localSheetId="17" hidden="1">List of Journal [31]Entries!$D$5:$F$36</definedName>
    <definedName name="BExMJALKDU7JIEZX6ROXX6BNXIWJ" hidden="1">List of Journal [31]Entries!$D$5:$F$36</definedName>
    <definedName name="BExMJFE8WFKZXZIK8QNW794MK2RG" localSheetId="17" hidden="1">Group Operating Profit-[22]Margin!$S$4</definedName>
    <definedName name="BExMJFE8WFKZXZIK8QNW794MK2RG" hidden="1">Group Operating Profit-[22]Margin!$S$4</definedName>
    <definedName name="BExMJJQMM1V08ES3ZWUM13E7A3RK" hidden="1">#REF!</definedName>
    <definedName name="BExMJJW2NDE78Q6P01D3WHNEZODT" localSheetId="17" hidden="1">List of Journal [31]Entries!$A$55:$B$93</definedName>
    <definedName name="BExMJJW2NDE78Q6P01D3WHNEZODT" hidden="1">List of Journal [31]Entries!$A$55:$B$93</definedName>
    <definedName name="BExMJLU4MOL0V0FKMIQU8OA4UB93" localSheetId="17" hidden="1">Personnel in [20]FTE!$B$22</definedName>
    <definedName name="BExMJLU4MOL0V0FKMIQU8OA4UB93" hidden="1">Personnel in [20]FTE!$B$22</definedName>
    <definedName name="BExMJU2XUNJ3OR2LCK51J7U4ML4G" localSheetId="17" hidden="1">#N/A</definedName>
    <definedName name="BExMJU2XUNJ3OR2LCK51J7U4ML4G" hidden="1">#N/A</definedName>
    <definedName name="BExMJYKSARPSV1RS8GIQI6O2PZ4J" localSheetId="17" hidden="1">Operating [17]Profit!$B$11:$K$16</definedName>
    <definedName name="BExMJYKSARPSV1RS8GIQI6O2PZ4J" hidden="1">Operating [17]Profit!$B$11:$K$16</definedName>
    <definedName name="BExMJYVKCHMCBSSB1CBFPASZH3U6" localSheetId="17"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7" hidden="1">Net [28]Sales!$K$1</definedName>
    <definedName name="BExMKELX0WK1X48QJ17W9OCA4LJD" hidden="1">Net [28]Sales!$K$1</definedName>
    <definedName name="BExMKGK5FJUC0AU8MABRGDC5ZM70" hidden="1">[15]BS!#REF!</definedName>
    <definedName name="BExMKJ3RTTN0RLNBWUHVOUM56V80" localSheetId="17" hidden="1">Analysis Report All [19]Items!$H$11:$I$11</definedName>
    <definedName name="BExMKJ3RTTN0RLNBWUHVOUM56V80" hidden="1">Analysis Report All [19]Items!$H$11:$I$11</definedName>
    <definedName name="BExMKL1ZJAJBID9TVNHPQXNJNJAB" localSheetId="17" hidden="1">List of Journal [31]Entries!$D$39:$AJ$45</definedName>
    <definedName name="BExMKL1ZJAJBID9TVNHPQXNJNJAB" hidden="1">List of Journal [31]Entries!$D$39:$AJ$45</definedName>
    <definedName name="BExMKRHVVIPPZKBVFDWJMLJZNVWC" localSheetId="17"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7" hidden="1">Personnel in [20]FTE!$B$11:$K$15</definedName>
    <definedName name="BExMLQES7NQUA8JQ15J3N9XWEN6F" hidden="1">Personnel in [20]FTE!$B$11:$K$15</definedName>
    <definedName name="BExMLSYL41GPAQH7N2TOQMJXTS71" hidden="1">#REF!</definedName>
    <definedName name="BExMLY7BW3PLF90RA9G31XS5EWF2" localSheetId="17" hidden="1">Analysis Report All [19]Items!$J$9</definedName>
    <definedName name="BExMLY7BW3PLF90RA9G31XS5EWF2" hidden="1">Analysis Report All [19]Items!$J$9</definedName>
    <definedName name="BExMM05EDZ5ZUTV2ZVR5FF2166OY" localSheetId="17" hidden="1">Trade Working [26]Capital!$B$11</definedName>
    <definedName name="BExMM05EDZ5ZUTV2ZVR5FF2166OY" hidden="1">Trade Working [26]Capital!$B$11</definedName>
    <definedName name="BExMM0WGQ3WVTD8RX5Y4B0TGNBWS" localSheetId="17" hidden="1">Analysis Report All [19]Items!$H$6:$I$6</definedName>
    <definedName name="BExMM0WGQ3WVTD8RX5Y4B0TGNBWS" hidden="1">Analysis Report All [19]Items!$H$6:$I$6</definedName>
    <definedName name="BExMMH8EAZB09XXQ5X4LR0P4NHG9" hidden="1">[15]BS!#REF!</definedName>
    <definedName name="BExMMN2VC02QKN7N3HTE5UXDAMAZ" localSheetId="17" hidden="1">Check Closing '[27]2007'!$A$30:$B$35</definedName>
    <definedName name="BExMMN2VC02QKN7N3HTE5UXDAMAZ" hidden="1">Check Closing '[27]2007'!$A$30:$B$35</definedName>
    <definedName name="BExMMN8D0MZUEX8EON6XF3G32PK6" localSheetId="17" hidden="1">Check Closing '[27]2007'!$A$45:$B$97</definedName>
    <definedName name="BExMMN8D0MZUEX8EON6XF3G32PK6" hidden="1">Check Closing '[27]2007'!$A$45:$B$97</definedName>
    <definedName name="BExMMTDGRAW0O1X4TOMKWYR1JLK3" localSheetId="17"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7"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7" hidden="1">Net [28]Sales!$K$1</definedName>
    <definedName name="BExMNQHM9LBXTKR7NO16PD71QFZS" hidden="1">Net [28]Sales!$K$1</definedName>
    <definedName name="BExMO1A185FOIDL8I4IOTJ5VDUSD" localSheetId="17" hidden="1">Group Operating [17]Profit!$B$19:$K$29</definedName>
    <definedName name="BExMO1A185FOIDL8I4IOTJ5VDUSD" hidden="1">Group Operating [17]Profit!$B$19:$K$29</definedName>
    <definedName name="BExMOAKK0VYMSSOTIIWTAWGXRDYN" localSheetId="17" hidden="1">Operating [17]Profit!$B$11:$K$16</definedName>
    <definedName name="BExMOAKK0VYMSSOTIIWTAWGXRDYN" hidden="1">Operating [17]Profit!$B$11:$K$16</definedName>
    <definedName name="BExMOD46PEFBD686ZCGYAHXC2GI6" localSheetId="17" hidden="1">Order [16]Intake!$K$1</definedName>
    <definedName name="BExMOD46PEFBD686ZCGYAHXC2GI6" hidden="1">Order [16]Intake!$K$1</definedName>
    <definedName name="BExMOI29DOEK5R1A5QZPUDKF7N6T" hidden="1">[15]BS!#REF!</definedName>
    <definedName name="BExMOICX4NSI69J6BNX98XUT22VA" localSheetId="17" hidden="1">Analysis Report All [19]Items!$J$14</definedName>
    <definedName name="BExMOICX4NSI69J6BNX98XUT22VA" hidden="1">Analysis Report All [19]Items!$J$14</definedName>
    <definedName name="BExMOPJV6TV0Y7P76336TB29QV2C" localSheetId="17" hidden="1">Check Closing '[27]2007'!$A$30:$B$35</definedName>
    <definedName name="BExMOPJV6TV0Y7P76336TB29QV2C" hidden="1">Check Closing '[27]2007'!$A$30:$B$35</definedName>
    <definedName name="BExMORI2VNPIWTBSQA602KUB4DMH" localSheetId="17" hidden="1">Order [16]Intake!$B$11:$K$20</definedName>
    <definedName name="BExMORI2VNPIWTBSQA602KUB4DMH" hidden="1">Order [16]Intake!$B$11:$K$20</definedName>
    <definedName name="BExMOU1UCTW0LSG4N69MTS719OFH" localSheetId="17"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7" hidden="1">#N/A</definedName>
    <definedName name="BExMP7DWGJMVAFLQ982QQEQLM57W" hidden="1">#N/A</definedName>
    <definedName name="BExMPADT50M52P0GQ0FM1INBI832" localSheetId="17"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7" hidden="1">Personnel in [20]FTE!$K$1</definedName>
    <definedName name="BExMPYYFQJBT84UJZGUR4MXZN4ZK" hidden="1">Personnel in [20]FTE!$K$1</definedName>
    <definedName name="BExMPYYKZU7CEYXVLA3E77SH1NY4" localSheetId="17" hidden="1">Group Net [28]Sales!$B$33:$K$39</definedName>
    <definedName name="BExMPYYKZU7CEYXVLA3E77SH1NY4" hidden="1">Group Net [28]Sales!$B$33:$K$39</definedName>
    <definedName name="BExMPZJZ5NG64HC3X9AXQOLS44NI" localSheetId="17" hidden="1">Personnel in [20]FTE!$K$1</definedName>
    <definedName name="BExMPZJZ5NG64HC3X9AXQOLS44NI" hidden="1">Personnel in [20]FTE!$K$1</definedName>
    <definedName name="BExMQ8ZX0XGBVXS9L2KK30UI3T3E" hidden="1">#REF!</definedName>
    <definedName name="BExMQ95E1VQBY2Y3WGMQF08ZCSV1" localSheetId="17" hidden="1">Net [28]Sales!$K$1</definedName>
    <definedName name="BExMQ95E1VQBY2Y3WGMQF08ZCSV1" hidden="1">Net [28]Sales!$K$1</definedName>
    <definedName name="BExMQ9WBHIHTIZFQVO6XC8R1G9H9" hidden="1">#REF!</definedName>
    <definedName name="BExMQBJLUOJ1BEOLQUDOP6OZFFOK" localSheetId="17" hidden="1">Operating [22]Margin!$B$22:$K$32</definedName>
    <definedName name="BExMQBJLUOJ1BEOLQUDOP6OZFFOK" hidden="1">Operating [22]Margin!$B$22:$K$32</definedName>
    <definedName name="BExMQCLFF35FSJ9DOTMMU4H393ET" localSheetId="17" hidden="1">Operating [22]Margin!$B$22:$K$32</definedName>
    <definedName name="BExMQCLFF35FSJ9DOTMMU4H393ET" hidden="1">Operating [22]Margin!$B$22:$K$32</definedName>
    <definedName name="BExMQEOXBGA416E2C2KLIEO3LL04" localSheetId="17" hidden="1">Order [16]Intake!$B$11:$K$20</definedName>
    <definedName name="BExMQEOXBGA416E2C2KLIEO3LL04" hidden="1">Order [16]Intake!$B$11:$K$20</definedName>
    <definedName name="BExMQGXWZ0HAOOO3J65W23U5KZZ6" hidden="1">#REF!</definedName>
    <definedName name="BExMQJ6S92BY1TTQHA3CWVSE62MU" localSheetId="17" hidden="1">Operating [17]Profit!$K$1</definedName>
    <definedName name="BExMQJ6S92BY1TTQHA3CWVSE62MU" hidden="1">Operating [17]Profit!$K$1</definedName>
    <definedName name="BExMQNOMY54NHSVH0RR53KMBFFQN" hidden="1">#REF!</definedName>
    <definedName name="BExMQPXHT1L5FA53OJSAZ5Q0BMTY" localSheetId="17" hidden="1">#N/A</definedName>
    <definedName name="BExMQPXHT1L5FA53OJSAZ5Q0BMTY" hidden="1">#N/A</definedName>
    <definedName name="BExMQSBR7PL4KLB1Q4961QO45Y4G" hidden="1">[15]BS!#REF!</definedName>
    <definedName name="BExMQTDM7YRT3KPABSWKTG00YRKO" localSheetId="17" hidden="1">Group Net [28]Sales!$B$10:$K$15</definedName>
    <definedName name="BExMQTDM7YRT3KPABSWKTG00YRKO" hidden="1">Group Net [28]Sales!$B$10:$K$15</definedName>
    <definedName name="BExMQWZ4LWT2SX7LOB47KCZRB0X5" localSheetId="17"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7" hidden="1">Analysis Report All [19]Items!$H$9:$I$9</definedName>
    <definedName name="BExMRARG48WTIURKZGBQQLXI58H3" hidden="1">Analysis Report All [19]Items!$H$9:$I$9</definedName>
    <definedName name="BExMRGGFFZPI6NER2PEXPCZ9JJT7" localSheetId="17" hidden="1">Net Sales [32]PGP!$B$10:$K$20</definedName>
    <definedName name="BExMRGGFFZPI6NER2PEXPCZ9JJT7" hidden="1">Net Sales [32]PGP!$B$10:$K$20</definedName>
    <definedName name="BExMRPAO1Q8XXVJ1GQRRZ7VKK70Y" localSheetId="17"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7" hidden="1">Analysis Report All [19]Items!$J$6</definedName>
    <definedName name="BExMS2HE88TMRHW4I94C615N9ICA" hidden="1">Analysis Report All [19]Items!$J$6</definedName>
    <definedName name="BExMSAVHF7RWGI92J9OFH0850OCN" localSheetId="17" hidden="1">#N/A</definedName>
    <definedName name="BExMSAVHF7RWGI92J9OFH0850OCN" hidden="1">#N/A</definedName>
    <definedName name="BExMSH631CG282AEAAQ0M0J7FCLC" localSheetId="17" hidden="1">#N/A</definedName>
    <definedName name="BExMSH631CG282AEAAQ0M0J7FCLC" hidden="1">#N/A</definedName>
    <definedName name="BExMSID7UEUNQT9G4A855LL6QZM6" localSheetId="17" hidden="1">Analysis Report All [19]Items!$J$13</definedName>
    <definedName name="BExMSID7UEUNQT9G4A855LL6QZM6" hidden="1">Analysis Report All [19]Items!$J$13</definedName>
    <definedName name="BExMSLD50DOIH2P01MJUW2WF5JF1" localSheetId="17" hidden="1">Net Sales [21]Bulk!$B$10:$K$20</definedName>
    <definedName name="BExMSLD50DOIH2P01MJUW2WF5JF1" hidden="1">Net Sales [21]Bulk!$B$10:$K$20</definedName>
    <definedName name="BExMSM9IB57K9ZM666KFKDE6D9N2" localSheetId="17" hidden="1">Analysis Report All [19]Items!$H$12:$I$12</definedName>
    <definedName name="BExMSM9IB57K9ZM666KFKDE6D9N2" hidden="1">Analysis Report All [19]Items!$H$12:$I$12</definedName>
    <definedName name="BExMTL14WLTH53DP3DXRJGSKQBHI" localSheetId="17" hidden="1">Net [28]Sales!$S$5</definedName>
    <definedName name="BExMTL14WLTH53DP3DXRJGSKQBHI" hidden="1">Net [28]Sales!$S$5</definedName>
    <definedName name="BExO4D9SWLP6R3LKGGEKQZPJ63ZR" localSheetId="17" hidden="1">Balance [25]Sheet!$K$1</definedName>
    <definedName name="BExO4D9SWLP6R3LKGGEKQZPJ63ZR" hidden="1">Balance [25]Sheet!$K$1</definedName>
    <definedName name="BExO4J9LR712G00TVA82VNTG8O7H" hidden="1">[15]BS!#REF!</definedName>
    <definedName name="BExO4X1YEHWJA72QKYUSS0OO0QYZ" localSheetId="17" hidden="1">#N/A</definedName>
    <definedName name="BExO4X1YEHWJA72QKYUSS0OO0QYZ" hidden="1">#N/A</definedName>
    <definedName name="BExO59N3HIK4QEV88ABQXGJ2K46J" localSheetId="17" hidden="1">Balance [25]Sheet!$B$27:$K$41</definedName>
    <definedName name="BExO59N3HIK4QEV88ABQXGJ2K46J" hidden="1">Balance [25]Sheet!$B$27:$K$41</definedName>
    <definedName name="BExO5J8DXOBN6D1A37648ZV77STS" localSheetId="17" hidden="1">#N/A</definedName>
    <definedName name="BExO5J8DXOBN6D1A37648ZV77STS" hidden="1">#N/A</definedName>
    <definedName name="BExO5N4MLR981C0Q50AJ4CKT1OSQ" localSheetId="17" hidden="1">Operating [17]Profit!$B$11:$K$16</definedName>
    <definedName name="BExO5N4MLR981C0Q50AJ4CKT1OSQ" hidden="1">Operating [17]Profit!$B$11:$K$16</definedName>
    <definedName name="BExO5YTG38X4DS0T05ZUFSOMLHAO" localSheetId="17" hidden="1">List of Journal [31]Entries!$D$39:$AG$67</definedName>
    <definedName name="BExO5YTG38X4DS0T05ZUFSOMLHAO" hidden="1">List of Journal [31]Entries!$D$39:$AG$67</definedName>
    <definedName name="BExO6BPEKMT0G8MZHI511HBWAK2D" localSheetId="17" hidden="1">Operating [17]Profit!$K$1</definedName>
    <definedName name="BExO6BPEKMT0G8MZHI511HBWAK2D" hidden="1">Operating [17]Profit!$K$1</definedName>
    <definedName name="BExO6LQROZDD18YLUD7PMKUXWP36" localSheetId="17" hidden="1">Analysis Report All [19]Items!$A$50:$B$123</definedName>
    <definedName name="BExO6LQROZDD18YLUD7PMKUXWP36" hidden="1">Analysis Report All [19]Items!$A$50:$B$123</definedName>
    <definedName name="BExO6RL89KOTSU74CVQCFUU34LDI" localSheetId="17" hidden="1">List of Journal [31]Entries!$J$6</definedName>
    <definedName name="BExO6RL89KOTSU74CVQCFUU34LDI" hidden="1">List of Journal [31]Entries!$J$6</definedName>
    <definedName name="BExO6S6U9PU374OGDOI36JTF8UQX" localSheetId="17" hidden="1">Analysis Report All [19]Items!$H$7:$I$7</definedName>
    <definedName name="BExO6S6U9PU374OGDOI36JTF8UQX" hidden="1">Analysis Report All [19]Items!$H$7:$I$7</definedName>
    <definedName name="BExO734LLWK2QXB48U2F6IHMRLOE" localSheetId="17" hidden="1">Analysis Report All [19]Items!$J$8</definedName>
    <definedName name="BExO734LLWK2QXB48U2F6IHMRLOE" hidden="1">Analysis Report All [19]Items!$J$8</definedName>
    <definedName name="BExO76KQLB5C2BMA8YZL8TRK7GO6" localSheetId="17" hidden="1">#N/A</definedName>
    <definedName name="BExO76KQLB5C2BMA8YZL8TRK7GO6" hidden="1">#N/A</definedName>
    <definedName name="BExO7CPTIYEFY7LLENXJZL4I73P6" localSheetId="17" hidden="1">Analysis Report All [19]Items!$A$20:$B$40</definedName>
    <definedName name="BExO7CPTIYEFY7LLENXJZL4I73P6" hidden="1">Analysis Report All [19]Items!$A$20:$B$40</definedName>
    <definedName name="BExO7EIJY2ZU28XJDXL1N5KUK12B" localSheetId="17" hidden="1">Net [28]Sales!$K$1</definedName>
    <definedName name="BExO7EIJY2ZU28XJDXL1N5KUK12B" hidden="1">Net [28]Sales!$K$1</definedName>
    <definedName name="BExO7H7NWAPZE04G9HVSA3XRA3QX" hidden="1">#REF!</definedName>
    <definedName name="BExO7JB7DMQPGH7K5L75M62O9HG8" localSheetId="17" hidden="1">#N/A</definedName>
    <definedName name="BExO7JB7DMQPGH7K5L75M62O9HG8" hidden="1">#N/A</definedName>
    <definedName name="BExO7JRBB20GXWSOT7UFCCET2VGT" localSheetId="17" hidden="1">Group Balance [25]Sheet!$B$10:$K$20</definedName>
    <definedName name="BExO7JRBB20GXWSOT7UFCCET2VGT" hidden="1">Group Balance [25]Sheet!$B$10:$K$20</definedName>
    <definedName name="BExO7JWT16PBSFTH2SPD54MM3M5G" localSheetId="17" hidden="1">Group Balance [25]Sheet!$B$26:$K$40</definedName>
    <definedName name="BExO7JWT16PBSFTH2SPD54MM3M5G" hidden="1">Group Balance [25]Sheet!$B$26:$K$40</definedName>
    <definedName name="BExO7L3YI5FGK5Q3CUWZMZENTBW1" localSheetId="17" hidden="1">Analysis Report All [19]Items!$H$11:$I$11</definedName>
    <definedName name="BExO7L3YI5FGK5Q3CUWZMZENTBW1" hidden="1">Analysis Report All [19]Items!$H$11:$I$11</definedName>
    <definedName name="BExO7MWPQQ27XAPCKV0UBH8ZJQM5" localSheetId="17" hidden="1">Gross Profit [32]PGP!$B$10</definedName>
    <definedName name="BExO7MWPQQ27XAPCKV0UBH8ZJQM5" hidden="1">Gross Profit [32]PGP!$B$10</definedName>
    <definedName name="BExO7OK3SNFGM8SYZF1CGK47T78X" localSheetId="17" hidden="1">Trade Working [26]Capital!$B$11:$K$17</definedName>
    <definedName name="BExO7OK3SNFGM8SYZF1CGK47T78X" hidden="1">Trade Working [26]Capital!$B$11:$K$17</definedName>
    <definedName name="BExO7RUNUNVOE6DG34X4HGFCYJTI" localSheetId="17" hidden="1">Analysis Report All Items [23]LC!$D$25:$I$59</definedName>
    <definedName name="BExO7RUNUNVOE6DG34X4HGFCYJTI" hidden="1">Analysis Report All Items [23]LC!$D$25:$I$59</definedName>
    <definedName name="BExO7X3I3L7XMOJ9T61KOPFSH612" localSheetId="17"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7" hidden="1">Analysis Report All [19]Items!$J$6</definedName>
    <definedName name="BExO88HJIXM6RJTCYOZ76LLQU1GK" hidden="1">Analysis Report All [19]Items!$J$6</definedName>
    <definedName name="BExO89ZIOXN0HOKHY24F7HDZ87UT" hidden="1">[15]BS!#REF!</definedName>
    <definedName name="BExO8AVPR6V4FJ16MX0X5DDPTCCY" localSheetId="17" hidden="1">Net [28]Sales!$B$21:$K$31</definedName>
    <definedName name="BExO8AVPR6V4FJ16MX0X5DDPTCCY" hidden="1">Net [28]Sales!$B$21:$K$31</definedName>
    <definedName name="BExO8C8B2V03YGUDYM3N8XK3Y1R5" localSheetId="17"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7"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7" hidden="1">Operating [22]Margin!$B$11:$K$16</definedName>
    <definedName name="BExO9WKTGV60IQ9LT04MI5TAFWHQ" hidden="1">Operating [22]Margin!$B$11:$K$16</definedName>
    <definedName name="BExO9ZF8DHYWOFD9HB7ZI1F7PVRX" localSheetId="17" hidden="1">Analysis Report All [19]Items!$H$10:$I$10</definedName>
    <definedName name="BExO9ZF8DHYWOFD9HB7ZI1F7PVRX" hidden="1">Analysis Report All [19]Items!$H$10:$I$10</definedName>
    <definedName name="BExOA3GX0Z9XFVBEL1UGWAHR3IME" localSheetId="17" hidden="1">Analysis Report All [19]Items!$J$6</definedName>
    <definedName name="BExOA3GX0Z9XFVBEL1UGWAHR3IME" hidden="1">Analysis Report All [19]Items!$J$6</definedName>
    <definedName name="BExOA8EVDO0HP4UMWHRZPHSN7FB0" localSheetId="17" hidden="1">Net Sales [21]Bulk!$B$11:$J$12</definedName>
    <definedName name="BExOA8EVDO0HP4UMWHRZPHSN7FB0" hidden="1">Net Sales [21]Bulk!$B$11:$J$12</definedName>
    <definedName name="BExOAFWMN5TPXGYH9ILVL5Q8M4IF" localSheetId="17"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7" hidden="1">Net [28]Sales!$B$11:$K$16</definedName>
    <definedName name="BExOAILQLSWKQ0WCBIS9E74GU42I" hidden="1">Net [28]Sales!$B$11:$K$16</definedName>
    <definedName name="BExOAJNK42PQ1IZE3L66XRDNPNVV" localSheetId="17" hidden="1">Analysis Report All [19]Items!$J$9</definedName>
    <definedName name="BExOAJNK42PQ1IZE3L66XRDNPNVV" hidden="1">Analysis Report All [19]Items!$J$9</definedName>
    <definedName name="BExOAMCJJ8BGUZWGOSPXANMB2VRE" localSheetId="17"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7" hidden="1">Analysis Report All [19]Items!$J$12</definedName>
    <definedName name="BExOAPHWOLKTMBBGR6XUJHKRD72V" hidden="1">Analysis Report All [19]Items!$J$12</definedName>
    <definedName name="BExOAULBL633F5HAYNHH91EE1ABY" localSheetId="17" hidden="1">Group [18]EBIT!$B$33:$K$39</definedName>
    <definedName name="BExOAULBL633F5HAYNHH91EE1ABY" hidden="1">Group [18]EBIT!$B$33:$K$39</definedName>
    <definedName name="BExOAVSGIPTT95A8VK8RSZM1CRR4" localSheetId="17" hidden="1">Gross Profit [32]PGP!$B$27</definedName>
    <definedName name="BExOAVSGIPTT95A8VK8RSZM1CRR4" hidden="1">Gross Profit [32]PGP!$B$27</definedName>
    <definedName name="BExOAY6TPIH9WADP81P1C56AC0SF" localSheetId="17" hidden="1">Balance [25]Sheet!$B$11:$K$21</definedName>
    <definedName name="BExOAY6TPIH9WADP81P1C56AC0SF" hidden="1">Balance [25]Sheet!$B$11:$K$21</definedName>
    <definedName name="BExOB64NIXHK306A9TKRL2BJORMU" localSheetId="17" hidden="1">Personnel in [20]FTE!$B$21:$K$31</definedName>
    <definedName name="BExOB64NIXHK306A9TKRL2BJORMU" hidden="1">Personnel in [20]FTE!$B$21:$K$31</definedName>
    <definedName name="BExOB6KWJOJLM6DAMY9CUDTQ12E8" localSheetId="17" hidden="1">Order [16]Intake!$B$11:$K$20</definedName>
    <definedName name="BExOB6KWJOJLM6DAMY9CUDTQ12E8" hidden="1">Order [16]Intake!$B$11:$K$20</definedName>
    <definedName name="BExOBABQDBW99094JSDRNNHU5P7I" localSheetId="17" hidden="1">Analysis Report All [19]Items!$J$6</definedName>
    <definedName name="BExOBABQDBW99094JSDRNNHU5P7I" hidden="1">Analysis Report All [19]Items!$J$6</definedName>
    <definedName name="BExOBE7YPGMV9Q67B6F8XUV52MOE" localSheetId="17" hidden="1">Operating [17]Profit!$B$21:$K$31</definedName>
    <definedName name="BExOBE7YPGMV9Q67B6F8XUV52MOE" hidden="1">Operating [17]Profit!$B$21:$K$31</definedName>
    <definedName name="BExOBIV49Z0H2RRYWDXGLXEUUP5R" localSheetId="17" hidden="1">List of Journal [31]Entries!$D$3:$E$3</definedName>
    <definedName name="BExOBIV49Z0H2RRYWDXGLXEUUP5R" hidden="1">List of Journal [31]Entries!$D$3:$E$3</definedName>
    <definedName name="BExOBOKAFK6V27O6R0KS7DZXH83Z" localSheetId="17" hidden="1">Net Sales [21]Bulk!$B$11:$K$21</definedName>
    <definedName name="BExOBOKAFK6V27O6R0KS7DZXH83Z" hidden="1">Net Sales [21]Bulk!$B$11:$K$21</definedName>
    <definedName name="BExOC0EE586JXQBOIDIRWX07U95Z" localSheetId="17" hidden="1">Analysis Report All [19]Items!$A$17:$B$17</definedName>
    <definedName name="BExOC0EE586JXQBOIDIRWX07U95Z" hidden="1">Analysis Report All [19]Items!$A$17:$B$17</definedName>
    <definedName name="BExOC33HU9KXDHJLUJZ2MZMNYRXN" localSheetId="17" hidden="1">Check Closing '[27]2007'!$A$30:$B$35</definedName>
    <definedName name="BExOC33HU9KXDHJLUJZ2MZMNYRXN" hidden="1">Check Closing '[27]2007'!$A$30:$B$35</definedName>
    <definedName name="BExOCDABYADXPX3I44OR9GW8WMAA" localSheetId="17" hidden="1">Balance [25]Sheet!$B$27:$K$41</definedName>
    <definedName name="BExOCDABYADXPX3I44OR9GW8WMAA" hidden="1">Balance [25]Sheet!$B$27:$K$41</definedName>
    <definedName name="BExOCIZDONRGRZOLAK9UDSZ1NT5S" localSheetId="17" hidden="1">#N/A</definedName>
    <definedName name="BExOCIZDONRGRZOLAK9UDSZ1NT5S" hidden="1">#N/A</definedName>
    <definedName name="BExOCKBTAT90GUMFOA80VADVF69H" hidden="1">#REF!</definedName>
    <definedName name="BExOCQMFENFRAWZWWXUEGYKCKE2P" localSheetId="17" hidden="1">Analysis Report All [19]Items!$H$11:$I$11</definedName>
    <definedName name="BExOCQMFENFRAWZWWXUEGYKCKE2P" hidden="1">Analysis Report All [19]Items!$H$11:$I$11</definedName>
    <definedName name="BExOCUTG82UPEUCQ3SN8TH70Y01L" localSheetId="17" hidden="1">Analysis Report All [19]Items!$H$8:$I$8</definedName>
    <definedName name="BExOCUTG82UPEUCQ3SN8TH70Y01L" hidden="1">Analysis Report All [19]Items!$H$8:$I$8</definedName>
    <definedName name="BExOCVVCD356IJ5UZGU3WDI1WCG9" localSheetId="17" hidden="1">Net [28]Sales!$B$21:$K$31</definedName>
    <definedName name="BExOCVVCD356IJ5UZGU3WDI1WCG9" hidden="1">Net [28]Sales!$B$21:$K$31</definedName>
    <definedName name="BExOCW0LS14T7IQ3I0BIHJYO2DIX" localSheetId="17" hidden="1">Net Sales [21]Bulk!$B$10:$K$20</definedName>
    <definedName name="BExOCW0LS14T7IQ3I0BIHJYO2DIX" hidden="1">Net Sales [21]Bulk!$B$10:$K$20</definedName>
    <definedName name="BExOD2GPL5A59WIGA8D3MP1SRNPS" localSheetId="17" hidden="1">Personnel in [20]FTE!$B$11:$K$15</definedName>
    <definedName name="BExOD2GPL5A59WIGA8D3MP1SRNPS" hidden="1">Personnel in [20]FTE!$B$11:$K$15</definedName>
    <definedName name="BExOD6IAM021OK3QNLKLVMTG5YB9" localSheetId="17" hidden="1">Analysis Report All [19]Items!$H$8:$I$8</definedName>
    <definedName name="BExOD6IAM021OK3QNLKLVMTG5YB9" hidden="1">Analysis Report All [19]Items!$H$8:$I$8</definedName>
    <definedName name="BExODGUKBZBVVPE06N27DAISJNAD" localSheetId="17" hidden="1">List of Journal [31]Entries!$H$5:$I$5</definedName>
    <definedName name="BExODGUKBZBVVPE06N27DAISJNAD" hidden="1">List of Journal [31]Entries!$H$5:$I$5</definedName>
    <definedName name="BExODME4KBXDMMXDR16MAYQH2UP6" hidden="1">#REF!</definedName>
    <definedName name="BExODQ4X6G9C2BT6QCP6LB97NQDN" localSheetId="17"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7" hidden="1">#N/A</definedName>
    <definedName name="BExOE9M7RKIDCQESKRVA5FCV53L8" hidden="1">#N/A</definedName>
    <definedName name="BExOEBKG55EROA2VL360A06LKASE" hidden="1">[15]BS!#REF!</definedName>
    <definedName name="BExOEEEVDB01040NPVE7GLJPKS78" localSheetId="17" hidden="1">Trade Working [26]Capital!$B$11:$K$18</definedName>
    <definedName name="BExOEEEVDB01040NPVE7GLJPKS78" hidden="1">Trade Working [26]Capital!$B$11:$K$18</definedName>
    <definedName name="BExOEI5SFX9MRLPG5IP9MFSN5UF0" localSheetId="17" hidden="1">Group Operating [22]Margin!$B$19:$K$29</definedName>
    <definedName name="BExOEI5SFX9MRLPG5IP9MFSN5UF0" hidden="1">Group Operating [22]Margin!$B$19:$K$29</definedName>
    <definedName name="BExOEUWBD242FY97ICFSABXGLXFS" localSheetId="17" hidden="1">Personnel in [20]FTE!$K$1</definedName>
    <definedName name="BExOEUWBD242FY97ICFSABXGLXFS" hidden="1">Personnel in [20]FTE!$K$1</definedName>
    <definedName name="BExOEZ3DPYM42YE02TGI9L6615OC" localSheetId="17" hidden="1">Check Closing '[27]2007'!$A$30:$B$36</definedName>
    <definedName name="BExOEZ3DPYM42YE02TGI9L6615OC" hidden="1">Check Closing '[27]2007'!$A$30:$B$36</definedName>
    <definedName name="BExOF0FTB1OJ6ZW9L5H2QA3OP351" hidden="1">#REF!</definedName>
    <definedName name="BExOF239ZX8VAGIWKF8X4B3H80CE" localSheetId="17" hidden="1">Operating [22]Margin!$K$1</definedName>
    <definedName name="BExOF239ZX8VAGIWKF8X4B3H80CE" hidden="1">Operating [22]Margin!$K$1</definedName>
    <definedName name="BExOF536RT3VE2OXOZ3UD7NYJXW5" localSheetId="17" hidden="1">Personnel in [20]FTE!$B$21:$K$31</definedName>
    <definedName name="BExOF536RT3VE2OXOZ3UD7NYJXW5" hidden="1">Personnel in [20]FTE!$B$21:$K$31</definedName>
    <definedName name="BExOFKDE6SHLV2KOX31X6L80BBSJ" localSheetId="17" hidden="1">Group Operating [17]Profit!$B$10:$K$15</definedName>
    <definedName name="BExOFKDE6SHLV2KOX31X6L80BBSJ" hidden="1">Group Operating [17]Profit!$B$10:$K$15</definedName>
    <definedName name="BExOFQD7WBLETR16CF34BRWBWIFF" localSheetId="17" hidden="1">List of Journal [31]Entries!$J$9</definedName>
    <definedName name="BExOFQD7WBLETR16CF34BRWBWIFF" hidden="1">List of Journal [31]Entries!$J$9</definedName>
    <definedName name="BExOFQIK6BM8C11KLXIY3G42VIBD" localSheetId="17" hidden="1">Operating [22]Margin!$B$11:$K$16</definedName>
    <definedName name="BExOFQIK6BM8C11KLXIY3G42VIBD" hidden="1">Operating [22]Margin!$B$11:$K$16</definedName>
    <definedName name="BExOFQTAKXSLOAPS5G2A3GJ8BB0U" localSheetId="17" hidden="1">Analysis Report All [19]Items!$H$9:$I$9</definedName>
    <definedName name="BExOFQTAKXSLOAPS5G2A3GJ8BB0U" hidden="1">Analysis Report All [19]Items!$H$9:$I$9</definedName>
    <definedName name="BExOFYGK3JYJE15XXRR3BAN4SME2" localSheetId="17" hidden="1">Operating [17]Profit!$B$11:$K$16</definedName>
    <definedName name="BExOFYGK3JYJE15XXRR3BAN4SME2" hidden="1">Operating [17]Profit!$B$11:$K$16</definedName>
    <definedName name="BExOG1WJG02DRSWKVAN6WKDGLKQ3" localSheetId="17" hidden="1">Gross Profit bef. Distr. [21]Bulk!$B$10:$K$20</definedName>
    <definedName name="BExOG1WJG02DRSWKVAN6WKDGLKQ3" hidden="1">Gross Profit bef. Distr. [21]Bulk!$B$10:$K$20</definedName>
    <definedName name="BExOG2I4DIWPMG03VG8MTP6JELPB" hidden="1">#REF!</definedName>
    <definedName name="BExOG7AQKOWJ5YGXDMGJCTF1FDUO" localSheetId="17" hidden="1">Group Balance [25]Sheet!$B$26:$K$40</definedName>
    <definedName name="BExOG7AQKOWJ5YGXDMGJCTF1FDUO" hidden="1">Group Balance [25]Sheet!$B$26:$K$40</definedName>
    <definedName name="BExOGFE2SCL8HHT4DFAXKLUTJZOG" hidden="1">[15]BS!#REF!</definedName>
    <definedName name="BExOGH6T71VNPQ4LHZU76JLL54U5" localSheetId="17" hidden="1">Group [18]EBIT!$B$19:$K$29</definedName>
    <definedName name="BExOGH6T71VNPQ4LHZU76JLL54U5" hidden="1">Group [18]EBIT!$B$19:$K$29</definedName>
    <definedName name="BExOGWMDP9LDTZZGDGS1F84807Z8" localSheetId="17" hidden="1">#N/A</definedName>
    <definedName name="BExOGWMDP9LDTZZGDGS1F84807Z8" hidden="1">#N/A</definedName>
    <definedName name="BExOH262SEPOWIJVDS1I6RNWI75Q" localSheetId="17" hidden="1">Group Trade Working [26]Capital!$B$10:$K$17</definedName>
    <definedName name="BExOH262SEPOWIJVDS1I6RNWI75Q" hidden="1">Group Trade Working [26]Capital!$B$10:$K$17</definedName>
    <definedName name="BExOH67NTOW6TTNUBNACOCCLVEHT" localSheetId="17" hidden="1">Analysis Report All [19]Items!$D$27:$K$59</definedName>
    <definedName name="BExOH67NTOW6TTNUBNACOCCLVEHT" hidden="1">Analysis Report All [19]Items!$D$27:$K$59</definedName>
    <definedName name="BExOH8R9Z01NKJFJPDNTIKOH32KG" localSheetId="17" hidden="1">Analysis Report All [19]Items!$J$8</definedName>
    <definedName name="BExOH8R9Z01NKJFJPDNTIKOH32KG" hidden="1">Analysis Report All [19]Items!$J$8</definedName>
    <definedName name="BExOHCI8J6AGFWI3HJMKCS2VAI28" localSheetId="17" hidden="1">Analysis Report All [19]Items!$J$17</definedName>
    <definedName name="BExOHCI8J6AGFWI3HJMKCS2VAI28" hidden="1">Analysis Report All [19]Items!$J$17</definedName>
    <definedName name="BExOHE06ZKJRQH5GENREFQJYFJW6" localSheetId="17" hidden="1">Analysis Report All [19]Items!$J$12</definedName>
    <definedName name="BExOHE06ZKJRQH5GENREFQJYFJW6" hidden="1">Analysis Report All [19]Items!$J$12</definedName>
    <definedName name="BExOHO71BP9RE36YQ8AHI1HY1N0O" hidden="1">#REF!</definedName>
    <definedName name="BExOHRXUXO1MSUQF9IB700E495HP" localSheetId="17" hidden="1">Trade Working [26]Capital!$B$11:$K$18</definedName>
    <definedName name="BExOHRXUXO1MSUQF9IB700E495HP" hidden="1">Trade Working [26]Capital!$B$11:$K$18</definedName>
    <definedName name="BExOHTQPP8LQ98L6PYUI6QW08YID" hidden="1">[15]BS!#REF!</definedName>
    <definedName name="BExOHUCAC3ESH8TCIXD6MDKF4U3B" localSheetId="17" hidden="1">Operating [17]Profit!$B$11:$K$15</definedName>
    <definedName name="BExOHUCAC3ESH8TCIXD6MDKF4U3B" hidden="1">Operating [17]Profit!$B$11:$K$15</definedName>
    <definedName name="BExOHXSB3R1OMXN2ZR7WCBI5DJFU" localSheetId="17" hidden="1">Check Closing '[27]2007'!$D$3:$I$7</definedName>
    <definedName name="BExOHXSB3R1OMXN2ZR7WCBI5DJFU" hidden="1">Check Closing '[27]2007'!$D$3:$I$7</definedName>
    <definedName name="BExOI0S7MGLFDPBK6GTZMZVX2DZJ" localSheetId="17" hidden="1">Personnel in [20]FTE!$B$21:$K$31</definedName>
    <definedName name="BExOI0S7MGLFDPBK6GTZMZVX2DZJ" hidden="1">Personnel in [20]FTE!$B$21:$K$31</definedName>
    <definedName name="BExOI1301U32Y08RK789TK8417MH" localSheetId="17" hidden="1">Group Net [28]Sales!$B$19:$K$29</definedName>
    <definedName name="BExOI1301U32Y08RK789TK8417MH" hidden="1">Group Net [28]Sales!$B$19:$K$29</definedName>
    <definedName name="BExOIFROBY1ULRWRTCM37O7P96YH" localSheetId="17" hidden="1">Operating [17]Profit!$B$22:$K$32</definedName>
    <definedName name="BExOIFROBY1ULRWRTCM37O7P96YH" hidden="1">Operating [17]Profit!$B$22:$K$32</definedName>
    <definedName name="BExOIJNZ7EE42EZZLTRH4MHUXJ3M" localSheetId="17" hidden="1">Order [16]Intake!$B$11:$K$20</definedName>
    <definedName name="BExOIJNZ7EE42EZZLTRH4MHUXJ3M" hidden="1">Order [16]Intake!$B$11:$K$20</definedName>
    <definedName name="BExOIPT1YN7RKMJDLJQTK4V9EDEK" localSheetId="17"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7" hidden="1">Gross Profit [32]PGP!$B$10</definedName>
    <definedName name="BExOJIVOA0E8JKDI2WFBIBQVOT6G" hidden="1">Gross Profit [32]PGP!$B$10</definedName>
    <definedName name="BExOJN2Q8M8ZS65LRNFLDT5SS9SW" localSheetId="17" hidden="1">Analysis Report All [19]Items!$H$12:$I$12</definedName>
    <definedName name="BExOJN2Q8M8ZS65LRNFLDT5SS9SW" hidden="1">Analysis Report All [19]Items!$H$12:$I$12</definedName>
    <definedName name="BExOJPBK7XWG4424QJGV46CJWAK7" localSheetId="17"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7" hidden="1">Business EBIT [21]Bulk!$B$10:$K$20</definedName>
    <definedName name="BExOKU897UHFF4S2E5J0OU8NG7GB" hidden="1">Business EBIT [21]Bulk!$B$10:$K$20</definedName>
    <definedName name="BExOKU8GMLOCNVORDE329819XN67" hidden="1">[15]BS!#REF!</definedName>
    <definedName name="BExOKZRYHLPT68L2NQ7QQS7GZEM4" localSheetId="17" hidden="1">Analysis Report All [19]Items!$H$15:$I$15</definedName>
    <definedName name="BExOKZRYHLPT68L2NQ7QQS7GZEM4" hidden="1">Analysis Report All [19]Items!$H$15:$I$15</definedName>
    <definedName name="BExOL4F411PCTZ3NJKO02EVAPYGA" localSheetId="17" hidden="1">Net [28]Sales!$K$1:$K$1</definedName>
    <definedName name="BExOL4F411PCTZ3NJKO02EVAPYGA" hidden="1">Net [28]Sales!$K$1:$K$1</definedName>
    <definedName name="BExOL565WBMGS4Q2JF1GYRJNXYNH" hidden="1">#REF!</definedName>
    <definedName name="BExOLB5YEJE8Z52TAUOJDKW9ZLH0" localSheetId="17" hidden="1">Operating [22]Margin!$K$1:$K$1</definedName>
    <definedName name="BExOLB5YEJE8Z52TAUOJDKW9ZLH0" hidden="1">Operating [22]Margin!$K$1:$K$1</definedName>
    <definedName name="BExOLERABNLGO81RPPP4JSXPLYTT" localSheetId="17"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7" hidden="1">Operating [17]Profit!$B$11:$K$15</definedName>
    <definedName name="BExOM72Z596TUCKOAOMMZ2EAKVV4" hidden="1">Operating [17]Profit!$B$11:$K$15</definedName>
    <definedName name="BExOMKV58YDIFJWKEIRS81N1RHY6" localSheetId="17" hidden="1">Check Closing '[27]2007'!$D$9:$F$86</definedName>
    <definedName name="BExOMKV58YDIFJWKEIRS81N1RHY6" hidden="1">Check Closing '[27]2007'!$D$9:$F$86</definedName>
    <definedName name="BExOMTEPT94WWBUGIGU0YGX7FE3U" localSheetId="17" hidden="1">List of Journal [31]Entries!$J$9</definedName>
    <definedName name="BExOMTEPT94WWBUGIGU0YGX7FE3U" hidden="1">List of Journal [31]Entries!$J$9</definedName>
    <definedName name="BExOMTK7DU444E79MYMFEH0TTS5K" localSheetId="17" hidden="1">Analysis Report All [19]Items!$A$17:$B$17</definedName>
    <definedName name="BExOMTK7DU444E79MYMFEH0TTS5K" hidden="1">Analysis Report All [19]Items!$A$17:$B$17</definedName>
    <definedName name="BExOMVT21P58SEX6WTT8QRO9AXGO" localSheetId="17"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7" hidden="1">Personnel in [20]FTE!$B$21:$K$31</definedName>
    <definedName name="BExONLVRERZPDO8J8UG5HRBP4MNS" hidden="1">Personnel in [20]FTE!$B$21:$K$31</definedName>
    <definedName name="BExONPBQJR944BUDTKUVIHLF0S1N" localSheetId="17" hidden="1">List of Journal [31]Entries!$J$5</definedName>
    <definedName name="BExONPBQJR944BUDTKUVIHLF0S1N" hidden="1">List of Journal [31]Entries!$J$5</definedName>
    <definedName name="BExONS6CJ72W3L0ITN3SXU8UQIXO" localSheetId="17" hidden="1">#N/A</definedName>
    <definedName name="BExONS6CJ72W3L0ITN3SXU8UQIXO" hidden="1">#N/A</definedName>
    <definedName name="BExONWIP4HKX895JUC53Q9MBKYT5" hidden="1">#REF!</definedName>
    <definedName name="BExONXKJ4GZ5E42FEOYQ0TPAQJ0V" localSheetId="17"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7" hidden="1">Analysis Report All [19]Items!$H$13:$I$13</definedName>
    <definedName name="BExOOG01A5EJZTLJN9SJF5X2VNRE" hidden="1">Analysis Report All [19]Items!$H$13:$I$13</definedName>
    <definedName name="BExOP62Q6L3ZA6XS3N65OZFKZZZA" localSheetId="17" hidden="1">Net [28]Sales!$S$4</definedName>
    <definedName name="BExOP62Q6L3ZA6XS3N65OZFKZZZA" hidden="1">Net [28]Sales!$S$4</definedName>
    <definedName name="BExOP9DEBV5W5P4Q25J3XCJBP5S9" hidden="1">[15]BS!#REF!</definedName>
    <definedName name="BExOP9YYSJ6W9323FX58ZL7XOV61" localSheetId="17" hidden="1">Trade Working [26]Capital!$B$11:$K$18</definedName>
    <definedName name="BExOP9YYSJ6W9323FX58ZL7XOV61" hidden="1">Trade Working [26]Capital!$B$11:$K$18</definedName>
    <definedName name="BExOPLYK846GREJQMH4NRUJK9B1E" localSheetId="17"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7" hidden="1">Analysis Report All [19]Items!$H$13:$I$13</definedName>
    <definedName name="BExOQ0N9CB84FIXQ1EC0QUBJLYCZ" hidden="1">Analysis Report All [19]Items!$H$13:$I$13</definedName>
    <definedName name="BExOQFXIU6Q62VPIBL5T90NWI405" hidden="1">#REF!</definedName>
    <definedName name="BExQ11KVBKOJBP39SDRJDQA7MX51" localSheetId="17"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7" hidden="1">Trade Working [26]Capital!$B$23:$K$33</definedName>
    <definedName name="BExQ39G8WEHOPF16TJ9RITEJAWZH" hidden="1">Trade Working [26]Capital!$B$23:$K$33</definedName>
    <definedName name="BExQ3E8WLJWBSA2ZRZQ557QJ3T2O" hidden="1">#REF!</definedName>
    <definedName name="BExQ3EP62QF0O6TZRCH839O3U3KO" localSheetId="17" hidden="1">Check Closing '[27]2007'!$A$30:$B$35</definedName>
    <definedName name="BExQ3EP62QF0O6TZRCH839O3U3KO" hidden="1">Check Closing '[27]2007'!$A$30:$B$35</definedName>
    <definedName name="BExQ3MC6WI7HKQN8L6R0A3Z61KKE" hidden="1">#REF!</definedName>
    <definedName name="BExQ3MMZM4EFFG62Y9SWPWYT6NA7" localSheetId="17" hidden="1">Balance [25]Sheet!$K$1</definedName>
    <definedName name="BExQ3MMZM4EFFG62Y9SWPWYT6NA7" hidden="1">Balance [25]Sheet!$K$1</definedName>
    <definedName name="BExQ3NU5OF9SO8LNQ7JU8NBON2GL" localSheetId="17"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7"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7" hidden="1">Analysis Report All [19]Items!$D$3:$E$3</definedName>
    <definedName name="BExQ4JLTHGFJLCYMEB1B673KN9K3" hidden="1">Analysis Report All [19]Items!$D$3:$E$3</definedName>
    <definedName name="BExQ4T74LQ5PYTV1MUQUW75A4BDY" hidden="1">[15]BS!#REF!</definedName>
    <definedName name="BExQ4WHSMYA540OYSHV67SVNCW11" localSheetId="17" hidden="1">Analysis Report All [19]Items!$A$16:$B$16</definedName>
    <definedName name="BExQ4WHSMYA540OYSHV67SVNCW11" hidden="1">Analysis Report All [19]Items!$A$16:$B$16</definedName>
    <definedName name="BExQ4XJHD7EJCNH7S1MJDZJ2MNWG" hidden="1">[15]BS!#REF!</definedName>
    <definedName name="BExQ521CC3JPZ035JCMN0YKCU81J" localSheetId="17" hidden="1">List of Journal [31]Entries!$D$3:$E$3</definedName>
    <definedName name="BExQ521CC3JPZ035JCMN0YKCU81J" hidden="1">List of Journal [31]Entries!$D$3:$E$3</definedName>
    <definedName name="BExQ5HRTPRCCATZHOAF4PTIHROYH" localSheetId="17" hidden="1">Group Trade Working [26]Capital!$B$10:$K$17</definedName>
    <definedName name="BExQ5HRTPRCCATZHOAF4PTIHROYH" hidden="1">Group Trade Working [26]Capital!$B$10:$K$17</definedName>
    <definedName name="BExQ5I7ZZGOTLWRFDSTDL1KCZKWR" localSheetId="17" hidden="1">Analysis Report All Items [23]LC!$H$13:$I$13</definedName>
    <definedName name="BExQ5I7ZZGOTLWRFDSTDL1KCZKWR" hidden="1">Analysis Report All Items [23]LC!$H$13:$I$13</definedName>
    <definedName name="BExQ65ARM3D5DFKIBY28X1WI17XN" localSheetId="17" hidden="1">Gross Profit bef. Distr. [21]Bulk!$B$10:$K$20</definedName>
    <definedName name="BExQ65ARM3D5DFKIBY28X1WI17XN" hidden="1">Gross Profit bef. Distr. [21]Bulk!$B$10:$K$20</definedName>
    <definedName name="BExQ68LFLEC920U5UO4WAKGBBCPG" localSheetId="17" hidden="1">Analysis Report All [19]Items!$J$12</definedName>
    <definedName name="BExQ68LFLEC920U5UO4WAKGBBCPG" hidden="1">Analysis Report All [19]Items!$J$12</definedName>
    <definedName name="BExQ691JJ8Z5YFUXLOI7NHXIJA74" localSheetId="17" hidden="1">Operating [22]Margin!$B$21:$K$25</definedName>
    <definedName name="BExQ691JJ8Z5YFUXLOI7NHXIJA74" hidden="1">Operating [22]Margin!$B$21:$K$25</definedName>
    <definedName name="BExQ6EW1R5OGO35804IVYSFQYTQ3" hidden="1">#REF!</definedName>
    <definedName name="BExQ6KA2XD9XLQKSE9OEVPMS1DTM" localSheetId="17" hidden="1">Analysis Report All [19]Items!$A$47:$B$80</definedName>
    <definedName name="BExQ6KA2XD9XLQKSE9OEVPMS1DTM" hidden="1">Analysis Report All [19]Items!$A$47:$B$80</definedName>
    <definedName name="BExQ6POH065GV0I74XXVD0VUPBJW" hidden="1">[15]BS!#REF!</definedName>
    <definedName name="BExQ6W4BQSDJET0K2YHQ89ZVIZS6" localSheetId="17" hidden="1">Net [28]Sales!$B$11:$J$12</definedName>
    <definedName name="BExQ6W4BQSDJET0K2YHQ89ZVIZS6" hidden="1">Net [28]Sales!$B$11:$J$12</definedName>
    <definedName name="BExQ6Z9QF7DGGM9ZQ7B32GM9GI62" localSheetId="17" hidden="1">Operating [22]Margin!$B$21:$K$31</definedName>
    <definedName name="BExQ6Z9QF7DGGM9ZQ7B32GM9GI62" hidden="1">Operating [22]Margin!$B$21:$K$31</definedName>
    <definedName name="BExQ705XB9U6VQFBCPVS9VANKZLF" localSheetId="17"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7" hidden="1">Order [16]Intake!$K$1</definedName>
    <definedName name="BExQ7CAZUSOBL9MHCW44L66BLXLY" hidden="1">Order [16]Intake!$K$1</definedName>
    <definedName name="BExQ7KUF6UZ0CTY2ODMD4DFWDA5J" localSheetId="17" hidden="1">Group Operating [17]Profit!$B$10:$K$15</definedName>
    <definedName name="BExQ7KUF6UZ0CTY2ODMD4DFWDA5J" hidden="1">Group Operating [17]Profit!$B$10:$K$15</definedName>
    <definedName name="BExQ7MSO2D3AT5O2U7C3C9HECA7A" localSheetId="17" hidden="1">#N/A</definedName>
    <definedName name="BExQ7MSO2D3AT5O2U7C3C9HECA7A" hidden="1">#N/A</definedName>
    <definedName name="BExQ8A0Q8OU130PUSL2SMMQ6UH4O" localSheetId="17" hidden="1">List of Journal [31]Entries!$A$17:$B$17</definedName>
    <definedName name="BExQ8A0Q8OU130PUSL2SMMQ6UH4O" hidden="1">List of Journal [31]Entries!$A$17:$B$17</definedName>
    <definedName name="BExQ8ED4KA8YZEIEXLJI4KC56WQR" hidden="1">#REF!</definedName>
    <definedName name="BExQ8MWQRH34PQ41LBB7968B634E" localSheetId="17" hidden="1">Group [34]ROCE!$B$10:$K$15</definedName>
    <definedName name="BExQ8MWQRH34PQ41LBB7968B634E" hidden="1">Group [34]ROCE!$B$10:$K$15</definedName>
    <definedName name="BExQ8O3WEU8HNTTGKTW5T0QSKCLP" hidden="1">[15]BS!#REF!</definedName>
    <definedName name="BExQ8R92XTWQYRX7M921SU17JS8W" localSheetId="17" hidden="1">Analysis Report All [19]Items!$D$12:$I$42</definedName>
    <definedName name="BExQ8R92XTWQYRX7M921SU17JS8W" hidden="1">Analysis Report All [19]Items!$D$12:$I$42</definedName>
    <definedName name="BExQ8TSV935N78H15LXSBMQNUK8E" localSheetId="17"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7" hidden="1">Analysis Report All [19]Items!$J$5</definedName>
    <definedName name="BExQ9C32MJ9K3597PB5QJWPWE7CN" hidden="1">Analysis Report All [19]Items!$J$5</definedName>
    <definedName name="BExQ9F2YH4UUCCMQITJ475B3S3NP" hidden="1">[15]BS!#REF!</definedName>
    <definedName name="BExQ9GFES1CG5XAPQ7CIYHJU8ZO0" localSheetId="17" hidden="1">Net [28]Sales!$B$19:$K$29</definedName>
    <definedName name="BExQ9GFES1CG5XAPQ7CIYHJU8ZO0" hidden="1">Net [28]Sales!$B$19:$K$29</definedName>
    <definedName name="BExQ9KMGK133NNWOUJ3S8GNDIE0I" localSheetId="17" hidden="1">Analysis Report All [19]Items!$H$6:$I$6</definedName>
    <definedName name="BExQ9KMGK133NNWOUJ3S8GNDIE0I" hidden="1">Analysis Report All [19]Items!$H$6:$I$6</definedName>
    <definedName name="BExQ9KX9734KIAK7IMRLHCPYDHO2" hidden="1">[15]BS!#REF!</definedName>
    <definedName name="BExQ9RDB3HXHWLJYQU0ZLX09S4RK" localSheetId="17" hidden="1">#N/A</definedName>
    <definedName name="BExQ9RDB3HXHWLJYQU0ZLX09S4RK" hidden="1">#N/A</definedName>
    <definedName name="BExQ9X7MNJ94JAEKC9L014O31QRF" localSheetId="17"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7" hidden="1">Net [28]Sales!$B$10:$K$15</definedName>
    <definedName name="BExQA9CNXEAI139LCSY3EB6MBFB8" hidden="1">Net [28]Sales!$B$10:$K$15</definedName>
    <definedName name="BExQA9HZIN9XEMHEEVHT99UU9Z82" hidden="1">[15]BS!#REF!</definedName>
    <definedName name="BExQAAJNYVE3AZZ3V0S5JBYX72CE" localSheetId="17"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7"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7"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7" hidden="1">Business EBIT [32]PGP!$B$10</definedName>
    <definedName name="BExQBPN9NTTJCR43YLTG2KDKPRQ5" hidden="1">Business EBIT [32]PGP!$B$10</definedName>
    <definedName name="BExQC3QDSD7A62LPIRNX5T7SQGWT" localSheetId="17"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7" hidden="1">Analysis Report All [19]Items!$A$50:$B$122</definedName>
    <definedName name="BExQCB2MY2PNUWGQVQTNLGTDL2HW" hidden="1">Analysis Report All [19]Items!$A$50:$B$122</definedName>
    <definedName name="BExQCEIT4KWETVBFRIMZOSWISP7L" localSheetId="17" hidden="1">#N/A</definedName>
    <definedName name="BExQCEIT4KWETVBFRIMZOSWISP7L" hidden="1">#N/A</definedName>
    <definedName name="BExQCTT1DFNWH5OH3K216R44JAN5" localSheetId="17" hidden="1">Analysis Report All [19]Items!$J$8</definedName>
    <definedName name="BExQCTT1DFNWH5OH3K216R44JAN5" hidden="1">Analysis Report All [19]Items!$J$8</definedName>
    <definedName name="BExQDD4X3WNWGQ0R3IHOUCO488CX" localSheetId="17" hidden="1">Order [16]Intake!$B$11:$K$20</definedName>
    <definedName name="BExQDD4X3WNWGQ0R3IHOUCO488CX" hidden="1">Order [16]Intake!$B$11:$K$20</definedName>
    <definedName name="BExQDMKUQ80XUTZUPLHGCLXXOZVE" localSheetId="17" hidden="1">Operating [22]Margin!$B$11:$K$15</definedName>
    <definedName name="BExQDMKUQ80XUTZUPLHGCLXXOZVE" hidden="1">Operating [22]Margin!$B$11:$K$15</definedName>
    <definedName name="BExQDP4I39UJEYXLKBAPR1Y5SGRH" localSheetId="17" hidden="1">Analysis Report All [19]Items!$H$10:$I$10</definedName>
    <definedName name="BExQDP4I39UJEYXLKBAPR1Y5SGRH" hidden="1">Analysis Report All [19]Items!$H$10:$I$10</definedName>
    <definedName name="BExQDU2MA671GQ6RN9ERGCH22YEM" localSheetId="17" hidden="1">Trade Working [26]Capital!$J$1:$L$1</definedName>
    <definedName name="BExQDU2MA671GQ6RN9ERGCH22YEM" hidden="1">Trade Working [26]Capital!$J$1:$L$1</definedName>
    <definedName name="BExQDZBCTP5IU5WSOK7JKGAPW4K9" localSheetId="17" hidden="1">Analysis Report All [19]Items!$H$14:$I$14</definedName>
    <definedName name="BExQDZBCTP5IU5WSOK7JKGAPW4K9" hidden="1">Analysis Report All [19]Items!$H$14:$I$14</definedName>
    <definedName name="BExQE07P1F0X68J0FJBXIOUL6FEA" localSheetId="17" hidden="1">#N/A</definedName>
    <definedName name="BExQE07P1F0X68J0FJBXIOUL6FEA" hidden="1">#N/A</definedName>
    <definedName name="BExQE6NN16AI0YW2JRYVO6WAB090" localSheetId="17" hidden="1">Operating [22]Margin!$B$22:$K$32</definedName>
    <definedName name="BExQE6NN16AI0YW2JRYVO6WAB090" hidden="1">Operating [22]Margin!$B$22:$K$32</definedName>
    <definedName name="BExQEBWI0RS9PS7ATDPSAVBOVHZR" localSheetId="17" hidden="1">Net Sales [21]Bulk!$B$10:$K$20</definedName>
    <definedName name="BExQEBWI0RS9PS7ATDPSAVBOVHZR" hidden="1">Net Sales [21]Bulk!$B$10:$K$20</definedName>
    <definedName name="BExQEC7BRIJ30PTU3UPFOIP2HPE3" hidden="1">[15]BS!#REF!</definedName>
    <definedName name="BExQECSUPCFRWQD5Q7IJ34PIYNBD" localSheetId="17" hidden="1">Net [28]Sales!$B$11:$K$15</definedName>
    <definedName name="BExQECSUPCFRWQD5Q7IJ34PIYNBD" hidden="1">Net [28]Sales!$B$11:$K$15</definedName>
    <definedName name="BExQEFHZO1OUFP6US6V3QTYBWALV" localSheetId="17" hidden="1">Analysis Report All [19]Items!$A$20:$B$39</definedName>
    <definedName name="BExQEFHZO1OUFP6US6V3QTYBWALV" hidden="1">Analysis Report All [19]Items!$A$20:$B$39</definedName>
    <definedName name="BExQEGECBRM293EC6WJ577C1BXQC" localSheetId="17"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7"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7" hidden="1">List of Journal [31]Entries!$A$55:$B$91</definedName>
    <definedName name="BExQFHPJV84EHEZ84WLFAEPLEM0X" hidden="1">List of Journal [31]Entries!$A$55:$B$91</definedName>
    <definedName name="BExQFK988JS9Q3P65T3XD0DL1PL1" localSheetId="17" hidden="1">Group Operating [17]Profit!$B$10:$K$15</definedName>
    <definedName name="BExQFK988JS9Q3P65T3XD0DL1PL1" hidden="1">Group Operating [17]Profit!$B$10:$K$15</definedName>
    <definedName name="BExQFLRC0LE8S4RP0PW7WDUQLXUZ" localSheetId="17" hidden="1">List of Journal [31]Entries!$J$8</definedName>
    <definedName name="BExQFLRC0LE8S4RP0PW7WDUQLXUZ" hidden="1">List of Journal [31]Entries!$J$8</definedName>
    <definedName name="BExQFLWNP1L6LM9CR7Q85OEQUT1O" localSheetId="17"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7" hidden="1">Trade Working [26]Capital!$B$11:$K$18</definedName>
    <definedName name="BExQGQYU473XOL7ECOQRURYGCLLQ" hidden="1">Trade Working [26]Capital!$B$11:$K$18</definedName>
    <definedName name="BExQGT2CDKS485JWS6RJNWGWQIM4" localSheetId="17" hidden="1">Net [28]Sales!$B$22:$K$32</definedName>
    <definedName name="BExQGT2CDKS485JWS6RJNWGWQIM4" hidden="1">Net [28]Sales!$B$22:$K$32</definedName>
    <definedName name="BExQGZNPKKIHJPXSME72HITI81LF" localSheetId="17" hidden="1">Operating [17]Profit!$B$22:$K$32</definedName>
    <definedName name="BExQGZNPKKIHJPXSME72HITI81LF" hidden="1">Operating [17]Profit!$B$22:$K$32</definedName>
    <definedName name="BExQH5SUMDZZN6G2PCTVKN8LIL1I" localSheetId="17"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7" hidden="1">Check Closing '[27]2007'!$A$30:$B$35</definedName>
    <definedName name="BExQHE6Y36AZ69KTG1HTGUTJQ4KB" hidden="1">Check Closing '[27]2007'!$A$30:$B$35</definedName>
    <definedName name="BExQHJ4W61OTQXCMLA3CN669U0TV" localSheetId="17"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7" hidden="1">Analysis Report All [19]Items!$J$6</definedName>
    <definedName name="BExQHVVJ1465PK1B8ZS2L2KAG6T7" hidden="1">Analysis Report All [19]Items!$J$6</definedName>
    <definedName name="BExQIBWPAXU7HJZLKGJZY3EB7MIS" hidden="1">[15]BS!#REF!</definedName>
    <definedName name="BExQICNLF7CAINGKX326YS9PWOBL" localSheetId="17" hidden="1">Trade Working [26]Capital!$B$23:$K$33</definedName>
    <definedName name="BExQICNLF7CAINGKX326YS9PWOBL" hidden="1">Trade Working [26]Capital!$B$23:$K$33</definedName>
    <definedName name="BExQILCN30LM5CADWAEGHH9OF7NQ" localSheetId="17" hidden="1">Analysis Report All [19]Items!$H$9:$I$9</definedName>
    <definedName name="BExQILCN30LM5CADWAEGHH9OF7NQ" hidden="1">Analysis Report All [19]Items!$H$9:$I$9</definedName>
    <definedName name="BExQIV393KLR7L9GLJP6HZB37WR5" localSheetId="17"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7" hidden="1">Analysis Report All [19]Items!$H$15:$I$15</definedName>
    <definedName name="BExQJ4ZB0YUWDZQXGB6XVB0K2SJI" hidden="1">Analysis Report All [19]Items!$H$15:$I$15</definedName>
    <definedName name="BExQJBF7LAX128WR7VTMJC88ZLPG" hidden="1">[15]BS!#REF!</definedName>
    <definedName name="BExQJN3Z33OOVL61N08O945LQTEN" localSheetId="17" hidden="1">Group Net [28]Sales!$B$19:$K$29</definedName>
    <definedName name="BExQJN3Z33OOVL61N08O945LQTEN" hidden="1">Group Net [28]Sales!$B$19:$K$29</definedName>
    <definedName name="BExQK1HVOIAAIJFVD9UYJS6BVXY3" localSheetId="17" hidden="1">Operating [22]Margin!$K$1:$K$1</definedName>
    <definedName name="BExQK1HVOIAAIJFVD9UYJS6BVXY3" hidden="1">Operating [22]Margin!$K$1:$K$1</definedName>
    <definedName name="BExQK35BYG5WSNIY87BJRW75Q5Q8" localSheetId="17" hidden="1">Operating [22]Margin!$B$22:$K$32</definedName>
    <definedName name="BExQK35BYG5WSNIY87BJRW75Q5Q8" hidden="1">Operating [22]Margin!$B$22:$K$32</definedName>
    <definedName name="BExQK3W7QRHT35T20UFVQCNZ1EX5" localSheetId="17" hidden="1">Analysis Report All [19]Items!$J$6</definedName>
    <definedName name="BExQK3W7QRHT35T20UFVQCNZ1EX5" hidden="1">Analysis Report All [19]Items!$J$6</definedName>
    <definedName name="BExQKG6LD6PLNDGNGO9DJXY865BR" hidden="1">[15]BS!#REF!</definedName>
    <definedName name="BExQKL9Z2NMP1AZAXBMKSEUNWXJM" localSheetId="17" hidden="1">Group [18]EBIT!$B$19:$K$29</definedName>
    <definedName name="BExQKL9Z2NMP1AZAXBMKSEUNWXJM" hidden="1">Group [18]EBIT!$B$19:$K$29</definedName>
    <definedName name="BExRYXY0BTLJ7S4AAPVYI2V6AVNQ" localSheetId="17" hidden="1">#N/A</definedName>
    <definedName name="BExRYXY0BTLJ7S4AAPVYI2V6AVNQ" hidden="1">#N/A</definedName>
    <definedName name="BExRZ8QG3ECTFRABYPB68WRRVX3V" localSheetId="17" hidden="1">#N/A</definedName>
    <definedName name="BExRZ8QG3ECTFRABYPB68WRRVX3V" hidden="1">#N/A</definedName>
    <definedName name="BExRZATXR87BL0V5GMACYZN3RNXL" hidden="1">#REF!</definedName>
    <definedName name="BExRZDZ5RK5S0RYUZALYH1A3AE46" localSheetId="17" hidden="1">Group [24]Headcount!$B$10:$K$14</definedName>
    <definedName name="BExRZDZ5RK5S0RYUZALYH1A3AE46" hidden="1">Group [24]Headcount!$B$10:$K$14</definedName>
    <definedName name="BExRZEQ9GRM2RZH693JMJ4DJ10PF" localSheetId="17"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7"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7" hidden="1">Analysis Report All [19]Items!$H$11:$I$11</definedName>
    <definedName name="BExS0TDOA1II18MME7NZ2U61BG9P" hidden="1">Analysis Report All [19]Items!$H$11:$I$11</definedName>
    <definedName name="BExS0TIZDSLO5TESSKG8Q1JUAEB3" localSheetId="17" hidden="1">Order [16]Intake!$B$11:$K$20</definedName>
    <definedName name="BExS0TIZDSLO5TESSKG8Q1JUAEB3" hidden="1">Order [16]Intake!$B$11:$K$20</definedName>
    <definedName name="BExS0XQ22NAZQ9KUD50VCDG98TIO" localSheetId="17" hidden="1">Trade Working [26]Capital!$B$11:$K$18</definedName>
    <definedName name="BExS0XQ22NAZQ9KUD50VCDG98TIO" hidden="1">Trade Working [26]Capital!$B$11:$K$18</definedName>
    <definedName name="BExS109NWNCX1PKGBS32XI69BEQR" localSheetId="17" hidden="1">Div Engineering Order [16]Intake!$B$10:$K$19</definedName>
    <definedName name="BExS109NWNCX1PKGBS32XI69BEQR" hidden="1">Div Engineering Order [16]Intake!$B$10:$K$19</definedName>
    <definedName name="BExS14WZLTQ0XML8P7SAPRUHSB2O" localSheetId="17"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7" hidden="1">Order [16]Intake!$K$1</definedName>
    <definedName name="BExS1FPEZJ71B6XXSXK57HHWA2O2" hidden="1">Order [16]Intake!$K$1</definedName>
    <definedName name="BExS1LJQPRBQ7Z7IEJTQTHI5PAXA" hidden="1">#REF!</definedName>
    <definedName name="BExS1N1OEF119OWXJ54CD0LS7ZQM" localSheetId="17" hidden="1">Analysis Report All [19]Items!$H$7:$I$7</definedName>
    <definedName name="BExS1N1OEF119OWXJ54CD0LS7ZQM" hidden="1">Analysis Report All [19]Items!$H$7:$I$7</definedName>
    <definedName name="BExS1P579CHZUSF66NN6VXZKCWN6" localSheetId="17" hidden="1">Operating [22]Margin!$B$22:$K$32</definedName>
    <definedName name="BExS1P579CHZUSF66NN6VXZKCWN6" hidden="1">Operating [22]Margin!$B$22:$K$32</definedName>
    <definedName name="BExS1RE7LG24V9U2UD0PRRHO27TA" localSheetId="17" hidden="1">Analysis Report All [19]Items!$J$14</definedName>
    <definedName name="BExS1RE7LG24V9U2UD0PRRHO27TA" hidden="1">Analysis Report All [19]Items!$J$14</definedName>
    <definedName name="BExS1ROZXMAXU4ND08N0GTXFOQOL" localSheetId="17" hidden="1">Net [28]Sales!$B$37:$K$43</definedName>
    <definedName name="BExS1ROZXMAXU4ND08N0GTXFOQOL" hidden="1">Net [28]Sales!$B$37:$K$43</definedName>
    <definedName name="BExS1XDV6QHWPMOFF1IXCVWVTLEE" localSheetId="17" hidden="1">Order [16]Intake!$B$11:$K$20</definedName>
    <definedName name="BExS1XDV6QHWPMOFF1IXCVWVTLEE" hidden="1">Order [16]Intake!$B$11:$K$20</definedName>
    <definedName name="BExS21FMBEKUWD9RU53W075WSFE7" localSheetId="17" hidden="1">#N/A</definedName>
    <definedName name="BExS21FMBEKUWD9RU53W075WSFE7" hidden="1">#N/A</definedName>
    <definedName name="BExS244P2INNKZDZTV2EAX8508KQ" localSheetId="17" hidden="1">List of Journal [31]Entries!$H$6:$I$6</definedName>
    <definedName name="BExS244P2INNKZDZTV2EAX8508KQ" hidden="1">List of Journal [31]Entries!$H$6:$I$6</definedName>
    <definedName name="BExS26J0OCF28TMZ436XC5FRO0O5" localSheetId="17" hidden="1">Analysis Report All [19]Items!$H$6:$I$6</definedName>
    <definedName name="BExS26J0OCF28TMZ436XC5FRO0O5" hidden="1">Analysis Report All [19]Items!$H$6:$I$6</definedName>
    <definedName name="BExS26OI2QNNAH2WMDD95Z400048" hidden="1">[15]BS!#REF!</definedName>
    <definedName name="BExS2CTMJ0BYB0TRKG2FSTBG2X7B" localSheetId="17" hidden="1">Order [16]Intake!$K$1</definedName>
    <definedName name="BExS2CTMJ0BYB0TRKG2FSTBG2X7B" hidden="1">Order [16]Intake!$K$1</definedName>
    <definedName name="BExS2KBBJF8J1ZZG9QG2USZYKZSO" localSheetId="17" hidden="1">Operating [22]Margin!$B$21:$K$31</definedName>
    <definedName name="BExS2KBBJF8J1ZZG9QG2USZYKZSO" hidden="1">Operating [22]Margin!$B$21:$K$31</definedName>
    <definedName name="BExS2KBC8TBXV9G9D5F7QED0H9UY" localSheetId="17" hidden="1">Net [28]Sales!$B$21:$K$31</definedName>
    <definedName name="BExS2KBC8TBXV9G9D5F7QED0H9UY" hidden="1">Net [28]Sales!$B$21:$K$31</definedName>
    <definedName name="BExS2N5R87ZNGIYNC0OVVAPOSTHE" localSheetId="17" hidden="1">Analysis Report All [19]Items!$J$13</definedName>
    <definedName name="BExS2N5R87ZNGIYNC0OVVAPOSTHE" hidden="1">Analysis Report All [19]Items!$J$13</definedName>
    <definedName name="BExS2P9ADTICU727OQSKAGLUMQ7X" localSheetId="17" hidden="1">Net [28]Sales!$B$22:$K$32</definedName>
    <definedName name="BExS2P9ADTICU727OQSKAGLUMQ7X" hidden="1">Net [28]Sales!$B$22:$K$32</definedName>
    <definedName name="BExS2TLU1HONYV6S3ZD9T12D7CIG" hidden="1">[15]BS!#REF!</definedName>
    <definedName name="BExS2USZ8URPIDCI7YYIZEU8ZANP" localSheetId="17" hidden="1">#N/A</definedName>
    <definedName name="BExS2USZ8URPIDCI7YYIZEU8ZANP" hidden="1">#N/A</definedName>
    <definedName name="BExS2ZLMNZ5G8YS3YYZIHVTX3HH8" hidden="1">#REF!</definedName>
    <definedName name="BExS30CJ04V2D256ZDSR6G3KPAD4" localSheetId="17" hidden="1">Analysis Report All [19]Items!$H$9:$I$9</definedName>
    <definedName name="BExS30CJ04V2D256ZDSR6G3KPAD4" hidden="1">Analysis Report All [19]Items!$H$9:$I$9</definedName>
    <definedName name="BExS318UV9I2FXPQQWUKKX00QLPJ" hidden="1">[15]BS!#REF!</definedName>
    <definedName name="BExS39SGKYG3HCOHB2BHNBYHTMIL" localSheetId="17" hidden="1">Operating [22]Margin!$B$21:$K$31</definedName>
    <definedName name="BExS39SGKYG3HCOHB2BHNBYHTMIL" hidden="1">Operating [22]Margin!$B$21:$K$31</definedName>
    <definedName name="BExS3G8DPCJHJNJARTYRVBBCW9NJ" localSheetId="17" hidden="1">Balance [25]Sheet!$B$27:$K$41</definedName>
    <definedName name="BExS3G8DPCJHJNJARTYRVBBCW9NJ" hidden="1">Balance [25]Sheet!$B$27:$K$41</definedName>
    <definedName name="BExS3LBRY8GKOHLV2ZXOC7LOE2KV" localSheetId="17"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7" hidden="1">Analysis Report All [19]Items!$D$5:$F$25</definedName>
    <definedName name="BExS3SD9AJNNWS3PPHNO1BHHPYIU" hidden="1">Analysis Report All [19]Items!$D$5:$F$25</definedName>
    <definedName name="BExS3TKJY1DSB793WNF4ZPN2DMAR" localSheetId="17" hidden="1">Div Engineering Order [16]Intake!$D$34:$M$40</definedName>
    <definedName name="BExS3TKJY1DSB793WNF4ZPN2DMAR" hidden="1">Div Engineering Order [16]Intake!$D$34:$M$40</definedName>
    <definedName name="BExS3WKGM2Z9QR813P0P96S1QF71" localSheetId="17" hidden="1">Net [28]Sales!$B$11:$K$15</definedName>
    <definedName name="BExS3WKGM2Z9QR813P0P96S1QF71" hidden="1">Net [28]Sales!$B$11:$K$15</definedName>
    <definedName name="BExS4ASWKM93XA275AXHYP8AG6SU" hidden="1">[15]BS!#REF!</definedName>
    <definedName name="BExS4EJNYKLMI9NEBTN7DQE5WBTC" localSheetId="17" hidden="1">List of Journal [31]Entries!$A$20:$B$51</definedName>
    <definedName name="BExS4EJNYKLMI9NEBTN7DQE5WBTC" hidden="1">List of Journal [31]Entries!$A$20:$B$51</definedName>
    <definedName name="BExS4QU26BXVQU11QPCDQPCG32OV" localSheetId="17" hidden="1">Net [28]Sales!$B$11:$K$16</definedName>
    <definedName name="BExS4QU26BXVQU11QPCDQPCG32OV" hidden="1">Net [28]Sales!$B$11:$K$16</definedName>
    <definedName name="BExS4RVQUG8FESB8SKAQ2OMODS9M" hidden="1">#REF!</definedName>
    <definedName name="BExS4UFIEM0KW37ED81CZXHF9N8Y" localSheetId="17" hidden="1">Gross Profit [32]PGP!$B$10</definedName>
    <definedName name="BExS4UFIEM0KW37ED81CZXHF9N8Y" hidden="1">Gross Profit [32]PGP!$B$10</definedName>
    <definedName name="BExS4Y6HVFH5NS3W5TPTB30RS7NR" localSheetId="17"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7" hidden="1">Analysis Report All [19]Items!$H$10:$I$10</definedName>
    <definedName name="BExS57X26BN6FK9FFSHBGSYIJVJA" hidden="1">Analysis Report All [19]Items!$H$10:$I$10</definedName>
    <definedName name="BExS59F0PA1V2ZC7S5TN6IT41SXP" hidden="1">[15]BS!#REF!</definedName>
    <definedName name="BExS5D0IIBC4X3C6I3NY8K6YYG45" localSheetId="17" hidden="1">Operating [22]Margin!$B$11:$K$15</definedName>
    <definedName name="BExS5D0IIBC4X3C6I3NY8K6YYG45" hidden="1">Operating [22]Margin!$B$11:$K$15</definedName>
    <definedName name="BExS5HNOM1007XKU7LXH44VCD4LJ" localSheetId="17" hidden="1">Group Balance [25]Sheet!$B$10:$K$20</definedName>
    <definedName name="BExS5HNOM1007XKU7LXH44VCD4LJ" hidden="1">Group Balance [25]Sheet!$B$10:$K$20</definedName>
    <definedName name="BExS5N7CDL7FG7QGZS2V1BN3HH8K" localSheetId="17" hidden="1">Analysis Report All [19]Items!$H$13:$I$13</definedName>
    <definedName name="BExS5N7CDL7FG7QGZS2V1BN3HH8K" hidden="1">Analysis Report All [19]Items!$H$13:$I$13</definedName>
    <definedName name="BExS62XQ1F86XGZ247QDGMR2BC72" localSheetId="17" hidden="1">#N/A</definedName>
    <definedName name="BExS62XQ1F86XGZ247QDGMR2BC72" hidden="1">#N/A</definedName>
    <definedName name="BExS638J2ZKOFKOG5WNZR222C27K" localSheetId="17" hidden="1">Operating [17]Profit!$B$22:$K$32</definedName>
    <definedName name="BExS638J2ZKOFKOG5WNZR222C27K" hidden="1">Operating [17]Profit!$B$22:$K$32</definedName>
    <definedName name="BExS66ZGYESOFS34AUXWG4PKCV23" localSheetId="17" hidden="1">Operating [22]Margin!$B$11:$K$15</definedName>
    <definedName name="BExS66ZGYESOFS34AUXWG4PKCV23" hidden="1">Operating [22]Margin!$B$11:$K$15</definedName>
    <definedName name="BExS68HFZPTQ13J4FUI7FYBKOL45" localSheetId="17" hidden="1">Balance [25]Sheet!$K$1</definedName>
    <definedName name="BExS68HFZPTQ13J4FUI7FYBKOL45" hidden="1">Balance [25]Sheet!$K$1</definedName>
    <definedName name="BExS6A4O8PNQQZOCTU3N6IHVUW2L" localSheetId="17" hidden="1">Personnel in [20]FTE!$B$11:$K$15</definedName>
    <definedName name="BExS6A4O8PNQQZOCTU3N6IHVUW2L" hidden="1">Personnel in [20]FTE!$B$11:$K$15</definedName>
    <definedName name="BExS6HMF3HGB9L2OGYQDWGCKHW37" hidden="1">#REF!</definedName>
    <definedName name="BExS6IO2T93EXTNLQHH1759U38JR" localSheetId="17" hidden="1">Trade Working [26]Capital!$J$1:$L$1</definedName>
    <definedName name="BExS6IO2T93EXTNLQHH1759U38JR" hidden="1">Trade Working [26]Capital!$J$1:$L$1</definedName>
    <definedName name="BExS6J4CGU1D2E6O0RVWNW1W3HSA" localSheetId="17" hidden="1">Net [28]Sales!$B$21:$K$31</definedName>
    <definedName name="BExS6J4CGU1D2E6O0RVWNW1W3HSA" hidden="1">Net [28]Sales!$B$21:$K$31</definedName>
    <definedName name="BExS6JF5URX5IBKG43CPO30226PT" localSheetId="17"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7" hidden="1">Analysis Report All [19]Items!$H$9:$I$9</definedName>
    <definedName name="BExS7DE3DL4HESP2JGZ9XV854Z97" hidden="1">Analysis Report All [19]Items!$H$9:$I$9</definedName>
    <definedName name="BExS7DE5564TIMZVF8HIS1E9D2SZ" localSheetId="17" hidden="1">Net [28]Sales!$B$38:$K$44</definedName>
    <definedName name="BExS7DE5564TIMZVF8HIS1E9D2SZ" hidden="1">Net [28]Sales!$B$38:$K$44</definedName>
    <definedName name="BExS7MDSB3JEQQ3YYH6BMN1NB6GW" hidden="1">#REF!</definedName>
    <definedName name="BExS7OS4LW1A3C11V8FBT20N8NKP" localSheetId="17" hidden="1">List of Journal [31]Entries!$A$17:$B$17</definedName>
    <definedName name="BExS7OS4LW1A3C11V8FBT20N8NKP" hidden="1">List of Journal [31]Entries!$A$17:$B$17</definedName>
    <definedName name="BExS7RH8P0EZMLE68ZLGCYADY4MD" localSheetId="17"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7" hidden="1">Trade Working [26]Capital!$J$1</definedName>
    <definedName name="BExS90A6FCF52QIXNO6AW6ZS3N9Z" hidden="1">Trade Working [26]Capital!$J$1</definedName>
    <definedName name="BExS94S2NWC6PIHD5CS62EMWVH3H" localSheetId="17" hidden="1">Analysis Report All [19]Items!$A$47:$B$80</definedName>
    <definedName name="BExS94S2NWC6PIHD5CS62EMWVH3H" hidden="1">Analysis Report All [19]Items!$A$47:$B$80</definedName>
    <definedName name="BExS98OB4321YCHLCQ022PXKTT2W" hidden="1">[15]BS!#REF!</definedName>
    <definedName name="BExS9AGWBEJXR8PGZWXPU0RF9IEA" localSheetId="17" hidden="1">Analysis Report All [19]Items!$D$5:$F$24</definedName>
    <definedName name="BExS9AGWBEJXR8PGZWXPU0RF9IEA" hidden="1">Analysis Report All [19]Items!$D$5:$F$24</definedName>
    <definedName name="BExS9CPVM5W1Q4A1IMZTWRHFL205" hidden="1">#REF!</definedName>
    <definedName name="BExS9E7UUAQ7SPS2AO6A0G0V950R" localSheetId="17" hidden="1">List of Journal [31]Entries!$H$6:$I$6</definedName>
    <definedName name="BExS9E7UUAQ7SPS2AO6A0G0V950R" hidden="1">List of Journal [31]Entries!$H$6:$I$6</definedName>
    <definedName name="BExS9G5VMPYS38GLZEPZL7D46A0Z" localSheetId="17" hidden="1">#N/A</definedName>
    <definedName name="BExS9G5VMPYS38GLZEPZL7D46A0Z" hidden="1">#N/A</definedName>
    <definedName name="BExS9LESS767750RRW6KYJ0A722C" localSheetId="17" hidden="1">Operating [22]Margin!$B$21:$K$33</definedName>
    <definedName name="BExS9LESS767750RRW6KYJ0A722C" hidden="1">Operating [22]Margin!$B$21:$K$33</definedName>
    <definedName name="BExS9LPJMLR4XLGBQM28M6JJCNBO" localSheetId="17"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7" hidden="1">Check Closing '[27]2007'!$D$9</definedName>
    <definedName name="BExSA8MWDIPWOVOLCCXW52ENEBFQ" hidden="1">Check Closing '[27]2007'!$D$9</definedName>
    <definedName name="BExSA9DYURUCJ2EJP2CAJHXL16JV" localSheetId="17" hidden="1">Analysis Report All [19]Items!$J$9</definedName>
    <definedName name="BExSA9DYURUCJ2EJP2CAJHXL16JV" hidden="1">Analysis Report All [19]Items!$J$9</definedName>
    <definedName name="BExSABXL7JTOPL922AUPSSVX6ING" localSheetId="17" hidden="1">Gross Profit [21]Bulk!$B$10:$K$20</definedName>
    <definedName name="BExSABXL7JTOPL922AUPSSVX6ING" hidden="1">Gross Profit [21]Bulk!$B$10:$K$20</definedName>
    <definedName name="BExSAJKSIKUKHCKB7R3PC9Z4ZTNZ" localSheetId="17" hidden="1">#N/A</definedName>
    <definedName name="BExSAJKSIKUKHCKB7R3PC9Z4ZTNZ" hidden="1">#N/A</definedName>
    <definedName name="BExSAR2DYPQKC38XGDRQ7HT9QM9J" localSheetId="17" hidden="1">Analysis Report All [19]Items!$A$31:$B$36</definedName>
    <definedName name="BExSAR2DYPQKC38XGDRQ7HT9QM9J" hidden="1">Analysis Report All [19]Items!$A$31:$B$36</definedName>
    <definedName name="BExSARYWST5C5EXAXZJUUNWQO6C5" localSheetId="17" hidden="1">List of Journal [31]Entries!$F$3</definedName>
    <definedName name="BExSARYWST5C5EXAXZJUUNWQO6C5" hidden="1">List of Journal [31]Entries!$F$3</definedName>
    <definedName name="BExSAUTCT4P7JP57NOR9MTX33QJZ" hidden="1">[15]BS!#REF!</definedName>
    <definedName name="BExSB2LV6UF6OUOXMQO2GKD560B6" localSheetId="17"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7" hidden="1">Net [28]Sales!$B$22:$K$32</definedName>
    <definedName name="BExSBPZFDYX6AVZAQXJM32YHNE9D" hidden="1">Net [28]Sales!$B$22:$K$32</definedName>
    <definedName name="BExSBVDNVISBBTQP72CBO9HRLV74" localSheetId="17" hidden="1">#N/A</definedName>
    <definedName name="BExSBVDNVISBBTQP72CBO9HRLV74" hidden="1">#N/A</definedName>
    <definedName name="BExSBWVLXEQ7DYL0WZNCUKK8BT7S" localSheetId="17" hidden="1">Operating [17]Profit!$B$22:$K$32</definedName>
    <definedName name="BExSBWVLXEQ7DYL0WZNCUKK8BT7S" hidden="1">Operating [17]Profit!$B$22:$K$32</definedName>
    <definedName name="BExSBXH8RUNFT1BOAUSJLDNZWKWQ" localSheetId="17" hidden="1">Net [28]Sales!$B$21:$K$31</definedName>
    <definedName name="BExSBXH8RUNFT1BOAUSJLDNZWKWQ" hidden="1">Net [28]Sales!$B$21:$K$31</definedName>
    <definedName name="BExSC0X7JLNWXEBQ6ZATTMCGEXEG" localSheetId="17" hidden="1">Operating [17]Profit!$J$1</definedName>
    <definedName name="BExSC0X7JLNWXEBQ6ZATTMCGEXEG" hidden="1">Operating [17]Profit!$J$1</definedName>
    <definedName name="BExSC30QV69JWKAGJKMOGS8G8IQP" localSheetId="17" hidden="1">Analysis Report All [19]Items!$H$5:$I$5</definedName>
    <definedName name="BExSC30QV69JWKAGJKMOGS8G8IQP" hidden="1">Analysis Report All [19]Items!$H$5:$I$5</definedName>
    <definedName name="BExSC9M5284JE078CHDC6QAWLJYZ" localSheetId="17" hidden="1">Analysis Report All [19]Items!$D$3:$E$3</definedName>
    <definedName name="BExSC9M5284JE078CHDC6QAWLJYZ" hidden="1">Analysis Report All [19]Items!$D$3:$E$3</definedName>
    <definedName name="BExSCCGOT0EYGT1YC3ZU1Q79FFG0" localSheetId="17" hidden="1">List of Journal [31]Entries!$J$9</definedName>
    <definedName name="BExSCCGOT0EYGT1YC3ZU1Q79FFG0" hidden="1">List of Journal [31]Entries!$J$9</definedName>
    <definedName name="BExSCL5FPWD8L2UGCISOJD35ACXI" localSheetId="17" hidden="1">Operating [22]Margin!$K$1</definedName>
    <definedName name="BExSCL5FPWD8L2UGCISOJD35ACXI" hidden="1">Operating [22]Margin!$K$1</definedName>
    <definedName name="BExSCMY5KYXUBIYG1HUB5AN4DVFK" localSheetId="17" hidden="1">Net [28]Sales!$B$37:$K$43</definedName>
    <definedName name="BExSCMY5KYXUBIYG1HUB5AN4DVFK" hidden="1">Net [28]Sales!$B$37:$K$43</definedName>
    <definedName name="BExSCOG41SKKG4GYU76WRWW1CTE6" hidden="1">[15]BS!#REF!</definedName>
    <definedName name="BExSCULDWWU4EJ1898H4BXIFH63U" localSheetId="17" hidden="1">Analysis Report All [19]Items!$H$5:$I$5</definedName>
    <definedName name="BExSCULDWWU4EJ1898H4BXIFH63U" hidden="1">Analysis Report All [19]Items!$H$5:$I$5</definedName>
    <definedName name="BExSCUQP84SX0B4SD4X7869FENB0" localSheetId="17" hidden="1">Group [18]EBIT!$B$33:$K$39</definedName>
    <definedName name="BExSCUQP84SX0B4SD4X7869FENB0" hidden="1">Group [18]EBIT!$B$33:$K$39</definedName>
    <definedName name="BExSD1MUJM8X92JUXFDUDYJTLDKP" localSheetId="17"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7" hidden="1">#N/A</definedName>
    <definedName name="BExSDBTPF5YXEXC8BYSQGOPEOU2B" hidden="1">#N/A</definedName>
    <definedName name="BExSDNTB7RHOJ3TFOR86MD02686S" localSheetId="17" hidden="1">Analysis Report All [19]Items!$H$13:$I$13</definedName>
    <definedName name="BExSDNTB7RHOJ3TFOR86MD02686S" hidden="1">Analysis Report All [19]Items!$H$13:$I$13</definedName>
    <definedName name="BExSDPRJ8BTGLJ5K10478V8JI8WJ" localSheetId="17" hidden="1">Personnel in [20]FTE!$B$11:$K$15</definedName>
    <definedName name="BExSDPRJ8BTGLJ5K10478V8JI8WJ" hidden="1">Personnel in [20]FTE!$B$11:$K$15</definedName>
    <definedName name="BExSDRPL4V5EYN211395J0TBKQ4M" hidden="1">#REF!</definedName>
    <definedName name="BExSDSWQIUCADKD8IF84P0E7R7YG" localSheetId="17" hidden="1">Net [28]Sales!$K$1</definedName>
    <definedName name="BExSDSWQIUCADKD8IF84P0E7R7YG" hidden="1">Net [28]Sales!$K$1</definedName>
    <definedName name="BExSDT20XUFXTDM37M148AXAP7HN" hidden="1">[15]BS!#REF!</definedName>
    <definedName name="BExSDVGHUOINEOYT6ELCJ21YZ9IE" localSheetId="17" hidden="1">#N/A</definedName>
    <definedName name="BExSDVGHUOINEOYT6ELCJ21YZ9IE" hidden="1">#N/A</definedName>
    <definedName name="BExSE1WEUDM5JH1CVYMPDGSW0YUV" localSheetId="17"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7" hidden="1">Analysis Report All [19]Items!$J$14</definedName>
    <definedName name="BExSEC8KR4AG3EFTVO6C02VXFTNG" hidden="1">Analysis Report All [19]Items!$J$14</definedName>
    <definedName name="BExSEKBVTT5HQ51RA1A8F3FP110I" localSheetId="17" hidden="1">Operating [17]Profit!$K$1</definedName>
    <definedName name="BExSEKBVTT5HQ51RA1A8F3FP110I" hidden="1">Operating [17]Profit!$K$1</definedName>
    <definedName name="BExSEP4JMSSZ0NJARFVC9YDWFOY0" localSheetId="17" hidden="1">Check Closing '[27]2007'!$D$3:$G$5</definedName>
    <definedName name="BExSEP4JMSSZ0NJARFVC9YDWFOY0" hidden="1">Check Closing '[27]2007'!$D$3:$G$5</definedName>
    <definedName name="BExSEP9UVOAI6TMXKNK587PQ3328" hidden="1">[15]BS!#REF!</definedName>
    <definedName name="BExSEQX9SR5OVZEM8NTVYF6ARAJV" localSheetId="17" hidden="1">#N/A</definedName>
    <definedName name="BExSEQX9SR5OVZEM8NTVYF6ARAJV" hidden="1">#N/A</definedName>
    <definedName name="BExSER81UOPPY3X9HFCP09D3WMDS" localSheetId="17" hidden="1">Analysis Report All [19]Items!$F$3</definedName>
    <definedName name="BExSER81UOPPY3X9HFCP09D3WMDS" hidden="1">Analysis Report All [19]Items!$F$3</definedName>
    <definedName name="BExSER82B46EILFX7SGFMDH3W6IY" localSheetId="17" hidden="1">Net [28]Sales!$B$37:$K$43</definedName>
    <definedName name="BExSER82B46EILFX7SGFMDH3W6IY" hidden="1">Net [28]Sales!$B$37:$K$43</definedName>
    <definedName name="BExSETX6RGROAX8HGGPKY8VHWXVF" localSheetId="17"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7" hidden="1">Analysis Report All Items [23]LC!$A$22:$B$40</definedName>
    <definedName name="BExSF3252US9TRL72TB0F5IIBD1K" hidden="1">Analysis Report All Items [23]LC!$A$22:$B$40</definedName>
    <definedName name="BExSF3YP41UQFPHZAA3CLSMJS16V" localSheetId="17" hidden="1">Gross Profit [21]Bulk!$B$10:$K$20</definedName>
    <definedName name="BExSF3YP41UQFPHZAA3CLSMJS16V" hidden="1">Gross Profit [21]Bulk!$B$10:$K$20</definedName>
    <definedName name="BExSF50CUO74XVY5LQMDG6YNOEUV" localSheetId="17" hidden="1">Check Closing '[27]2007'!$D$9:$H$138</definedName>
    <definedName name="BExSF50CUO74XVY5LQMDG6YNOEUV" hidden="1">Check Closing '[27]2007'!$D$9:$H$138</definedName>
    <definedName name="BExSF5B4ZDMMTPFF41YP968V833E" hidden="1">#REF!</definedName>
    <definedName name="BExSFH59PBDV3PBQCN14WEKBPUC3" localSheetId="17" hidden="1">Analysis Report All [19]Items!$J$17</definedName>
    <definedName name="BExSFH59PBDV3PBQCN14WEKBPUC3" hidden="1">Analysis Report All [19]Items!$J$17</definedName>
    <definedName name="BExSFKANZNF1XGOJVEBDQ8WKZ09W" hidden="1">#REF!</definedName>
    <definedName name="BExSFN529O1A4J18APWWD447HLX8" localSheetId="17" hidden="1">Personnel in [20]FTE!$B$21:$K$31</definedName>
    <definedName name="BExSFN529O1A4J18APWWD447HLX8" hidden="1">Personnel in [20]FTE!$B$21:$K$31</definedName>
    <definedName name="BExSFRHLJ97WECJNQNTZU0XR4QV5" localSheetId="17" hidden="1">Gross Profit [32]PGP!$B$10</definedName>
    <definedName name="BExSFRHLJ97WECJNQNTZU0XR4QV5" hidden="1">Gross Profit [32]PGP!$B$10</definedName>
    <definedName name="BExSFUC07ZUJ1KSFR9BCCXYEBQI5" localSheetId="17" hidden="1">Operating [17]Profit!$B$11:$K$15</definedName>
    <definedName name="BExSFUC07ZUJ1KSFR9BCCXYEBQI5" hidden="1">Operating [17]Profit!$B$11:$K$15</definedName>
    <definedName name="BExSFUS9VKSWCZTKG6YZRR0KJN8F" localSheetId="17" hidden="1">Gross Profit bef. Distr. [32]PGP!$B$10</definedName>
    <definedName name="BExSFUS9VKSWCZTKG6YZRR0KJN8F" hidden="1">Gross Profit bef. Distr. [32]PGP!$B$10</definedName>
    <definedName name="BExSFV8F1DRZ9MCXDUJX3HW3F691" hidden="1">#REF!</definedName>
    <definedName name="BExSFZVOOB2C94387N1LQWFPQXH4" localSheetId="17" hidden="1">Trade Working [26]Capital!$J$1</definedName>
    <definedName name="BExSFZVOOB2C94387N1LQWFPQXH4" hidden="1">Trade Working [26]Capital!$J$1</definedName>
    <definedName name="BExSG1OFXB2E75LVE6W9NB8ZAFN9" localSheetId="17" hidden="1">#N/A</definedName>
    <definedName name="BExSG1OFXB2E75LVE6W9NB8ZAFN9" hidden="1">#N/A</definedName>
    <definedName name="BExSG5Q1GQ480ZLTQTKGQFUOA6RM" localSheetId="17" hidden="1">Analysis Report All [19]Items!$D$14:$K$48</definedName>
    <definedName name="BExSG5Q1GQ480ZLTQTKGQFUOA6RM" hidden="1">Analysis Report All [19]Items!$D$14:$K$48</definedName>
    <definedName name="BExSGE9LMAWKNHR4T1KJE47GVW8S" localSheetId="17" hidden="1">Personnel in [20]FTE!$B$21:$K$31</definedName>
    <definedName name="BExSGE9LMAWKNHR4T1KJE47GVW8S" hidden="1">Personnel in [20]FTE!$B$21:$K$31</definedName>
    <definedName name="BExSGF0I0T3PRPN2EOICAXQQIVAH" localSheetId="17" hidden="1">Balance [25]Sheet!$B$11:$K$21</definedName>
    <definedName name="BExSGF0I0T3PRPN2EOICAXQQIVAH" hidden="1">Balance [25]Sheet!$B$11:$K$21</definedName>
    <definedName name="BExSGR030TCTYJGLD7SU0OK09E7V" localSheetId="17" hidden="1">Check Closing '[27]2007'!$A$20:$B$23</definedName>
    <definedName name="BExSGR030TCTYJGLD7SU0OK09E7V" hidden="1">Check Closing '[27]2007'!$A$20:$B$23</definedName>
    <definedName name="BExSGVSP32O738LXNGLMQD1SSPL2" localSheetId="17"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7"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7" hidden="1">Analysis Report All [19]Items!$H$11:$I$11</definedName>
    <definedName name="BExTTEZ9HQ42HTCNXMQA7G52ULV9" hidden="1">Analysis Report All [19]Items!$H$11:$I$11</definedName>
    <definedName name="BExTTO9QYGBNDIT5NKTFF8W80B7W" localSheetId="17" hidden="1">Net [28]Sales!$B$11:$K$15</definedName>
    <definedName name="BExTTO9QYGBNDIT5NKTFF8W80B7W" hidden="1">Net [28]Sales!$B$11:$K$15</definedName>
    <definedName name="BExTUBNB3G0I31UBPLFNF2UFKBXB" localSheetId="17" hidden="1">Operating [22]Margin!$K$1</definedName>
    <definedName name="BExTUBNB3G0I31UBPLFNF2UFKBXB" hidden="1">Operating [22]Margin!$K$1</definedName>
    <definedName name="BExTUECFMCT14LU7R6DHGURGOYDK" localSheetId="17" hidden="1">Trade Working [26]Capital!$J$1:$L$1</definedName>
    <definedName name="BExTUECFMCT14LU7R6DHGURGOYDK" hidden="1">Trade Working [26]Capital!$J$1:$L$1</definedName>
    <definedName name="BExTUF8TETVUONT04W15GQCEI3HC" localSheetId="17" hidden="1">Group Balance [25]Sheet!$B$26:$K$40</definedName>
    <definedName name="BExTUF8TETVUONT04W15GQCEI3HC" hidden="1">Group Balance [25]Sheet!$B$26:$K$40</definedName>
    <definedName name="BExTUJ53ANGZ3H1KDK4CR4Q0OD6P" hidden="1">[15]BS!#REF!</definedName>
    <definedName name="BExTUPA6XOSRD4FPSCNTSLVV3A3T" localSheetId="17" hidden="1">Analysis Report All [19]Items!$H$7:$I$7</definedName>
    <definedName name="BExTUPA6XOSRD4FPSCNTSLVV3A3T" hidden="1">Analysis Report All [19]Items!$H$7:$I$7</definedName>
    <definedName name="BExTUUTVE7POYB40V8H3ARWP28K9" localSheetId="17" hidden="1">Analysis Report All [19]Items!$D$27:$K$59</definedName>
    <definedName name="BExTUUTVE7POYB40V8H3ARWP28K9" hidden="1">Analysis Report All [19]Items!$D$27:$K$59</definedName>
    <definedName name="BExTUY9WNSJ91GV8CP0SKJTEIV82" hidden="1">[15]BS!#REF!</definedName>
    <definedName name="BExTV8M7HO87RN06K5DFYDQYX7ZL" localSheetId="17" hidden="1">Check Closing '[27]2007'!$D$3:$G$5</definedName>
    <definedName name="BExTV8M7HO87RN06K5DFYDQYX7ZL" hidden="1">Check Closing '[27]2007'!$D$3:$G$5</definedName>
    <definedName name="BExTV92BFY7K9EBSLN1LF6UIZLA1" localSheetId="17" hidden="1">Net [28]Sales!$B$38:$K$44</definedName>
    <definedName name="BExTV92BFY7K9EBSLN1LF6UIZLA1" hidden="1">Net [28]Sales!$B$38:$K$44</definedName>
    <definedName name="BExTVAV1EV1YUB0MAH3B7C65N73D" localSheetId="17"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7" hidden="1">Analysis Report All [19]Items!$H$8:$I$8</definedName>
    <definedName name="BExTVN5EV3J8PVOWYURQH0XF8OAX" hidden="1">Analysis Report All [19]Items!$H$8:$I$8</definedName>
    <definedName name="BExTVXHPMMOTGCX5CXTH7V0PSXBJ" localSheetId="17" hidden="1">Analysis Report All [19]Items!$D$12:$K$42</definedName>
    <definedName name="BExTVXHPMMOTGCX5CXTH7V0PSXBJ" hidden="1">Analysis Report All [19]Items!$D$12:$K$42</definedName>
    <definedName name="BExTW1E0O25HDI8ZF5MQ15CG9E9L" localSheetId="17" hidden="1">Analysis Report All [19]Items!$A$22:$B$40</definedName>
    <definedName name="BExTW1E0O25HDI8ZF5MQ15CG9E9L" hidden="1">Analysis Report All [19]Items!$A$22:$B$40</definedName>
    <definedName name="BExTW3S73S962Q052JE3NDBCRVKR" localSheetId="17" hidden="1">Group Operating [17]Profit!$B$19:$K$29</definedName>
    <definedName name="BExTW3S73S962Q052JE3NDBCRVKR" hidden="1">Group Operating [17]Profit!$B$19:$K$29</definedName>
    <definedName name="BExTW3XMM452HZSKUHDTQP5MNQN8" hidden="1">#REF!</definedName>
    <definedName name="BExTW5FKMXO4X1D2RHPFD267AD94" localSheetId="17" hidden="1">Net Sales [21]Bulk!$B$11:$K$21</definedName>
    <definedName name="BExTW5FKMXO4X1D2RHPFD267AD94" hidden="1">Net Sales [21]Bulk!$B$11:$K$21</definedName>
    <definedName name="BExTWI0Q8AWXUA3ZN7I5V3QK2KM1" hidden="1">[15]BS!#REF!</definedName>
    <definedName name="BExTWM2B9L2YWLF2SJJB9OANR7ZJ" localSheetId="17" hidden="1">Analysis Report All [19]Items!$D$27:$K$56</definedName>
    <definedName name="BExTWM2B9L2YWLF2SJJB9OANR7ZJ" hidden="1">Analysis Report All [19]Items!$D$27:$K$56</definedName>
    <definedName name="BExTWN9N1TYU24UPWSTVNQMG7OKO" localSheetId="17" hidden="1">Operating [17]Profit!$B$11:$K$16</definedName>
    <definedName name="BExTWN9N1TYU24UPWSTVNQMG7OKO" hidden="1">Operating [17]Profit!$B$11:$K$16</definedName>
    <definedName name="BExTWNPQODGCUN34YTRP7LB7EQIA" localSheetId="17" hidden="1">Check Closing '[27]2007'!$D$3:$I$8</definedName>
    <definedName name="BExTWNPQODGCUN34YTRP7LB7EQIA" hidden="1">Check Closing '[27]2007'!$D$3:$I$8</definedName>
    <definedName name="BExTWQPN7AQCJ4QBZ0BNYO0AOVSD" localSheetId="17" hidden="1">Analysis Report All [19]Items!$H$10:$I$10</definedName>
    <definedName name="BExTWQPN7AQCJ4QBZ0BNYO0AOVSD" hidden="1">Analysis Report All [19]Items!$H$10:$I$10</definedName>
    <definedName name="BExTWU5NRP5G3XOKTDHBPXUBG8A1" localSheetId="17" hidden="1">Business EBIT [21]Bulk!$B$10:$K$20</definedName>
    <definedName name="BExTWU5NRP5G3XOKTDHBPXUBG8A1" hidden="1">Business EBIT [21]Bulk!$B$10:$K$20</definedName>
    <definedName name="BExTWVT1NNGGVJY7QO1LBOP4FRCZ" localSheetId="17" hidden="1">Net [28]Sales!$B$11:$K$15</definedName>
    <definedName name="BExTWVT1NNGGVJY7QO1LBOP4FRCZ" hidden="1">Net [28]Sales!$B$11:$K$15</definedName>
    <definedName name="BExTWW3VY0VTHV78RYI9NHQA4K12" localSheetId="17" hidden="1">Order [16]Intake!$B$11:$K$20</definedName>
    <definedName name="BExTWW3VY0VTHV78RYI9NHQA4K12" hidden="1">Order [16]Intake!$B$11:$K$20</definedName>
    <definedName name="BExTX476KI0RNB71XI5TYMANSGBG" hidden="1">[15]BS!#REF!</definedName>
    <definedName name="BExTXLQAOQQJ3VNPAZHBTRTEYO2O" localSheetId="17" hidden="1">Net [28]Sales!$K$1</definedName>
    <definedName name="BExTXLQAOQQJ3VNPAZHBTRTEYO2O" hidden="1">Net [28]Sales!$K$1</definedName>
    <definedName name="BExTXRVDRQ1EWAQ6FYLKDLCRYSND" localSheetId="17" hidden="1">#N/A</definedName>
    <definedName name="BExTXRVDRQ1EWAQ6FYLKDLCRYSND" hidden="1">#N/A</definedName>
    <definedName name="BExTXWO86G7CBV0U49AXE2VIWL22" localSheetId="17" hidden="1">Operating [17]Profit!$K$1</definedName>
    <definedName name="BExTXWO86G7CBV0U49AXE2VIWL22" hidden="1">Operating [17]Profit!$K$1</definedName>
    <definedName name="BExTY6UWCMSCWAG7FT0I9S7WPU57" localSheetId="17" hidden="1">Balance [25]Sheet!$B$11:$K$21</definedName>
    <definedName name="BExTY6UWCMSCWAG7FT0I9S7WPU57" hidden="1">Balance [25]Sheet!$B$11:$K$21</definedName>
    <definedName name="BExTY7LWWYUBICRUW6U1LNF5UA8U" localSheetId="17"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7" hidden="1">#N/A</definedName>
    <definedName name="BExTYL8SF9GS0XJXI8MYCPRZ5SXX" hidden="1">#N/A</definedName>
    <definedName name="BExTYLP269D2NA5ASMAELCNYDVTX" localSheetId="17" hidden="1">Operating [22]Margin!$B$21:$K$25</definedName>
    <definedName name="BExTYLP269D2NA5ASMAELCNYDVTX" hidden="1">Operating [22]Margin!$B$21:$K$25</definedName>
    <definedName name="BExTYNSLAKRECYQ82XOCX55IQKL9" localSheetId="17" hidden="1">Operating [22]Margin!$K$1</definedName>
    <definedName name="BExTYNSLAKRECYQ82XOCX55IQKL9" hidden="1">Operating [22]Margin!$K$1</definedName>
    <definedName name="BExTYPLA9N640MFRJJQPKXT7P88M" hidden="1">[15]BS!#REF!</definedName>
    <definedName name="BExTYQSHNQNDU26VRF0AG6T425M6" localSheetId="17" hidden="1">Gross Profit [36]Electronics!$B$10</definedName>
    <definedName name="BExTYQSHNQNDU26VRF0AG6T425M6" hidden="1">Gross Profit [36]Electronics!$B$10</definedName>
    <definedName name="BExTYT1BSTOHB4186SGMSW29UZKD" localSheetId="17" hidden="1">Net [28]Sales!$K$1</definedName>
    <definedName name="BExTYT1BSTOHB4186SGMSW29UZKD" hidden="1">Net [28]Sales!$K$1</definedName>
    <definedName name="BExTYTS6VBKY2WQXWKYA1FBQ67EE" hidden="1">#REF!</definedName>
    <definedName name="BExTYVL3VJO5ML0XNJELPQ9JBTGG" localSheetId="17" hidden="1">#N/A</definedName>
    <definedName name="BExTYVL3VJO5ML0XNJELPQ9JBTGG" hidden="1">#N/A</definedName>
    <definedName name="BExTZ1VNYEVXCRLRRP56JW8RE91P" localSheetId="17" hidden="1">Analysis Report All [19]Items!$F$3</definedName>
    <definedName name="BExTZ1VNYEVXCRLRRP56JW8RE91P" hidden="1">Analysis Report All [19]Items!$F$3</definedName>
    <definedName name="BExTZ6DJZA9Y3T19CWZUJ27GLVRK" localSheetId="17" hidden="1">Analysis Report All [19]Items!$A$45:$B$97</definedName>
    <definedName name="BExTZ6DJZA9Y3T19CWZUJ27GLVRK" hidden="1">Analysis Report All [19]Items!$A$45:$B$97</definedName>
    <definedName name="BExTZ74GOVXAO94CYF4ONBCF3FLF" localSheetId="17" hidden="1">Operating [17]Profit!$K$1</definedName>
    <definedName name="BExTZ74GOVXAO94CYF4ONBCF3FLF" hidden="1">Operating [17]Profit!$K$1</definedName>
    <definedName name="BExTZ9DFQGZ2PC5WP9KES4YFEST0" localSheetId="17" hidden="1">Analysis Report All [19]Items!$D$27:$I$65</definedName>
    <definedName name="BExTZ9DFQGZ2PC5WP9KES4YFEST0" hidden="1">Analysis Report All [19]Items!$D$27:$I$65</definedName>
    <definedName name="BExTZG9MFO55NXPA9W0UUOJTX504" localSheetId="17"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7" hidden="1">List of Journal [31]Entries!$H$9:$I$9</definedName>
    <definedName name="BExTZW5APRGJZYONEEH2WTHMG3O0" hidden="1">List of Journal [31]Entries!$H$9:$I$9</definedName>
    <definedName name="BExTZY8TDV4U7FQL7O10G6VKWKPJ" hidden="1">[15]BS!#REF!</definedName>
    <definedName name="BExU0DZ72JVS42JHY0DRPOTOLVW1" localSheetId="17"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7"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7"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7"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7"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7" hidden="1">Net [28]Sales!$B$21:$K$31</definedName>
    <definedName name="BExU1OQDRL7AT8SDZ5LH0QJSOPOJ" hidden="1">Net [28]Sales!$B$21:$K$31</definedName>
    <definedName name="BExU1WZ67TLQAXJJGGR6GGGWYL8V" localSheetId="17" hidden="1">Analysis Report All [19]Items!$D$5:$F$23</definedName>
    <definedName name="BExU1WZ67TLQAXJJGGR6GGGWYL8V" hidden="1">Analysis Report All [19]Items!$D$5:$F$23</definedName>
    <definedName name="BExU2161SL5P1JAAA85WO4BUXHGY" localSheetId="17" hidden="1">Analysis Report All [19]Items!$D$12</definedName>
    <definedName name="BExU2161SL5P1JAAA85WO4BUXHGY" hidden="1">Analysis Report All [19]Items!$D$12</definedName>
    <definedName name="BExU26V25O70GWYHEZ67AD63CKYR" localSheetId="17" hidden="1">Analysis Report All [19]Items!$A$55:$B$85</definedName>
    <definedName name="BExU26V25O70GWYHEZ67AD63CKYR" hidden="1">Analysis Report All [19]Items!$A$55:$B$85</definedName>
    <definedName name="BExU27WXDLVLXFSLZ85N4TTEF6EL" localSheetId="17" hidden="1">Balance [25]Sheet!$B$11:$K$21</definedName>
    <definedName name="BExU27WXDLVLXFSLZ85N4TTEF6EL" hidden="1">Balance [25]Sheet!$B$11:$K$21</definedName>
    <definedName name="BExU2IEJWSHVQK1KKPLJOBPK586W" localSheetId="17" hidden="1">Analysis Report All Items [23]LC!$J$5</definedName>
    <definedName name="BExU2IEJWSHVQK1KKPLJOBPK586W" hidden="1">Analysis Report All Items [23]LC!$J$5</definedName>
    <definedName name="BExU2TXVT25ZTOFQAF6CM53Z1RLF" hidden="1">[15]BS!#REF!</definedName>
    <definedName name="BExU2VFU6W8UF37Q4XM7GJRUVTAC" localSheetId="17" hidden="1">Operating [22]Margin!$B$11:$K$16</definedName>
    <definedName name="BExU2VFU6W8UF37Q4XM7GJRUVTAC" hidden="1">Operating [22]Margin!$B$11:$K$16</definedName>
    <definedName name="BExU3BRSCW1ZMRLR205L6NVK9B74" localSheetId="17" hidden="1">Analysis Report All [19]Items!$A$20:$B$40</definedName>
    <definedName name="BExU3BRSCW1ZMRLR205L6NVK9B74" hidden="1">Analysis Report All [19]Items!$A$20:$B$40</definedName>
    <definedName name="BExU3CIU2M9XVQKO2MFUIDYEZ9CZ" localSheetId="17" hidden="1">Trade Working [26]Capital!$K$1</definedName>
    <definedName name="BExU3CIU2M9XVQKO2MFUIDYEZ9CZ" hidden="1">Trade Working [26]Capital!$K$1</definedName>
    <definedName name="BExU3GKKXOPY5NP2WIYC2PMDM0FG" localSheetId="17" hidden="1">Order [16]Intake!$K$1</definedName>
    <definedName name="BExU3GKKXOPY5NP2WIYC2PMDM0FG" hidden="1">Order [16]Intake!$K$1</definedName>
    <definedName name="BExU3JKB7VZN36WVWCHY39DXOQDQ" localSheetId="17" hidden="1">Analysis Report All [19]Items!$H$7:$I$7</definedName>
    <definedName name="BExU3JKB7VZN36WVWCHY39DXOQDQ" hidden="1">Analysis Report All [19]Items!$H$7:$I$7</definedName>
    <definedName name="BExU3MV05C0GTEIWCYYEG0X5C8PC" localSheetId="17" hidden="1">Analysis Report All [19]Items!$J$10</definedName>
    <definedName name="BExU3MV05C0GTEIWCYYEG0X5C8PC" hidden="1">Analysis Report All [19]Items!$J$10</definedName>
    <definedName name="BExU3RT2SYWFIE65PVMVSERQ4VX1" localSheetId="17"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7" hidden="1">#N/A</definedName>
    <definedName name="BExU4I14K3Q2H9KHHMFM8MW9HIDY" hidden="1">#N/A</definedName>
    <definedName name="BExU4J8AE30YYYXGHFAVS0JG3VWY" localSheetId="17" hidden="1">Net [28]Sales!$B$22:$K$32</definedName>
    <definedName name="BExU4J8AE30YYYXGHFAVS0JG3VWY" hidden="1">Net [28]Sales!$B$22:$K$32</definedName>
    <definedName name="BExU4VTG20H9YLXEENVJS8Z9OGTV" localSheetId="17" hidden="1">Operating [17]Profit!$B$11:$K$16</definedName>
    <definedName name="BExU4VTG20H9YLXEENVJS8Z9OGTV" hidden="1">Operating [17]Profit!$B$11:$K$16</definedName>
    <definedName name="BExU4XM73BXL1T81EM57O51VETJK" localSheetId="17" hidden="1">Analysis Report All [19]Items!$J$5</definedName>
    <definedName name="BExU4XM73BXL1T81EM57O51VETJK" hidden="1">Analysis Report All [19]Items!$J$5</definedName>
    <definedName name="BExU50WVBDVQUO3OP3AG78JYLCFK" localSheetId="17" hidden="1">Business EBIT [32]PGP!$B$10</definedName>
    <definedName name="BExU50WVBDVQUO3OP3AG78JYLCFK" hidden="1">Business EBIT [32]PGP!$B$10</definedName>
    <definedName name="BExU571Z6YGW78FJAH5FH1IXLN06" localSheetId="17" hidden="1">Group [24]Headcount!$B$10:$K$14</definedName>
    <definedName name="BExU571Z6YGW78FJAH5FH1IXLN06" hidden="1">Group [24]Headcount!$B$10:$K$14</definedName>
    <definedName name="BExU5G1N473ML2LW2IDFLP2LF148" hidden="1">[15]BS!#REF!</definedName>
    <definedName name="BExU5HP2T0IM35AHAIRJ2IWASX05" localSheetId="17"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7"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7" hidden="1">Order [16]Intake!$K$1</definedName>
    <definedName name="BExU6J0BFY0SF0UZCFZVZDUQUPW3" hidden="1">Order [16]Intake!$K$1</definedName>
    <definedName name="BExU6Y54W2NUUUMUPJF3HTQRHA73" hidden="1">#REF!</definedName>
    <definedName name="BExU73JC3BPG6U7J2TODAKUAYR7B" localSheetId="17"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7" hidden="1">Analysis Report All [19]Items!$H$10:$I$10</definedName>
    <definedName name="BExU7UT5W8QDP0JDFX7MY2D52O7V" hidden="1">Analysis Report All [19]Items!$H$10:$I$10</definedName>
    <definedName name="BExU831T9KPZHO7ZDUQAH6PDJXF4" localSheetId="17" hidden="1">Operating [22]Margin!$K$1</definedName>
    <definedName name="BExU831T9KPZHO7ZDUQAH6PDJXF4" hidden="1">Operating [22]Margin!$K$1</definedName>
    <definedName name="BExU837ADAU35QTPARVZSC3ZPQEO" localSheetId="17"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7" hidden="1">Net [28]Sales!$B$38:$K$44</definedName>
    <definedName name="BExU8DZQB2DU8S0ZTBVF6ALSJEIW" hidden="1">Net [28]Sales!$B$38:$K$44</definedName>
    <definedName name="BExU8GE0NNPXA93ERMR7VSC6BAK4" localSheetId="17" hidden="1">#N/A</definedName>
    <definedName name="BExU8GE0NNPXA93ERMR7VSC6BAK4" hidden="1">#N/A</definedName>
    <definedName name="BExU8IMW2TWD6PQ9AN6OPIV8F2VT" localSheetId="17" hidden="1">Group Balance [25]Sheet!$B$10:$K$20</definedName>
    <definedName name="BExU8IMW2TWD6PQ9AN6OPIV8F2VT" hidden="1">Group Balance [25]Sheet!$B$10:$K$20</definedName>
    <definedName name="BExU8K4TK0R419JO0X8HQE9JQK9T" localSheetId="17" hidden="1">Trade Working [26]Capital!$B$23:$K$33</definedName>
    <definedName name="BExU8K4TK0R419JO0X8HQE9JQK9T" hidden="1">Trade Working [26]Capital!$B$23:$K$33</definedName>
    <definedName name="BExU8K4UHY2KJAKCQXE5GNEN8LYL" localSheetId="17" hidden="1">#N/A</definedName>
    <definedName name="BExU8K4UHY2KJAKCQXE5GNEN8LYL" hidden="1">#N/A</definedName>
    <definedName name="BExU8NKZHZOXVI63X1HGT9RUZ5EJ" localSheetId="17" hidden="1">Gross Profit bef. Distr. [21]Bulk!$B$8:$K$18</definedName>
    <definedName name="BExU8NKZHZOXVI63X1HGT9RUZ5EJ" hidden="1">Gross Profit bef. Distr. [21]Bulk!$B$8:$K$18</definedName>
    <definedName name="BExU8QFFHVVF1N4CO3YWAZBZZH7X" localSheetId="17"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7"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7" hidden="1">Analysis Report All [19]Items!$H$17:$I$17</definedName>
    <definedName name="BExUA0VSD6X1BA8UJ3FL4T838OFQ" hidden="1">Analysis Report All [19]Items!$H$17:$I$17</definedName>
    <definedName name="BExUA28AO7OWDG3H23Q0CL4B7BHW" hidden="1">[15]BS!#REF!</definedName>
    <definedName name="BExUA3Q7LCHMSKOYTUMH8XCAXNPV" localSheetId="17"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7" hidden="1">Operating [22]Margin!$B$22:$K$32</definedName>
    <definedName name="BExUAB7Z48B0PL2BMJG14NTSZN7N" hidden="1">Operating [22]Margin!$B$22:$K$32</definedName>
    <definedName name="BExUABTIV2VOBM9132MXDNCHKZCP" localSheetId="17" hidden="1">List of Journal [31]Entries!$A$20:$B$51</definedName>
    <definedName name="BExUABTIV2VOBM9132MXDNCHKZCP" hidden="1">List of Journal [31]Entries!$A$20:$B$51</definedName>
    <definedName name="BExUAGM708DBKFKPCC7YGVDYVEG8" localSheetId="17" hidden="1">Order [16]Intake!$B$11</definedName>
    <definedName name="BExUAGM708DBKFKPCC7YGVDYVEG8" hidden="1">Order [16]Intake!$B$11</definedName>
    <definedName name="BExUAI446BSJ9P78S2R4JM5EUPUZ" localSheetId="17" hidden="1">#N/A</definedName>
    <definedName name="BExUAI446BSJ9P78S2R4JM5EUPUZ" hidden="1">#N/A</definedName>
    <definedName name="BExUAIPPZ7SSY4UI4VF5UTRJHH9W" localSheetId="17" hidden="1">Analysis Report All [19]Items!$J$10</definedName>
    <definedName name="BExUAIPPZ7SSY4UI4VF5UTRJHH9W" hidden="1">Analysis Report All [19]Items!$J$10</definedName>
    <definedName name="BExUATSXQDMVPFR8UJNONZHB4KL8" localSheetId="17"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7" hidden="1">Operating [17]Profit!$B$11:$K$15</definedName>
    <definedName name="BExUB2SLO1MKIPK8W2E7XRTLA854" hidden="1">Operating [17]Profit!$B$11:$K$15</definedName>
    <definedName name="BExUB7L9DEOL3AKG4XJXAOLBEXLT" hidden="1">#REF!</definedName>
    <definedName name="BExUBB6PY297CQDREHSYRFLM48ZE" localSheetId="17" hidden="1">Net [28]Sales!$B$22:$K$32</definedName>
    <definedName name="BExUBB6PY297CQDREHSYRFLM48ZE" hidden="1">Net [28]Sales!$B$22:$K$32</definedName>
    <definedName name="BExUBBC13B5UGO9J8SE049JMSP6W" localSheetId="17" hidden="1">Business EBIT [21]Bulk!$B$10:$K$20</definedName>
    <definedName name="BExUBBC13B5UGO9J8SE049JMSP6W" hidden="1">Business EBIT [21]Bulk!$B$10:$K$20</definedName>
    <definedName name="BExUBBMU1OAQ6IU51HL3X67YOLFK" localSheetId="17" hidden="1">Analysis Report All [19]Items!$D$3:$E$3</definedName>
    <definedName name="BExUBBMU1OAQ6IU51HL3X67YOLFK" hidden="1">Analysis Report All [19]Items!$D$3:$E$3</definedName>
    <definedName name="BExUBC345OPYLKBF6QVV4NI6A718" localSheetId="17" hidden="1">Personnel in [20]FTE!$K$1</definedName>
    <definedName name="BExUBC345OPYLKBF6QVV4NI6A718" hidden="1">Personnel in [20]FTE!$K$1</definedName>
    <definedName name="BExUBCDVZIEA7YT0LPSMHL5ZSERQ" hidden="1">[15]BS!#REF!</definedName>
    <definedName name="BExUBHXEAIJR78HLKRM8LYO7W3EZ" localSheetId="17" hidden="1">Trade Working [26]Capital!$B$11:$K$17</definedName>
    <definedName name="BExUBHXEAIJR78HLKRM8LYO7W3EZ" hidden="1">Trade Working [26]Capital!$B$11:$K$17</definedName>
    <definedName name="BExUBI86BDPZ2OQX098L2GTOJFEV" localSheetId="17"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7" hidden="1">Analysis Report All [19]Items!$A$47:$B$76</definedName>
    <definedName name="BExUBMKK1UQGVODTVO6W8Y7POTLF" hidden="1">Analysis Report All [19]Items!$A$47:$B$76</definedName>
    <definedName name="BExUBNX6U0GQJ3WPGQ0PANJCY76G" hidden="1">#REF!</definedName>
    <definedName name="BExUBW5ZRJ11XGBJMOTEOUTIPLS5" localSheetId="17" hidden="1">Analysis Report All [19]Items!$J$10</definedName>
    <definedName name="BExUBW5ZRJ11XGBJMOTEOUTIPLS5" hidden="1">Analysis Report All [19]Items!$J$10</definedName>
    <definedName name="BExUBWBAXEYE0U2PA7NDT0LR8VFU" localSheetId="17"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7" hidden="1">Analysis Report All [19]Items!$H$7:$I$7</definedName>
    <definedName name="BExUCFSNFG9HYE6D9T3Z2WGAMF72" hidden="1">Analysis Report All [19]Items!$H$7:$I$7</definedName>
    <definedName name="BExUCMJCEIRE2H9P8XLZDGHJGQBJ" localSheetId="17" hidden="1">#N/A</definedName>
    <definedName name="BExUCMJCEIRE2H9P8XLZDGHJGQBJ" hidden="1">#N/A</definedName>
    <definedName name="BExUCPJ86CHM2YCIUCT1O5PVLBFO" hidden="1">#REF!</definedName>
    <definedName name="BExUCPJ9BBAQ6BQIT56Y5B0D4255" localSheetId="17" hidden="1">Group Net [28]Sales!$B$19:$K$29</definedName>
    <definedName name="BExUCPJ9BBAQ6BQIT56Y5B0D4255" hidden="1">Group Net [28]Sales!$B$19:$K$29</definedName>
    <definedName name="BExUCPTZH6KFDGF0260X45Z8O7KY" localSheetId="17" hidden="1">Analysis Report All [19]Items!$J$13</definedName>
    <definedName name="BExUCPTZH6KFDGF0260X45Z8O7KY" hidden="1">Analysis Report All [19]Items!$J$13</definedName>
    <definedName name="BExUCPZH85ZA47SGAIR321ZA6N6S" localSheetId="17" hidden="1">Analysis Report All [19]Items!$A$50:$B$122</definedName>
    <definedName name="BExUCPZH85ZA47SGAIR321ZA6N6S" hidden="1">Analysis Report All [19]Items!$A$50:$B$122</definedName>
    <definedName name="BExUCRS8FVW21IWTA0O9LRZPFC5E" hidden="1">#REF!</definedName>
    <definedName name="BExUCWFDPXU5ZNG2PUNHWVV47ZPT" localSheetId="17" hidden="1">Gross Profit [32]PGP!$B$27</definedName>
    <definedName name="BExUCWFDPXU5ZNG2PUNHWVV47ZPT" hidden="1">Gross Profit [32]PGP!$B$27</definedName>
    <definedName name="BExUD47VNV5SC1M2XPN83MRFE927" localSheetId="17" hidden="1">Order [16]Intake!$K$1</definedName>
    <definedName name="BExUD47VNV5SC1M2XPN83MRFE927" hidden="1">Order [16]Intake!$K$1</definedName>
    <definedName name="BExUDGIAEM64ERZ586D4YI8HHN4O" localSheetId="17"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7" hidden="1">Analysis Report All [19]Items!$A$47:$B$80</definedName>
    <definedName name="BExVQ7HCQC6IBB27N8KO4U1GWWJA" hidden="1">Analysis Report All [19]Items!$A$47:$B$80</definedName>
    <definedName name="BExVQLVA7BO97390LJPO428R9IEJ" localSheetId="17" hidden="1">#N/A</definedName>
    <definedName name="BExVQLVA7BO97390LJPO428R9IEJ" hidden="1">#N/A</definedName>
    <definedName name="BExVQUUYIFL0M69I8K80AK9MX7WD" localSheetId="17" hidden="1">Analysis Report All [19]Items!$J$16</definedName>
    <definedName name="BExVQUUYIFL0M69I8K80AK9MX7WD" hidden="1">Analysis Report All [19]Items!$J$16</definedName>
    <definedName name="BExVQWCWITRADKYJQX3JQAKLKVDY" localSheetId="17" hidden="1">Balance [25]Sheet!$B$27:$K$41</definedName>
    <definedName name="BExVQWCWITRADKYJQX3JQAKLKVDY" hidden="1">Balance [25]Sheet!$B$27:$K$41</definedName>
    <definedName name="BExVR096H7I8UREM4CUH1FZ4MAVR" localSheetId="17" hidden="1">Group Operating Profit-[22]Margin!$B$36:$R$38</definedName>
    <definedName name="BExVR096H7I8UREM4CUH1FZ4MAVR" hidden="1">Group Operating Profit-[22]Margin!$B$36:$R$38</definedName>
    <definedName name="BExVRE6U6CDI8EL35OV8ZBL0XV6A" localSheetId="17" hidden="1">Personnel in [20]FTE!$K$1</definedName>
    <definedName name="BExVRE6U6CDI8EL35OV8ZBL0XV6A" hidden="1">Personnel in [20]FTE!$K$1</definedName>
    <definedName name="BExVRHMZ2Z41RHG4L8JQZYLWX2VJ" localSheetId="17" hidden="1">Analysis Report All [19]Items!$H$11:$I$11</definedName>
    <definedName name="BExVRHMZ2Z41RHG4L8JQZYLWX2VJ" hidden="1">Analysis Report All [19]Items!$H$11:$I$11</definedName>
    <definedName name="BExVRJQIM0JQK4RV7ATFTO5IRPJ7" localSheetId="17" hidden="1">Balance [25]Sheet!$K$1</definedName>
    <definedName name="BExVRJQIM0JQK4RV7ATFTO5IRPJ7" hidden="1">Balance [25]Sheet!$K$1</definedName>
    <definedName name="BExVRN176G18YYU2O9OHS39NANLM" hidden="1">#REF!</definedName>
    <definedName name="BExVRU84XQCZGLG5CB1V18BS6GEZ" localSheetId="17" hidden="1">Net Sales [21]Bulk!$B$11:$J$12</definedName>
    <definedName name="BExVRU84XQCZGLG5CB1V18BS6GEZ" hidden="1">Net Sales [21]Bulk!$B$11:$J$12</definedName>
    <definedName name="BExVRYV9OSO4O7T1NPSSV5FUZRLL" localSheetId="17" hidden="1">Analysis Report All [19]Items!$D$27:$I$59</definedName>
    <definedName name="BExVRYV9OSO4O7T1NPSSV5FUZRLL" hidden="1">Analysis Report All [19]Items!$D$27:$I$59</definedName>
    <definedName name="BExVS07Y54IKMCICBNQOHYCFER7L" localSheetId="17" hidden="1">Analysis Report All [19]Items!$D$5:$I$11</definedName>
    <definedName name="BExVS07Y54IKMCICBNQOHYCFER7L" hidden="1">Analysis Report All [19]Items!$D$5:$I$11</definedName>
    <definedName name="BExVS0O1BNY4097NJ403VGA6FJX1" localSheetId="17" hidden="1">Analysis Report All [19]Items!$H$8:$I$8</definedName>
    <definedName name="BExVS0O1BNY4097NJ403VGA6FJX1" hidden="1">Analysis Report All [19]Items!$H$8:$I$8</definedName>
    <definedName name="BExVS37TIV9PNF5JW02ALCVLW7QD" hidden="1">#REF!</definedName>
    <definedName name="BExVSL70XA18V2YWASKEE476Z3WE" localSheetId="17" hidden="1">List of Journal [31]Entries!$F$3</definedName>
    <definedName name="BExVSL70XA18V2YWASKEE476Z3WE" hidden="1">List of Journal [31]Entries!$F$3</definedName>
    <definedName name="BExVSL787C8E4HFQZ2NVLT35I2XV" hidden="1">[15]BS!#REF!</definedName>
    <definedName name="BExVSP8RQFBQ2ZDEXRBHOK4L46V4" localSheetId="17"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7" hidden="1">Analysis Report All [19]Items!$A$18:$B$18</definedName>
    <definedName name="BExVT7OFZX1EIKUJUKXS0H5F1TSH" hidden="1">Analysis Report All [19]Items!$A$18:$B$18</definedName>
    <definedName name="BExVT7Z82PCSOPKTMIASAPFII9UP" localSheetId="17"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7" hidden="1">Group Balance [25]Sheet!$B$27</definedName>
    <definedName name="BExVTDD947YUURM2LBW4DGDJOJQ9" hidden="1">Group Balance [25]Sheet!$B$27</definedName>
    <definedName name="BExVTDYV0IVNEMAV28AJV8LCRQSX" localSheetId="17" hidden="1">Net [28]Sales!$B$38:$K$44</definedName>
    <definedName name="BExVTDYV0IVNEMAV28AJV8LCRQSX" hidden="1">Net [28]Sales!$B$38:$K$44</definedName>
    <definedName name="BExVTLM21QIMT5DZKP7GHAEK6FJ0" localSheetId="17" hidden="1">Personnel in [20]FTE!$B$11:$K$15</definedName>
    <definedName name="BExVTLM21QIMT5DZKP7GHAEK6FJ0" hidden="1">Personnel in [20]FTE!$B$11:$K$15</definedName>
    <definedName name="BExVTRWM8VD25Z39KEI1ZX7CPI91" localSheetId="17" hidden="1">Analysis Report All [19]Items!$J$5:$J$6</definedName>
    <definedName name="BExVTRWM8VD25Z39KEI1ZX7CPI91" hidden="1">Analysis Report All [19]Items!$J$5:$J$6</definedName>
    <definedName name="BExVTXQYEO7H9OH142QDCLS6B7IX" localSheetId="17" hidden="1">Analysis Report All [19]Items!$F$3</definedName>
    <definedName name="BExVTXQYEO7H9OH142QDCLS6B7IX" hidden="1">Analysis Report All [19]Items!$F$3</definedName>
    <definedName name="BExVU5386S9LZHCSBQF2A38IXIZ7" localSheetId="17" hidden="1">Net [28]Sales!$B$21:$K$31</definedName>
    <definedName name="BExVU5386S9LZHCSBQF2A38IXIZ7" hidden="1">Net [28]Sales!$B$21:$K$31</definedName>
    <definedName name="BExVUD17XTSB0HSGMCLCGVN22WUJ" localSheetId="17" hidden="1">Analysis Report All [19]Items!$J$5</definedName>
    <definedName name="BExVUD17XTSB0HSGMCLCGVN22WUJ" hidden="1">Analysis Report All [19]Items!$J$5</definedName>
    <definedName name="BExVUIQ8C6W10NFZB55MFL9MPR92" localSheetId="17" hidden="1">Group Operating [22]Margin!$B$10:$K$15</definedName>
    <definedName name="BExVUIQ8C6W10NFZB55MFL9MPR92" hidden="1">Group Operating [22]Margin!$B$10:$K$15</definedName>
    <definedName name="BExVUJS29EEP0HYV8QL4A6RV3A0C" localSheetId="17" hidden="1">#N/A</definedName>
    <definedName name="BExVUJS29EEP0HYV8QL4A6RV3A0C" hidden="1">#N/A</definedName>
    <definedName name="BExVUJXEEA3KILB6D6HX3XTGDESL" localSheetId="17" hidden="1">Balance [25]Sheet!$K$1</definedName>
    <definedName name="BExVUJXEEA3KILB6D6HX3XTGDESL" hidden="1">Balance [25]Sheet!$K$1</definedName>
    <definedName name="BExVUJXEK95SWBXURRALR57Q5RGW" localSheetId="17"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7" hidden="1">Balance [25]Sheet!$B$27:$K$41</definedName>
    <definedName name="BExVVXTTB48CNUC2V90IBBIEWMPE" hidden="1">Balance [25]Sheet!$B$27:$K$41</definedName>
    <definedName name="BExVW5MBGXQFYNNU7YM534LOVJF2" localSheetId="17" hidden="1">Trade Working [26]Capital!$B$23:$K$33</definedName>
    <definedName name="BExVW5MBGXQFYNNU7YM534LOVJF2" hidden="1">Trade Working [26]Capital!$B$23:$K$33</definedName>
    <definedName name="BExVWJUQFU9C2WAEGXZ81NX6LMUI" localSheetId="17" hidden="1">#N/A</definedName>
    <definedName name="BExVWJUQFU9C2WAEGXZ81NX6LMUI" hidden="1">#N/A</definedName>
    <definedName name="BExVWLI5TRX6JAWL2PKDTE06QTYD" localSheetId="17" hidden="1">Analysis Report All [19]Items!$A$18:$B$18</definedName>
    <definedName name="BExVWLI5TRX6JAWL2PKDTE06QTYD" hidden="1">Analysis Report All [19]Items!$A$18:$B$18</definedName>
    <definedName name="BExVWQ5BD7WHZQO1GI5UF3DN7EN3" localSheetId="17" hidden="1">Analysis Report All [19]Items!$J$8</definedName>
    <definedName name="BExVWQ5BD7WHZQO1GI5UF3DN7EN3" hidden="1">Analysis Report All [19]Items!$J$8</definedName>
    <definedName name="BExVWUCE4MQLCIP8VNAQ176L1RX2" localSheetId="17" hidden="1">Group Operating [17]Profit!$B$10:$K$15</definedName>
    <definedName name="BExVWUCE4MQLCIP8VNAQ176L1RX2" hidden="1">Group Operating [17]Profit!$B$10:$K$15</definedName>
    <definedName name="BExVWXXVPRSTVF9Q2I5XJ5NZ4HJM" localSheetId="17" hidden="1">Analysis Report All [19]Items!$J$8</definedName>
    <definedName name="BExVWXXVPRSTVF9Q2I5XJ5NZ4HJM" hidden="1">Analysis Report All [19]Items!$J$8</definedName>
    <definedName name="BExVX3MVJ0GHWPP1EL59ZQNKMX0B" hidden="1">[15]BS!#REF!</definedName>
    <definedName name="BExVX78CPN7TFDWILH3JUO0AROWW" localSheetId="17"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7" hidden="1">Balance [25]Sheet!$B$27:$K$41</definedName>
    <definedName name="BExVXAJ1PFPJIX8BVZGCUBGZG87S" hidden="1">Balance [25]Sheet!$B$27:$K$41</definedName>
    <definedName name="BExVXDZ63PUART77BBR5SI63TPC6" hidden="1">[15]BS!#REF!</definedName>
    <definedName name="BExVXGDIIRX23SLKMD3OZDPUONU1" localSheetId="17" hidden="1">Analysis Report All [19]Items!$H$9:$I$9</definedName>
    <definedName name="BExVXGDIIRX23SLKMD3OZDPUONU1" hidden="1">Analysis Report All [19]Items!$H$9:$I$9</definedName>
    <definedName name="BExVXLGSD32MUAX72U9ERXKQS4MU" localSheetId="17" hidden="1">Analysis Report All [19]Items!$H$8:$I$8</definedName>
    <definedName name="BExVXLGSD32MUAX72U9ERXKQS4MU" hidden="1">Analysis Report All [19]Items!$H$8:$I$8</definedName>
    <definedName name="BExVXLM8MXV3FRB55G6YXG0XE1J0" localSheetId="17" hidden="1">Gross Profit bef. Distr. [21]Bulk!$B$10:$K$20</definedName>
    <definedName name="BExVXLM8MXV3FRB55G6YXG0XE1J0" hidden="1">Gross Profit bef. Distr. [21]Bulk!$B$10:$K$20</definedName>
    <definedName name="BExVXT9B2YN74LNXE272SR29OEHE" localSheetId="17" hidden="1">Analysis Report All [19]Items!$H$12:$I$12</definedName>
    <definedName name="BExVXT9B2YN74LNXE272SR29OEHE" hidden="1">Analysis Report All [19]Items!$H$12:$I$12</definedName>
    <definedName name="BExVXUWPZ6RH9TK0KNBLGSIS76HM" localSheetId="17"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7" hidden="1">Analysis Report All [19]Items!$F$3</definedName>
    <definedName name="BExVYCACPGNHK5ADEK4IB674899Y" hidden="1">Analysis Report All [19]Items!$F$3</definedName>
    <definedName name="BExVYHDYIV5397LC02V4FEP8VD6W" hidden="1">[15]BS!#REF!</definedName>
    <definedName name="BExVYHOQPHOU0NPK6O4YI4PL2UIO" localSheetId="17" hidden="1">Group [30]COS!$B$8:$K$49</definedName>
    <definedName name="BExVYHOQPHOU0NPK6O4YI4PL2UIO" hidden="1">Group [30]COS!$B$8:$K$49</definedName>
    <definedName name="BExVYVBLQ2RLD23S3KM8HN4N7FG0" localSheetId="17"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7" hidden="1">Analysis Report All [19]Items!$A$20:$B$38</definedName>
    <definedName name="BExVZLZV5J0L467UJA9PTULQE59B" hidden="1">Analysis Report All [19]Items!$A$20:$B$38</definedName>
    <definedName name="BExVZSW0IXMAN62UZTD9PA90IRQF" localSheetId="17" hidden="1">Analysis Report All [19]Items!$H$12:$I$12</definedName>
    <definedName name="BExVZSW0IXMAN62UZTD9PA90IRQF" hidden="1">Analysis Report All [19]Items!$H$12:$I$12</definedName>
    <definedName name="BExVZZMQP3R9DH8IHWRTAHVZ3LUZ" hidden="1">#REF!</definedName>
    <definedName name="BExW02BUFF8JROI047GRL7NX2KBL" localSheetId="17" hidden="1">Analysis Report All [19]Items!$H$6:$I$6</definedName>
    <definedName name="BExW02BUFF8JROI047GRL7NX2KBL" hidden="1">Analysis Report All [19]Items!$H$6:$I$6</definedName>
    <definedName name="BExW0386REQRCQCVT9BCX80UPTRY" hidden="1">[15]BS!#REF!</definedName>
    <definedName name="BExW03J0A1M6GLT6WFVBFNI3D76J" localSheetId="17" hidden="1">Operating [17]Profit!$B$21:$K$31</definedName>
    <definedName name="BExW03J0A1M6GLT6WFVBFNI3D76J" hidden="1">Operating [17]Profit!$B$21:$K$31</definedName>
    <definedName name="BExW0IT86B5SU97VI5R95VPG5904" localSheetId="17" hidden="1">#N/A</definedName>
    <definedName name="BExW0IT86B5SU97VI5R95VPG5904" hidden="1">#N/A</definedName>
    <definedName name="BExW0RNH4MVW9OLMAWB1M1PRPWNC" localSheetId="17" hidden="1">Trade Working [26]Capital!$B$11:$K$17</definedName>
    <definedName name="BExW0RNH4MVW9OLMAWB1M1PRPWNC" hidden="1">Trade Working [26]Capital!$B$11:$K$17</definedName>
    <definedName name="BExW11E7JROUNZX368GM1MA2M2K0" localSheetId="17" hidden="1">Operating [17]Profit!$B$11:$K$16</definedName>
    <definedName name="BExW11E7JROUNZX368GM1MA2M2K0" hidden="1">Operating [17]Profit!$B$11:$K$16</definedName>
    <definedName name="BExW161C651Q4I4P0ONBP0S6S5H9" hidden="1">#REF!</definedName>
    <definedName name="BExW1J2N15JRV4560YJBVBQYJ01E" localSheetId="17"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7"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7" hidden="1">#N/A</definedName>
    <definedName name="BExW1TV2225C1D1HA0NDLPA82GME" hidden="1">#N/A</definedName>
    <definedName name="BExW1YCWUZ6XZ0H3TU2GIRGIWNI1" localSheetId="17" hidden="1">Net [28]Sales!$B$38:$K$44</definedName>
    <definedName name="BExW1YCWUZ6XZ0H3TU2GIRGIWNI1" hidden="1">Net [28]Sales!$B$38:$K$44</definedName>
    <definedName name="BExW34653WWS4HAL09TS6L5SK704" localSheetId="17" hidden="1">Operating [17]Profit!$K$1</definedName>
    <definedName name="BExW34653WWS4HAL09TS6L5SK704" hidden="1">Operating [17]Profit!$K$1</definedName>
    <definedName name="BExW357TSGK9GIWWLOTXSVG2RGU8" localSheetId="17" hidden="1">Personnel in [20]FTE!$B$21:$K$31</definedName>
    <definedName name="BExW357TSGK9GIWWLOTXSVG2RGU8" hidden="1">Personnel in [20]FTE!$B$21:$K$31</definedName>
    <definedName name="BExW37M5YCE4CIERQY1L4HVDNQU4" localSheetId="17" hidden="1">Group Operating [22]Margin!$B$10:$K$15</definedName>
    <definedName name="BExW37M5YCE4CIERQY1L4HVDNQU4" hidden="1">Group Operating [22]Margin!$B$10:$K$15</definedName>
    <definedName name="BExW3FEO8FI8N6AGQKYEG4SQVJWB" hidden="1">[15]BS!#REF!</definedName>
    <definedName name="BExW3IUPFG7NQ9OH0Q3UKHIXLZKZ" localSheetId="17" hidden="1">Analysis Report All [19]Items!$H$10:$I$10</definedName>
    <definedName name="BExW3IUPFG7NQ9OH0Q3UKHIXLZKZ" hidden="1">Analysis Report All [19]Items!$H$10:$I$10</definedName>
    <definedName name="BExW3M028NLI2UX0EX63GE8UBFF2" hidden="1">#REF!</definedName>
    <definedName name="BExW42XM3HGD432HUN5I5ISG53FD" localSheetId="17" hidden="1">Balance [25]Sheet!$B$11:$K$21</definedName>
    <definedName name="BExW42XM3HGD432HUN5I5ISG53FD" hidden="1">Balance [25]Sheet!$B$11:$K$21</definedName>
    <definedName name="BExW44QCERSWPJ044WLAQ0PB50I6" localSheetId="17" hidden="1">Analysis Report All [19]Items!$F$3</definedName>
    <definedName name="BExW44QCERSWPJ044WLAQ0PB50I6" hidden="1">Analysis Report All [19]Items!$F$3</definedName>
    <definedName name="BExW4PK5AP6E75SBARSGTMKFPGW6" hidden="1">#REF!</definedName>
    <definedName name="BExW4VPDMJYW46CYRLZ3921IC6A7" localSheetId="17"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7" hidden="1">Net [28]Sales!$B$11:$K$16</definedName>
    <definedName name="BExW5IMQA9QBNPVP1Y8P0XOXYUJW" hidden="1">Net [28]Sales!$B$11:$K$16</definedName>
    <definedName name="BExW5J2ZI9XTGSUUYC0IOI0QZUUI" localSheetId="17" hidden="1">Check Closing '[27]2007'!$D$9:$H$86</definedName>
    <definedName name="BExW5J2ZI9XTGSUUYC0IOI0QZUUI" hidden="1">Check Closing '[27]2007'!$D$9:$H$86</definedName>
    <definedName name="BExW64NOWC2L3HTZ7GLUM5K6GASD" localSheetId="17" hidden="1">Order [16]Intake!$K$1</definedName>
    <definedName name="BExW64NOWC2L3HTZ7GLUM5K6GASD" hidden="1">Order [16]Intake!$K$1</definedName>
    <definedName name="BExW65UTMUCA4EM1ZL7JO8LMH5HH" hidden="1">#REF!</definedName>
    <definedName name="BExW6ACNR82VVHUFGY63AS2CB4MC" localSheetId="17" hidden="1">Balance [25]Sheet!$K$1</definedName>
    <definedName name="BExW6ACNR82VVHUFGY63AS2CB4MC" hidden="1">Balance [25]Sheet!$K$1</definedName>
    <definedName name="BExW6BPAAF68R081GYNIQYMOSD0I" localSheetId="17" hidden="1">Personnel in [20]FTE!$B$21:$K$31</definedName>
    <definedName name="BExW6BPAAF68R081GYNIQYMOSD0I" hidden="1">Personnel in [20]FTE!$B$21:$K$31</definedName>
    <definedName name="BExW6CWG7LOLK3ORDYNYJOD3KF15" localSheetId="17" hidden="1">Analysis Report All [19]Items!$J$8</definedName>
    <definedName name="BExW6CWG7LOLK3ORDYNYJOD3KF15" hidden="1">Analysis Report All [19]Items!$J$8</definedName>
    <definedName name="BExW6RFQ7C44Q31G48ZD737KS3ER" localSheetId="17" hidden="1">Net Sales [21]Bulk!$B$11:$K$21</definedName>
    <definedName name="BExW6RFQ7C44Q31G48ZD737KS3ER" hidden="1">Net Sales [21]Bulk!$B$11:$K$21</definedName>
    <definedName name="BExW6ZOBYMQOZ1MW095BS5WFYRWN" localSheetId="17" hidden="1">Personnel in [20]FTE!$K$1</definedName>
    <definedName name="BExW6ZOBYMQOZ1MW095BS5WFYRWN" hidden="1">Personnel in [20]FTE!$K$1</definedName>
    <definedName name="BExW7B7S0XX8PFNQDZF2NABCNX9V" localSheetId="17" hidden="1">Analysis Report All [19]Items!$D$5:$F$25</definedName>
    <definedName name="BExW7B7S0XX8PFNQDZF2NABCNX9V" hidden="1">Analysis Report All [19]Items!$D$5:$F$25</definedName>
    <definedName name="BExW7DWXDXRUWCC4PS89X8M1LTB0" hidden="1">#REF!</definedName>
    <definedName name="BExW7E7P44VOW0R17YSUGAKREV9M" localSheetId="17" hidden="1">Balance [25]Sheet!$B$11:$K$21</definedName>
    <definedName name="BExW7E7P44VOW0R17YSUGAKREV9M" hidden="1">Balance [25]Sheet!$B$11:$K$21</definedName>
    <definedName name="BExW7IUVKFQ3LYAKDKVF28NXIZCU" localSheetId="17" hidden="1">Analysis Report All [19]Items!$E$3</definedName>
    <definedName name="BExW7IUVKFQ3LYAKDKVF28NXIZCU" hidden="1">Analysis Report All [19]Items!$E$3</definedName>
    <definedName name="BExW7JLWV88M2H29M70RWXQ4F4FJ" localSheetId="17" hidden="1">Analysis Report All [19]Items!$H$11:$I$11</definedName>
    <definedName name="BExW7JLWV88M2H29M70RWXQ4F4FJ" hidden="1">Analysis Report All [19]Items!$H$11:$I$11</definedName>
    <definedName name="BExW7N1VWKXNFIWC2656HI0B6M4Z" localSheetId="17" hidden="1">Analysis Report All [19]Items!$J$12</definedName>
    <definedName name="BExW7N1VWKXNFIWC2656HI0B6M4Z" hidden="1">Analysis Report All [19]Items!$J$12</definedName>
    <definedName name="BExW7PGEUE1BIVRPV3F9ZPYIUBPH" localSheetId="17" hidden="1">Net [28]Sales!$K$1</definedName>
    <definedName name="BExW7PGEUE1BIVRPV3F9ZPYIUBPH" hidden="1">Net [28]Sales!$K$1</definedName>
    <definedName name="BExW7YQQUZLH8QBBAN0UU4CC5N5I" localSheetId="17" hidden="1">Order [16]Intake!$K$1</definedName>
    <definedName name="BExW7YQQUZLH8QBBAN0UU4CC5N5I" hidden="1">Order [16]Intake!$K$1</definedName>
    <definedName name="BExW8151HE8V2W2ALOX5LAG4SLO9" localSheetId="17" hidden="1">List of Journal [31]Entries!$F$3</definedName>
    <definedName name="BExW8151HE8V2W2ALOX5LAG4SLO9" hidden="1">List of Journal [31]Entries!$F$3</definedName>
    <definedName name="BExW85C3CDJDHXTENBK2ULEAJKJR" localSheetId="17" hidden="1">#N/A</definedName>
    <definedName name="BExW85C3CDJDHXTENBK2ULEAJKJR" hidden="1">#N/A</definedName>
    <definedName name="BExW874T3TJ3660S9ICLIXH4XREN" localSheetId="17" hidden="1">Analysis Report All [19]Items!$J$12</definedName>
    <definedName name="BExW874T3TJ3660S9ICLIXH4XREN" hidden="1">Analysis Report All [19]Items!$J$12</definedName>
    <definedName name="BExW8931Z3YBZ9VWCL4BKDSNW0CF" localSheetId="17" hidden="1">Balance [25]Sheet!$B$11:$K$21</definedName>
    <definedName name="BExW8931Z3YBZ9VWCL4BKDSNW0CF" hidden="1">Balance [25]Sheet!$B$11:$K$21</definedName>
    <definedName name="BExW8LIOXWYLBJTA5O7NNME9V8ZG" hidden="1">#REF!</definedName>
    <definedName name="BExW8NGXE9OEN54EVOKH4U5ZNR6Q" localSheetId="17" hidden="1">Operating [22]Margin!$B$21:$K$33</definedName>
    <definedName name="BExW8NGXE9OEN54EVOKH4U5ZNR6Q" hidden="1">Operating [22]Margin!$B$21:$K$33</definedName>
    <definedName name="BExW8SEWI9MWGQWDVTXSIVA73VBR" localSheetId="17" hidden="1">Operating [17]Profit!$B$11:$K$15</definedName>
    <definedName name="BExW8SEWI9MWGQWDVTXSIVA73VBR" hidden="1">Operating [17]Profit!$B$11:$K$15</definedName>
    <definedName name="BExW8VPKG2UTY9JZG00UA5SL4A2E" localSheetId="17" hidden="1">Analysis Report All [19]Items!$D$25:$M$57</definedName>
    <definedName name="BExW8VPKG2UTY9JZG00UA5SL4A2E" hidden="1">Analysis Report All [19]Items!$D$25:$M$57</definedName>
    <definedName name="BExW937AT53OZQRHNWQZ5BVH24IE" hidden="1">[15]BS!#REF!</definedName>
    <definedName name="BExW95LMIDR7Y1EUA8UV7XXB5SZD" localSheetId="17" hidden="1">Operating [17]Profit!$K$1</definedName>
    <definedName name="BExW95LMIDR7Y1EUA8UV7XXB5SZD" hidden="1">Operating [17]Profit!$K$1</definedName>
    <definedName name="BExW9D3D050NOEBTQMIHBC880HJN" localSheetId="17"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7" hidden="1">Analysis Report All [19]Items!$H$11:$I$11</definedName>
    <definedName name="BExXLY2O3QEVOS27TG7VMC7J62D2" hidden="1">Analysis Report All [19]Items!$H$11:$I$11</definedName>
    <definedName name="BExXM6RK7KQ0OCQTN123KHGK4DDN" hidden="1">#REF!</definedName>
    <definedName name="BExXN34UL8F3HUG777K40MNECRHK" localSheetId="17"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7" hidden="1">List of Journal [31]Entries!$H$5:$I$5</definedName>
    <definedName name="BExXNGGX4IVWVN44X40BHYRCRSDQ" hidden="1">List of Journal [31]Entries!$H$5:$I$5</definedName>
    <definedName name="BExXNK2CCYI30WT4FOBJZD4FHH8T" localSheetId="17" hidden="1">#N/A</definedName>
    <definedName name="BExXNK2CCYI30WT4FOBJZD4FHH8T" hidden="1">#N/A</definedName>
    <definedName name="BExXNK7UO7N29SKUPFL8G9Y74KJL" localSheetId="17" hidden="1">Analysis Report All [19]Items!$D$3</definedName>
    <definedName name="BExXNK7UO7N29SKUPFL8G9Y74KJL" hidden="1">Analysis Report All [19]Items!$D$3</definedName>
    <definedName name="BExXNOEV9YHNNFCFCJ1OWJY6A76C" hidden="1">#REF!</definedName>
    <definedName name="BExXOALBXGO8MLPRWADUA4FDN4ML" localSheetId="17" hidden="1">Gross Profit bef. Distr. [21]Bulk!$B$10:$K$20</definedName>
    <definedName name="BExXOALBXGO8MLPRWADUA4FDN4ML" hidden="1">Gross Profit bef. Distr. [21]Bulk!$B$10:$K$20</definedName>
    <definedName name="BExXOB1GAGOO0Y6LEBTRTUTZY43J" localSheetId="17" hidden="1">#N/A</definedName>
    <definedName name="BExXOB1GAGOO0Y6LEBTRTUTZY43J" hidden="1">#N/A</definedName>
    <definedName name="BExXOBHOP0WGFHI2Y9AO4L440UVQ" hidden="1">[15]BS!#REF!</definedName>
    <definedName name="BExXOCU6HHEPRJRPXUJ7BOTZLAMO" localSheetId="17" hidden="1">Operating [22]Margin!$B$21:$K$31</definedName>
    <definedName name="BExXOCU6HHEPRJRPXUJ7BOTZLAMO" hidden="1">Operating [22]Margin!$B$21:$K$31</definedName>
    <definedName name="BExXODAB97ERCXF1KZSI8LPCL8XC" localSheetId="17"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7" hidden="1">Balance [25]Sheet!$B$11:$K$21</definedName>
    <definedName name="BExXP1K985XXD6RZ9N04RKOIY53A" hidden="1">Balance [25]Sheet!$B$11:$K$21</definedName>
    <definedName name="BExXPGP7A4I4PGB98BVKN7ITL4PP" localSheetId="17" hidden="1">Net [28]Sales!$K$1</definedName>
    <definedName name="BExXPGP7A4I4PGB98BVKN7ITL4PP" hidden="1">Net [28]Sales!$K$1</definedName>
    <definedName name="BExXPME7ZSPJ5C59QIVRI5F2VCSE" hidden="1">#REF!</definedName>
    <definedName name="BExXPSU3ZNDK3R90SB14S77M7D9O" localSheetId="17" hidden="1">Balance [25]Sheet!$K$1</definedName>
    <definedName name="BExXPSU3ZNDK3R90SB14S77M7D9O" hidden="1">Balance [25]Sheet!$K$1</definedName>
    <definedName name="BExXQ1J07RASD7FXJP0AZC5XQ1UN" hidden="1">#REF!</definedName>
    <definedName name="BExXQ2A1O3K8XJ1VY3MW1URALH93" localSheetId="17" hidden="1">Operating [22]Margin!$B$11:$J$12</definedName>
    <definedName name="BExXQ2A1O3K8XJ1VY3MW1URALH93" hidden="1">Operating [22]Margin!$B$11:$J$12</definedName>
    <definedName name="BExXQ3XAR6FK8PI5CY0E7870WOK8" localSheetId="17" hidden="1">#N/A</definedName>
    <definedName name="BExXQ3XAR6FK8PI5CY0E7870WOK8" hidden="1">#N/A</definedName>
    <definedName name="BExXQ89PA10X79WBWOEP1AJX1OQM" hidden="1">[15]BS!#REF!</definedName>
    <definedName name="BExXQ8F5OKS31MKVA9HV7I4XGL9B" localSheetId="17" hidden="1">Analysis Report All [19]Items!$A$50:$B$110</definedName>
    <definedName name="BExXQ8F5OKS31MKVA9HV7I4XGL9B" hidden="1">Analysis Report All [19]Items!$A$50:$B$110</definedName>
    <definedName name="BExXQDILD3LWCX4IG2L2LK55TPRJ" hidden="1">#REF!</definedName>
    <definedName name="BExXQEEYGLY80GPXSBDJ8RF98HLX" localSheetId="17" hidden="1">#N/A</definedName>
    <definedName name="BExXQEEYGLY80GPXSBDJ8RF98HLX" hidden="1">#N/A</definedName>
    <definedName name="BExXQEK9H5U9IPRAB2TQBJ8AQ72V" hidden="1">[15]BS!#REF!</definedName>
    <definedName name="BExXQMCTRSND4NYK63SKCQRKHK82" localSheetId="17" hidden="1">Business EBIT [21]Bulk!$B$10:$K$20</definedName>
    <definedName name="BExXQMCTRSND4NYK63SKCQRKHK82" hidden="1">Business EBIT [21]Bulk!$B$10:$K$20</definedName>
    <definedName name="BExXQO5KFGIW4C2U4RC4ANJ4U0WL" localSheetId="17" hidden="1">Personnel in [20]FTE!$B$21:$K$31</definedName>
    <definedName name="BExXQO5KFGIW4C2U4RC4ANJ4U0WL" hidden="1">Personnel in [20]FTE!$B$21:$K$31</definedName>
    <definedName name="BExXQR03FKNSAF314BOZU4T8UEBX" localSheetId="17"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7" hidden="1">#N/A</definedName>
    <definedName name="BExXQVNABG8ZS8X567JTE5JKSPO0" hidden="1">#N/A</definedName>
    <definedName name="BExXQWZWJC9ENJ8E1T50C0OVSA1P" hidden="1">#REF!</definedName>
    <definedName name="BExXQXQTOQBH316WERQRG9AL15SU" localSheetId="17" hidden="1">Analysis Report All [19]Items!$D$5:$F$24</definedName>
    <definedName name="BExXQXQTOQBH316WERQRG9AL15SU" hidden="1">Analysis Report All [19]Items!$D$5:$F$24</definedName>
    <definedName name="BExXQYHVFIXPU2MZKISS4FNOSFAG" localSheetId="17"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7" hidden="1">Trade Working [26]Capital!$B$23:$K$33</definedName>
    <definedName name="BExXRCQA76BL0PL4RAORGEQQCT2D" hidden="1">Trade Working [26]Capital!$B$23:$K$33</definedName>
    <definedName name="BExXREDJM7D9R3F43ZHKZUPEQ29T" localSheetId="17"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7"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7"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7" hidden="1">Order [16]Intake!$K$1</definedName>
    <definedName name="BExXSLU1NEBNDBATTMTEOLTV6HCN" hidden="1">Order [16]Intake!$K$1</definedName>
    <definedName name="BExXSOOGQ7W4N5RKZLPOW8D84EXL" hidden="1">#REF!</definedName>
    <definedName name="BExXSQ12VC17UOAVKJBMM4GHSJ06" localSheetId="17" hidden="1">#N/A</definedName>
    <definedName name="BExXSQ12VC17UOAVKJBMM4GHSJ06" hidden="1">#N/A</definedName>
    <definedName name="BExXT9NR5NSH6LJOFG6ZJS5ZLGYW" localSheetId="17" hidden="1">#N/A</definedName>
    <definedName name="BExXT9NR5NSH6LJOFG6ZJS5ZLGYW" hidden="1">#N/A</definedName>
    <definedName name="BExXTF7G1JS298MM89PQAZM7DSF4" localSheetId="17" hidden="1">Analysis Report All [19]Items!$D$3:$I$9</definedName>
    <definedName name="BExXTF7G1JS298MM89PQAZM7DSF4" hidden="1">Analysis Report All [19]Items!$D$3:$I$9</definedName>
    <definedName name="BExXTFSUDC3GYDAWNI2VVUBINW7E" localSheetId="17" hidden="1">List of Journal [31]Entries!$A$20:$B$51</definedName>
    <definedName name="BExXTFSUDC3GYDAWNI2VVUBINW7E" hidden="1">List of Journal [31]Entries!$A$20:$B$51</definedName>
    <definedName name="BExXTI1V03PH6063G7OD7AQE1MWX" hidden="1">#REF!</definedName>
    <definedName name="BExXTIY8L3XXYUZJA7W4GAE5FTMQ" localSheetId="17" hidden="1">Balance [25]Sheet!$B$27:$K$41</definedName>
    <definedName name="BExXTIY8L3XXYUZJA7W4GAE5FTMQ" hidden="1">Balance [25]Sheet!$B$27:$K$41</definedName>
    <definedName name="BExXTMJQ2MFN6VV5FUVKMF4JWDTI" hidden="1">#REF!</definedName>
    <definedName name="BExXTOSP9YUOOX1X7YMIP0NPFV8S" localSheetId="17" hidden="1">Analysis Report All Items [23]LC!$J$9</definedName>
    <definedName name="BExXTOSP9YUOOX1X7YMIP0NPFV8S" hidden="1">Analysis Report All Items [23]LC!$J$9</definedName>
    <definedName name="BExXTR70LC8M3R1QJ6VEAP023RIC" localSheetId="17" hidden="1">Analysis Report All [19]Items!$A$20:$B$37</definedName>
    <definedName name="BExXTR70LC8M3R1QJ6VEAP023RIC" hidden="1">Analysis Report All [19]Items!$A$20:$B$37</definedName>
    <definedName name="BExXTWW0FFLSKELTNXF976RO7PCS" hidden="1">#REF!</definedName>
    <definedName name="BExXU3H8H6F6933VCXHRFK9OJV8N" localSheetId="17"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7" hidden="1">Analysis Report All [19]Items!$H$13:$I$13</definedName>
    <definedName name="BExXURWOF0K2ZW8IDIXNJDXHNBUF" hidden="1">Analysis Report All [19]Items!$H$13:$I$13</definedName>
    <definedName name="BExXV8DZA5S12RXX320562WWJBBP" localSheetId="17" hidden="1">Operating [22]Margin!$B$11:$K$16</definedName>
    <definedName name="BExXV8DZA5S12RXX320562WWJBBP" hidden="1">Operating [22]Margin!$B$11:$K$16</definedName>
    <definedName name="BExXVD1986HZ6MXOHQL5ZZXTKMMN" localSheetId="17" hidden="1">Analysis Report All [19]Items!$J$9</definedName>
    <definedName name="BExXVD1986HZ6MXOHQL5ZZXTKMMN" hidden="1">Analysis Report All [19]Items!$J$9</definedName>
    <definedName name="BExXVHJ3GM6976IQD5YZ5F8LHJ8X" localSheetId="17" hidden="1">Analysis Report All [19]Items!$J$8</definedName>
    <definedName name="BExXVHJ3GM6976IQD5YZ5F8LHJ8X" hidden="1">Analysis Report All [19]Items!$J$8</definedName>
    <definedName name="BExXVK87BMMO6LHKV0CFDNIQVIBS" hidden="1">[15]BS!#REF!</definedName>
    <definedName name="BExXVQTKYERWDO6SDHDRFICDV9TM" localSheetId="17" hidden="1">Group Balance [25]Sheet!$B$10:$K$20</definedName>
    <definedName name="BExXVQTKYERWDO6SDHDRFICDV9TM" hidden="1">Group Balance [25]Sheet!$B$10:$K$20</definedName>
    <definedName name="BExXW10GIA4Q7WDEZDBW25X1IUMH" localSheetId="17" hidden="1">Analysis Report All [19]Items!$A$16:$B$16</definedName>
    <definedName name="BExXW10GIA4Q7WDEZDBW25X1IUMH" hidden="1">Analysis Report All [19]Items!$A$16:$B$16</definedName>
    <definedName name="BExXW1RC6R7ZAATBI5U6K8X5ECLP" localSheetId="17" hidden="1">#N/A</definedName>
    <definedName name="BExXW1RC6R7ZAATBI5U6K8X5ECLP" hidden="1">#N/A</definedName>
    <definedName name="BExXWESLSBMBRC2DE9AAHOZIX0SA" localSheetId="17" hidden="1">Net [28]Sales!$B$38:$K$44</definedName>
    <definedName name="BExXWESLSBMBRC2DE9AAHOZIX0SA" hidden="1">Net [28]Sales!$B$38:$K$44</definedName>
    <definedName name="BExXWJFX4P3EBTKTJVH8UQSNLQM6" localSheetId="17" hidden="1">Trade Working [26]Capital!$B$23:$K$33</definedName>
    <definedName name="BExXWJFX4P3EBTKTJVH8UQSNLQM6" hidden="1">Trade Working [26]Capital!$B$23:$K$33</definedName>
    <definedName name="BExXWPVYKOFQSVT25R8CYCSRKU2N" localSheetId="17"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7" hidden="1">Order [16]Intake!$B$11:$K$20</definedName>
    <definedName name="BExXX3YWO6D003SGASDB6ZPF88MS" hidden="1">Order [16]Intake!$B$11:$K$20</definedName>
    <definedName name="BExXX49UYEKJLYH4M7A80C80MNIB" localSheetId="17" hidden="1">Check Closing '[27]2007'!$A$20:$B$23</definedName>
    <definedName name="BExXX49UYEKJLYH4M7A80C80MNIB" hidden="1">Check Closing '[27]2007'!$A$20:$B$23</definedName>
    <definedName name="BExXX9TEOEJBNN20QN7IYNHAKWNT" localSheetId="17" hidden="1">Group Operating [17]Profit!$B$19:$K$29</definedName>
    <definedName name="BExXX9TEOEJBNN20QN7IYNHAKWNT" hidden="1">Group Operating [17]Profit!$B$19:$K$29</definedName>
    <definedName name="BExXXDKD4QJ3H9PEF81A0220OPSF" localSheetId="17" hidden="1">Operating [22]Margin!$B$22:$K$32</definedName>
    <definedName name="BExXXDKD4QJ3H9PEF81A0220OPSF" hidden="1">Operating [22]Margin!$B$22:$K$32</definedName>
    <definedName name="BExXXEM2BF3HTYWA84DP24EJLJEZ" hidden="1">#REF!</definedName>
    <definedName name="BExXXH0BZORHBLWQT1CGAXK95KOV" localSheetId="17" hidden="1">#N/A</definedName>
    <definedName name="BExXXH0BZORHBLWQT1CGAXK95KOV" hidden="1">#N/A</definedName>
    <definedName name="BExXXJK0M6OUKTCNHFRU4UN8FYIS" hidden="1">[15]BS!#REF!</definedName>
    <definedName name="BExXXK08T2D3PXVDV8YB5I5Z4SLS" localSheetId="17" hidden="1">Balance [25]Sheet!$K$1:$M$1</definedName>
    <definedName name="BExXXK08T2D3PXVDV8YB5I5Z4SLS" hidden="1">Balance [25]Sheet!$K$1:$M$1</definedName>
    <definedName name="BExXXKWL59JTT6MVHR54JH7S2XZ0" localSheetId="17"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7" hidden="1">Trade Working [26]Capital!$B$11:$K$18</definedName>
    <definedName name="BExXY7TX6KQX26CXQKNKTE728M54" hidden="1">Trade Working [26]Capital!$B$11:$K$18</definedName>
    <definedName name="BExXYFXB4BQ06UYNU7Y2RCINER9P" localSheetId="17" hidden="1">Group Balance [25]Sheet!$B$10:$K$20</definedName>
    <definedName name="BExXYFXB4BQ06UYNU7Y2RCINER9P" hidden="1">Group Balance [25]Sheet!$B$10:$K$20</definedName>
    <definedName name="BExXYO0KQYCQFH6F2USPQ6TUM0Z0" localSheetId="17" hidden="1">Operating [17]Profit!$B$11:$K$16</definedName>
    <definedName name="BExXYO0KQYCQFH6F2USPQ6TUM0Z0" hidden="1">Operating [17]Profit!$B$11:$K$16</definedName>
    <definedName name="BExXYOWXY3B3B6TUWW5OXSDT3F8Z" localSheetId="17" hidden="1">Analysis Report All [19]Items!$A$20:$B$39</definedName>
    <definedName name="BExXYOWXY3B3B6TUWW5OXSDT3F8Z" hidden="1">Analysis Report All [19]Items!$A$20:$B$39</definedName>
    <definedName name="BExXYQK8BWDS18P7QCUU69TDJX94" localSheetId="17" hidden="1">Order [16]Intake!$B$11:$K$20</definedName>
    <definedName name="BExXYQK8BWDS18P7QCUU69TDJX94" hidden="1">Order [16]Intake!$B$11:$K$20</definedName>
    <definedName name="BExXYRWUH0JT9OMDJ33TG3WDJUYE" localSheetId="17" hidden="1">Trade Working [26]Capital!$K$1</definedName>
    <definedName name="BExXYRWUH0JT9OMDJ33TG3WDJUYE" hidden="1">Trade Working [26]Capital!$K$1</definedName>
    <definedName name="BExXYWJZBHT1K1IX6G04LVWK117J" localSheetId="17" hidden="1">Net [28]Sales!$B$11:$K$15</definedName>
    <definedName name="BExXYWJZBHT1K1IX6G04LVWK117J" hidden="1">Net [28]Sales!$B$11:$K$15</definedName>
    <definedName name="BExXZ5UI65FAUMF3VWJ21RHOXTM0" localSheetId="17" hidden="1">Net [28]Sales!$B$22:$K$32</definedName>
    <definedName name="BExXZ5UI65FAUMF3VWJ21RHOXTM0" hidden="1">Net [28]Sales!$B$22:$K$32</definedName>
    <definedName name="BExXZ6AR9W175MUZK543JDUZ33MN" localSheetId="17" hidden="1">Personnel in [20]FTE!$B$11:$K$15</definedName>
    <definedName name="BExXZ6AR9W175MUZK543JDUZ33MN" hidden="1">Personnel in [20]FTE!$B$11:$K$15</definedName>
    <definedName name="BExXZ6WCZD4GCB9J1SIQ3JZ69NFS" localSheetId="17" hidden="1">Balance [25]Sheet!$B$27:$K$41</definedName>
    <definedName name="BExXZ6WCZD4GCB9J1SIQ3JZ69NFS" hidden="1">Balance [25]Sheet!$B$27:$K$41</definedName>
    <definedName name="BExXZFVV4YB42AZ3H1I40YG3JAPU" hidden="1">[15]BS!#REF!</definedName>
    <definedName name="BExXZJC21X06OGYC6WAUZLGIY87W" localSheetId="17" hidden="1">Personnel in [20]FTE!$B$11:$K$15</definedName>
    <definedName name="BExXZJC21X06OGYC6WAUZLGIY87W" hidden="1">Personnel in [20]FTE!$B$11:$K$15</definedName>
    <definedName name="BExXZKTYV7JU2RPB4NCXXGEQLODW" localSheetId="17" hidden="1">Order [16]Intake!$B$11:$K$20</definedName>
    <definedName name="BExXZKTYV7JU2RPB4NCXXGEQLODW" hidden="1">Order [16]Intake!$B$11:$K$20</definedName>
    <definedName name="BExXZKZG4HF2ZNVMLOSKTEBO6NLB" localSheetId="17" hidden="1">Analysis Report All [19]Items!$D$3:$I$9</definedName>
    <definedName name="BExXZKZG4HF2ZNVMLOSKTEBO6NLB" hidden="1">Analysis Report All [19]Items!$D$3:$I$9</definedName>
    <definedName name="BExXZM6M6S97F9MG4PTKAM7NSCET" hidden="1">#REF!</definedName>
    <definedName name="BExXZMBXNRN7ZC9T9Z0JV09TH7G6" localSheetId="17"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7"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7" hidden="1">Analysis Report All [19]Items!$A$50:$B$111</definedName>
    <definedName name="BExY0Q1G0VY5TI2I3QVWMTJRG7HY" hidden="1">Analysis Report All [19]Items!$A$50:$B$111</definedName>
    <definedName name="BExY0TMYEEMURKT95CYI7QZMLL4R" localSheetId="17" hidden="1">Trade Working [26]Capital!$B$23:$K$33</definedName>
    <definedName name="BExY0TMYEEMURKT95CYI7QZMLL4R" hidden="1">Trade Working [26]Capital!$B$23:$K$33</definedName>
    <definedName name="BExY0UZF0ELAD8T4RVTKQ232QYSV" localSheetId="17" hidden="1">Analysis Report All [19]Items!$J$13</definedName>
    <definedName name="BExY0UZF0ELAD8T4RVTKQ232QYSV" hidden="1">Analysis Report All [19]Items!$J$13</definedName>
    <definedName name="BExY0W6QFMWKMVWXRAW7HQL09DDW" localSheetId="17"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7" hidden="1">Personnel in [20]FTE!$K$1</definedName>
    <definedName name="BExY1H0IYZ1TY223Z5Q7IF4EXZLT" hidden="1">Personnel in [20]FTE!$K$1</definedName>
    <definedName name="BExY1JUYIV40BFNI9RF7SO3GERV5" localSheetId="17" hidden="1">Balance [25]Sheet!$B$27:$K$41</definedName>
    <definedName name="BExY1JUYIV40BFNI9RF7SO3GERV5" hidden="1">Balance [25]Sheet!$B$27:$K$41</definedName>
    <definedName name="BExY1NWOXXFV9GGZ3PX444LZ8TVX" hidden="1">[15]BS!#REF!</definedName>
    <definedName name="BExY1PPFO5HDBY8GCAQ7H2MWLN30" localSheetId="17" hidden="1">Analysis Report All [19]Items!$J$9</definedName>
    <definedName name="BExY1PPFO5HDBY8GCAQ7H2MWLN30" hidden="1">Analysis Report All [19]Items!$J$9</definedName>
    <definedName name="BExY1SPCDH6GS8O6UFFXAXL8B6D0" localSheetId="17" hidden="1">Analysis Report All [19]Items!$D$3:$E$3</definedName>
    <definedName name="BExY1SPCDH6GS8O6UFFXAXL8B6D0" hidden="1">Analysis Report All [19]Items!$D$3:$E$3</definedName>
    <definedName name="BExY1U1SUKFJ5X4MYE4MQJHPT2VU" localSheetId="17"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7"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7" hidden="1">Trade Working [26]Capital!$K$1</definedName>
    <definedName name="BExY2OX4OEZBEU4YEK7Q12Q9R4JU" hidden="1">Trade Working [26]Capital!$K$1</definedName>
    <definedName name="BExY2SIMEGQ88WWH5EY8R3I7TOHB" localSheetId="17" hidden="1">Analysis Report All [19]Items!$H$13:$I$13</definedName>
    <definedName name="BExY2SIMEGQ88WWH5EY8R3I7TOHB" hidden="1">Analysis Report All [19]Items!$H$13:$I$13</definedName>
    <definedName name="BExY2VD0ROIY4KD3RYLGUVOOIE4I" hidden="1">#REF!</definedName>
    <definedName name="BExY2VIHLT127OMCFQOQJNKIHT7B" localSheetId="17"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7" hidden="1">Analysis Report All [19]Items!$J$10</definedName>
    <definedName name="BExY323WF9F4KMHJ9UGUI2ARWAN9" hidden="1">Analysis Report All [19]Items!$J$10</definedName>
    <definedName name="BExY3BZYF069RLX9PX91NKQ3G3IH" hidden="1">#REF!</definedName>
    <definedName name="BExY3MMWVTA8IULQFVMF5FBJRU3Y" localSheetId="17" hidden="1">Analysis Report All [19]Items!$H$12:$I$12</definedName>
    <definedName name="BExY3MMWVTA8IULQFVMF5FBJRU3Y" hidden="1">Analysis Report All [19]Items!$H$12:$I$12</definedName>
    <definedName name="BExY3RFK3GSRZ304OWBJ2CLYKYAO" localSheetId="17" hidden="1">Business EBIT [21]Bulk!$B$10:$K$20</definedName>
    <definedName name="BExY3RFK3GSRZ304OWBJ2CLYKYAO" hidden="1">Business EBIT [21]Bulk!$B$10:$K$20</definedName>
    <definedName name="BExY3T89AUR83SOAZZ3OMDEJDQ39" hidden="1">[15]BS!#REF!</definedName>
    <definedName name="BExY41BLPJYL661GK3CDJVFPGTY1" localSheetId="17" hidden="1">#N/A</definedName>
    <definedName name="BExY41BLPJYL661GK3CDJVFPGTY1" hidden="1">#N/A</definedName>
    <definedName name="BExY4648G4Y4FNUSIA67XH6UMFXJ" localSheetId="17" hidden="1">Analysis Report All [19]Items!$H$5:$I$5</definedName>
    <definedName name="BExY4648G4Y4FNUSIA67XH6UMFXJ" hidden="1">Analysis Report All [19]Items!$H$5:$I$5</definedName>
    <definedName name="BExY4ET52BW0SN2V4IWR626YXX8F" localSheetId="17" hidden="1">Analysis Report All [19]Items!$A$45:$B$97</definedName>
    <definedName name="BExY4ET52BW0SN2V4IWR626YXX8F" hidden="1">Analysis Report All [19]Items!$A$45:$B$97</definedName>
    <definedName name="BExY4I3SKKD3DP9GC4178BYH3ZNV" localSheetId="17" hidden="1">List of Journal [31]Entries!$H$8:$I$8</definedName>
    <definedName name="BExY4I3SKKD3DP9GC4178BYH3ZNV" hidden="1">List of Journal [31]Entries!$H$8:$I$8</definedName>
    <definedName name="BExY4RZW3KK11JLYBA4DWZ92M6LQ" hidden="1">[15]BS!#REF!</definedName>
    <definedName name="BExY4UUAI2G4A8JH54ZZXDLGU3B1" localSheetId="17" hidden="1">Analysis Report All [19]Items!$H$5:$I$5</definedName>
    <definedName name="BExY4UUAI2G4A8JH54ZZXDLGU3B1" hidden="1">Analysis Report All [19]Items!$H$5:$I$5</definedName>
    <definedName name="BExY4WC8LNTZOFLSLX71C7T07062" localSheetId="17" hidden="1">Gross Profit bef. Distr. [21]Bulk!$B$10:$K$20</definedName>
    <definedName name="BExY4WC8LNTZOFLSLX71C7T07062" hidden="1">Gross Profit bef. Distr. [21]Bulk!$B$10:$K$20</definedName>
    <definedName name="BExY4YQK7P9O6RPIN280WJN08JJN" localSheetId="17" hidden="1">Order [16]Intake!$B$11:$K$20</definedName>
    <definedName name="BExY4YQK7P9O6RPIN280WJN08JJN" hidden="1">Order [16]Intake!$B$11:$K$20</definedName>
    <definedName name="BExY5035T6QI9ALC2G30Y6MA82HK" localSheetId="17" hidden="1">Personnel in [20]FTE!$B$21:$K$31</definedName>
    <definedName name="BExY5035T6QI9ALC2G30Y6MA82HK" hidden="1">Personnel in [20]FTE!$B$21:$K$31</definedName>
    <definedName name="BExY5515WE39FQ3EG5QHG67V9C0O" hidden="1">[15]BS!#REF!</definedName>
    <definedName name="BExY58BTTKAZV2QOQN3PN198HELY" localSheetId="17" hidden="1">Analysis Report All [19]Items!$F$3</definedName>
    <definedName name="BExY58BTTKAZV2QOQN3PN198HELY" hidden="1">Analysis Report All [19]Items!$F$3</definedName>
    <definedName name="BExY58XFODF3OP5DDNW602BWGFWM" localSheetId="17" hidden="1">List of Journal [31]Entries!$A$20:$B$45</definedName>
    <definedName name="BExY58XFODF3OP5DDNW602BWGFWM" hidden="1">List of Journal [31]Entries!$A$20:$B$45</definedName>
    <definedName name="BExY5986WNAD8NFCPXC9TVLBU4FG" hidden="1">[15]BS!#REF!</definedName>
    <definedName name="BExY5B0XKIUK1WX0GIN0A12HBW42" localSheetId="17"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7"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7" hidden="1">Analysis Report All [19]Items!$H$8:$I$8</definedName>
    <definedName name="BExZIXGXPLJ176DBCMFQZQ056AQ9" hidden="1">Analysis Report All [19]Items!$H$8:$I$8</definedName>
    <definedName name="BExZIYO22G5UXOB42GDLYGVRJ6U7" hidden="1">[15]BS!#REF!</definedName>
    <definedName name="BExZJ1D76WRZN3NYN18TE0CQZRLS" localSheetId="17" hidden="1">Trade Working [26]Capital!$B$23:$K$33</definedName>
    <definedName name="BExZJ1D76WRZN3NYN18TE0CQZRLS" hidden="1">Trade Working [26]Capital!$B$23:$K$33</definedName>
    <definedName name="BExZJCGE2A4V20P4H5FWM348582Q" localSheetId="17" hidden="1">List of Journal [31]Entries!$D$3:$E$3</definedName>
    <definedName name="BExZJCGE2A4V20P4H5FWM348582Q" hidden="1">List of Journal [31]Entries!$D$3:$E$3</definedName>
    <definedName name="BExZJE94QL0PCYV00P33VBUBWWMM" localSheetId="17" hidden="1">Operating [22]Margin!$B$22:$K$32</definedName>
    <definedName name="BExZJE94QL0PCYV00P33VBUBWWMM" hidden="1">Operating [22]Margin!$B$22:$K$32</definedName>
    <definedName name="BExZK0QEA3U35I7OL9N0Z2ETTDTT" localSheetId="17" hidden="1">#N/A</definedName>
    <definedName name="BExZK0QEA3U35I7OL9N0Z2ETTDTT" hidden="1">#N/A</definedName>
    <definedName name="BExZK34NR4BAD7HJAP7SQ926UQP3" hidden="1">[15]BS!#REF!</definedName>
    <definedName name="BExZK588E9VNKBDWYNN36A9GJQIC" localSheetId="17" hidden="1">Operating [17]Profit!$B$11:$K$16</definedName>
    <definedName name="BExZK588E9VNKBDWYNN36A9GJQIC" hidden="1">Operating [17]Profit!$B$11:$K$16</definedName>
    <definedName name="BExZKB2ICWYT2RCUZ5TGZGLIIXJA" localSheetId="17" hidden="1">Trade Working [26]Capital!$K$1</definedName>
    <definedName name="BExZKB2ICWYT2RCUZ5TGZGLIIXJA" hidden="1">Trade Working [26]Capital!$K$1</definedName>
    <definedName name="BExZKFF1O7MMVY7Y37IKWFYVNKUT" hidden="1">#REF!</definedName>
    <definedName name="BExZKLPGR5WVHLTM2UGNHZFFLSYN" localSheetId="17" hidden="1">Net [28]Sales!$B$11:$K$15</definedName>
    <definedName name="BExZKLPGR5WVHLTM2UGNHZFFLSYN" hidden="1">Net [28]Sales!$B$11:$K$15</definedName>
    <definedName name="BExZKNIE9IWCYQB6ORMRAKF7CZC6" localSheetId="17"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7" hidden="1">Net [28]Sales!$K$1</definedName>
    <definedName name="BExZL38R86KDLTI2OUL6OFBR1GIC" hidden="1">Net [28]Sales!$K$1</definedName>
    <definedName name="BExZL51GTNGFJZ5TI2YH4LRQ8HHN" localSheetId="17" hidden="1">Analysis Report All [19]Items!$J$17</definedName>
    <definedName name="BExZL51GTNGFJZ5TI2YH4LRQ8HHN" hidden="1">Analysis Report All [19]Items!$J$17</definedName>
    <definedName name="BExZLAKZMSJYKD83DGXFI16K71QU" localSheetId="17" hidden="1">Group Trade Working [26]Capital!$B$22:$K$32</definedName>
    <definedName name="BExZLAKZMSJYKD83DGXFI16K71QU" hidden="1">Group Trade Working [26]Capital!$B$22:$K$32</definedName>
    <definedName name="BExZLBC1LHDBYWPTIODQ0FGWF0MJ" hidden="1">#REF!</definedName>
    <definedName name="BExZLDVQ3PPJIR7IMPE1QBMOQ5X3" localSheetId="17" hidden="1">Operating [22]Margin!$K$1</definedName>
    <definedName name="BExZLDVQ3PPJIR7IMPE1QBMOQ5X3" hidden="1">Operating [22]Margin!$K$1</definedName>
    <definedName name="BExZLH6DQN6YAGP0DH5V9U3T6MJA" localSheetId="17" hidden="1">Net Sales [21]Bulk!$B$11:$J$12</definedName>
    <definedName name="BExZLH6DQN6YAGP0DH5V9U3T6MJA" hidden="1">Net Sales [21]Bulk!$B$11:$J$12</definedName>
    <definedName name="BExZLQX47WT4H6SGL685C2EFSRAU" hidden="1">#REF!</definedName>
    <definedName name="BExZLRYSV6DU66ODBSMFEPB15ZMG" localSheetId="17" hidden="1">List of Journal [31]Entries!$F$3</definedName>
    <definedName name="BExZLRYSV6DU66ODBSMFEPB15ZMG" hidden="1">List of Journal [31]Entries!$F$3</definedName>
    <definedName name="BExZLSV6B9XSW2LKED526QUB3ULV" localSheetId="17" hidden="1">Balance [25]Sheet!$B$11:$K$21</definedName>
    <definedName name="BExZLSV6B9XSW2LKED526QUB3ULV" hidden="1">Balance [25]Sheet!$B$11:$K$21</definedName>
    <definedName name="BExZMAJRI6F1TLP1AORZJEX6YD0V" hidden="1">#REF!</definedName>
    <definedName name="BExZMHQQ4M8NL0CFQCTYX9YMJ2E2" localSheetId="17"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7" hidden="1">Net [28]Sales!$B$38:$K$44</definedName>
    <definedName name="BExZMRMSOMP4VJ09OPNSO1OD0JMD" hidden="1">Net [28]Sales!$B$38:$K$44</definedName>
    <definedName name="BExZMT4QRL0EXHQM3YGSEP5CLC35" localSheetId="17" hidden="1">Analysis Report All [19]Items!$J$10</definedName>
    <definedName name="BExZMT4QRL0EXHQM3YGSEP5CLC35" hidden="1">Analysis Report All [19]Items!$J$10</definedName>
    <definedName name="BExZMX6HOKLIGPWLQAY540HZ75US" localSheetId="17" hidden="1">#N/A</definedName>
    <definedName name="BExZMX6HOKLIGPWLQAY540HZ75US" hidden="1">#N/A</definedName>
    <definedName name="BExZMZQ3RBKDHT5GLFNLS52OSJA0" hidden="1">[15]BS!#REF!</definedName>
    <definedName name="BExZN3BLR6MJAY5DONVWNOVMNYG5" localSheetId="17" hidden="1">Operating [17]Profit!$K$1</definedName>
    <definedName name="BExZN3BLR6MJAY5DONVWNOVMNYG5" hidden="1">Operating [17]Profit!$K$1</definedName>
    <definedName name="BExZNBK8BAA49ZFT785P4VVTFEJG" localSheetId="17" hidden="1">Net Sales [32]PGP!$B$10:$K$20</definedName>
    <definedName name="BExZNBK8BAA49ZFT785P4VVTFEJG" hidden="1">Net Sales [32]PGP!$B$10:$K$20</definedName>
    <definedName name="BExZNHUT9QASAB0RDVGT8996JIUS" localSheetId="17" hidden="1">Analysis Report All [19]Items!$D$5:$F$36</definedName>
    <definedName name="BExZNHUT9QASAB0RDVGT8996JIUS" hidden="1">Analysis Report All [19]Items!$D$5:$F$36</definedName>
    <definedName name="BExZNVXWBFP8TKPXYIIZL0DVZ0IU" localSheetId="17"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7" hidden="1">Operating [22]Margin!$K$1</definedName>
    <definedName name="BExZOO9H1JX8GM2C2HTYZWG9HC4N" hidden="1">Operating [22]Margin!$K$1</definedName>
    <definedName name="BExZOVR745T5P1KS9NV2PXZPZVRG" hidden="1">[15]BS!#REF!</definedName>
    <definedName name="BExZOX94FDKK7NT7WZNN84WJPPJW" localSheetId="17" hidden="1">Group Operating [17]Profit!$B$19:$K$29</definedName>
    <definedName name="BExZOX94FDKK7NT7WZNN84WJPPJW" hidden="1">Group Operating [17]Profit!$B$19:$K$29</definedName>
    <definedName name="BExZOZY9ZEX02NDW9UXRA95C4HCP" hidden="1">#REF!</definedName>
    <definedName name="BExZP3E89VQX4VLH4XIZGONUYZ51" localSheetId="17" hidden="1">Personnel in [20]FTE!$K$1</definedName>
    <definedName name="BExZP3E89VQX4VLH4XIZGONUYZ51" hidden="1">Personnel in [20]FTE!$K$1</definedName>
    <definedName name="BExZP5HX7CFQD7YFNZB2RI5O9LB8" localSheetId="17" hidden="1">Balance [25]Sheet!$B$11:$K$21</definedName>
    <definedName name="BExZP5HX7CFQD7YFNZB2RI5O9LB8" hidden="1">Balance [25]Sheet!$B$11:$K$21</definedName>
    <definedName name="BExZPAFVT7GOOUBZDV0PQE6O6L5D" localSheetId="17" hidden="1">Analysis Report All [19]Items!$H$6:$I$6</definedName>
    <definedName name="BExZPAFVT7GOOUBZDV0PQE6O6L5D" hidden="1">Analysis Report All [19]Items!$H$6:$I$6</definedName>
    <definedName name="BExZPC8MM7CTIA9EHOWPQPN88O5R" hidden="1">#REF!</definedName>
    <definedName name="BExZPL8A25U0AES3YAVS3GGFOOBV" localSheetId="17" hidden="1">Analysis Report All [19]Items!$D$3:$E$3</definedName>
    <definedName name="BExZPL8A25U0AES3YAVS3GGFOOBV" hidden="1">Analysis Report All [19]Items!$D$3:$E$3</definedName>
    <definedName name="BExZPQ0XY507N8FJMVPKCTK8HC9H" hidden="1">[15]BS!#REF!</definedName>
    <definedName name="BExZPTX7XL6E705F1IXEWS6V8B0F" localSheetId="17" hidden="1">Analysis Report All [19]Items!$D$12:$I$46</definedName>
    <definedName name="BExZPTX7XL6E705F1IXEWS6V8B0F" hidden="1">Analysis Report All [19]Items!$D$12:$I$46</definedName>
    <definedName name="BExZQ19HAJU8B7QTLZZVU9T8BPA0" localSheetId="17"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7" hidden="1">Analysis Report All [19]Items!$D$3:$I$9</definedName>
    <definedName name="BExZR2KOR0SQOI7OEO65FXQPQF8A" hidden="1">Analysis Report All [19]Items!$D$3:$I$9</definedName>
    <definedName name="BExZR3XCBZH3XV1HL1WOUFES1DTL" localSheetId="17"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7" hidden="1">Analysis Report All [19]Items!$J$10</definedName>
    <definedName name="BExZRVNBSUGASE2ZQJBEQGY0DNIO" hidden="1">Analysis Report All [19]Items!$J$10</definedName>
    <definedName name="BExZRYN8EBUC4MYM3G6UBW7G9F06" localSheetId="17"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7" hidden="1">Balance [25]Sheet!$B$27:$K$41</definedName>
    <definedName name="BExZSFFFBH3CGG6BWD8242XRXD6W" hidden="1">Balance [25]Sheet!$B$27:$K$41</definedName>
    <definedName name="BExZSNTKGUUDZ84EJAEGBADIQNSS" localSheetId="17" hidden="1">Group Operating [22]Margin!$B$10:$K$15</definedName>
    <definedName name="BExZSNTKGUUDZ84EJAEGBADIQNSS" hidden="1">Group Operating [22]Margin!$B$10:$K$15</definedName>
    <definedName name="BExZSP0P2VSVT0KT58LEG2BJ41M9" localSheetId="17" hidden="1">Check Closing '[27]2007'!$A$45:$B$97</definedName>
    <definedName name="BExZSP0P2VSVT0KT58LEG2BJ41M9" hidden="1">Check Closing '[27]2007'!$A$45:$B$97</definedName>
    <definedName name="BExZSS0LA2JY4ZLJ1Z5YCMLJJZCH" hidden="1">[15]BS!#REF!</definedName>
    <definedName name="BExZT4LKZB2TYMKQJPBWAB18H23E" localSheetId="17" hidden="1">Analysis Report All [19]Items!$D$25:$I$56</definedName>
    <definedName name="BExZT4LKZB2TYMKQJPBWAB18H23E" hidden="1">Analysis Report All [19]Items!$D$25:$I$56</definedName>
    <definedName name="BExZT6JTI7ZDEFEFIUZRVWLC8S6E" hidden="1">#REF!</definedName>
    <definedName name="BExZT7WFJHVDW20LNT52NK5FPSN7" localSheetId="17" hidden="1">Gross Profit [21]Bulk!$B$10:$K$20</definedName>
    <definedName name="BExZT7WFJHVDW20LNT52NK5FPSN7" hidden="1">Gross Profit [21]Bulk!$B$10:$K$20</definedName>
    <definedName name="BExZTCJMW8ARZ8BMYJ2E5IA6OID5" localSheetId="17" hidden="1">Group Balance [25]Sheet!$B$10:$K$20</definedName>
    <definedName name="BExZTCJMW8ARZ8BMYJ2E5IA6OID5" hidden="1">Group Balance [25]Sheet!$B$10:$K$20</definedName>
    <definedName name="BExZTKMXI2CN0MZDEWBGLH7KLY5G" localSheetId="17" hidden="1">Operating [22]Margin!$B$22:$K$32</definedName>
    <definedName name="BExZTKMXI2CN0MZDEWBGLH7KLY5G" hidden="1">Operating [22]Margin!$B$22:$K$32</definedName>
    <definedName name="BExZTKXP9JJBDT2GDCLLB90U3YQH" localSheetId="17" hidden="1">Analysis Report All [19]Items!$H$16:$I$16</definedName>
    <definedName name="BExZTKXP9JJBDT2GDCLLB90U3YQH" hidden="1">Analysis Report All [19]Items!$H$16:$I$16</definedName>
    <definedName name="BExZTLOL8OPABZI453E0KVNA1GJS" hidden="1">[15]BS!#REF!</definedName>
    <definedName name="BExZTXIVVM01S9DEGT9UH18473CW" localSheetId="17" hidden="1">Analysis Report All [19]Items!$A$20:$B$39</definedName>
    <definedName name="BExZTXIVVM01S9DEGT9UH18473CW" hidden="1">Analysis Report All [19]Items!$A$20:$B$39</definedName>
    <definedName name="BExZU14CQPY0A8ZFBFRPX7MR1QNZ" localSheetId="17" hidden="1">Trade Working [26]Capital!$B$23:$K$33</definedName>
    <definedName name="BExZU14CQPY0A8ZFBFRPX7MR1QNZ" hidden="1">Trade Working [26]Capital!$B$23:$K$33</definedName>
    <definedName name="BExZUCNO2I6T7KJF0O0F5WGURKXA" localSheetId="17" hidden="1">List of Journal [31]Entries!$J$8</definedName>
    <definedName name="BExZUCNO2I6T7KJF0O0F5WGURKXA" hidden="1">List of Journal [31]Entries!$J$8</definedName>
    <definedName name="BExZUG3U9V39AIH2N79NFD4MMJ6I" localSheetId="17" hidden="1">Analysis Report All [19]Items!$H$17:$I$17</definedName>
    <definedName name="BExZUG3U9V39AIH2N79NFD4MMJ6I" hidden="1">Analysis Report All [19]Items!$H$17:$I$17</definedName>
    <definedName name="BExZULNBKLGE0ANKXEGKM35JTQ6H" hidden="1">#REF!</definedName>
    <definedName name="BExZUSZST651XON7DOL7XDVXR58P" localSheetId="17"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7"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7"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7" hidden="1">Operating [17]Profit!$B$11:$K$16</definedName>
    <definedName name="BExZVLRF05X1S8Q8NFWUF1P4GDKE" hidden="1">Operating [17]Profit!$B$11:$K$16</definedName>
    <definedName name="BExZW0WD1WSZFH6HYUY5Z5QLZ800" localSheetId="17" hidden="1">Analysis Report All [19]Items!$D$12:$K$42</definedName>
    <definedName name="BExZW0WD1WSZFH6HYUY5Z5QLZ800" hidden="1">Analysis Report All [19]Items!$D$12:$K$42</definedName>
    <definedName name="BExZW8ZPNV43UXGOT98FDNIBQHZY" hidden="1">[15]BS!#REF!</definedName>
    <definedName name="BExZWCL7M0R1Z9BQMX8OTHMXF85P" localSheetId="17" hidden="1">Trade Working [26]Capital!$B$23:$K$33</definedName>
    <definedName name="BExZWCL7M0R1Z9BQMX8OTHMXF85P" hidden="1">Trade Working [26]Capital!$B$23:$K$33</definedName>
    <definedName name="BExZWH8C8E3NV8XLYPDQZS6KS7FR" localSheetId="17" hidden="1">Order [16]Intake!$K$1:$K$1</definedName>
    <definedName name="BExZWH8C8E3NV8XLYPDQZS6KS7FR" hidden="1">Order [16]Intake!$K$1:$K$1</definedName>
    <definedName name="BExZWKJ0QORG3ZX9KRUIP18YSCHV" localSheetId="17"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7" hidden="1">Trade Working [26]Capital!$K$1</definedName>
    <definedName name="BExZX521FRVBQ335V99FWBIHPEVV" hidden="1">Trade Working [26]Capital!$K$1</definedName>
    <definedName name="BExZX93RY1FX0FQM77JZFYQ445G0" hidden="1">#REF!</definedName>
    <definedName name="BExZXB1UVHMQEAGLZ5RRHQP8ML2M" localSheetId="17"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7" hidden="1">#N/A</definedName>
    <definedName name="BExZXIE8RXQBVORI5N41LZ4Z7097" hidden="1">#N/A</definedName>
    <definedName name="BExZXM52262NRM0CO6WUOOYKZBI6" localSheetId="17"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7" hidden="1">Balance [25]Sheet!$B$11:$K$21</definedName>
    <definedName name="BExZXXOCIDHFUQ16Y2Q2YB44OWT0" hidden="1">Balance [25]Sheet!$B$11:$K$21</definedName>
    <definedName name="BExZXY4NKQL9QD76YMQJ15U1C2G8" hidden="1">[15]BS!#REF!</definedName>
    <definedName name="BExZY5BL0PSYF1KRIOMFEBKM5UM7" localSheetId="17" hidden="1">#N/A</definedName>
    <definedName name="BExZY5BL0PSYF1KRIOMFEBKM5UM7" hidden="1">#N/A</definedName>
    <definedName name="BExZY6IRLD9EKSW6QCCFSMKNMYPW" hidden="1">#REF!</definedName>
    <definedName name="BExZYEREHF16QSTL681R6QBQ22Q1" localSheetId="17" hidden="1">Balance [25]Sheet!$B$11:$K$21</definedName>
    <definedName name="BExZYEREHF16QSTL681R6QBQ22Q1" hidden="1">Balance [25]Sheet!$B$11:$K$21</definedName>
    <definedName name="BExZYGK326RII9TDEUWGUEOSRL76" hidden="1">#REF!</definedName>
    <definedName name="BExZYHB76YXU36PUOA3PCTEGFO5L" localSheetId="17" hidden="1">Net [28]Sales!$K$1</definedName>
    <definedName name="BExZYHB76YXU36PUOA3PCTEGFO5L" hidden="1">Net [28]Sales!$K$1</definedName>
    <definedName name="BExZYZAJ9CELW19BJ6D7NL1EDC36" localSheetId="17" hidden="1">List of Journal [31]Entries!$H$9:$I$9</definedName>
    <definedName name="BExZYZAJ9CELW19BJ6D7NL1EDC36" hidden="1">List of Journal [31]Entries!$H$9:$I$9</definedName>
    <definedName name="BExZZ7DVHN68JT7DDVPZL8TCJUC2" localSheetId="17" hidden="1">Business EBIT [21]Bulk!$B$8:$K$18</definedName>
    <definedName name="BExZZ7DVHN68JT7DDVPZL8TCJUC2" hidden="1">Business EBIT [21]Bulk!$B$8:$K$18</definedName>
    <definedName name="BExZZ9BWYE42RUN4MROZXPRN4TEJ" localSheetId="17" hidden="1">Gross Profit bef. Distr. [21]Bulk!$B$10:$K$20</definedName>
    <definedName name="BExZZ9BWYE42RUN4MROZXPRN4TEJ" hidden="1">Gross Profit bef. Distr. [21]Bulk!$B$10:$K$20</definedName>
    <definedName name="BExZZBQ7PX49LR5RNYBR40O15M7K" localSheetId="17" hidden="1">Analysis Report All [19]Items!$J$8</definedName>
    <definedName name="BExZZBQ7PX49LR5RNYBR40O15M7K" hidden="1">Analysis Report All [19]Items!$J$8</definedName>
    <definedName name="BExZZF0YIKQQZT9OT53HZMT1DKX0" localSheetId="17" hidden="1">Analysis Report All [19]Items!$H$6:$I$6</definedName>
    <definedName name="BExZZF0YIKQQZT9OT53HZMT1DKX0" hidden="1">Analysis Report All [19]Items!$H$6:$I$6</definedName>
    <definedName name="BExZZFXATX5AYL6YDQC4P559OOV8" localSheetId="17" hidden="1">#N/A</definedName>
    <definedName name="BExZZFXATX5AYL6YDQC4P559OOV8" hidden="1">#N/A</definedName>
    <definedName name="BExZZGYZXTW8HMEEQTE066EZA1BF" hidden="1">#REF!</definedName>
    <definedName name="BExZZLRRPLVVU35Q7JAHM7T2EDAG" localSheetId="17" hidden="1">Check Closing '[27]2007'!$D$11:$H$140</definedName>
    <definedName name="BExZZLRRPLVVU35Q7JAHM7T2EDAG" hidden="1">Check Closing '[27]2007'!$D$11:$H$140</definedName>
    <definedName name="BExZZMIOG28XTG0V5SOVD6PR65M3" hidden="1">#REF!</definedName>
    <definedName name="BExZZULYI1YPTJWWUE6IJYUTUFTJ" localSheetId="17" hidden="1">Group [34]ROCE!$B$19:$K$29</definedName>
    <definedName name="BExZZULYI1YPTJWWUE6IJYUTUFTJ" hidden="1">Group [34]ROCE!$B$19:$K$29</definedName>
    <definedName name="bfsdbfdsgd" localSheetId="17" hidden="1">{"'Jan - March 2000'!$A$5:$J$46"}</definedName>
    <definedName name="bfsdbfdsgd" hidden="1">{"'Jan - March 2000'!$A$5:$J$46"}</definedName>
    <definedName name="BG_Del" hidden="1">15</definedName>
    <definedName name="BG_Ins" hidden="1">4</definedName>
    <definedName name="BG_Mod" hidden="1">6</definedName>
    <definedName name="bilanturi" localSheetId="17"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8" hidden="1">{"Meas",#N/A,FALSE,"Tot Europe";"Red",#N/A,FALSE,"Tot Europe"}</definedName>
    <definedName name="bjk" localSheetId="19" hidden="1">{"Meas",#N/A,FALSE,"Tot Europe";"Red",#N/A,FALSE,"Tot Europe"}</definedName>
    <definedName name="bjk" localSheetId="17" hidden="1">{"Meas",#N/A,FALSE,"Tot Europe";"Red",#N/A,FALSE,"Tot Europe"}</definedName>
    <definedName name="bjk" hidden="1">{"Meas",#N/A,FALSE,"Tot Europe";"Red",#N/A,FALSE,"Tot Europe"}</definedName>
    <definedName name="bl" hidden="1">'[38]#REF'!#REF!</definedName>
    <definedName name="bleine.erg" localSheetId="18" hidden="1">{"fleisch",#N/A,FALSE,"WG HK";"food",#N/A,FALSE,"WG HK";"hartwaren",#N/A,FALSE,"WG HK";"weichwaren",#N/A,FALSE,"WG HK"}</definedName>
    <definedName name="bleine.erg" localSheetId="19" hidden="1">{"fleisch",#N/A,FALSE,"WG HK";"food",#N/A,FALSE,"WG HK";"hartwaren",#N/A,FALSE,"WG HK";"weichwaren",#N/A,FALSE,"WG HK"}</definedName>
    <definedName name="bleine.erg" localSheetId="17"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8" hidden="1">#REF!</definedName>
    <definedName name="BNE_MESSAGES_HIDDEN" localSheetId="19" hidden="1">#REF!</definedName>
    <definedName name="BNE_MESSAGES_HIDDEN" hidden="1">#REF!</definedName>
    <definedName name="BNHJJ" hidden="1">[1]OtherKPI!#REF!</definedName>
    <definedName name="bnnn" localSheetId="17"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8"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localSheetId="17"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17"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8" hidden="1">{"BS_TH",#N/A,FALSE,"MPI_ConsBS_Adj";"Cumm_TH",#N/A,FALSE,"MPI_ConsCF_Adj"}</definedName>
    <definedName name="buget" localSheetId="19" hidden="1">{"BS_TH",#N/A,FALSE,"MPI_ConsBS_Adj";"Cumm_TH",#N/A,FALSE,"MPI_ConsCF_Adj"}</definedName>
    <definedName name="buget" localSheetId="17" hidden="1">{"BS_TH",#N/A,FALSE,"MPI_ConsBS_Adj";"Cumm_TH",#N/A,FALSE,"MPI_ConsCF_Adj"}</definedName>
    <definedName name="buget" hidden="1">{"BS_TH",#N/A,FALSE,"MPI_ConsBS_Adj";"Cumm_TH",#N/A,FALSE,"MPI_ConsCF_Adj"}</definedName>
    <definedName name="BVDFXV" localSheetId="18" hidden="1">{"Sal",#N/A,FALSE,"Sales";"Exp",#N/A,FALSE,"Sales";"Sum",#N/A,FALSE,"Sales"}</definedName>
    <definedName name="BVDFXV" localSheetId="19" hidden="1">{"Sal",#N/A,FALSE,"Sales";"Exp",#N/A,FALSE,"Sales";"Sum",#N/A,FALSE,"Sales"}</definedName>
    <definedName name="BVDFXV" localSheetId="17" hidden="1">{"Sal",#N/A,FALSE,"Sales";"Exp",#N/A,FALSE,"Sales";"Sum",#N/A,FALSE,"Sales"}</definedName>
    <definedName name="BVDFXV" hidden="1">{"Sal",#N/A,FALSE,"Sales";"Exp",#N/A,FALSE,"Sales";"Sum",#N/A,FALSE,"Sales"}</definedName>
    <definedName name="BWL" localSheetId="18"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localSheetId="17"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7"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7" hidden="1">{"'Jan - March 2000'!$A$5:$J$46"}</definedName>
    <definedName name="campaign" hidden="1">{"'Jan - March 2000'!$A$5:$J$46"}</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7" hidden="1">{#N/A,#N/A,FALSE,"Completion of MBudget"}</definedName>
    <definedName name="CAPEX2006" hidden="1">{#N/A,#N/A,FALSE,"Completion of MBudget"}</definedName>
    <definedName name="carcotasi" localSheetId="17" hidden="1">{"'Jan - March 2000'!$A$5:$J$46"}</definedName>
    <definedName name="carcotasi" hidden="1">{"'Jan - March 2000'!$A$5:$J$46"}</definedName>
    <definedName name="Cata" hidden="1">#REF!</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7" hidden="1">{"'Jan - March 2000'!$A$5:$J$46"}</definedName>
    <definedName name="cbv" hidden="1">{"'Jan - March 2000'!$A$5:$J$46"}</definedName>
    <definedName name="CBWorkbookPriority" hidden="1">-595697441</definedName>
    <definedName name="cc" localSheetId="18" hidden="1">[39]Data!#REF!</definedName>
    <definedName name="cc" localSheetId="19" hidden="1">[39]Data!#REF!</definedName>
    <definedName name="cc" hidden="1">[39]Data!#REF!</definedName>
    <definedName name="ccc" localSheetId="18" hidden="1">{"weichwaren",#N/A,FALSE,"Liste 1";"hartwaren",#N/A,FALSE,"Liste 1";"food",#N/A,FALSE,"Liste 1";"fleisch",#N/A,FALSE,"Liste 1"}</definedName>
    <definedName name="ccc" localSheetId="19" hidden="1">{"weichwaren",#N/A,FALSE,"Liste 1";"hartwaren",#N/A,FALSE,"Liste 1";"food",#N/A,FALSE,"Liste 1";"fleisch",#N/A,FALSE,"Liste 1"}</definedName>
    <definedName name="ccc" localSheetId="17" hidden="1">{"weichwaren",#N/A,FALSE,"Liste 1";"hartwaren",#N/A,FALSE,"Liste 1";"food",#N/A,FALSE,"Liste 1";"fleisch",#N/A,FALSE,"Liste 1"}</definedName>
    <definedName name="ccc" hidden="1">{"weichwaren",#N/A,FALSE,"Liste 1";"hartwaren",#N/A,FALSE,"Liste 1";"food",#N/A,FALSE,"Liste 1";"fleisch",#N/A,FALSE,"Liste 1"}</definedName>
    <definedName name="ccca" localSheetId="18"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localSheetId="17"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8" hidden="1">{"Meas",#N/A,FALSE,"Tot Europe"}</definedName>
    <definedName name="cccc" localSheetId="19" hidden="1">{"Meas",#N/A,FALSE,"Tot Europe"}</definedName>
    <definedName name="cccc" localSheetId="17" hidden="1">{"Meas",#N/A,FALSE,"Tot Europe"}</definedName>
    <definedName name="cccc" hidden="1">{"Meas",#N/A,FALSE,"Tot Europe"}</definedName>
    <definedName name="CCCCCCCCCCC" localSheetId="18"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localSheetId="17"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17"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8"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localSheetId="17"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8"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localSheetId="17"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8" hidden="1">#REF!</definedName>
    <definedName name="Code" localSheetId="19" hidden="1">#REF!</definedName>
    <definedName name="Code" hidden="1">#REF!</definedName>
    <definedName name="comp1" localSheetId="18"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localSheetId="17"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8" hidden="1">{"LBO Summary",#N/A,FALSE,"Summary"}</definedName>
    <definedName name="con" localSheetId="19" hidden="1">{"LBO Summary",#N/A,FALSE,"Summary"}</definedName>
    <definedName name="con" localSheetId="17" hidden="1">{"LBO Summary",#N/A,FALSE,"Summary"}</definedName>
    <definedName name="con" hidden="1">{"LBO Summary",#N/A,FALSE,"Summary"}</definedName>
    <definedName name="cos" localSheetId="18" hidden="1">{#N/A,#N/A,FALSE,"IS-BS MAR"}</definedName>
    <definedName name="cos" localSheetId="19" hidden="1">{#N/A,#N/A,FALSE,"IS-BS MAR"}</definedName>
    <definedName name="cos" localSheetId="17" hidden="1">{#N/A,#N/A,FALSE,"IS-BS MAR"}</definedName>
    <definedName name="cos" hidden="1">{#N/A,#N/A,FALSE,"IS-BS MAR"}</definedName>
    <definedName name="CRISTINA" localSheetId="17"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8" hidden="1">{#N/A,#N/A,FALSE,"Completion of MBudget"}</definedName>
    <definedName name="cvbxcvbgfs" localSheetId="19" hidden="1">{#N/A,#N/A,FALSE,"Completion of MBudget"}</definedName>
    <definedName name="cvbxcvbgfs" localSheetId="17"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8" hidden="1">[11]MASTER!#REF!,[11]MASTER!#REF!,[11]MASTER!#REF!,[11]MASTER!#REF!,[11]MASTER!#REF!,[11]MASTER!#REF!,[11]MASTER!#REF!,[11]MASTER!#REF!,[11]MASTER!#REF!,[11]MASTER!#REF!,[11]MASTER!#REF!,[11]MASTER!#REF!,[11]MASTER!#REF!,[11]MASTER!#REF!,[11]MASTER!#REF!,[11]MASTER!#REF!,[11]MASTER!#REF!,[11]MASTER!#REF!,[11]MASTER!#REF!,[11]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8" hidden="1">{#N/A,#N/A,FALSE,"Completion of MBudget"}</definedName>
    <definedName name="d" localSheetId="19" hidden="1">{#N/A,#N/A,FALSE,"Completion of MBudget"}</definedName>
    <definedName name="d" localSheetId="17" hidden="1">{#N/A,#N/A,FALSE,"Completion of MBudget"}</definedName>
    <definedName name="d" hidden="1">{#N/A,#N/A,FALSE,"Completion of MBudget"}</definedName>
    <definedName name="DA" localSheetId="17" hidden="1">{#N/A,#N/A,FALSE,"Ventes V.P. V.U.";#N/A,#N/A,FALSE,"Les Concurences";#N/A,#N/A,FALSE,"DACIA"}</definedName>
    <definedName name="DA" hidden="1">{#N/A,#N/A,FALSE,"Ventes V.P. V.U.";#N/A,#N/A,FALSE,"Les Concurences";#N/A,#N/A,FALSE,"DACIA"}</definedName>
    <definedName name="DAA" localSheetId="17" hidden="1">{#N/A,#N/A,FALSE,"Ventes V.P. V.U.";#N/A,#N/A,FALSE,"Les Concurences";#N/A,#N/A,FALSE,"DACIA"}</definedName>
    <definedName name="DAA" hidden="1">{#N/A,#N/A,FALSE,"Ventes V.P. V.U.";#N/A,#N/A,FALSE,"Les Concurences";#N/A,#N/A,FALSE,"DACIA"}</definedName>
    <definedName name="dada" localSheetId="17"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17"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7"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8" hidden="1">#REF!</definedName>
    <definedName name="data" localSheetId="19" hidden="1">#REF!</definedName>
    <definedName name="data" hidden="1">#REF!</definedName>
    <definedName name="data1" hidden="1">#REF!</definedName>
    <definedName name="data2" hidden="1">#REF!</definedName>
    <definedName name="data3" hidden="1">#REF!</definedName>
    <definedName name="daw" localSheetId="18"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localSheetId="17"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8"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17"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17"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8" hidden="1">{#N/A,#N/A,FALSE,"Completion of MBudget"}</definedName>
    <definedName name="dd" localSheetId="19" hidden="1">{#N/A,#N/A,FALSE,"Completion of MBudget"}</definedName>
    <definedName name="dd" localSheetId="17" hidden="1">{#N/A,#N/A,FALSE,"Completion of MBudget"}</definedName>
    <definedName name="dd" hidden="1">{#N/A,#N/A,FALSE,"Completion of MBudget"}</definedName>
    <definedName name="ddd" localSheetId="18" hidden="1">{"Tages_D",#N/A,FALSE,"Tagesbericht";"Tages_PL",#N/A,FALSE,"Tagesbericht"}</definedName>
    <definedName name="ddd" localSheetId="19" hidden="1">{"Tages_D",#N/A,FALSE,"Tagesbericht";"Tages_PL",#N/A,FALSE,"Tagesbericht"}</definedName>
    <definedName name="ddd" localSheetId="17" hidden="1">{"Tages_D",#N/A,FALSE,"Tagesbericht";"Tages_PL",#N/A,FALSE,"Tagesbericht"}</definedName>
    <definedName name="ddd" hidden="1">{"Tages_D",#N/A,FALSE,"Tagesbericht";"Tages_PL",#N/A,FALSE,"Tagesbericht"}</definedName>
    <definedName name="ddddd" localSheetId="18" hidden="1">{"Tages_D",#N/A,FALSE,"Tagesbericht";"Tages_PL",#N/A,FALSE,"Tagesbericht"}</definedName>
    <definedName name="ddddd" localSheetId="19" hidden="1">{"Tages_D",#N/A,FALSE,"Tagesbericht";"Tages_PL",#N/A,FALSE,"Tagesbericht"}</definedName>
    <definedName name="ddddd" localSheetId="17" hidden="1">{"Tages_D",#N/A,FALSE,"Tagesbericht";"Tages_PL",#N/A,FALSE,"Tagesbericht"}</definedName>
    <definedName name="ddddd" hidden="1">{"Tages_D",#N/A,FALSE,"Tagesbericht";"Tages_PL",#N/A,FALSE,"Tagesbericht"}</definedName>
    <definedName name="dddddddddddddddddddd" hidden="1">#REF!</definedName>
    <definedName name="DDT" localSheetId="18" hidden="1">{"frvgl_ag",#N/A,FALSE,"FRPRINT";"frvgl_domestic",#N/A,FALSE,"FRPRINT";"frvgl_int_sales",#N/A,FALSE,"FRPRINT"}</definedName>
    <definedName name="DDT" localSheetId="19" hidden="1">{"frvgl_ag",#N/A,FALSE,"FRPRINT";"frvgl_domestic",#N/A,FALSE,"FRPRINT";"frvgl_int_sales",#N/A,FALSE,"FRPRINT"}</definedName>
    <definedName name="DDT" localSheetId="17" hidden="1">{"frvgl_ag",#N/A,FALSE,"FRPRINT";"frvgl_domestic",#N/A,FALSE,"FRPRINT";"frvgl_int_sales",#N/A,FALSE,"FRPRINT"}</definedName>
    <definedName name="DDT" hidden="1">{"frvgl_ag",#N/A,FALSE,"FRPRINT";"frvgl_domestic",#N/A,FALSE,"FRPRINT";"frvgl_int_sales",#N/A,FALSE,"FRPRINT"}</definedName>
    <definedName name="de" localSheetId="18" hidden="1">{"AS",#N/A,FALSE,"Dec_BS_Fnl";"LIAB",#N/A,FALSE,"Dec_BS_Fnl"}</definedName>
    <definedName name="de" localSheetId="19" hidden="1">{"AS",#N/A,FALSE,"Dec_BS_Fnl";"LIAB",#N/A,FALSE,"Dec_BS_Fnl"}</definedName>
    <definedName name="de" localSheetId="17" hidden="1">{"AS",#N/A,FALSE,"Dec_BS_Fnl";"LIAB",#N/A,FALSE,"Dec_BS_Fnl"}</definedName>
    <definedName name="de" hidden="1">{"AS",#N/A,FALSE,"Dec_BS_Fnl";"LIAB",#N/A,FALSE,"Dec_BS_Fnl"}</definedName>
    <definedName name="dec"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8" hidden="1">{#N/A,#N/A,FALSE,"IncPr";#N/A,#N/A,FALSE,"InCoE"}</definedName>
    <definedName name="dedfed" localSheetId="19" hidden="1">{#N/A,#N/A,FALSE,"IncPr";#N/A,#N/A,FALSE,"InCoE"}</definedName>
    <definedName name="dedfed" localSheetId="17" hidden="1">{#N/A,#N/A,FALSE,"IncPr";#N/A,#N/A,FALSE,"InCoE"}</definedName>
    <definedName name="dedfed" hidden="1">{#N/A,#N/A,FALSE,"IncPr";#N/A,#N/A,FALSE,"InCoE"}</definedName>
    <definedName name="del" localSheetId="17" hidden="1">{#N/A,#N/A,FALSE,"Ventes V.P. V.U.";#N/A,#N/A,FALSE,"Les Concurences";#N/A,#N/A,FALSE,"DACIA"}</definedName>
    <definedName name="del" hidden="1">{#N/A,#N/A,FALSE,"Ventes V.P. V.U.";#N/A,#N/A,FALSE,"Les Concurences";#N/A,#N/A,FALSE,"DACIA"}</definedName>
    <definedName name="DELEGAGTII" localSheetId="17" hidden="1">{#N/A,#N/A,FALSE,"Ventes V.P. V.U.";#N/A,#N/A,FALSE,"Les Concurences";#N/A,#N/A,FALSE,"DACIA"}</definedName>
    <definedName name="DELEGAGTII" hidden="1">{#N/A,#N/A,FALSE,"Ventes V.P. V.U.";#N/A,#N/A,FALSE,"Les Concurences";#N/A,#N/A,FALSE,"DACIA"}</definedName>
    <definedName name="des" localSheetId="17" hidden="1">{"'Jan - March 2000'!$A$5:$J$46"}</definedName>
    <definedName name="des" hidden="1">{"'Jan - March 2000'!$A$5:$J$46"}</definedName>
    <definedName name="Detail" localSheetId="18"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localSheetId="17"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7" hidden="1">{#N/A,#N/A,FALSE,"Ventes V.P. V.U.";#N/A,#N/A,FALSE,"Les Concurences";#N/A,#N/A,FALSE,"DACIA"}</definedName>
    <definedName name="dez" hidden="1">{#N/A,#N/A,FALSE,"Ventes V.P. V.U.";#N/A,#N/A,FALSE,"Les Concurences";#N/A,#N/A,FALSE,"DACIA"}</definedName>
    <definedName name="dezinvestiri" localSheetId="17" hidden="1">{#N/A,#N/A,FALSE,"Ventes V.P. V.U.";#N/A,#N/A,FALSE,"Les Concurences";#N/A,#N/A,FALSE,"DACIA"}</definedName>
    <definedName name="dezinvestiri" hidden="1">{#N/A,#N/A,FALSE,"Ventes V.P. V.U.";#N/A,#N/A,FALSE,"Les Concurences";#N/A,#N/A,FALSE,"DACIA"}</definedName>
    <definedName name="DF" localSheetId="18"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localSheetId="17"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8" hidden="1">{#N/A,#N/A,FALSE,"FRR";#N/A,#N/A,FALSE,"ERR"}</definedName>
    <definedName name="dfdfd" localSheetId="19" hidden="1">{#N/A,#N/A,FALSE,"FRR";#N/A,#N/A,FALSE,"ERR"}</definedName>
    <definedName name="dfdfd" localSheetId="17" hidden="1">{#N/A,#N/A,FALSE,"FRR";#N/A,#N/A,FALSE,"ERR"}</definedName>
    <definedName name="dfdfd" hidden="1">{#N/A,#N/A,FALSE,"FRR";#N/A,#N/A,FALSE,"ERR"}</definedName>
    <definedName name="DFGHJK" hidden="1">8</definedName>
    <definedName name="dfgsdfhhsb" localSheetId="18" hidden="1">{#N/A,#N/A,FALSE,"Completion of MBudget"}</definedName>
    <definedName name="dfgsdfhhsb" localSheetId="19" hidden="1">{#N/A,#N/A,FALSE,"Completion of MBudget"}</definedName>
    <definedName name="dfgsdfhhsb" localSheetId="17" hidden="1">{#N/A,#N/A,FALSE,"Completion of MBudget"}</definedName>
    <definedName name="dfgsdfhhsb" hidden="1">{#N/A,#N/A,FALSE,"Completion of MBudget"}</definedName>
    <definedName name="DFHFH" localSheetId="18"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localSheetId="17"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8" hidden="1">{#N/A,#N/A,FALSE,"Completion of MBudget"}</definedName>
    <definedName name="dfs" localSheetId="19" hidden="1">{#N/A,#N/A,FALSE,"Completion of MBudget"}</definedName>
    <definedName name="dfs" localSheetId="17" hidden="1">{#N/A,#N/A,FALSE,"Completion of MBudget"}</definedName>
    <definedName name="dfs" hidden="1">{#N/A,#N/A,FALSE,"Completion of MBudget"}</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8" hidden="1">{#N/A,#N/A,FALSE,"Amortization Table"}</definedName>
    <definedName name="dfsdsds" localSheetId="19" hidden="1">{#N/A,#N/A,FALSE,"Amortization Table"}</definedName>
    <definedName name="dfsdsds" localSheetId="17" hidden="1">{#N/A,#N/A,FALSE,"Amortization Table"}</definedName>
    <definedName name="dfsdsds" hidden="1">{#N/A,#N/A,FALSE,"Amortization Table"}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7" hidden="1">{#N/A,#N/A,FALSE,"ORIX CSC"}</definedName>
    <definedName name="dgfhgf" hidden="1">{#N/A,#N/A,FALSE,"ORIX CSC"}</definedName>
    <definedName name="dhgdh" localSheetId="17"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8" hidden="1">#REF!</definedName>
    <definedName name="Discount" localSheetId="19" hidden="1">#REF!</definedName>
    <definedName name="Discount" hidden="1">#REF!</definedName>
    <definedName name="display_area_2" localSheetId="18" hidden="1">#REF!</definedName>
    <definedName name="display_area_2" localSheetId="19" hidden="1">#REF!</definedName>
    <definedName name="display_area_2" hidden="1">#REF!</definedName>
    <definedName name="DMC" localSheetId="18"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localSheetId="17"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8" hidden="1">{"frvgl_ag",#N/A,FALSE,"FRPRINT";"frvgl_domestic",#N/A,FALSE,"FRPRINT";"frvgl_int_sales",#N/A,FALSE,"FRPRINT"}</definedName>
    <definedName name="dobre" localSheetId="19" hidden="1">{"frvgl_ag",#N/A,FALSE,"FRPRINT";"frvgl_domestic",#N/A,FALSE,"FRPRINT";"frvgl_int_sales",#N/A,FALSE,"FRPRINT"}</definedName>
    <definedName name="dobre" localSheetId="17" hidden="1">{"frvgl_ag",#N/A,FALSE,"FRPRINT";"frvgl_domestic",#N/A,FALSE,"FRPRINT";"frvgl_int_sales",#N/A,FALSE,"FRPRINT"}</definedName>
    <definedName name="dobre" hidden="1">{"frvgl_ag",#N/A,FALSE,"FRPRINT";"frvgl_domestic",#N/A,FALSE,"FRPRINT";"frvgl_int_sales",#N/A,FALSE,"FRPRINT"}</definedName>
    <definedName name="doruk" localSheetId="18" hidden="1">{"weichwaren",#N/A,FALSE,"Liste 1";"hartwaren",#N/A,FALSE,"Liste 1";"food",#N/A,FALSE,"Liste 1";"fleisch",#N/A,FALSE,"Liste 1"}</definedName>
    <definedName name="doruk" localSheetId="19" hidden="1">{"weichwaren",#N/A,FALSE,"Liste 1";"hartwaren",#N/A,FALSE,"Liste 1";"food",#N/A,FALSE,"Liste 1";"fleisch",#N/A,FALSE,"Liste 1"}</definedName>
    <definedName name="doruk" localSheetId="17" hidden="1">{"weichwaren",#N/A,FALSE,"Liste 1";"hartwaren",#N/A,FALSE,"Liste 1";"food",#N/A,FALSE,"Liste 1";"fleisch",#N/A,FALSE,"Liste 1"}</definedName>
    <definedName name="doruk" hidden="1">{"weichwaren",#N/A,FALSE,"Liste 1";"hartwaren",#N/A,FALSE,"Liste 1";"food",#N/A,FALSE,"Liste 1";"fleisch",#N/A,FALSE,"Liste 1"}</definedName>
    <definedName name="dpts" localSheetId="18" hidden="1">{"'Sheet1'!$A$1:$AI$34","'Sheet1'!$A$1:$AI$31","'Sheet1'!$B$2:$AM$25"}</definedName>
    <definedName name="dpts" localSheetId="19" hidden="1">{"'Sheet1'!$A$1:$AI$34","'Sheet1'!$A$1:$AI$31","'Sheet1'!$B$2:$AM$25"}</definedName>
    <definedName name="dpts" localSheetId="17" hidden="1">{"'Sheet1'!$A$1:$AI$34","'Sheet1'!$A$1:$AI$31","'Sheet1'!$B$2:$AM$25"}</definedName>
    <definedName name="dpts" hidden="1">{"'Sheet1'!$A$1:$AI$34","'Sheet1'!$A$1:$AI$31","'Sheet1'!$B$2:$AM$25"}</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17"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7"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7"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8" hidden="1">{#N/A,#N/A,FALSE,"FinPl"}</definedName>
    <definedName name="dsdsd" localSheetId="19" hidden="1">{#N/A,#N/A,FALSE,"FinPl"}</definedName>
    <definedName name="dsdsd" localSheetId="17" hidden="1">{#N/A,#N/A,FALSE,"FinPl"}</definedName>
    <definedName name="dsdsd" hidden="1">{#N/A,#N/A,FALSE,"FinPl"}</definedName>
    <definedName name="DSF" localSheetId="17" hidden="1">{"'Jan - March 2000'!$A$5:$J$46"}</definedName>
    <definedName name="DSF" hidden="1">{"'Jan - March 2000'!$A$5:$J$46"}</definedName>
    <definedName name="DSFJW" localSheetId="18"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localSheetId="17"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8"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localSheetId="17"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8" hidden="1">{"'PRODUCTIONCOST SHEET'!$B$3:$G$48"}</definedName>
    <definedName name="dv" localSheetId="19" hidden="1">{"'PRODUCTIONCOST SHEET'!$B$3:$G$48"}</definedName>
    <definedName name="dv" localSheetId="17" hidden="1">{"'PRODUCTIONCOST SHEET'!$B$3:$G$48"}</definedName>
    <definedName name="dv" hidden="1">{"'PRODUCTIONCOST SHEET'!$B$3:$G$48"}</definedName>
    <definedName name="e" localSheetId="17" hidden="1">{"'Jan - March 2000'!$A$5:$J$46"}</definedName>
    <definedName name="e" hidden="1">{"'Jan - March 2000'!$A$5:$J$46"}</definedName>
    <definedName name="e_C" localSheetId="17" hidden="1">{"'Jan - March 2000'!$A$5:$J$46"}</definedName>
    <definedName name="e_C" hidden="1">{"'Jan - March 2000'!$A$5:$J$46"}</definedName>
    <definedName name="edeeeeeeeeeeeeeedeeeeeeeeeeeeeeeeeeeee" hidden="1">[1]OtherKPI!#REF!</definedName>
    <definedName name="EDITH" localSheetId="17" hidden="1">{#N/A,#N/A,FALSE,"Ventes V.P. V.U.";#N/A,#N/A,FALSE,"Les Concurences";#N/A,#N/A,FALSE,"DACIA"}</definedName>
    <definedName name="EDITH" hidden="1">{#N/A,#N/A,FALSE,"Ventes V.P. V.U.";#N/A,#N/A,FALSE,"Les Concurences";#N/A,#N/A,FALSE,"DACIA"}</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17"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7" hidden="1">{"'Jan - March 2000'!$A$5:$J$46"}</definedName>
    <definedName name="eee" hidden="1">{"'Jan - March 2000'!$A$5:$J$46"}</definedName>
    <definedName name="eeeeeeeeeeeeeeeeeeee" localSheetId="18"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localSheetId="17"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7" hidden="1">{"'Summary'!$A$1:$J$46"}</definedName>
    <definedName name="EEPE" hidden="1">{"'Summary'!$A$1:$J$46"}</definedName>
    <definedName name="EEQ" localSheetId="17" hidden="1">{"'Summary'!$A$1:$J$46"}</definedName>
    <definedName name="EEQ" hidden="1">{"'Summary'!$A$1:$J$46"}</definedName>
    <definedName name="EF" localSheetId="17" hidden="1">{#N/A,#N/A,FALSE,"Ventes V.P. V.U.";#N/A,#N/A,FALSE,"Les Concurences";#N/A,#N/A,FALSE,"DACIA"}</definedName>
    <definedName name="EF" hidden="1">{#N/A,#N/A,FALSE,"Ventes V.P. V.U.";#N/A,#N/A,FALSE,"Les Concurences";#N/A,#N/A,FALSE,"DACIA"}</definedName>
    <definedName name="efdf" localSheetId="18" hidden="1">{#N/A,#N/A,FALSE,"Forex"}</definedName>
    <definedName name="efdf" localSheetId="19" hidden="1">{#N/A,#N/A,FALSE,"Forex"}</definedName>
    <definedName name="efdf" localSheetId="17" hidden="1">{#N/A,#N/A,FALSE,"Forex"}</definedName>
    <definedName name="efdf" hidden="1">{#N/A,#N/A,FALSE,"Forex"}</definedName>
    <definedName name="efsdafasd" localSheetId="18" hidden="1">{#N/A,#N/A,FALSE,"Completion of MBudget"}</definedName>
    <definedName name="efsdafasd" localSheetId="19" hidden="1">{#N/A,#N/A,FALSE,"Completion of MBudget"}</definedName>
    <definedName name="efsdafasd" localSheetId="17" hidden="1">{#N/A,#N/A,FALSE,"Completion of MBudget"}</definedName>
    <definedName name="efsdafasd" hidden="1">{#N/A,#N/A,FALSE,"Completion of MBudget"}</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17"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7" hidden="1">{#N/A,#N/A,FALSE,"Completion of MBudget"}</definedName>
    <definedName name="EMILIA" hidden="1">{#N/A,#N/A,FALSE,"Completion of MBudget"}</definedName>
    <definedName name="eörTjkerfgtwüertüädgkrg" localSheetId="18" hidden="1">{"Meas",#N/A,FALSE,"Tot Europe"}</definedName>
    <definedName name="eörTjkerfgtwüertüädgkrg" localSheetId="19" hidden="1">{"Meas",#N/A,FALSE,"Tot Europe"}</definedName>
    <definedName name="eörTjkerfgtwüertüädgkrg" localSheetId="17"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7" hidden="1">{"orixcsc",#N/A,FALSE,"ORIX CSC";"orixcsc2",#N/A,FALSE,"ORIX CSC"}</definedName>
    <definedName name="ere" hidden="1">{"orixcsc",#N/A,FALSE,"ORIX CSC";"orixcsc2",#N/A,FALSE,"ORIX CSC"}</definedName>
    <definedName name="erere" localSheetId="18" hidden="1">{#N/A,#N/A,FALSE,"Ratio"}</definedName>
    <definedName name="erere" localSheetId="19" hidden="1">{#N/A,#N/A,FALSE,"Ratio"}</definedName>
    <definedName name="erere" localSheetId="17" hidden="1">{#N/A,#N/A,FALSE,"Ratio"}</definedName>
    <definedName name="erere" hidden="1">{#N/A,#N/A,FALSE,"Ratio"}</definedName>
    <definedName name="erre" localSheetId="18" hidden="1">{"weichwaren",#N/A,FALSE,"Liste 1";"hartwaren",#N/A,FALSE,"Liste 1";"food",#N/A,FALSE,"Liste 1";"fleisch",#N/A,FALSE,"Liste 1"}</definedName>
    <definedName name="erre" localSheetId="19" hidden="1">{"weichwaren",#N/A,FALSE,"Liste 1";"hartwaren",#N/A,FALSE,"Liste 1";"food",#N/A,FALSE,"Liste 1";"fleisch",#N/A,FALSE,"Liste 1"}</definedName>
    <definedName name="erre" localSheetId="17" hidden="1">{"weichwaren",#N/A,FALSE,"Liste 1";"hartwaren",#N/A,FALSE,"Liste 1";"food",#N/A,FALSE,"Liste 1";"fleisch",#N/A,FALSE,"Liste 1"}</definedName>
    <definedName name="erre" hidden="1">{"weichwaren",#N/A,FALSE,"Liste 1";"hartwaren",#N/A,FALSE,"Liste 1";"food",#N/A,FALSE,"Liste 1";"fleisch",#N/A,FALSE,"Liste 1"}</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7" hidden="1">{#N/A,#N/A,FALSE,"F_Plan";#N/A,#N/A,FALSE,"Parameter"}</definedName>
    <definedName name="essais" hidden="1">{#N/A,#N/A,FALSE,"F_Plan";#N/A,#N/A,FALSE,"Parameter"}</definedName>
    <definedName name="EU" localSheetId="17" hidden="1">{"'PRODUCTIONCOST SHEET'!$B$3:$G$48"}</definedName>
    <definedName name="EU" hidden="1">{"'PRODUCTIONCOST SHEET'!$B$3:$G$48"}</definedName>
    <definedName name="Euro" localSheetId="17"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7" hidden="1">{"'Summary'!$A$1:$J$46"}</definedName>
    <definedName name="EW" hidden="1">{"'Summary'!$A$1:$J$46"}</definedName>
    <definedName name="ewf" hidden="1">#REF!</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7" hidden="1">{#N/A,#N/A,FALSE,"ORIX CSC"}</definedName>
    <definedName name="ewrwer" hidden="1">{#N/A,#N/A,FALSE,"ORIX CSC"}</definedName>
    <definedName name="ews" localSheetId="17"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7" hidden="1">{"'PRODUCTIONCOST SHEET'!$B$3:$G$48"}</definedName>
    <definedName name="f" hidden="1">{"'PRODUCTIONCOST SHEET'!$B$3:$G$48"}</definedName>
    <definedName name="fa" localSheetId="18" hidden="1">{#N/A,#N/A,FALSE,"Virgin Flightdeck"}</definedName>
    <definedName name="fa" localSheetId="19" hidden="1">{#N/A,#N/A,FALSE,"Virgin Flightdeck"}</definedName>
    <definedName name="fa" localSheetId="17" hidden="1">{#N/A,#N/A,FALSE,"Virgin Flightdeck"}</definedName>
    <definedName name="fa" hidden="1">{#N/A,#N/A,FALSE,"Virgin Flightdeck"}</definedName>
    <definedName name="fabricatie" localSheetId="17" hidden="1">{#N/A,#N/A,FALSE,"Ventes V.P. V.U.";#N/A,#N/A,FALSE,"Les Concurences";#N/A,#N/A,FALSE,"DACIA"}</definedName>
    <definedName name="fabricatie" hidden="1">{#N/A,#N/A,FALSE,"Ventes V.P. V.U.";#N/A,#N/A,FALSE,"Les Concurences";#N/A,#N/A,FALSE,"DACIA"}</definedName>
    <definedName name="Facilities" localSheetId="18" hidden="1">{"'Sheet1'!$A$1:$AI$34","'Sheet1'!$A$1:$AI$31","'Sheet1'!$B$2:$AM$25"}</definedName>
    <definedName name="Facilities" localSheetId="19" hidden="1">{"'Sheet1'!$A$1:$AI$34","'Sheet1'!$A$1:$AI$31","'Sheet1'!$B$2:$AM$25"}</definedName>
    <definedName name="Facilities" localSheetId="17" hidden="1">{"'Sheet1'!$A$1:$AI$34","'Sheet1'!$A$1:$AI$31","'Sheet1'!$B$2:$AM$25"}</definedName>
    <definedName name="Facilities" hidden="1">{"'Sheet1'!$A$1:$AI$34","'Sheet1'!$A$1:$AI$31","'Sheet1'!$B$2:$AM$25"}</definedName>
    <definedName name="FAcopy" localSheetId="18" hidden="1">{"FSC Cons",#N/A,FALSE,"FSC Cons";"Cisco",#N/A,FALSE,"Cisco";#N/A,#N/A,FALSE,"FY97 YTD"}</definedName>
    <definedName name="FAcopy" localSheetId="19" hidden="1">{"FSC Cons",#N/A,FALSE,"FSC Cons";"Cisco",#N/A,FALSE,"Cisco";#N/A,#N/A,FALSE,"FY97 YTD"}</definedName>
    <definedName name="FAcopy" localSheetId="17" hidden="1">{"FSC Cons",#N/A,FALSE,"FSC Cons";"Cisco",#N/A,FALSE,"Cisco";#N/A,#N/A,FALSE,"FY97 YTD"}</definedName>
    <definedName name="FAcopy" hidden="1">{"FSC Cons",#N/A,FALSE,"FSC Cons";"Cisco",#N/A,FALSE,"Cisco";#N/A,#N/A,FALSE,"FY97 YTD"}</definedName>
    <definedName name="fafs" hidden="1">[1]OtherKPI!#REF!</definedName>
    <definedName name="fagasdfgadfga" localSheetId="18" hidden="1">{#N/A,#N/A,FALSE,"Completion of MBudget"}</definedName>
    <definedName name="fagasdfgadfga" localSheetId="19" hidden="1">{#N/A,#N/A,FALSE,"Completion of MBudget"}</definedName>
    <definedName name="fagasdfgadfga" localSheetId="17" hidden="1">{#N/A,#N/A,FALSE,"Completion of MBudget"}</definedName>
    <definedName name="fagasdfgadfga" hidden="1">{#N/A,#N/A,FALSE,"Completion of MBudget"}</definedName>
    <definedName name="fara_promo" localSheetId="18" hidden="1">{"'Jan - March 2000'!$A$5:$J$46"}</definedName>
    <definedName name="fara_promo" localSheetId="19" hidden="1">{"'Jan - March 2000'!$A$5:$J$46"}</definedName>
    <definedName name="fara_promo" localSheetId="17" hidden="1">{"'Jan - March 2000'!$A$5:$J$46"}</definedName>
    <definedName name="fara_promo" hidden="1">{"'Jan - March 2000'!$A$5:$J$46"}</definedName>
    <definedName name="fcknknfe" localSheetId="18" hidden="1">{#N/A,#N/A,FALSE,"FinPl"}</definedName>
    <definedName name="fcknknfe" localSheetId="19" hidden="1">{#N/A,#N/A,FALSE,"FinPl"}</definedName>
    <definedName name="fcknknfe" localSheetId="17" hidden="1">{#N/A,#N/A,FALSE,"FinPl"}</definedName>
    <definedName name="fcknknfe" hidden="1">{#N/A,#N/A,FALSE,"FinPl"}</definedName>
    <definedName name="FCode" hidden="1">#REF!</definedName>
    <definedName name="fdaalfa" hidden="1">#REF!,#REF!</definedName>
    <definedName name="fdafa" localSheetId="18" hidden="1">#REF!</definedName>
    <definedName name="fdafa" localSheetId="19"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8" hidden="1">{#N/A,#N/A,FALSE,"DeprTabl Rom"}</definedName>
    <definedName name="fdfd" localSheetId="19" hidden="1">{#N/A,#N/A,FALSE,"DeprTabl Rom"}</definedName>
    <definedName name="fdfd" localSheetId="17" hidden="1">{#N/A,#N/A,FALSE,"DeprTabl Rom"}</definedName>
    <definedName name="fdfd" hidden="1">{#N/A,#N/A,FALSE,"DeprTabl Rom"}</definedName>
    <definedName name="fdfdf" localSheetId="18" hidden="1">{#N/A,#N/A,FALSE,"P&amp;L";#N/A,#N/A,FALSE,"BS";#N/A,#N/A,FALSE,"CF"}</definedName>
    <definedName name="fdfdf" localSheetId="19" hidden="1">{#N/A,#N/A,FALSE,"P&amp;L";#N/A,#N/A,FALSE,"BS";#N/A,#N/A,FALSE,"CF"}</definedName>
    <definedName name="fdfdf" localSheetId="17" hidden="1">{#N/A,#N/A,FALSE,"P&amp;L";#N/A,#N/A,FALSE,"BS";#N/A,#N/A,FALSE,"CF"}</definedName>
    <definedName name="fdfdf" hidden="1">{#N/A,#N/A,FALSE,"P&amp;L";#N/A,#N/A,FALSE,"BS";#N/A,#N/A,FALSE,"CF"}</definedName>
    <definedName name="fdgsdfbvgdsbv" localSheetId="18" hidden="1">{#N/A,#N/A,FALSE,"Completion of MBudget"}</definedName>
    <definedName name="fdgsdfbvgdsbv" localSheetId="19" hidden="1">{#N/A,#N/A,FALSE,"Completion of MBudget"}</definedName>
    <definedName name="fdgsdfbvgdsbv" localSheetId="17" hidden="1">{#N/A,#N/A,FALSE,"Completion of MBudget"}</definedName>
    <definedName name="fdgsdfbvgdsbv" hidden="1">{#N/A,#N/A,FALSE,"Completion of MBudget"}</definedName>
    <definedName name="FDS" localSheetId="18" hidden="1">{#N/A,#N/A,FALSE,"$ ACS";#N/A,#N/A,FALSE,"$ P&amp;L";#N/A,#N/A,FALSE,"$ BS";#N/A,#N/A,FALSE,"$ CF"}</definedName>
    <definedName name="FDS" localSheetId="19" hidden="1">{#N/A,#N/A,FALSE,"$ ACS";#N/A,#N/A,FALSE,"$ P&amp;L";#N/A,#N/A,FALSE,"$ BS";#N/A,#N/A,FALSE,"$ CF"}</definedName>
    <definedName name="FDS" localSheetId="17" hidden="1">{#N/A,#N/A,FALSE,"$ ACS";#N/A,#N/A,FALSE,"$ P&amp;L";#N/A,#N/A,FALSE,"$ BS";#N/A,#N/A,FALSE,"$ CF"}</definedName>
    <definedName name="FDS" hidden="1">{#N/A,#N/A,FALSE,"$ ACS";#N/A,#N/A,FALSE,"$ P&amp;L";#N/A,#N/A,FALSE,"$ BS";#N/A,#N/A,FALSE,"$ CF"}</definedName>
    <definedName name="fdsd" localSheetId="18" hidden="1">{"AS",#N/A,FALSE,"Dec_BS";"LIAB",#N/A,FALSE,"Dec_BS"}</definedName>
    <definedName name="fdsd" localSheetId="19" hidden="1">{"AS",#N/A,FALSE,"Dec_BS";"LIAB",#N/A,FALSE,"Dec_BS"}</definedName>
    <definedName name="fdsd" localSheetId="17" hidden="1">{"AS",#N/A,FALSE,"Dec_BS";"LIAB",#N/A,FALSE,"Dec_BS"}</definedName>
    <definedName name="fdsd" hidden="1">{"AS",#N/A,FALSE,"Dec_BS";"LIAB",#N/A,FALSE,"Dec_BS"}</definedName>
    <definedName name="fdsd1" localSheetId="18" hidden="1">{"AS",#N/A,FALSE,"Dec_BS";"LIAB",#N/A,FALSE,"Dec_BS"}</definedName>
    <definedName name="fdsd1" localSheetId="19" hidden="1">{"AS",#N/A,FALSE,"Dec_BS";"LIAB",#N/A,FALSE,"Dec_BS"}</definedName>
    <definedName name="fdsd1" localSheetId="17" hidden="1">{"AS",#N/A,FALSE,"Dec_BS";"LIAB",#N/A,FALSE,"Dec_BS"}</definedName>
    <definedName name="fdsd1" hidden="1">{"AS",#N/A,FALSE,"Dec_BS";"LIAB",#N/A,FALSE,"Dec_BS"}</definedName>
    <definedName name="fe" hidden="1">[1]OtherKPI!#REF!</definedName>
    <definedName name="febr" localSheetId="17" hidden="1">{#N/A,#N/A,FALSE,"Ventes V.P. V.U.";#N/A,#N/A,FALSE,"Les Concurences";#N/A,#N/A,FALSE,"DACIA"}</definedName>
    <definedName name="febr" hidden="1">{#N/A,#N/A,FALSE,"Ventes V.P. V.U.";#N/A,#N/A,FALSE,"Les Concurences";#N/A,#N/A,FALSE,"DACIA"}</definedName>
    <definedName name="feineer" localSheetId="18" hidden="1">{"fleisch",#N/A,FALSE,"WG HK";"food",#N/A,FALSE,"WG HK";"hartwaren",#N/A,FALSE,"WG HK";"weichwaren",#N/A,FALSE,"WG HK"}</definedName>
    <definedName name="feineer" localSheetId="19" hidden="1">{"fleisch",#N/A,FALSE,"WG HK";"food",#N/A,FALSE,"WG HK";"hartwaren",#N/A,FALSE,"WG HK";"weichwaren",#N/A,FALSE,"WG HK"}</definedName>
    <definedName name="feineer" localSheetId="17"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7" hidden="1">{"TAG1AGMS",#N/A,FALSE,"TAG 1A"}</definedName>
    <definedName name="ffffffffffffffffffffffffffffffffffff" hidden="1">{"TAG1AGMS",#N/A,FALSE,"TAG 1A"}</definedName>
    <definedName name="fgdf" localSheetId="17" hidden="1">{"Exp",#N/A,FALSE,"Aquisitions";"Sal",#N/A,FALSE,"Aquisitions";"Sum",#N/A,FALSE,"Aquisitions"}</definedName>
    <definedName name="fgdf" hidden="1">{"Exp",#N/A,FALSE,"Aquisitions";"Sal",#N/A,FALSE,"Aquisitions";"Sum",#N/A,FALSE,"Aquisitions"}</definedName>
    <definedName name="fgfgfgfgfg" localSheetId="17"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8" hidden="1">{"Red",#N/A,FALSE,"Tot Europe"}</definedName>
    <definedName name="fgkshdfhs" localSheetId="19" hidden="1">{"Red",#N/A,FALSE,"Tot Europe"}</definedName>
    <definedName name="fgkshdfhs" localSheetId="17" hidden="1">{"Red",#N/A,FALSE,"Tot Europe"}</definedName>
    <definedName name="fgkshdfhs" hidden="1">{"Red",#N/A,FALSE,"Tot Europe"}</definedName>
    <definedName name="fgvfcc" localSheetId="17" hidden="1">{#N/A,#N/A,FALSE,"KCost"}</definedName>
    <definedName name="fgvfcc" hidden="1">{#N/A,#N/A,FALSE,"KCost"}</definedName>
    <definedName name="FID" hidden="1">"Tryan"</definedName>
    <definedName name="FILIP" localSheetId="17" hidden="1">{#N/A,#N/A,FALSE,"Ventes V.P. V.U.";#N/A,#N/A,FALSE,"Les Concurences";#N/A,#N/A,FALSE,"DACIA"}</definedName>
    <definedName name="FILIP" hidden="1">{#N/A,#N/A,FALSE,"Ventes V.P. V.U.";#N/A,#N/A,FALSE,"Les Concurences";#N/A,#N/A,FALSE,"DACIA"}</definedName>
    <definedName name="FILMIP" localSheetId="17" hidden="1">{#N/A,#N/A,FALSE,"Ventes V.P. V.U.";#N/A,#N/A,FALSE,"Les Concurences";#N/A,#N/A,FALSE,"DACIA"}</definedName>
    <definedName name="FILMIP" hidden="1">{#N/A,#N/A,FALSE,"Ventes V.P. V.U.";#N/A,#N/A,FALSE,"Les Concurences";#N/A,#N/A,FALSE,"DACIA"}</definedName>
    <definedName name="final" localSheetId="17" hidden="1">{"'Jan - March 2000'!$A$5:$J$46"}</definedName>
    <definedName name="final" hidden="1">{"'Jan - March 2000'!$A$5:$J$46"}</definedName>
    <definedName name="final2" localSheetId="17" hidden="1">{"'Jan - March 2000'!$A$5:$J$46"}</definedName>
    <definedName name="final2" hidden="1">{"'Jan - March 2000'!$A$5:$J$46"}</definedName>
    <definedName name="fkh" localSheetId="17"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7" hidden="1">{#N/A,#N/A,FALSE,"Ventes V.P. V.U.";#N/A,#N/A,FALSE,"Les Concurences";#N/A,#N/A,FALSE,"DACIA"}</definedName>
    <definedName name="florin" hidden="1">{#N/A,#N/A,FALSE,"Ventes V.P. V.U.";#N/A,#N/A,FALSE,"Les Concurences";#N/A,#N/A,FALSE,"DACIA"}</definedName>
    <definedName name="for" localSheetId="18" hidden="1">{"LBO Summary",#N/A,FALSE,"Summary"}</definedName>
    <definedName name="for" localSheetId="19" hidden="1">{"LBO Summary",#N/A,FALSE,"Summary"}</definedName>
    <definedName name="for" localSheetId="17" hidden="1">{"LBO Summary",#N/A,FALSE,"Summary"}</definedName>
    <definedName name="for" hidden="1">{"LBO Summary",#N/A,FALSE,"Summary"}</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17"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17"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8" hidden="1">{#N/A,#N/A,FALSE,"Inhalt 1. Fassung";#N/A,#N/A,FALSE,"Ergebnisrechnung";#N/A,#N/A,FALSE,"Bilanz";#N/A,#N/A,FALSE,"Personal"}</definedName>
    <definedName name="FORX" localSheetId="19" hidden="1">{#N/A,#N/A,FALSE,"Inhalt 1. Fassung";#N/A,#N/A,FALSE,"Ergebnisrechnung";#N/A,#N/A,FALSE,"Bilanz";#N/A,#N/A,FALSE,"Personal"}</definedName>
    <definedName name="FORX" localSheetId="17"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8" hidden="1">{#N/A,#N/A,FALSE,"Completion of MBudget"}</definedName>
    <definedName name="fsdgsdfgsdf" localSheetId="19" hidden="1">{#N/A,#N/A,FALSE,"Completion of MBudget"}</definedName>
    <definedName name="fsdgsdfgsdf" localSheetId="17" hidden="1">{#N/A,#N/A,FALSE,"Completion of MBudget"}</definedName>
    <definedName name="fsdgsdfgsdf" hidden="1">{#N/A,#N/A,FALSE,"Completion of MBudget"}</definedName>
    <definedName name="fsdsfafd" localSheetId="18" hidden="1">{"CSheet",#N/A,FALSE,"C";"SmCap",#N/A,FALSE,"VAL1";"GulfCoast",#N/A,FALSE,"VAL1";"nav",#N/A,FALSE,"NAV";"Summary",#N/A,FALSE,"NAV"}</definedName>
    <definedName name="fsdsfafd" localSheetId="19" hidden="1">{"CSheet",#N/A,FALSE,"C";"SmCap",#N/A,FALSE,"VAL1";"GulfCoast",#N/A,FALSE,"VAL1";"nav",#N/A,FALSE,"NAV";"Summary",#N/A,FALSE,"NAV"}</definedName>
    <definedName name="fsdsfafd" localSheetId="17" hidden="1">{"CSheet",#N/A,FALSE,"C";"SmCap",#N/A,FALSE,"VAL1";"GulfCoast",#N/A,FALSE,"VAL1";"nav",#N/A,FALSE,"NAV";"Summary",#N/A,FALSE,"NAV"}</definedName>
    <definedName name="fsdsfafd" hidden="1">{"CSheet",#N/A,FALSE,"C";"SmCap",#N/A,FALSE,"VAL1";"GulfCoast",#N/A,FALSE,"VAL1";"nav",#N/A,FALSE,"NAV";"Summary",#N/A,FALSE,"NAV"}</definedName>
    <definedName name="ftyj" localSheetId="18" hidden="1">{"frvgl_ag",#N/A,FALSE,"FRPRINT";"frvgl_domestic",#N/A,FALSE,"FRPRINT";"frvgl_int_sales",#N/A,FALSE,"FRPRINT"}</definedName>
    <definedName name="ftyj" localSheetId="19" hidden="1">{"frvgl_ag",#N/A,FALSE,"FRPRINT";"frvgl_domestic",#N/A,FALSE,"FRPRINT";"frvgl_int_sales",#N/A,FALSE,"FRPRINT"}</definedName>
    <definedName name="ftyj" localSheetId="17" hidden="1">{"frvgl_ag",#N/A,FALSE,"FRPRINT";"frvgl_domestic",#N/A,FALSE,"FRPRINT";"frvgl_int_sales",#N/A,FALSE,"FRPRINT"}</definedName>
    <definedName name="ftyj" hidden="1">{"frvgl_ag",#N/A,FALSE,"FRPRINT";"frvgl_domestic",#N/A,FALSE,"FRPRINT";"frvgl_int_sales",#N/A,FALSE,"FRPRINT"}</definedName>
    <definedName name="FX" localSheetId="18" hidden="1">{#N/A,#N/A,FALSE,"Virgin Flightdeck"}</definedName>
    <definedName name="FX" localSheetId="19" hidden="1">{#N/A,#N/A,FALSE,"Virgin Flightdeck"}</definedName>
    <definedName name="FX" localSheetId="17" hidden="1">{#N/A,#N/A,FALSE,"Virgin Flightdeck"}</definedName>
    <definedName name="FX" hidden="1">{#N/A,#N/A,FALSE,"Virgin Flightdeck"}</definedName>
    <definedName name="g" localSheetId="18" hidden="1">{"weichwaren",#N/A,FALSE,"Liste 1";"hartwaren",#N/A,FALSE,"Liste 1";"food",#N/A,FALSE,"Liste 1";"fleisch",#N/A,FALSE,"Liste 1"}</definedName>
    <definedName name="g" localSheetId="19" hidden="1">{"weichwaren",#N/A,FALSE,"Liste 1";"hartwaren",#N/A,FALSE,"Liste 1";"food",#N/A,FALSE,"Liste 1";"fleisch",#N/A,FALSE,"Liste 1"}</definedName>
    <definedName name="g" localSheetId="17" hidden="1">{"weichwaren",#N/A,FALSE,"Liste 1";"hartwaren",#N/A,FALSE,"Liste 1";"food",#N/A,FALSE,"Liste 1";"fleisch",#N/A,FALSE,"Liste 1"}</definedName>
    <definedName name="g" hidden="1">{"weichwaren",#N/A,FALSE,"Liste 1";"hartwaren",#N/A,FALSE,"Liste 1";"food",#N/A,FALSE,"Liste 1";"fleisch",#N/A,FALSE,"Liste 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8"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localSheetId="17"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8" hidden="1">{"Tages_D",#N/A,FALSE,"Tagesbericht";"Tages_PL",#N/A,FALSE,"Tagesbericht"}</definedName>
    <definedName name="gehe" localSheetId="19" hidden="1">{"Tages_D",#N/A,FALSE,"Tagesbericht";"Tages_PL",#N/A,FALSE,"Tagesbericht"}</definedName>
    <definedName name="gehe" localSheetId="17"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7" hidden="1">{#N/A,#N/A,FALSE,"SAnFRR";#N/A,#N/A,FALSE,"SAnERR"}</definedName>
    <definedName name="gfbvfd" hidden="1">{#N/A,#N/A,FALSE,"SAnFRR";#N/A,#N/A,FALSE,"SAnERR"}</definedName>
    <definedName name="gfzf" localSheetId="17" hidden="1">{#N/A,#N/A,FALSE,"Forex"}</definedName>
    <definedName name="gfzf" hidden="1">{#N/A,#N/A,FALSE,"Forex"}</definedName>
    <definedName name="gg" localSheetId="17" hidden="1">{#N/A,#N/A,FALSE,"Ratio"}</definedName>
    <definedName name="gg" hidden="1">{#N/A,#N/A,FALSE,"Ratio"}</definedName>
    <definedName name="ggg" localSheetId="18" hidden="1">{"fleisch",#N/A,FALSE,"WG HK";"food",#N/A,FALSE,"WG HK";"hartwaren",#N/A,FALSE,"WG HK";"weichwaren",#N/A,FALSE,"WG HK"}</definedName>
    <definedName name="ggg" localSheetId="19" hidden="1">{"fleisch",#N/A,FALSE,"WG HK";"food",#N/A,FALSE,"WG HK";"hartwaren",#N/A,FALSE,"WG HK";"weichwaren",#N/A,FALSE,"WG HK"}</definedName>
    <definedName name="ggg" localSheetId="17" hidden="1">{"fleisch",#N/A,FALSE,"WG HK";"food",#N/A,FALSE,"WG HK";"hartwaren",#N/A,FALSE,"WG HK";"weichwaren",#N/A,FALSE,"WG HK"}</definedName>
    <definedName name="ggg" hidden="1">{"fleisch",#N/A,FALSE,"WG HK";"food",#N/A,FALSE,"WG HK";"hartwaren",#N/A,FALSE,"WG HK";"weichwaren",#N/A,FALSE,"WG HK"}</definedName>
    <definedName name="gggggggggggggggggggggg" localSheetId="17"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7"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7" hidden="1">{#N/A,#N/A,FALSE,"Ventes V.P. V.U.";#N/A,#N/A,FALSE,"Les Concurences";#N/A,#N/A,FALSE,"DACIA"}</definedName>
    <definedName name="gh" hidden="1">{#N/A,#N/A,FALSE,"Ventes V.P. V.U.";#N/A,#N/A,FALSE,"Les Concurences";#N/A,#N/A,FALSE,"DACIA"}</definedName>
    <definedName name="ghhg" localSheetId="18" hidden="1">{"'Grafik Kontrol'!$A$1:$J$8"}</definedName>
    <definedName name="ghhg" localSheetId="19" hidden="1">{"'Grafik Kontrol'!$A$1:$J$8"}</definedName>
    <definedName name="ghhg" localSheetId="17" hidden="1">{"'Grafik Kontrol'!$A$1:$J$8"}</definedName>
    <definedName name="ghhg" hidden="1">{"'Grafik Kontrol'!$A$1:$J$8"}</definedName>
    <definedName name="ghhghd" localSheetId="17"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7" hidden="1">{#N/A,#N/A,FALSE,"ORIX CSC"}</definedName>
    <definedName name="ghhhg" hidden="1">{#N/A,#N/A,FALSE,"ORIX CSC"}</definedName>
    <definedName name="GHJK" localSheetId="18" hidden="1">#REF!</definedName>
    <definedName name="GHJK" localSheetId="19" hidden="1">#REF!</definedName>
    <definedName name="GHJK" hidden="1">#REF!</definedName>
    <definedName name="gogu" localSheetId="17" hidden="1">{#N/A,#N/A,FALSE,"Ventes V.P. V.U.";#N/A,#N/A,FALSE,"Les Concurences";#N/A,#N/A,FALSE,"DACIA"}</definedName>
    <definedName name="gogu" hidden="1">{#N/A,#N/A,FALSE,"Ventes V.P. V.U.";#N/A,#N/A,FALSE,"Les Concurences";#N/A,#N/A,FALSE,"DACIA"}</definedName>
    <definedName name="GOGU2" localSheetId="17" hidden="1">{#N/A,#N/A,FALSE,"Ventes V.P. V.U.";#N/A,#N/A,FALSE,"Les Concurences";#N/A,#N/A,FALSE,"DACIA"}</definedName>
    <definedName name="GOGU2" hidden="1">{#N/A,#N/A,FALSE,"Ventes V.P. V.U.";#N/A,#N/A,FALSE,"Les Concurences";#N/A,#N/A,FALSE,"DACIA"}</definedName>
    <definedName name="gresit" localSheetId="18" hidden="1">{"MV_CF",#N/A,FALSE,"MV_B_CF";"MV_Cumm",#N/A,FALSE,"MV_B_IS";"MV_BS",#N/A,FALSE,"MV_B_BS"}</definedName>
    <definedName name="gresit" localSheetId="19" hidden="1">{"MV_CF",#N/A,FALSE,"MV_B_CF";"MV_Cumm",#N/A,FALSE,"MV_B_IS";"MV_BS",#N/A,FALSE,"MV_B_BS"}</definedName>
    <definedName name="gresit" localSheetId="17" hidden="1">{"MV_CF",#N/A,FALSE,"MV_B_CF";"MV_Cumm",#N/A,FALSE,"MV_B_IS";"MV_BS",#N/A,FALSE,"MV_B_BS"}</definedName>
    <definedName name="gresit" hidden="1">{"MV_CF",#N/A,FALSE,"MV_B_CF";"MV_Cumm",#N/A,FALSE,"MV_B_IS";"MV_BS",#N/A,FALSE,"MV_B_BS"}</definedName>
    <definedName name="GuV_BP" localSheetId="17" hidden="1">{"'Daten'!$A$3:$J$9"}</definedName>
    <definedName name="GuV_BP" hidden="1">{"'Daten'!$A$3:$J$9"}</definedName>
    <definedName name="gykyugyuk" hidden="1">#REF!</definedName>
    <definedName name="h" localSheetId="18"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localSheetId="17"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7" hidden="1">{"'Jan - March 2000'!$A$5:$J$46"}</definedName>
    <definedName name="HC_e" hidden="1">{"'Jan - March 2000'!$A$5:$J$46"}</definedName>
    <definedName name="hgfgdsa" localSheetId="18" hidden="1">#REF!</definedName>
    <definedName name="hgfgdsa" localSheetId="19" hidden="1">#REF!</definedName>
    <definedName name="hgfgdsa" hidden="1">#REF!</definedName>
    <definedName name="hgfgh" localSheetId="17" hidden="1">{#N/A,#N/A,FALSE,"Sammeleingabe"}</definedName>
    <definedName name="hgfgh" hidden="1">{#N/A,#N/A,FALSE,"Sammeleingabe"}</definedName>
    <definedName name="hgrth" localSheetId="17" hidden="1">{"orixcsc",#N/A,FALSE,"ORIX CSC";"orixcsc2",#N/A,FALSE,"ORIX CSC"}</definedName>
    <definedName name="hgrth" hidden="1">{"orixcsc",#N/A,FALSE,"ORIX CSC";"orixcsc2",#N/A,FALSE,"ORIX CSC"}</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8" hidden="1">{"Meas",#N/A,FALSE,"Tot Europe"}</definedName>
    <definedName name="hhhhh" localSheetId="19" hidden="1">{"Meas",#N/A,FALSE,"Tot Europe"}</definedName>
    <definedName name="hhhhh" localSheetId="17" hidden="1">{"Meas",#N/A,FALSE,"Tot Europe"}</definedName>
    <definedName name="hhhhh" hidden="1">{"Meas",#N/A,FALSE,"Tot Europe"}</definedName>
    <definedName name="hhhhhhhhhhhhhhhhh" hidden="1">[1]OtherKPI!#REF!</definedName>
    <definedName name="hi" localSheetId="18" hidden="1">{"LBO Summary",#N/A,FALSE,"Summary"}</definedName>
    <definedName name="hi" localSheetId="19" hidden="1">{"LBO Summary",#N/A,FALSE,"Summary"}</definedName>
    <definedName name="hi" localSheetId="17" hidden="1">{"LBO Summary",#N/A,FALSE,"Summary"}</definedName>
    <definedName name="hi" hidden="1">{"LBO Summary",#N/A,FALSE,"Summary"}</definedName>
    <definedName name="HiddenRows" hidden="1">#REF!</definedName>
    <definedName name="hjhjj" localSheetId="17" hidden="1">{#N/A,#N/A,FALSE,"ORIX CSC"}</definedName>
    <definedName name="hjhjj" hidden="1">{#N/A,#N/A,FALSE,"ORIX CSC"}</definedName>
    <definedName name="hjjjjjjjjjjjjjjjjjjjjj" localSheetId="17" hidden="1">{#N/A,#N/A,FALSE,"Completion of MBudget"}</definedName>
    <definedName name="hjjjjjjjjjjjjjjjjjjjjj" hidden="1">{#N/A,#N/A,FALSE,"Completion of MBudget"}</definedName>
    <definedName name="hkl" localSheetId="18" hidden="1">{"Red",#N/A,FALSE,"Tot Europe"}</definedName>
    <definedName name="hkl" localSheetId="19" hidden="1">{"Red",#N/A,FALSE,"Tot Europe"}</definedName>
    <definedName name="hkl" localSheetId="17"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8"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localSheetId="17"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17"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7"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8" hidden="1">{"'August 2000'!$A$1:$J$101"}</definedName>
    <definedName name="HTML_Control" localSheetId="19" hidden="1">{"'August 2000'!$A$1:$J$101"}</definedName>
    <definedName name="HTML_Control" localSheetId="17" hidden="1">{"'August 2000'!$A$1:$J$101"}</definedName>
    <definedName name="HTML_Control" hidden="1">{"'August 2000'!$A$1:$J$101"}</definedName>
    <definedName name="HTML_Control2" localSheetId="18" hidden="1">{"'Private Investments-Debt Like'!$A$5:$D$26"}</definedName>
    <definedName name="HTML_Control2" localSheetId="19" hidden="1">{"'Private Investments-Debt Like'!$A$5:$D$26"}</definedName>
    <definedName name="HTML_Control2" localSheetId="17"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7" hidden="1">{"'Jan - March 2000'!$A$5:$J$46"}</definedName>
    <definedName name="html2" hidden="1">{"'Jan - March 2000'!$A$5:$J$46"}</definedName>
    <definedName name="HTML3" localSheetId="17" hidden="1">{"'Jan - March 2000'!$A$5:$J$46"}</definedName>
    <definedName name="HTML3" hidden="1">{"'Jan - March 2000'!$A$5:$J$46"}</definedName>
    <definedName name="HTML4" localSheetId="17" hidden="1">{"'Jan - March 2000'!$A$5:$J$46"}</definedName>
    <definedName name="HTML4" hidden="1">{"'Jan - March 2000'!$A$5:$J$46"}</definedName>
    <definedName name="html5" localSheetId="17" hidden="1">{"'Jan - March 2000'!$A$5:$J$46"}</definedName>
    <definedName name="html5" hidden="1">{"'Jan - March 2000'!$A$5:$J$46"}</definedName>
    <definedName name="html6" localSheetId="17" hidden="1">{"'Jan - March 2000'!$A$5:$J$46"}</definedName>
    <definedName name="html6" hidden="1">{"'Jan - March 2000'!$A$5:$J$46"}</definedName>
    <definedName name="html8" localSheetId="17" hidden="1">{"'Jan - March 2000'!$A$5:$J$46"}</definedName>
    <definedName name="html8" hidden="1">{"'Jan - March 2000'!$A$5:$J$46"}</definedName>
    <definedName name="i" localSheetId="18" hidden="1">#REF!</definedName>
    <definedName name="i" localSheetId="19" hidden="1">#REF!</definedName>
    <definedName name="i" hidden="1">#REF!</definedName>
    <definedName name="IDL.Connector.UDF" hidden="1">0</definedName>
    <definedName name="IDL.Connector.Version" hidden="1">"10.0.0.4"</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8" hidden="1">{"Tages_D",#N/A,FALSE,"Tagesbericht";"Tages_PL",#N/A,FALSE,"Tagesbericht"}</definedName>
    <definedName name="iiiii" localSheetId="19" hidden="1">{"Tages_D",#N/A,FALSE,"Tagesbericht";"Tages_PL",#N/A,FALSE,"Tagesbericht"}</definedName>
    <definedName name="iiiii" localSheetId="17" hidden="1">{"Tages_D",#N/A,FALSE,"Tagesbericht";"Tages_PL",#N/A,FALSE,"Tagesbericht"}</definedName>
    <definedName name="iiiii" hidden="1">{"Tages_D",#N/A,FALSE,"Tagesbericht";"Tages_PL",#N/A,FALSE,"Tagesbericht"}</definedName>
    <definedName name="Income" localSheetId="18"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localSheetId="17"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7"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7" hidden="1">{"'listino'!$A$1:$D$55"}</definedName>
    <definedName name="investimenti" hidden="1">{"'listino'!$A$1:$D$55"}</definedName>
    <definedName name="investitii" localSheetId="17" hidden="1">{#N/A,#N/A,FALSE,"Ventes V.P. V.U.";#N/A,#N/A,FALSE,"Les Concurences";#N/A,#N/A,FALSE,"DACIA"}</definedName>
    <definedName name="investitii" hidden="1">{#N/A,#N/A,FALSE,"Ventes V.P. V.U.";#N/A,#N/A,FALSE,"Les Concurences";#N/A,#N/A,FALSE,"DACIA"}</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7"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8" hidden="1">{"weichwaren",#N/A,FALSE,"Liste 1";"hartwaren",#N/A,FALSE,"Liste 1";"food",#N/A,FALSE,"Liste 1";"fleisch",#N/A,FALSE,"Liste 1"}</definedName>
    <definedName name="j" localSheetId="19" hidden="1">{"weichwaren",#N/A,FALSE,"Liste 1";"hartwaren",#N/A,FALSE,"Liste 1";"food",#N/A,FALSE,"Liste 1";"fleisch",#N/A,FALSE,"Liste 1"}</definedName>
    <definedName name="j" localSheetId="17" hidden="1">{"weichwaren",#N/A,FALSE,"Liste 1";"hartwaren",#N/A,FALSE,"Liste 1";"food",#N/A,FALSE,"Liste 1";"fleisch",#N/A,FALSE,"Liste 1"}</definedName>
    <definedName name="j" hidden="1">{"weichwaren",#N/A,FALSE,"Liste 1";"hartwaren",#N/A,FALSE,"Liste 1";"food",#N/A,FALSE,"Liste 1";"fleisch",#N/A,FALSE,"Liste 1"}</definedName>
    <definedName name="jeine" localSheetId="18" hidden="1">{"Tages_D",#N/A,FALSE,"Tagesbericht";"Tages_PL",#N/A,FALSE,"Tagesbericht"}</definedName>
    <definedName name="jeine" localSheetId="19" hidden="1">{"Tages_D",#N/A,FALSE,"Tagesbericht";"Tages_PL",#N/A,FALSE,"Tagesbericht"}</definedName>
    <definedName name="jeine" localSheetId="17" hidden="1">{"Tages_D",#N/A,FALSE,"Tagesbericht";"Tages_PL",#N/A,FALSE,"Tagesbericht"}</definedName>
    <definedName name="jeine" hidden="1">{"Tages_D",#N/A,FALSE,"Tagesbericht";"Tages_PL",#N/A,FALSE,"Tagesbericht"}</definedName>
    <definedName name="jhgjhgjghj" localSheetId="17"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8" hidden="1">#REF!</definedName>
    <definedName name="jhjh" localSheetId="19" hidden="1">#REF!</definedName>
    <definedName name="jhjh" hidden="1">#REF!</definedName>
    <definedName name="jhkkjk" localSheetId="17"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8" hidden="1">#REF!</definedName>
    <definedName name="jhv" localSheetId="19" hidden="1">#REF!</definedName>
    <definedName name="jhv" hidden="1">#REF!</definedName>
    <definedName name="jj" localSheetId="18" hidden="1">[39]Data!#REF!</definedName>
    <definedName name="jj" localSheetId="19" hidden="1">[39]Data!#REF!</definedName>
    <definedName name="jj" hidden="1">[39]Data!#REF!</definedName>
    <definedName name="jjj" localSheetId="18" hidden="1">{"weichwaren",#N/A,FALSE,"Liste 1";"hartwaren",#N/A,FALSE,"Liste 1";"food",#N/A,FALSE,"Liste 1";"fleisch",#N/A,FALSE,"Liste 1"}</definedName>
    <definedName name="jjj" localSheetId="19" hidden="1">{"weichwaren",#N/A,FALSE,"Liste 1";"hartwaren",#N/A,FALSE,"Liste 1";"food",#N/A,FALSE,"Liste 1";"fleisch",#N/A,FALSE,"Liste 1"}</definedName>
    <definedName name="jjj" localSheetId="17" hidden="1">{"weichwaren",#N/A,FALSE,"Liste 1";"hartwaren",#N/A,FALSE,"Liste 1";"food",#N/A,FALSE,"Liste 1";"fleisch",#N/A,FALSE,"Liste 1"}</definedName>
    <definedName name="jjj" hidden="1">{"weichwaren",#N/A,FALSE,"Liste 1";"hartwaren",#N/A,FALSE,"Liste 1";"food",#N/A,FALSE,"Liste 1";"fleisch",#N/A,FALSE,"Liste 1"}</definedName>
    <definedName name="jjjjj" localSheetId="18" hidden="1">{"fleisch",#N/A,FALSE,"WG HK";"food",#N/A,FALSE,"WG HK";"hartwaren",#N/A,FALSE,"WG HK";"weichwaren",#N/A,FALSE,"WG HK"}</definedName>
    <definedName name="jjjjj" localSheetId="19" hidden="1">{"fleisch",#N/A,FALSE,"WG HK";"food",#N/A,FALSE,"WG HK";"hartwaren",#N/A,FALSE,"WG HK";"weichwaren",#N/A,FALSE,"WG HK"}</definedName>
    <definedName name="jjjjj" localSheetId="17" hidden="1">{"fleisch",#N/A,FALSE,"WG HK";"food",#N/A,FALSE,"WG HK";"hartwaren",#N/A,FALSE,"WG HK";"weichwaren",#N/A,FALSE,"WG HK"}</definedName>
    <definedName name="jjjjj" hidden="1">{"fleisch",#N/A,FALSE,"WG HK";"food",#N/A,FALSE,"WG HK";"hartwaren",#N/A,FALSE,"WG HK";"weichwaren",#N/A,FALSE,"WG HK"}</definedName>
    <definedName name="jjjjjj" localSheetId="18" hidden="1">{"Red",#N/A,FALSE,"Tot Europe"}</definedName>
    <definedName name="jjjjjj" localSheetId="19" hidden="1">{"Red",#N/A,FALSE,"Tot Europe"}</definedName>
    <definedName name="jjjjjj" localSheetId="17" hidden="1">{"Red",#N/A,FALSE,"Tot Europe"}</definedName>
    <definedName name="jjjjjj" hidden="1">{"Red",#N/A,FALSE,"Tot Europe"}</definedName>
    <definedName name="jjjklll" localSheetId="18" hidden="1">{"fleisch",#N/A,FALSE,"WG HK";"food",#N/A,FALSE,"WG HK";"hartwaren",#N/A,FALSE,"WG HK";"weichwaren",#N/A,FALSE,"WG HK"}</definedName>
    <definedName name="jjjklll" localSheetId="19" hidden="1">{"fleisch",#N/A,FALSE,"WG HK";"food",#N/A,FALSE,"WG HK";"hartwaren",#N/A,FALSE,"WG HK";"weichwaren",#N/A,FALSE,"WG HK"}</definedName>
    <definedName name="jjjklll" localSheetId="17" hidden="1">{"fleisch",#N/A,FALSE,"WG HK";"food",#N/A,FALSE,"WG HK";"hartwaren",#N/A,FALSE,"WG HK";"weichwaren",#N/A,FALSE,"WG HK"}</definedName>
    <definedName name="jjjklll" hidden="1">{"fleisch",#N/A,FALSE,"WG HK";"food",#N/A,FALSE,"WG HK";"hartwaren",#N/A,FALSE,"WG HK";"weichwaren",#N/A,FALSE,"WG HK"}</definedName>
    <definedName name="JKHUGJFHTDFU" localSheetId="17" hidden="1">{#N/A,#N/A,FALSE,"FinPl"}</definedName>
    <definedName name="JKHUGJFHTDFU" hidden="1">{#N/A,#N/A,FALSE,"FinPl"}</definedName>
    <definedName name="JKLK" localSheetId="18" hidden="1">#REF!</definedName>
    <definedName name="JKLK" localSheetId="19" hidden="1">#REF!</definedName>
    <definedName name="JKLK" hidden="1">#REF!</definedName>
    <definedName name="Jose" localSheetId="18" hidden="1">{"vi1",#N/A,FALSE,"Financial Statements";"vi2",#N/A,FALSE,"Financial Statements";#N/A,#N/A,FALSE,"DCF"}</definedName>
    <definedName name="Jose" localSheetId="19" hidden="1">{"vi1",#N/A,FALSE,"Financial Statements";"vi2",#N/A,FALSE,"Financial Statements";#N/A,#N/A,FALSE,"DCF"}</definedName>
    <definedName name="Jose" localSheetId="17" hidden="1">{"vi1",#N/A,FALSE,"Financial Statements";"vi2",#N/A,FALSE,"Financial Statements";#N/A,#N/A,FALSE,"DCF"}</definedName>
    <definedName name="Jose" hidden="1">{"vi1",#N/A,FALSE,"Financial Statements";"vi2",#N/A,FALSE,"Financial Statements";#N/A,#N/A,FALSE,"DCF"}</definedName>
    <definedName name="k" localSheetId="17"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8" hidden="1">{"Meas",#N/A,FALSE,"Tot Europe"}</definedName>
    <definedName name="kfjakfja" localSheetId="19" hidden="1">{"Meas",#N/A,FALSE,"Tot Europe"}</definedName>
    <definedName name="kfjakfja" localSheetId="17" hidden="1">{"Meas",#N/A,FALSE,"Tot Europe"}</definedName>
    <definedName name="kfjakfja" hidden="1">{"Meas",#N/A,FALSE,"Tot Europe"}</definedName>
    <definedName name="kh" localSheetId="18" hidden="1">{#N/A,#N/A,FALSE,"DI 2 YEAR MASTER SCHEDULE"}</definedName>
    <definedName name="kh" localSheetId="19" hidden="1">{#N/A,#N/A,FALSE,"DI 2 YEAR MASTER SCHEDULE"}</definedName>
    <definedName name="kh" localSheetId="17" hidden="1">{#N/A,#N/A,FALSE,"DI 2 YEAR MASTER SCHEDULE"}</definedName>
    <definedName name="kh" hidden="1">{#N/A,#N/A,FALSE,"DI 2 YEAR MASTER SCHEDULE"}</definedName>
    <definedName name="KIKI" localSheetId="18" hidden="1">{#N/A,#N/A,FALSE,"Valsum";#N/A,#N/A,FALSE,"Value";#N/A,#N/A,FALSE,"Ton strap";#N/A,#N/A,FALSE,"PackVal"}</definedName>
    <definedName name="KIKI" localSheetId="19" hidden="1">{#N/A,#N/A,FALSE,"Valsum";#N/A,#N/A,FALSE,"Value";#N/A,#N/A,FALSE,"Ton strap";#N/A,#N/A,FALSE,"PackVal"}</definedName>
    <definedName name="KIKI" localSheetId="17" hidden="1">{#N/A,#N/A,FALSE,"Valsum";#N/A,#N/A,FALSE,"Value";#N/A,#N/A,FALSE,"Ton strap";#N/A,#N/A,FALSE,"PackVal"}</definedName>
    <definedName name="KIKI" hidden="1">{#N/A,#N/A,FALSE,"Valsum";#N/A,#N/A,FALSE,"Value";#N/A,#N/A,FALSE,"Ton strap";#N/A,#N/A,FALSE,"PackVal"}</definedName>
    <definedName name="kjfggifkjfdlkj" localSheetId="18"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localSheetId="17" hidden="1">{"weichwaren",#N/A,FALSE,"Liste 1";"hartwaren",#N/A,FALSE,"Liste 1";"food",#N/A,FALSE,"Liste 1";"fleisch",#N/A,FALSE,"Liste 1"}</definedName>
    <definedName name="kjfggifkjfdlkj" hidden="1">{"weichwaren",#N/A,FALSE,"Liste 1";"hartwaren",#N/A,FALSE,"Liste 1";"food",#N/A,FALSE,"Liste 1";"fleisch",#N/A,FALSE,"Liste 1"}</definedName>
    <definedName name="kk" localSheetId="18" hidden="1">{"weichwaren",#N/A,FALSE,"Liste 1";"hartwaren",#N/A,FALSE,"Liste 1";"food",#N/A,FALSE,"Liste 1";"fleisch",#N/A,FALSE,"Liste 1"}</definedName>
    <definedName name="kk" localSheetId="19" hidden="1">{"weichwaren",#N/A,FALSE,"Liste 1";"hartwaren",#N/A,FALSE,"Liste 1";"food",#N/A,FALSE,"Liste 1";"fleisch",#N/A,FALSE,"Liste 1"}</definedName>
    <definedName name="kk" localSheetId="17" hidden="1">{"weichwaren",#N/A,FALSE,"Liste 1";"hartwaren",#N/A,FALSE,"Liste 1";"food",#N/A,FALSE,"Liste 1";"fleisch",#N/A,FALSE,"Liste 1"}</definedName>
    <definedName name="kk" hidden="1">{"weichwaren",#N/A,FALSE,"Liste 1";"hartwaren",#N/A,FALSE,"Liste 1";"food",#N/A,FALSE,"Liste 1";"fleisch",#N/A,FALSE,"Liste 1"}</definedName>
    <definedName name="kkk" localSheetId="17"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8" hidden="1">{"Meas",#N/A,FALSE,"Tot Europe";"Red",#N/A,FALSE,"Tot Europe"}</definedName>
    <definedName name="kkkkkk" localSheetId="19" hidden="1">{"Meas",#N/A,FALSE,"Tot Europe";"Red",#N/A,FALSE,"Tot Europe"}</definedName>
    <definedName name="kkkkkk" localSheetId="17" hidden="1">{"Meas",#N/A,FALSE,"Tot Europe";"Red",#N/A,FALSE,"Tot Europe"}</definedName>
    <definedName name="kkkkkk" hidden="1">{"Meas",#N/A,FALSE,"Tot Europe";"Red",#N/A,FALSE,"Tot Europe"}</definedName>
    <definedName name="kkkkkkkkk" localSheetId="18" hidden="1">{#N/A,#N/A,FALSE,"P&amp;L";#N/A,#N/A,FALSE,"Var_Fixed_cost"}</definedName>
    <definedName name="kkkkkkkkk" localSheetId="19" hidden="1">{#N/A,#N/A,FALSE,"P&amp;L";#N/A,#N/A,FALSE,"Var_Fixed_cost"}</definedName>
    <definedName name="kkkkkkkkk" localSheetId="17"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8" hidden="1">{"Tages_D",#N/A,FALSE,"Tagesbericht";"Tages_PL",#N/A,FALSE,"Tagesbericht"}</definedName>
    <definedName name="kklleinene" localSheetId="19" hidden="1">{"Tages_D",#N/A,FALSE,"Tagesbericht";"Tages_PL",#N/A,FALSE,"Tagesbericht"}</definedName>
    <definedName name="kklleinene" localSheetId="17" hidden="1">{"Tages_D",#N/A,FALSE,"Tagesbericht";"Tages_PL",#N/A,FALSE,"Tagesbericht"}</definedName>
    <definedName name="kklleinene" hidden="1">{"Tages_D",#N/A,FALSE,"Tagesbericht";"Tages_PL",#N/A,FALSE,"Tagesbericht"}</definedName>
    <definedName name="klein1" localSheetId="18" hidden="1">{"weichwaren",#N/A,FALSE,"Liste 1";"hartwaren",#N/A,FALSE,"Liste 1";"food",#N/A,FALSE,"Liste 1";"fleisch",#N/A,FALSE,"Liste 1"}</definedName>
    <definedName name="klein1" localSheetId="19" hidden="1">{"weichwaren",#N/A,FALSE,"Liste 1";"hartwaren",#N/A,FALSE,"Liste 1";"food",#N/A,FALSE,"Liste 1";"fleisch",#N/A,FALSE,"Liste 1"}</definedName>
    <definedName name="klein1" localSheetId="17" hidden="1">{"weichwaren",#N/A,FALSE,"Liste 1";"hartwaren",#N/A,FALSE,"Liste 1";"food",#N/A,FALSE,"Liste 1";"fleisch",#N/A,FALSE,"Liste 1"}</definedName>
    <definedName name="klein1" hidden="1">{"weichwaren",#N/A,FALSE,"Liste 1";"hartwaren",#N/A,FALSE,"Liste 1";"food",#N/A,FALSE,"Liste 1";"fleisch",#N/A,FALSE,"Liste 1"}</definedName>
    <definedName name="kleine" localSheetId="18" hidden="1">{"TAG1AGMS",#N/A,FALSE,"TAG 1A"}</definedName>
    <definedName name="kleine" localSheetId="19" hidden="1">{"TAG1AGMS",#N/A,FALSE,"TAG 1A"}</definedName>
    <definedName name="kleine" localSheetId="17" hidden="1">{"TAG1AGMS",#N/A,FALSE,"TAG 1A"}</definedName>
    <definedName name="kleine" hidden="1">{"TAG1AGMS",#N/A,FALSE,"TAG 1A"}</definedName>
    <definedName name="knkmmkmkl" localSheetId="18" hidden="1">{"Cumm_TH",#N/A,FALSE,"IS";"BS_TH",#N/A,FALSE,"98_B_BS";"Cumm_TH",#N/A,FALSE,"98_B_CF"}</definedName>
    <definedName name="knkmmkmkl" localSheetId="19" hidden="1">{"Cumm_TH",#N/A,FALSE,"IS";"BS_TH",#N/A,FALSE,"98_B_BS";"Cumm_TH",#N/A,FALSE,"98_B_CF"}</definedName>
    <definedName name="knkmmkmkl" localSheetId="17"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7"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7" hidden="1">{#N/A,#N/A,FALSE,"94-95";"SAMANDR",#N/A,FALSE,"94-95"}</definedName>
    <definedName name="laal" hidden="1">{#N/A,#N/A,FALSE,"94-95";"SAMANDR",#N/A,FALSE,"94-95"}</definedName>
    <definedName name="Language">[46]Cover!$B$2</definedName>
    <definedName name="latrell" localSheetId="18" hidden="1">{#N/A,#N/A,FALSE,"Completion of MBudget"}</definedName>
    <definedName name="latrell" localSheetId="19" hidden="1">{#N/A,#N/A,FALSE,"Completion of MBudget"}</definedName>
    <definedName name="latrell" localSheetId="17" hidden="1">{#N/A,#N/A,FALSE,"Completion of MBudget"}</definedName>
    <definedName name="latrell" hidden="1">{#N/A,#N/A,FALSE,"Completion of MBudget"}</definedName>
    <definedName name="LDC" localSheetId="18" hidden="1">{"AS",#N/A,FALSE,"Dec_BS";"LIAB",#N/A,FALSE,"Dec_BS"}</definedName>
    <definedName name="LDC" localSheetId="19" hidden="1">{"AS",#N/A,FALSE,"Dec_BS";"LIAB",#N/A,FALSE,"Dec_BS"}</definedName>
    <definedName name="LDC" localSheetId="17" hidden="1">{"AS",#N/A,FALSE,"Dec_BS";"LIAB",#N/A,FALSE,"Dec_BS"}</definedName>
    <definedName name="LDC" hidden="1">{"AS",#N/A,FALSE,"Dec_BS";"LIAB",#N/A,FALSE,"Dec_BS"}</definedName>
    <definedName name="Legacy_Rij" localSheetId="18"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localSheetId="17"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8"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localSheetId="17"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8" hidden="1">{"fleisch",#N/A,FALSE,"WG HK";"food",#N/A,FALSE,"WG HK";"hartwaren",#N/A,FALSE,"WG HK";"weichwaren",#N/A,FALSE,"WG HK"}</definedName>
    <definedName name="leien" localSheetId="19" hidden="1">{"fleisch",#N/A,FALSE,"WG HK";"food",#N/A,FALSE,"WG HK";"hartwaren",#N/A,FALSE,"WG HK";"weichwaren",#N/A,FALSE,"WG HK"}</definedName>
    <definedName name="leien" localSheetId="17"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8" hidden="1">{"weichwaren",#N/A,FALSE,"Liste 1";"hartwaren",#N/A,FALSE,"Liste 1";"food",#N/A,FALSE,"Liste 1";"fleisch",#N/A,FALSE,"Liste 1"}</definedName>
    <definedName name="lkfjdsj" localSheetId="19" hidden="1">{"weichwaren",#N/A,FALSE,"Liste 1";"hartwaren",#N/A,FALSE,"Liste 1";"food",#N/A,FALSE,"Liste 1";"fleisch",#N/A,FALSE,"Liste 1"}</definedName>
    <definedName name="lkfjdsj" localSheetId="17" hidden="1">{"weichwaren",#N/A,FALSE,"Liste 1";"hartwaren",#N/A,FALSE,"Liste 1";"food",#N/A,FALSE,"Liste 1";"fleisch",#N/A,FALSE,"Liste 1"}</definedName>
    <definedName name="lkfjdsj" hidden="1">{"weichwaren",#N/A,FALSE,"Liste 1";"hartwaren",#N/A,FALSE,"Liste 1";"food",#N/A,FALSE,"Liste 1";"fleisch",#N/A,FALSE,"Liste 1"}</definedName>
    <definedName name="LLL" localSheetId="18" hidden="1">{#N/A,#N/A,TRUE,"Sum";#N/A,#N/A,TRUE,"P&amp;L";#N/A,#N/A,TRUE,"B-S";#N/A,#N/A,TRUE,"C-F";#N/A,#N/A,TRUE,"Strap";#N/A,#N/A,TRUE,"SAP"}</definedName>
    <definedName name="LLL" localSheetId="19" hidden="1">{#N/A,#N/A,TRUE,"Sum";#N/A,#N/A,TRUE,"P&amp;L";#N/A,#N/A,TRUE,"B-S";#N/A,#N/A,TRUE,"C-F";#N/A,#N/A,TRUE,"Strap";#N/A,#N/A,TRUE,"SAP"}</definedName>
    <definedName name="LLL" localSheetId="17" hidden="1">{#N/A,#N/A,TRUE,"Sum";#N/A,#N/A,TRUE,"P&amp;L";#N/A,#N/A,TRUE,"B-S";#N/A,#N/A,TRUE,"C-F";#N/A,#N/A,TRUE,"Strap";#N/A,#N/A,TRUE,"SAP"}</definedName>
    <definedName name="LLL" hidden="1">{#N/A,#N/A,TRUE,"Sum";#N/A,#N/A,TRUE,"P&amp;L";#N/A,#N/A,TRUE,"B-S";#N/A,#N/A,TRUE,"C-F";#N/A,#N/A,TRUE,"Strap";#N/A,#N/A,TRUE,"SAP"}</definedName>
    <definedName name="lllll" localSheetId="18" hidden="1">{"Meas",#N/A,FALSE,"Tot Europe"}</definedName>
    <definedName name="lllll" localSheetId="19" hidden="1">{"Meas",#N/A,FALSE,"Tot Europe"}</definedName>
    <definedName name="lllll" localSheetId="17"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7"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8" hidden="1">{"assumptions",#N/A,FALSE,"Scenario 1";"valuation",#N/A,FALSE,"Scenario 1"}</definedName>
    <definedName name="loan" localSheetId="19" hidden="1">{"assumptions",#N/A,FALSE,"Scenario 1";"valuation",#N/A,FALSE,"Scenario 1"}</definedName>
    <definedName name="loan" localSheetId="17" hidden="1">{"assumptions",#N/A,FALSE,"Scenario 1";"valuation",#N/A,FALSE,"Scenario 1"}</definedName>
    <definedName name="loan" hidden="1">{"assumptions",#N/A,FALSE,"Scenario 1";"valuation",#N/A,FALSE,"Scenario 1"}</definedName>
    <definedName name="M2_SE" localSheetId="18" hidden="1">{"AS",#N/A,FALSE,"Dec_BS";"LIAB",#N/A,FALSE,"Dec_BS"}</definedName>
    <definedName name="M2_SE" localSheetId="19" hidden="1">{"AS",#N/A,FALSE,"Dec_BS";"LIAB",#N/A,FALSE,"Dec_BS"}</definedName>
    <definedName name="M2_SE" localSheetId="17" hidden="1">{"AS",#N/A,FALSE,"Dec_BS";"LIAB",#N/A,FALSE,"Dec_BS"}</definedName>
    <definedName name="M2_SE" hidden="1">{"AS",#N/A,FALSE,"Dec_BS";"LIAB",#N/A,FALSE,"Dec_BS"}</definedName>
    <definedName name="manu" localSheetId="17" hidden="1">{"'listino'!$A$1:$D$55"}</definedName>
    <definedName name="manu" hidden="1">{"'listino'!$A$1:$D$55"}</definedName>
    <definedName name="mape1" localSheetId="18" hidden="1">{#N/A,#N/A,FALSE,"Inhalt";#N/A,#N/A,FALSE,"Kommentar";#N/A,#N/A,FALSE,"Ergebnisrechnung";#N/A,#N/A,FALSE,"Umsatz";#N/A,#N/A,FALSE,"Bilanz"}</definedName>
    <definedName name="mape1" localSheetId="19" hidden="1">{#N/A,#N/A,FALSE,"Inhalt";#N/A,#N/A,FALSE,"Kommentar";#N/A,#N/A,FALSE,"Ergebnisrechnung";#N/A,#N/A,FALSE,"Umsatz";#N/A,#N/A,FALSE,"Bilanz"}</definedName>
    <definedName name="mape1" localSheetId="17" hidden="1">{#N/A,#N/A,FALSE,"Inhalt";#N/A,#N/A,FALSE,"Kommentar";#N/A,#N/A,FALSE,"Ergebnisrechnung";#N/A,#N/A,FALSE,"Umsatz";#N/A,#N/A,FALSE,"Bilanz"}</definedName>
    <definedName name="mape1" hidden="1">{#N/A,#N/A,FALSE,"Inhalt";#N/A,#N/A,FALSE,"Kommentar";#N/A,#N/A,FALSE,"Ergebnisrechnung";#N/A,#N/A,FALSE,"Umsatz";#N/A,#N/A,FALSE,"Bilanz"}</definedName>
    <definedName name="mappe1" localSheetId="18"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localSheetId="17"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8" hidden="1">{"frvgl_ag",#N/A,FALSE,"FRPRINT";"frvgl_domestic",#N/A,FALSE,"FRPRINT";"frvgl_int_sales",#N/A,FALSE,"FRPRINT"}</definedName>
    <definedName name="Marcin" localSheetId="19" hidden="1">{"frvgl_ag",#N/A,FALSE,"FRPRINT";"frvgl_domestic",#N/A,FALSE,"FRPRINT";"frvgl_int_sales",#N/A,FALSE,"FRPRINT"}</definedName>
    <definedName name="Marcin" localSheetId="17" hidden="1">{"frvgl_ag",#N/A,FALSE,"FRPRINT";"frvgl_domestic",#N/A,FALSE,"FRPRINT";"frvgl_int_sales",#N/A,FALSE,"FRPRINT"}</definedName>
    <definedName name="Marcin" hidden="1">{"frvgl_ag",#N/A,FALSE,"FRPRINT";"frvgl_domestic",#N/A,FALSE,"FRPRINT";"frvgl_int_sales",#N/A,FALSE,"FRPRINT"}</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7" hidden="1">{#N/A,#N/A,FALSE,"Ventes V.P. V.U.";#N/A,#N/A,FALSE,"Les Concurences";#N/A,#N/A,FALSE,"DACIA"}</definedName>
    <definedName name="matrite" hidden="1">{#N/A,#N/A,FALSE,"Ventes V.P. V.U.";#N/A,#N/A,FALSE,"Les Concurences";#N/A,#N/A,FALSE,"DACIA"}</definedName>
    <definedName name="mbnmn" hidden="1">[1]OtherKPI!#REF!</definedName>
    <definedName name="Megoszlás2002"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8" hidden="1">{"weichwaren",#N/A,FALSE,"Liste 1";"hartwaren",#N/A,FALSE,"Liste 1";"food",#N/A,FALSE,"Liste 1";"fleisch",#N/A,FALSE,"Liste 1"}</definedName>
    <definedName name="mm" localSheetId="19" hidden="1">{"weichwaren",#N/A,FALSE,"Liste 1";"hartwaren",#N/A,FALSE,"Liste 1";"food",#N/A,FALSE,"Liste 1";"fleisch",#N/A,FALSE,"Liste 1"}</definedName>
    <definedName name="mm" localSheetId="17" hidden="1">{"weichwaren",#N/A,FALSE,"Liste 1";"hartwaren",#N/A,FALSE,"Liste 1";"food",#N/A,FALSE,"Liste 1";"fleisch",#N/A,FALSE,"Liste 1"}</definedName>
    <definedName name="mm" hidden="1">{"weichwaren",#N/A,FALSE,"Liste 1";"hartwaren",#N/A,FALSE,"Liste 1";"food",#N/A,FALSE,"Liste 1";"fleisch",#N/A,FALSE,"Liste 1"}</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7" hidden="1">{"orixcsc",#N/A,FALSE,"ORIX CSC";"orixcsc2",#N/A,FALSE,"ORIX CSC"}</definedName>
    <definedName name="mmm" hidden="1">{"orixcsc",#N/A,FALSE,"ORIX CSC";"orixcsc2",#N/A,FALSE,"ORIX CSC"}</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7"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7" hidden="1">{#N/A,#N/A,FALSE,"Contribution Analysis"}</definedName>
    <definedName name="mmmmmm" hidden="1">{#N/A,#N/A,FALSE,"Contribution Analysis"}</definedName>
    <definedName name="mmmmmmmhm" localSheetId="17"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7" hidden="1">{#N/A,#N/A,FALSE,"ORIX CSC"}</definedName>
    <definedName name="mmmmmmmm" hidden="1">{#N/A,#N/A,FALSE,"ORIX CSC"}</definedName>
    <definedName name="n" localSheetId="18" hidden="1">{#N/A,#N/A,FALSE,"Aging Summary";#N/A,#N/A,FALSE,"Ratio Analysis";#N/A,#N/A,FALSE,"Test 120 Day Accts";#N/A,#N/A,FALSE,"Tickmarks"}</definedName>
    <definedName name="n" localSheetId="19" hidden="1">{#N/A,#N/A,FALSE,"Aging Summary";#N/A,#N/A,FALSE,"Ratio Analysis";#N/A,#N/A,FALSE,"Test 120 Day Accts";#N/A,#N/A,FALSE,"Tickmarks"}</definedName>
    <definedName name="n" localSheetId="17" hidden="1">{#N/A,#N/A,FALSE,"Aging Summary";#N/A,#N/A,FALSE,"Ratio Analysis";#N/A,#N/A,FALSE,"Test 120 Day Accts";#N/A,#N/A,FALSE,"Tickmarks"}</definedName>
    <definedName name="n" hidden="1">{#N/A,#N/A,FALSE,"Aging Summary";#N/A,#N/A,FALSE,"Ratio Analysis";#N/A,#N/A,FALSE,"Test 120 Day Accts";#N/A,#N/A,FALSE,"Tickmarks"}</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17"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8" hidden="1">{"CSheet",#N/A,FALSE,"C";"SmCap",#N/A,FALSE,"VAL1";"GulfCoast",#N/A,FALSE,"VAL1";"nav",#N/A,FALSE,"NAV";"Summary",#N/A,FALSE,"NAV"}</definedName>
    <definedName name="naveeds" localSheetId="19" hidden="1">{"CSheet",#N/A,FALSE,"C";"SmCap",#N/A,FALSE,"VAL1";"GulfCoast",#N/A,FALSE,"VAL1";"nav",#N/A,FALSE,"NAV";"Summary",#N/A,FALSE,"NAV"}</definedName>
    <definedName name="naveeds" localSheetId="17" hidden="1">{"CSheet",#N/A,FALSE,"C";"SmCap",#N/A,FALSE,"VAL1";"GulfCoast",#N/A,FALSE,"VAL1";"nav",#N/A,FALSE,"NAV";"Summary",#N/A,FALSE,"NAV"}</definedName>
    <definedName name="naveeds" hidden="1">{"CSheet",#N/A,FALSE,"C";"SmCap",#N/A,FALSE,"VAL1";"GulfCoast",#N/A,FALSE,"VAL1";"nav",#N/A,FALSE,"NAV";"Summary",#N/A,FALSE,"NAV"}</definedName>
    <definedName name="ncvfghdtr" localSheetId="18" hidden="1">{#N/A,#N/A,FALSE,"Completion of MBudget"}</definedName>
    <definedName name="ncvfghdtr" localSheetId="19" hidden="1">{#N/A,#N/A,FALSE,"Completion of MBudget"}</definedName>
    <definedName name="ncvfghdtr" localSheetId="17"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8" hidden="1">{"assumptions",#N/A,FALSE,"Scenario 1";"valuation",#N/A,FALSE,"Scenario 1"}</definedName>
    <definedName name="neuci" localSheetId="19" hidden="1">{"assumptions",#N/A,FALSE,"Scenario 1";"valuation",#N/A,FALSE,"Scenario 1"}</definedName>
    <definedName name="neuci" localSheetId="17" hidden="1">{"assumptions",#N/A,FALSE,"Scenario 1";"valuation",#N/A,FALSE,"Scenario 1"}</definedName>
    <definedName name="neuci" hidden="1">{"assumptions",#N/A,FALSE,"Scenario 1";"valuation",#N/A,FALSE,"Scenario 1"}</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17"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8"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localSheetId="17"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8" hidden="1">{"LBO Summary",#N/A,FALSE,"Summary"}</definedName>
    <definedName name="neupa" localSheetId="19" hidden="1">{"LBO Summary",#N/A,FALSE,"Summary"}</definedName>
    <definedName name="neupa" localSheetId="17" hidden="1">{"LBO Summary",#N/A,FALSE,"Summary"}</definedName>
    <definedName name="neupa" hidden="1">{"LBO Summary",#N/A,FALSE,"Summary"}</definedName>
    <definedName name="neusa" localSheetId="18" hidden="1">{"LBO Summary",#N/A,FALSE,"Summary"}</definedName>
    <definedName name="neusa" localSheetId="19" hidden="1">{"LBO Summary",#N/A,FALSE,"Summary"}</definedName>
    <definedName name="neusa" localSheetId="17" hidden="1">{"LBO Summary",#N/A,FALSE,"Summary"}</definedName>
    <definedName name="neusa" hidden="1">{"LBO Summary",#N/A,FALSE,"Summary"}</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17"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8" hidden="1">{"LBO Summary",#N/A,FALSE,"Summary"}</definedName>
    <definedName name="neutrei" localSheetId="19" hidden="1">{"LBO Summary",#N/A,FALSE,"Summary"}</definedName>
    <definedName name="neutrei" localSheetId="17" hidden="1">{"LBO Summary",#N/A,FALSE,"Summary"}</definedName>
    <definedName name="neutrei" hidden="1">{"LBO Summary",#N/A,FALSE,"Summary"}</definedName>
    <definedName name="new" localSheetId="18"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localSheetId="17"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8" hidden="1">{"assumptions",#N/A,FALSE,"Scenario 1";"valuation",#N/A,FALSE,"Scenario 1"}</definedName>
    <definedName name="newcin" localSheetId="19" hidden="1">{"assumptions",#N/A,FALSE,"Scenario 1";"valuation",#N/A,FALSE,"Scenario 1"}</definedName>
    <definedName name="newcin" localSheetId="17" hidden="1">{"assumptions",#N/A,FALSE,"Scenario 1";"valuation",#N/A,FALSE,"Scenario 1"}</definedName>
    <definedName name="newcin" hidden="1">{"assumptions",#N/A,FALSE,"Scenario 1";"valuation",#N/A,FALSE,"Scenario 1"}</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17"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8"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localSheetId="17"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8" hidden="1">{"LBO Summary",#N/A,FALSE,"Summary"}</definedName>
    <definedName name="newpa" localSheetId="19" hidden="1">{"LBO Summary",#N/A,FALSE,"Summary"}</definedName>
    <definedName name="newpa" localSheetId="17" hidden="1">{"LBO Summary",#N/A,FALSE,"Summary"}</definedName>
    <definedName name="newpa" hidden="1">{"LBO Summary",#N/A,FALSE,"Summary"}</definedName>
    <definedName name="newsa" localSheetId="18" hidden="1">{"LBO Summary",#N/A,FALSE,"Summary"}</definedName>
    <definedName name="newsa" localSheetId="19" hidden="1">{"LBO Summary",#N/A,FALSE,"Summary"}</definedName>
    <definedName name="newsa" localSheetId="17" hidden="1">{"LBO Summary",#N/A,FALSE,"Summary"}</definedName>
    <definedName name="newsa" hidden="1">{"LBO Summary",#N/A,FALSE,"Summary"}</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17"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8" hidden="1">{"LBO Summary",#N/A,FALSE,"Summary"}</definedName>
    <definedName name="newtrei" localSheetId="19" hidden="1">{"LBO Summary",#N/A,FALSE,"Summary"}</definedName>
    <definedName name="newtrei" localSheetId="17" hidden="1">{"LBO Summary",#N/A,FALSE,"Summary"}</definedName>
    <definedName name="newtrei" hidden="1">{"LBO Summary",#N/A,FALSE,"Summary"}</definedName>
    <definedName name="nHTML" localSheetId="17" hidden="1">{"'Jan - March 2000'!$A$5:$J$46"}</definedName>
    <definedName name="nHTML" hidden="1">{"'Jan - March 2000'!$A$5:$J$46"}</definedName>
    <definedName name="nn" localSheetId="18" hidden="1">{#N/A,#N/A,FALSE,"PRJCTED QTRLY $'s"}</definedName>
    <definedName name="nn" localSheetId="19" hidden="1">{#N/A,#N/A,FALSE,"PRJCTED QTRLY $'s"}</definedName>
    <definedName name="nn" localSheetId="17" hidden="1">{#N/A,#N/A,FALSE,"PRJCTED QTRLY $'s"}</definedName>
    <definedName name="nn" hidden="1">{#N/A,#N/A,FALSE,"PRJCTED QTRLY $'s"}</definedName>
    <definedName name="nnn" localSheetId="18"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localSheetId="17"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8" hidden="1">{"Meas",#N/A,FALSE,"Tot Europe";"Red",#N/A,FALSE,"Tot Europe"}</definedName>
    <definedName name="nnnnn" localSheetId="19" hidden="1">{"Meas",#N/A,FALSE,"Tot Europe";"Red",#N/A,FALSE,"Tot Europe"}</definedName>
    <definedName name="nnnnn" localSheetId="17" hidden="1">{"Meas",#N/A,FALSE,"Tot Europe";"Red",#N/A,FALSE,"Tot Europe"}</definedName>
    <definedName name="nnnnn" hidden="1">{"Meas",#N/A,FALSE,"Tot Europe";"Red",#N/A,FALSE,"Tot Europe"}</definedName>
    <definedName name="No" localSheetId="18" hidden="1">{"frvgl_ag",#N/A,FALSE,"FRPRINT";"frvgl_domestic",#N/A,FALSE,"FRPRINT";"frvgl_int_sales",#N/A,FALSE,"FRPRINT"}</definedName>
    <definedName name="No" localSheetId="19" hidden="1">{"frvgl_ag",#N/A,FALSE,"FRPRINT";"frvgl_domestic",#N/A,FALSE,"FRPRINT";"frvgl_int_sales",#N/A,FALSE,"FRPRINT"}</definedName>
    <definedName name="No" localSheetId="17" hidden="1">{"frvgl_ag",#N/A,FALSE,"FRPRINT";"frvgl_domestic",#N/A,FALSE,"FRPRINT";"frvgl_int_sales",#N/A,FALSE,"FRPRINT"}</definedName>
    <definedName name="No" hidden="1">{"frvgl_ag",#N/A,FALSE,"FRPRINT";"frvgl_domestic",#N/A,FALSE,"FRPRINT";"frvgl_int_sales",#N/A,FALSE,"FRPRINT"}</definedName>
    <definedName name="nuovo" localSheetId="17" hidden="1">{"'listino'!$A$1:$D$55"}</definedName>
    <definedName name="nuovo" hidden="1">{"'listino'!$A$1:$D$55"}</definedName>
    <definedName name="nx" localSheetId="17" hidden="1">{"'Jan - March 2000'!$A$5:$J$46"}</definedName>
    <definedName name="nx" hidden="1">{"'Jan - March 2000'!$A$5:$J$46"}</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7" hidden="1">{"AS",#N/A,FALSE,"Dec_BS";"LIAB",#N/A,FALSE,"Dec_BS"}</definedName>
    <definedName name="okokokooooooooooooooooooooo" hidden="1">{"AS",#N/A,FALSE,"Dec_BS";"LIAB",#N/A,FALSE,"Dec_BS"}</definedName>
    <definedName name="OKRE" localSheetId="18" hidden="1">{"frvgl_ag",#N/A,FALSE,"FRPRINT";"frvgl_domestic",#N/A,FALSE,"FRPRINT";"frvgl_int_sales",#N/A,FALSE,"FRPRINT"}</definedName>
    <definedName name="OKRE" localSheetId="19" hidden="1">{"frvgl_ag",#N/A,FALSE,"FRPRINT";"frvgl_domestic",#N/A,FALSE,"FRPRINT";"frvgl_int_sales",#N/A,FALSE,"FRPRINT"}</definedName>
    <definedName name="OKRE" localSheetId="17" hidden="1">{"frvgl_ag",#N/A,FALSE,"FRPRINT";"frvgl_domestic",#N/A,FALSE,"FRPRINT";"frvgl_int_sales",#N/A,FALSE,"FRPRINT"}</definedName>
    <definedName name="OKRE" hidden="1">{"frvgl_ag",#N/A,FALSE,"FRPRINT";"frvgl_domestic",#N/A,FALSE,"FRPRINT";"frvgl_int_sales",#N/A,FALSE,"FRPRINT"}</definedName>
    <definedName name="oo" localSheetId="18" hidden="1">{"fleisch",#N/A,FALSE,"WG HK";"food",#N/A,FALSE,"WG HK";"hartwaren",#N/A,FALSE,"WG HK";"weichwaren",#N/A,FALSE,"WG HK"}</definedName>
    <definedName name="oo" localSheetId="19" hidden="1">{"fleisch",#N/A,FALSE,"WG HK";"food",#N/A,FALSE,"WG HK";"hartwaren",#N/A,FALSE,"WG HK";"weichwaren",#N/A,FALSE,"WG HK"}</definedName>
    <definedName name="oo" localSheetId="17" hidden="1">{"fleisch",#N/A,FALSE,"WG HK";"food",#N/A,FALSE,"WG HK";"hartwaren",#N/A,FALSE,"WG HK";"weichwaren",#N/A,FALSE,"WG HK"}</definedName>
    <definedName name="oo" hidden="1">{"fleisch",#N/A,FALSE,"WG HK";"food",#N/A,FALSE,"WG HK";"hartwaren",#N/A,FALSE,"WG HK";"weichwaren",#N/A,FALSE,"WG HK"}</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8"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localSheetId="17"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17"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7" hidden="1">{"'Summary'!$A$1:$J$46"}</definedName>
    <definedName name="PDO" hidden="1">{"'Summary'!$A$1:$J$46"}</definedName>
    <definedName name="PE" localSheetId="17" hidden="1">{#N/A,#N/A,FALSE,"Ventes V.P. V.U.";#N/A,#N/A,FALSE,"Les Concurences";#N/A,#N/A,FALSE,"DACIA"}</definedName>
    <definedName name="PE" hidden="1">{#N/A,#N/A,FALSE,"Ventes V.P. V.U.";#N/A,#N/A,FALSE,"Les Concurences";#N/A,#N/A,FALSE,"DACIA"}</definedName>
    <definedName name="PERF" localSheetId="17" hidden="1">{#N/A,#N/A,FALSE,"Ventes V.P. V.U.";#N/A,#N/A,FALSE,"Les Concurences";#N/A,#N/A,FALSE,"DACIA"}</definedName>
    <definedName name="PERF" hidden="1">{#N/A,#N/A,FALSE,"Ventes V.P. V.U.";#N/A,#N/A,FALSE,"Les Concurences";#N/A,#N/A,FALSE,"DACIA"}</definedName>
    <definedName name="performanta" localSheetId="17"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8" hidden="1">'[47]Period 1'!#REF!</definedName>
    <definedName name="PERIOD" localSheetId="19" hidden="1">'[47]Period 1'!#REF!</definedName>
    <definedName name="PERIOD" hidden="1">'[47]Period 1'!#REF!</definedName>
    <definedName name="pHILIP" localSheetId="18"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localSheetId="17"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8" hidden="1">{"'Private Investments-Debt Like'!$A$5:$D$26"}</definedName>
    <definedName name="pHTML_Control" localSheetId="19" hidden="1">{"'Private Investments-Debt Like'!$A$5:$D$26"}</definedName>
    <definedName name="pHTML_Control" localSheetId="17" hidden="1">{"'Private Investments-Debt Like'!$A$5:$D$26"}</definedName>
    <definedName name="pHTML_Control" hidden="1">{"'Private Investments-Debt Like'!$A$5:$D$26"}</definedName>
    <definedName name="pohl12" localSheetId="18" hidden="1">{#N/A,#N/A,FALSE,"Inhalt";#N/A,#N/A,FALSE,"Kommentar";#N/A,#N/A,FALSE,"Ergebnisrechnung";#N/A,#N/A,FALSE,"Umsatz";#N/A,#N/A,FALSE,"Bilanz"}</definedName>
    <definedName name="pohl12" localSheetId="19" hidden="1">{#N/A,#N/A,FALSE,"Inhalt";#N/A,#N/A,FALSE,"Kommentar";#N/A,#N/A,FALSE,"Ergebnisrechnung";#N/A,#N/A,FALSE,"Umsatz";#N/A,#N/A,FALSE,"Bilanz"}</definedName>
    <definedName name="pohl12" localSheetId="17" hidden="1">{#N/A,#N/A,FALSE,"Inhalt";#N/A,#N/A,FALSE,"Kommentar";#N/A,#N/A,FALSE,"Ergebnisrechnung";#N/A,#N/A,FALSE,"Umsatz";#N/A,#N/A,FALSE,"Bilanz"}</definedName>
    <definedName name="pohl12" hidden="1">{#N/A,#N/A,FALSE,"Inhalt";#N/A,#N/A,FALSE,"Kommentar";#N/A,#N/A,FALSE,"Ergebnisrechnung";#N/A,#N/A,FALSE,"Umsatz";#N/A,#N/A,FALSE,"Bilanz"}</definedName>
    <definedName name="pohl13" localSheetId="18" hidden="1">{#N/A,#N/A,FALSE,"Inhalt";#N/A,#N/A,FALSE,"Kommentar";#N/A,#N/A,FALSE,"Ergebnisrechnung";#N/A,#N/A,FALSE,"Umsatz"}</definedName>
    <definedName name="pohl13" localSheetId="19" hidden="1">{#N/A,#N/A,FALSE,"Inhalt";#N/A,#N/A,FALSE,"Kommentar";#N/A,#N/A,FALSE,"Ergebnisrechnung";#N/A,#N/A,FALSE,"Umsatz"}</definedName>
    <definedName name="pohl13" localSheetId="17" hidden="1">{#N/A,#N/A,FALSE,"Inhalt";#N/A,#N/A,FALSE,"Kommentar";#N/A,#N/A,FALSE,"Ergebnisrechnung";#N/A,#N/A,FALSE,"Umsatz"}</definedName>
    <definedName name="pohl13" hidden="1">{#N/A,#N/A,FALSE,"Inhalt";#N/A,#N/A,FALSE,"Kommentar";#N/A,#N/A,FALSE,"Ergebnisrechnung";#N/A,#N/A,FALSE,"Umsatz"}</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17"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8"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localSheetId="17"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8"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localSheetId="17"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8" hidden="1">{"fleisch",#N/A,FALSE,"WG HK";"food",#N/A,FALSE,"WG HK";"hartwaren",#N/A,FALSE,"WG HK";"weichwaren",#N/A,FALSE,"WG HK"}</definedName>
    <definedName name="pp" localSheetId="19" hidden="1">{"fleisch",#N/A,FALSE,"WG HK";"food",#N/A,FALSE,"WG HK";"hartwaren",#N/A,FALSE,"WG HK";"weichwaren",#N/A,FALSE,"WG HK"}</definedName>
    <definedName name="pp" localSheetId="17" hidden="1">{"fleisch",#N/A,FALSE,"WG HK";"food",#N/A,FALSE,"WG HK";"hartwaren",#N/A,FALSE,"WG HK";"weichwaren",#N/A,FALSE,"WG HK"}</definedName>
    <definedName name="pp" hidden="1">{"fleisch",#N/A,FALSE,"WG HK";"food",#N/A,FALSE,"WG HK";"hartwaren",#N/A,FALSE,"WG HK";"weichwaren",#N/A,FALSE,"WG HK"}</definedName>
    <definedName name="pplpl" localSheetId="17"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7" hidden="1">{"view02",#N/A,TRUE,"02";"view03",#N/A,TRUE,"03"}</definedName>
    <definedName name="ppp" hidden="1">{"view02",#N/A,TRUE,"02";"view03",#N/A,TRUE,"03"}</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7"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7" hidden="1">{"Tages_D",#N/A,FALSE,"Tagesbericht";"Tages_PL",#N/A,FALSE,"Tagesbericht"}</definedName>
    <definedName name="pppppppppppppppppppppppppppp" hidden="1">{"Tages_D",#N/A,FALSE,"Tagesbericht";"Tages_PL",#N/A,FALSE,"Tagesbericht"}</definedName>
    <definedName name="praf" localSheetId="17" hidden="1">{#N/A,#N/A,FALSE,"Ventes V.P. V.U.";#N/A,#N/A,FALSE,"Les Concurences";#N/A,#N/A,FALSE,"DACIA"}</definedName>
    <definedName name="praf" hidden="1">{#N/A,#N/A,FALSE,"Ventes V.P. V.U.";#N/A,#N/A,FALSE,"Les Concurences";#N/A,#N/A,FALSE,"DACIA"}</definedName>
    <definedName name="_xlnm.Print_Titles" localSheetId="16">'BS Mapping std'!$1:$1</definedName>
    <definedName name="_xlnm.Print_Titles" localSheetId="17">'PL mapping Std'!$2:$2</definedName>
    <definedName name="ProdForm" localSheetId="18" hidden="1">#REF!</definedName>
    <definedName name="ProdForm" localSheetId="19" hidden="1">#REF!</definedName>
    <definedName name="ProdForm" hidden="1">#REF!</definedName>
    <definedName name="Product" localSheetId="18" hidden="1">#REF!</definedName>
    <definedName name="Product" localSheetId="19" hidden="1">#REF!</definedName>
    <definedName name="Product" hidden="1">#REF!</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17"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8"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localSheetId="17"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8" hidden="1">{#N/A,#N/A,FALSE,"Line of Business";#N/A,#N/A,FALSE,"Line of Business YTD";#N/A,#N/A,FALSE,"Line of Business Forecast"}</definedName>
    <definedName name="pwrn.LOB" localSheetId="19" hidden="1">{#N/A,#N/A,FALSE,"Line of Business";#N/A,#N/A,FALSE,"Line of Business YTD";#N/A,#N/A,FALSE,"Line of Business Forecast"}</definedName>
    <definedName name="pwrn.LOB" localSheetId="17"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8"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localSheetId="17"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8"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localSheetId="17"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8" hidden="1">{#N/A,#N/A,FALSE,"EOC";#N/A,#N/A,FALSE,"Distributor";#N/A,#N/A,FALSE,"Manufacturing";#N/A,#N/A,FALSE,"Service"}</definedName>
    <definedName name="pwrn.Planning._.PL" localSheetId="19" hidden="1">{#N/A,#N/A,FALSE,"EOC";#N/A,#N/A,FALSE,"Distributor";#N/A,#N/A,FALSE,"Manufacturing";#N/A,#N/A,FALSE,"Service"}</definedName>
    <definedName name="pwrn.Planning._.PL" localSheetId="17" hidden="1">{#N/A,#N/A,FALSE,"EOC";#N/A,#N/A,FALSE,"Distributor";#N/A,#N/A,FALSE,"Manufacturing";#N/A,#N/A,FALSE,"Service"}</definedName>
    <definedName name="pwrn.Planning._.PL" hidden="1">{#N/A,#N/A,FALSE,"EOC";#N/A,#N/A,FALSE,"Distributor";#N/A,#N/A,FALSE,"Manufacturing";#N/A,#N/A,FALSE,"Service"}</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8"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localSheetId="17"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17"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8" hidden="1">{#N/A,#N/A,FALSE,"Completion of MBudget"}</definedName>
    <definedName name="q" localSheetId="19" hidden="1">{#N/A,#N/A,FALSE,"Completion of MBudget"}</definedName>
    <definedName name="q" localSheetId="17" hidden="1">{#N/A,#N/A,FALSE,"Completion of MBudget"}</definedName>
    <definedName name="q" hidden="1">{#N/A,#N/A,FALSE,"Completion of MBudget"}</definedName>
    <definedName name="qdwsdds" hidden="1">#REF!</definedName>
    <definedName name="qer" localSheetId="17"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8"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localSheetId="17"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8" hidden="1">{#N/A,#N/A,FALSE,"Aging Summary";#N/A,#N/A,FALSE,"Ratio Analysis";#N/A,#N/A,FALSE,"Test 120 Day Accts";#N/A,#N/A,FALSE,"Tickmarks"}</definedName>
    <definedName name="QQ" localSheetId="19" hidden="1">{#N/A,#N/A,FALSE,"Aging Summary";#N/A,#N/A,FALSE,"Ratio Analysis";#N/A,#N/A,FALSE,"Test 120 Day Accts";#N/A,#N/A,FALSE,"Tickmarks"}</definedName>
    <definedName name="QQ" localSheetId="17" hidden="1">{#N/A,#N/A,FALSE,"Aging Summary";#N/A,#N/A,FALSE,"Ratio Analysis";#N/A,#N/A,FALSE,"Test 120 Day Accts";#N/A,#N/A,FALSE,"Tickmarks"}</definedName>
    <definedName name="QQ" hidden="1">{#N/A,#N/A,FALSE,"Aging Summary";#N/A,#N/A,FALSE,"Ratio Analysis";#N/A,#N/A,FALSE,"Test 120 Day Accts";#N/A,#N/A,FALSE,"Tickmarks"}</definedName>
    <definedName name="qqq" localSheetId="17" hidden="1">{"vi1",#N/A,FALSE,"Financial Statements";"vi2",#N/A,FALSE,"Financial Statements";#N/A,#N/A,FALSE,"DCF"}</definedName>
    <definedName name="qqq" hidden="1">{"vi1",#N/A,FALSE,"Financial Statements";"vi2",#N/A,FALSE,"Financial Statements";#N/A,#N/A,FALSE,"DCF"}</definedName>
    <definedName name="qqqq" localSheetId="18" hidden="1">{"AS",#N/A,FALSE,"Dec_BS";"LIAB",#N/A,FALSE,"Dec_BS"}</definedName>
    <definedName name="qqqq" localSheetId="19" hidden="1">{"AS",#N/A,FALSE,"Dec_BS";"LIAB",#N/A,FALSE,"Dec_BS"}</definedName>
    <definedName name="qqqq" localSheetId="17" hidden="1">{"AS",#N/A,FALSE,"Dec_BS";"LIAB",#N/A,FALSE,"Dec_BS"}</definedName>
    <definedName name="qqqq" hidden="1">{"AS",#N/A,FALSE,"Dec_BS";"LIAB",#N/A,FALSE,"Dec_BS"}</definedName>
    <definedName name="qqqqqq" localSheetId="18" hidden="1">{"Meas",#N/A,FALSE,"Tot Europe";"Red",#N/A,FALSE,"Tot Europe"}</definedName>
    <definedName name="qqqqqq" localSheetId="19" hidden="1">{"Meas",#N/A,FALSE,"Tot Europe";"Red",#N/A,FALSE,"Tot Europe"}</definedName>
    <definedName name="qqqqqq" localSheetId="17" hidden="1">{"Meas",#N/A,FALSE,"Tot Europe";"Red",#N/A,FALSE,"Tot Europe"}</definedName>
    <definedName name="qqqqqq" hidden="1">{"Meas",#N/A,FALSE,"Tot Europe";"Red",#N/A,FALSE,"Tot Europe"}</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8"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localSheetId="17"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17"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17"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8" hidden="1">{#N/A,#N/A,FALSE,"Completion of MBudget"}</definedName>
    <definedName name="qqwe" localSheetId="19" hidden="1">{#N/A,#N/A,FALSE,"Completion of MBudget"}</definedName>
    <definedName name="qqwe" localSheetId="17" hidden="1">{#N/A,#N/A,FALSE,"Completion of MBudget"}</definedName>
    <definedName name="qqwe" hidden="1">{#N/A,#N/A,FALSE,"Completion of MBudget"}</definedName>
    <definedName name="QUERY1.keep_password" hidden="1">TRUE</definedName>
    <definedName name="QUERY1.query_connection" localSheetId="18"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localSheetId="17"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8" hidden="1">{TRUE;FALSE}</definedName>
    <definedName name="QUERY1.query_options" localSheetId="19" hidden="1">{TRUE;FALSE}</definedName>
    <definedName name="QUERY1.query_options" localSheetId="17" hidden="1">{TRUE;FALSE}</definedName>
    <definedName name="QUERY1.query_options" hidden="1">{TRUE;FALSE}</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7" hidden="1">{#N/A,#N/A,FALSE,"Ventes V.P. V.U.";#N/A,#N/A,FALSE,"Les Concurences";#N/A,#N/A,FALSE,"DACIA"}</definedName>
    <definedName name="QVG" hidden="1">{#N/A,#N/A,FALSE,"Ventes V.P. V.U.";#N/A,#N/A,FALSE,"Les Concurences";#N/A,#N/A,FALSE,"DACIA"}</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7"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7" hidden="1">{"orixcsc",#N/A,FALSE,"ORIX CSC";"orixcsc2",#N/A,FALSE,"ORIX CSC"}</definedName>
    <definedName name="qwerqwerqwe" hidden="1">{"orixcsc",#N/A,FALSE,"ORIX CSC";"orixcsc2",#N/A,FALSE,"ORIX CSC"}</definedName>
    <definedName name="qwerw" localSheetId="18" hidden="1">{#N/A,#N/A,FALSE,"Completion of MBudget"}</definedName>
    <definedName name="qwerw" localSheetId="19" hidden="1">{#N/A,#N/A,FALSE,"Completion of MBudget"}</definedName>
    <definedName name="qwerw" localSheetId="17" hidden="1">{#N/A,#N/A,FALSE,"Completion of MBudget"}</definedName>
    <definedName name="qwerw" hidden="1">{#N/A,#N/A,FALSE,"Completion of MBudget"}</definedName>
    <definedName name="qwq" localSheetId="18" hidden="1">{#N/A,#N/A,FALSE,"Completion of MBudget"}</definedName>
    <definedName name="qwq" localSheetId="19" hidden="1">{#N/A,#N/A,FALSE,"Completion of MBudget"}</definedName>
    <definedName name="qwq" localSheetId="17" hidden="1">{#N/A,#N/A,FALSE,"Completion of MBudget"}</definedName>
    <definedName name="qwq" hidden="1">{#N/A,#N/A,FALSE,"Completion of MBudget"}</definedName>
    <definedName name="qwwew" localSheetId="18" hidden="1">{#N/A,#N/A,FALSE,"Completion of MBudget"}</definedName>
    <definedName name="qwwew" localSheetId="19" hidden="1">{#N/A,#N/A,FALSE,"Completion of MBudget"}</definedName>
    <definedName name="qwwew" localSheetId="17" hidden="1">{#N/A,#N/A,FALSE,"Completion of MBudget"}</definedName>
    <definedName name="qwwew" hidden="1">{#N/A,#N/A,FALSE,"Completion of MBudget"}</definedName>
    <definedName name="RAARZARFZFRZZRZAZ" localSheetId="17" hidden="1">{#N/A,#N/A,FALSE,"Ventes V.P. V.U.";#N/A,#N/A,FALSE,"Les Concurences";#N/A,#N/A,FALSE,"DACIA"}</definedName>
    <definedName name="RAARZARFZFRZZRZAZ" hidden="1">{#N/A,#N/A,FALSE,"Ventes V.P. V.U.";#N/A,#N/A,FALSE,"Les Concurences";#N/A,#N/A,FALSE,"DACIA"}</definedName>
    <definedName name="RCArea" localSheetId="18" hidden="1">#REF!</definedName>
    <definedName name="RCArea" localSheetId="19" hidden="1">#REF!</definedName>
    <definedName name="RCArea" hidden="1">#REF!</definedName>
    <definedName name="Regression_Out_AT" localSheetId="18" hidden="1">#REF!</definedName>
    <definedName name="Regression_Out_AT" localSheetId="19" hidden="1">#REF!</definedName>
    <definedName name="Regression_Out_AT" hidden="1">#REF!</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17"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8"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localSheetId="17"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8"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localSheetId="17"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8"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localSheetId="17"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8"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localSheetId="17"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8" hidden="1">{#N/A,#N/A,FALSE,"EOC";#N/A,#N/A,FALSE,"Distributor";#N/A,#N/A,FALSE,"Manufacturing";#N/A,#N/A,FALSE,"Service"}</definedName>
    <definedName name="replacement5" localSheetId="19" hidden="1">{#N/A,#N/A,FALSE,"EOC";#N/A,#N/A,FALSE,"Distributor";#N/A,#N/A,FALSE,"Manufacturing";#N/A,#N/A,FALSE,"Service"}</definedName>
    <definedName name="replacement5" localSheetId="17" hidden="1">{#N/A,#N/A,FALSE,"EOC";#N/A,#N/A,FALSE,"Distributor";#N/A,#N/A,FALSE,"Manufacturing";#N/A,#N/A,FALSE,"Service"}</definedName>
    <definedName name="replacement5" hidden="1">{#N/A,#N/A,FALSE,"EOC";#N/A,#N/A,FALSE,"Distributor";#N/A,#N/A,FALSE,"Manufacturing";#N/A,#N/A,FALSE,"Service"}</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8" hidden="1">{#N/A,#N/A,FALSE,"EOC";#N/A,#N/A,FALSE,"Distributor";#N/A,#N/A,FALSE,"Manufacturing";#N/A,#N/A,FALSE,"Service"}</definedName>
    <definedName name="replacement8" localSheetId="19" hidden="1">{#N/A,#N/A,FALSE,"EOC";#N/A,#N/A,FALSE,"Distributor";#N/A,#N/A,FALSE,"Manufacturing";#N/A,#N/A,FALSE,"Service"}</definedName>
    <definedName name="replacement8" localSheetId="17" hidden="1">{#N/A,#N/A,FALSE,"EOC";#N/A,#N/A,FALSE,"Distributor";#N/A,#N/A,FALSE,"Manufacturing";#N/A,#N/A,FALSE,"Service"}</definedName>
    <definedName name="replacement8" hidden="1">{#N/A,#N/A,FALSE,"EOC";#N/A,#N/A,FALSE,"Distributor";#N/A,#N/A,FALSE,"Manufacturing";#N/A,#N/A,FALSE,"Service"}</definedName>
    <definedName name="replacement9" localSheetId="18"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localSheetId="17"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7" hidden="1">{#N/A,#N/A,FALSE,"ORIX CSC"}</definedName>
    <definedName name="rere" hidden="1">{#N/A,#N/A,FALSE,"ORIX CSC"}</definedName>
    <definedName name="rerere" localSheetId="17"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7" hidden="1">{"'Jan - March 2000'!$A$5:$J$46"}</definedName>
    <definedName name="retea" hidden="1">{"'Jan - March 2000'!$A$5:$J$46"}</definedName>
    <definedName name="retpoueirt" localSheetId="18"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17"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8"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localSheetId="17"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17"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8" hidden="1">{"LBO Summary",#N/A,FALSE,"Summary"}</definedName>
    <definedName name="Rockwell" localSheetId="19" hidden="1">{"LBO Summary",#N/A,FALSE,"Summary"}</definedName>
    <definedName name="Rockwell" localSheetId="17" hidden="1">{"LBO Summary",#N/A,FALSE,"Summary"}</definedName>
    <definedName name="Rockwell" hidden="1">{"LBO Summary",#N/A,FALSE,"Summary"}</definedName>
    <definedName name="rp_fnl1" localSheetId="18" hidden="1">{"AS",#N/A,FALSE,"Dec_BS_Fnl";"LIAB",#N/A,FALSE,"Dec_BS_Fnl"}</definedName>
    <definedName name="rp_fnl1" localSheetId="19" hidden="1">{"AS",#N/A,FALSE,"Dec_BS_Fnl";"LIAB",#N/A,FALSE,"Dec_BS_Fnl"}</definedName>
    <definedName name="rp_fnl1" localSheetId="17" hidden="1">{"AS",#N/A,FALSE,"Dec_BS_Fnl";"LIAB",#N/A,FALSE,"Dec_BS_Fnl"}</definedName>
    <definedName name="rp_fnl1" hidden="1">{"AS",#N/A,FALSE,"Dec_BS_Fnl";"LIAB",#N/A,FALSE,"Dec_BS_Fnl"}</definedName>
    <definedName name="rr" localSheetId="17"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8" hidden="1">{"Tages_D",#N/A,FALSE,"Tagesbericht";"Tages_PL",#N/A,FALSE,"Tagesbericht"}</definedName>
    <definedName name="rrehe" localSheetId="19" hidden="1">{"Tages_D",#N/A,FALSE,"Tagesbericht";"Tages_PL",#N/A,FALSE,"Tagesbericht"}</definedName>
    <definedName name="rrehe" localSheetId="17" hidden="1">{"Tages_D",#N/A,FALSE,"Tagesbericht";"Tages_PL",#N/A,FALSE,"Tagesbericht"}</definedName>
    <definedName name="rrehe" hidden="1">{"Tages_D",#N/A,FALSE,"Tagesbericht";"Tages_PL",#N/A,FALSE,"Tagesbericht"}</definedName>
    <definedName name="rrr" localSheetId="18" hidden="1">{"Tages_D",#N/A,FALSE,"Tagesbericht";"Tages_PL",#N/A,FALSE,"Tagesbericht"}</definedName>
    <definedName name="rrr" localSheetId="19" hidden="1">{"Tages_D",#N/A,FALSE,"Tagesbericht";"Tages_PL",#N/A,FALSE,"Tagesbericht"}</definedName>
    <definedName name="rrr" localSheetId="17" hidden="1">{"Tages_D",#N/A,FALSE,"Tagesbericht";"Tages_PL",#N/A,FALSE,"Tagesbericht"}</definedName>
    <definedName name="rrr" hidden="1">{"Tages_D",#N/A,FALSE,"Tagesbericht";"Tages_PL",#N/A,FALSE,"Tagesbericht"}</definedName>
    <definedName name="rrrrr" localSheetId="18" hidden="1">{"Meas",#N/A,FALSE,"Tot Europe"}</definedName>
    <definedName name="rrrrr" localSheetId="19" hidden="1">{"Meas",#N/A,FALSE,"Tot Europe"}</definedName>
    <definedName name="rrrrr" localSheetId="17" hidden="1">{"Meas",#N/A,FALSE,"Tot Europe"}</definedName>
    <definedName name="rrrrr" hidden="1">{"Meas",#N/A,FALSE,"Tot Europe"}</definedName>
    <definedName name="rte" localSheetId="17" hidden="1">{#N/A,#N/A,FALSE,"Ventes V.P. V.U.";#N/A,#N/A,FALSE,"Les Concurences";#N/A,#N/A,FALSE,"DACIA"}</definedName>
    <definedName name="rte" hidden="1">{#N/A,#N/A,FALSE,"Ventes V.P. V.U.";#N/A,#N/A,FALSE,"Les Concurences";#N/A,#N/A,FALSE,"DACIA"}</definedName>
    <definedName name="rtrr" localSheetId="18" hidden="1">{"Tages_D",#N/A,FALSE,"Tagesbericht";"Tages_PL",#N/A,FALSE,"Tagesbericht"}</definedName>
    <definedName name="rtrr" localSheetId="19" hidden="1">{"Tages_D",#N/A,FALSE,"Tagesbericht";"Tages_PL",#N/A,FALSE,"Tagesbericht"}</definedName>
    <definedName name="rtrr" localSheetId="17"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8" hidden="1">#REF!</definedName>
    <definedName name="Rwvu.CapersView." localSheetId="19" hidden="1">#REF!</definedName>
    <definedName name="Rwvu.CapersView." hidden="1">#REF!</definedName>
    <definedName name="Rwvu.Japan_Capers_Ed_Pub." localSheetId="18" hidden="1">#REF!</definedName>
    <definedName name="Rwvu.Japan_Capers_Ed_Pub." localSheetId="19" hidden="1">#REF!</definedName>
    <definedName name="Rwvu.Japan_Capers_Ed_Pub." hidden="1">#REF!</definedName>
    <definedName name="Rwvu.KJP_CC." localSheetId="18" hidden="1">#REF!</definedName>
    <definedName name="Rwvu.KJP_CC." localSheetId="19" hidden="1">#REF!</definedName>
    <definedName name="Rwvu.KJP_CC." hidden="1">#REF!</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17"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8" hidden="1">{"Meas",#N/A,FALSE,"Tot Europe"}</definedName>
    <definedName name="s" localSheetId="19" hidden="1">{"Meas",#N/A,FALSE,"Tot Europe"}</definedName>
    <definedName name="s" localSheetId="17" hidden="1">{"Meas",#N/A,FALSE,"Tot Europe"}</definedName>
    <definedName name="s" hidden="1">{"Meas",#N/A,FALSE,"Tot Europe"}</definedName>
    <definedName name="sadf" localSheetId="17"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8" hidden="1">{#N/A,#N/A,FALSE,"Virgin Flightdeck"}</definedName>
    <definedName name="sadfasf" localSheetId="19" hidden="1">{#N/A,#N/A,FALSE,"Virgin Flightdeck"}</definedName>
    <definedName name="sadfasf" localSheetId="17" hidden="1">{#N/A,#N/A,FALSE,"Virgin Flightdeck"}</definedName>
    <definedName name="sadfasf" hidden="1">{#N/A,#N/A,FALSE,"Virgin Flightdeck"}</definedName>
    <definedName name="sadfasfasdf" localSheetId="18" hidden="1">{#N/A,#N/A,FALSE,"Completion of MBudget"}</definedName>
    <definedName name="sadfasfasdf" localSheetId="19" hidden="1">{#N/A,#N/A,FALSE,"Completion of MBudget"}</definedName>
    <definedName name="sadfasfasdf" localSheetId="17" hidden="1">{#N/A,#N/A,FALSE,"Completion of MBudget"}</definedName>
    <definedName name="sadfasfasdf" hidden="1">{#N/A,#N/A,FALSE,"Completion of MBudget"}</definedName>
    <definedName name="sadfasfds" localSheetId="18" hidden="1">{#N/A,#N/A,FALSE,"Virgin Flightdeck"}</definedName>
    <definedName name="sadfasfds" localSheetId="19" hidden="1">{#N/A,#N/A,FALSE,"Virgin Flightdeck"}</definedName>
    <definedName name="sadfasfds" localSheetId="17" hidden="1">{#N/A,#N/A,FALSE,"Virgin Flightdeck"}</definedName>
    <definedName name="sadfasfds" hidden="1">{#N/A,#N/A,FALSE,"Virgin Flightdeck"}</definedName>
    <definedName name="saf" hidden="1">13</definedName>
    <definedName name="safddf" localSheetId="18" hidden="1">{#N/A,#N/A,FALSE,"Virgin Flightdeck"}</definedName>
    <definedName name="safddf" localSheetId="19" hidden="1">{#N/A,#N/A,FALSE,"Virgin Flightdeck"}</definedName>
    <definedName name="safddf" localSheetId="17"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8" hidden="1">Main.SAPF4Help()</definedName>
    <definedName name="SAPFuncF4Help" localSheetId="19" hidden="1">Main.SAPF4Help()</definedName>
    <definedName name="SAPFuncF4Help" localSheetId="17" hidden="1">Main.SAPF4Help()</definedName>
    <definedName name="SAPFuncF4Help" hidden="1">Main.SAPF4Help()</definedName>
    <definedName name="SAPsysID" hidden="1">"708C5W7SBKP804JT78WJ0JNKI"</definedName>
    <definedName name="SAPwbID" hidden="1">"ARS"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7" hidden="1">{#N/A,#N/A,FALSE,"94-95";"SAMANDR",#N/A,FALSE,"94-95"}</definedName>
    <definedName name="Schedule" hidden="1">{#N/A,#N/A,FALSE,"94-95";"SAMANDR",#N/A,FALSE,"94-95"}</definedName>
    <definedName name="sd" hidden="1">"AS2DocumentBrowse"</definedName>
    <definedName name="sdas" localSheetId="18"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localSheetId="17"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8"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localSheetId="17"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7" hidden="1">{#N/A,#N/A,FALSE,"ORIX CSC"}</definedName>
    <definedName name="sdf" hidden="1">{#N/A,#N/A,FALSE,"ORIX CSC"}</definedName>
    <definedName name="sdfasfda" localSheetId="18"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17"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7" hidden="1">{"'Summary'!$A$1:$J$46"}</definedName>
    <definedName name="sdfd" hidden="1">{"'Summary'!$A$1:$J$46"}</definedName>
    <definedName name="sdfgdsfkgsdmkf" localSheetId="18" hidden="1">{#N/A,#N/A,FALSE,"Completion of MBudget"}</definedName>
    <definedName name="sdfgdsfkgsdmkf" localSheetId="19" hidden="1">{#N/A,#N/A,FALSE,"Completion of MBudget"}</definedName>
    <definedName name="sdfgdsfkgsdmkf" localSheetId="17" hidden="1">{#N/A,#N/A,FALSE,"Completion of MBudget"}</definedName>
    <definedName name="sdfgdsfkgsdmkf" hidden="1">{#N/A,#N/A,FALSE,"Completion of MBudget"}</definedName>
    <definedName name="sdfgsdfbsdf" localSheetId="18" hidden="1">{#N/A,#N/A,FALSE,"Completion of MBudget"}</definedName>
    <definedName name="sdfgsdfbsdf" localSheetId="19" hidden="1">{#N/A,#N/A,FALSE,"Completion of MBudget"}</definedName>
    <definedName name="sdfgsdfbsdf" localSheetId="17" hidden="1">{#N/A,#N/A,FALSE,"Completion of MBudget"}</definedName>
    <definedName name="sdfgsdfbsdf" hidden="1">{#N/A,#N/A,FALSE,"Completion of MBudget"}</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7" hidden="1">{#N/A,#N/A,FALSE,"Ventes V.P. V.U.";#N/A,#N/A,FALSE,"Les Concurences";#N/A,#N/A,FALSE,"DACIA"}</definedName>
    <definedName name="sdfh" hidden="1">{#N/A,#N/A,FALSE,"Ventes V.P. V.U.";#N/A,#N/A,FALSE,"Les Concurences";#N/A,#N/A,FALSE,"DACIA"}</definedName>
    <definedName name="sdfsdf" localSheetId="17"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8" hidden="1">{#N/A,#N/A,FALSE,"Completion of MBudget"}</definedName>
    <definedName name="sdfsdfsdgf" localSheetId="19" hidden="1">{#N/A,#N/A,FALSE,"Completion of MBudget"}</definedName>
    <definedName name="sdfsdfsdgf" localSheetId="17" hidden="1">{#N/A,#N/A,FALSE,"Completion of MBudget"}</definedName>
    <definedName name="sdfsdfsdgf" hidden="1">{#N/A,#N/A,FALSE,"Completion of MBudget"}</definedName>
    <definedName name="Seg_LBO_Summ" localSheetId="18" hidden="1">{"LBO Summary",#N/A,FALSE,"Summary"}</definedName>
    <definedName name="Seg_LBO_Summ" localSheetId="19" hidden="1">{"LBO Summary",#N/A,FALSE,"Summary"}</definedName>
    <definedName name="Seg_LBO_Summ" localSheetId="17" hidden="1">{"LBO Summary",#N/A,FALSE,"Summary"}</definedName>
    <definedName name="Seg_LBO_Summ" hidden="1">{"LBO Summary",#N/A,FALSE,"Summary"}</definedName>
    <definedName name="sencount" hidden="1">1</definedName>
    <definedName name="September" localSheetId="18"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localSheetId="17"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8" hidden="1">{#N/A,#N/A,FALSE,"Inhalt";#N/A,#N/A,FALSE,"Kommentar";#N/A,#N/A,FALSE,"Ergebnisrechnung";#N/A,#N/A,FALSE,"Umsatz"}</definedName>
    <definedName name="sesit1" localSheetId="19" hidden="1">{#N/A,#N/A,FALSE,"Inhalt";#N/A,#N/A,FALSE,"Kommentar";#N/A,#N/A,FALSE,"Ergebnisrechnung";#N/A,#N/A,FALSE,"Umsatz"}</definedName>
    <definedName name="sesit1" localSheetId="17" hidden="1">{#N/A,#N/A,FALSE,"Inhalt";#N/A,#N/A,FALSE,"Kommentar";#N/A,#N/A,FALSE,"Ergebnisrechnung";#N/A,#N/A,FALSE,"Umsatz"}</definedName>
    <definedName name="sesit1" hidden="1">{#N/A,#N/A,FALSE,"Inhalt";#N/A,#N/A,FALSE,"Kommentar";#N/A,#N/A,FALSE,"Ergebnisrechnung";#N/A,#N/A,FALSE,"Umsatz"}</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8" hidden="1">{"Red",#N/A,FALSE,"Tot Europe"}</definedName>
    <definedName name="sfd" localSheetId="19" hidden="1">{"Red",#N/A,FALSE,"Tot Europe"}</definedName>
    <definedName name="sfd" localSheetId="17" hidden="1">{"Red",#N/A,FALSE,"Tot Europe"}</definedName>
    <definedName name="sfd" hidden="1">{"Red",#N/A,FALSE,"Tot Europe"}</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8" hidden="1">{#N/A,#N/A,FALSE,"Aging Summary";#N/A,#N/A,FALSE,"Ratio Analysis";#N/A,#N/A,FALSE,"Test 120 Day Accts";#N/A,#N/A,FALSE,"Tickmarks"}</definedName>
    <definedName name="shit" localSheetId="19" hidden="1">{#N/A,#N/A,FALSE,"Aging Summary";#N/A,#N/A,FALSE,"Ratio Analysis";#N/A,#N/A,FALSE,"Test 120 Day Accts";#N/A,#N/A,FALSE,"Tickmarks"}</definedName>
    <definedName name="shit" localSheetId="17" hidden="1">{#N/A,#N/A,FALSE,"Aging Summary";#N/A,#N/A,FALSE,"Ratio Analysis";#N/A,#N/A,FALSE,"Test 120 Day Accts";#N/A,#N/A,FALSE,"Tickmarks"}</definedName>
    <definedName name="shit" hidden="1">{#N/A,#N/A,FALSE,"Aging Summary";#N/A,#N/A,FALSE,"Ratio Analysis";#N/A,#N/A,FALSE,"Test 120 Day Accts";#N/A,#N/A,FALSE,"Tickmarks"}</definedName>
    <definedName name="shit1" localSheetId="18"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17" hidden="1">{#N/A,#N/A,FALSE,"Aging Summary";#N/A,#N/A,FALSE,"Ratio Analysis";#N/A,#N/A,FALSE,"Test 120 Day Accts";#N/A,#N/A,FALSE,"Tickmarks"}</definedName>
    <definedName name="shit1" hidden="1">{#N/A,#N/A,FALSE,"Aging Summary";#N/A,#N/A,FALSE,"Ratio Analysis";#N/A,#N/A,FALSE,"Test 120 Day Accts";#N/A,#N/A,FALSE,"Tickmarks"}</definedName>
    <definedName name="shitt" localSheetId="18"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17"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8" hidden="1">{"Meas",#N/A,FALSE,"Tot Europe"}</definedName>
    <definedName name="skdj" localSheetId="19" hidden="1">{"Meas",#N/A,FALSE,"Tot Europe"}</definedName>
    <definedName name="skdj" localSheetId="17" hidden="1">{"Meas",#N/A,FALSE,"Tot Europe"}</definedName>
    <definedName name="skdj" hidden="1">{"Meas",#N/A,FALSE,"Tot Europe"}</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7"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8"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localSheetId="17"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8" hidden="1">[50]DIL4!#REF!</definedName>
    <definedName name="solver_lhs1" localSheetId="19"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7" hidden="1">{"'Jan - March 2000'!$A$5:$J$46"}</definedName>
    <definedName name="spackle" hidden="1">{"'Jan - March 2000'!$A$5:$J$46"}</definedName>
    <definedName name="SpecialPrice" localSheetId="18" hidden="1">#REF!</definedName>
    <definedName name="SpecialPrice" localSheetId="19" hidden="1">#REF!</definedName>
    <definedName name="SpecialPrice" hidden="1">#REF!</definedName>
    <definedName name="Split_by_Division_FooterType" hidden="1">"INTERNAL"</definedName>
    <definedName name="SQ" localSheetId="18"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localSheetId="17"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7" hidden="1">{#N/A,#N/A,FALSE,"Ventes V.P. V.U.";#N/A,#N/A,FALSE,"Les Concurences";#N/A,#N/A,FALSE,"DACIA"}</definedName>
    <definedName name="SQDQ" hidden="1">{#N/A,#N/A,FALSE,"Ventes V.P. V.U.";#N/A,#N/A,FALSE,"Les Concurences";#N/A,#N/A,FALSE,"DACIA"}</definedName>
    <definedName name="SQFDQS" localSheetId="17" hidden="1">{#N/A,#N/A,FALSE,"Ventes V.P. V.U.";#N/A,#N/A,FALSE,"Les Concurences";#N/A,#N/A,FALSE,"DACIA"}</definedName>
    <definedName name="SQFDQS" hidden="1">{#N/A,#N/A,FALSE,"Ventes V.P. V.U.";#N/A,#N/A,FALSE,"Les Concurences";#N/A,#N/A,FALSE,"DACIA"}</definedName>
    <definedName name="ss" localSheetId="18" hidden="1">{"weichwaren",#N/A,FALSE,"Liste 1";"hartwaren",#N/A,FALSE,"Liste 1";"food",#N/A,FALSE,"Liste 1";"fleisch",#N/A,FALSE,"Liste 1"}</definedName>
    <definedName name="ss" localSheetId="19" hidden="1">{"weichwaren",#N/A,FALSE,"Liste 1";"hartwaren",#N/A,FALSE,"Liste 1";"food",#N/A,FALSE,"Liste 1";"fleisch",#N/A,FALSE,"Liste 1"}</definedName>
    <definedName name="ss" localSheetId="17" hidden="1">{"weichwaren",#N/A,FALSE,"Liste 1";"hartwaren",#N/A,FALSE,"Liste 1";"food",#N/A,FALSE,"Liste 1";"fleisch",#N/A,FALSE,"Liste 1"}</definedName>
    <definedName name="ss" hidden="1">{"weichwaren",#N/A,FALSE,"Liste 1";"hartwaren",#N/A,FALSE,"Liste 1";"food",#N/A,FALSE,"Liste 1";"fleisch",#N/A,FALSE,"Liste 1"}</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17"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8"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localSheetId="17"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8" hidden="1">{"fleisch",#N/A,FALSE,"WG HK";"food",#N/A,FALSE,"WG HK";"hartwaren",#N/A,FALSE,"WG HK";"weichwaren",#N/A,FALSE,"WG HK"}</definedName>
    <definedName name="ssss" localSheetId="19" hidden="1">{"fleisch",#N/A,FALSE,"WG HK";"food",#N/A,FALSE,"WG HK";"hartwaren",#N/A,FALSE,"WG HK";"weichwaren",#N/A,FALSE,"WG HK"}</definedName>
    <definedName name="ssss" localSheetId="17" hidden="1">{"fleisch",#N/A,FALSE,"WG HK";"food",#N/A,FALSE,"WG HK";"hartwaren",#N/A,FALSE,"WG HK";"weichwaren",#N/A,FALSE,"WG HK"}</definedName>
    <definedName name="ssss" hidden="1">{"fleisch",#N/A,FALSE,"WG HK";"food",#N/A,FALSE,"WG HK";"hartwaren",#N/A,FALSE,"WG HK";"weichwaren",#N/A,FALSE,"WG HK"}</definedName>
    <definedName name="sssssss" localSheetId="18" hidden="1">{"fleisch",#N/A,FALSE,"WG HK";"food",#N/A,FALSE,"WG HK";"hartwaren",#N/A,FALSE,"WG HK";"weichwaren",#N/A,FALSE,"WG HK"}</definedName>
    <definedName name="sssssss" localSheetId="19" hidden="1">{"fleisch",#N/A,FALSE,"WG HK";"food",#N/A,FALSE,"WG HK";"hartwaren",#N/A,FALSE,"WG HK";"weichwaren",#N/A,FALSE,"WG HK"}</definedName>
    <definedName name="sssssss" localSheetId="17" hidden="1">{"fleisch",#N/A,FALSE,"WG HK";"food",#N/A,FALSE,"WG HK";"hartwaren",#N/A,FALSE,"WG HK";"weichwaren",#N/A,FALSE,"WG HK"}</definedName>
    <definedName name="sssssss" hidden="1">{"fleisch",#N/A,FALSE,"WG HK";"food",#N/A,FALSE,"WG HK";"hartwaren",#N/A,FALSE,"WG HK";"weichwaren",#N/A,FALSE,"WG HK"}</definedName>
    <definedName name="ssssssss" localSheetId="18" hidden="1">{"weichwaren",#N/A,FALSE,"Liste 1";"hartwaren",#N/A,FALSE,"Liste 1";"food",#N/A,FALSE,"Liste 1";"fleisch",#N/A,FALSE,"Liste 1"}</definedName>
    <definedName name="ssssssss" localSheetId="19" hidden="1">{"weichwaren",#N/A,FALSE,"Liste 1";"hartwaren",#N/A,FALSE,"Liste 1";"food",#N/A,FALSE,"Liste 1";"fleisch",#N/A,FALSE,"Liste 1"}</definedName>
    <definedName name="ssssssss" localSheetId="17" hidden="1">{"weichwaren",#N/A,FALSE,"Liste 1";"hartwaren",#N/A,FALSE,"Liste 1";"food",#N/A,FALSE,"Liste 1";"fleisch",#N/A,FALSE,"Liste 1"}</definedName>
    <definedName name="ssssssss" hidden="1">{"weichwaren",#N/A,FALSE,"Liste 1";"hartwaren",#N/A,FALSE,"Liste 1";"food",#N/A,FALSE,"Liste 1";"fleisch",#N/A,FALSE,"Liste 1"}</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8" hidden="1">{"Meas",#N/A,FALSE,"Tot Europe"}</definedName>
    <definedName name="Summaryeng" localSheetId="19" hidden="1">{"Meas",#N/A,FALSE,"Tot Europe"}</definedName>
    <definedName name="Summaryeng" localSheetId="17" hidden="1">{"Meas",#N/A,FALSE,"Tot Europe"}</definedName>
    <definedName name="Summaryeng" hidden="1">{"Meas",#N/A,FALSE,"Tot Europe"}</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8" hidden="1">#REF!</definedName>
    <definedName name="Swvu.Japan_Capers_Ed_Pub." localSheetId="19" hidden="1">#REF!</definedName>
    <definedName name="Swvu.Japan_Capers_Ed_Pub." hidden="1">#REF!</definedName>
    <definedName name="Swvu.KJP_CC." localSheetId="18" hidden="1">#REF!</definedName>
    <definedName name="Swvu.KJP_CC." localSheetId="19" hidden="1">#REF!</definedName>
    <definedName name="Swvu.KJP_CC." hidden="1">#REF!</definedName>
    <definedName name="Swvu.vi1." hidden="1">[12]Munka1!#REF!</definedName>
    <definedName name="sx" localSheetId="17" hidden="1">{"'Jan - March 2000'!$A$5:$J$46"}</definedName>
    <definedName name="sx" hidden="1">{"'Jan - March 2000'!$A$5:$J$46"}</definedName>
    <definedName name="szfs" localSheetId="18" hidden="1">{"fleisch",#N/A,FALSE,"WG HK";"food",#N/A,FALSE,"WG HK";"hartwaren",#N/A,FALSE,"WG HK";"weichwaren",#N/A,FALSE,"WG HK"}</definedName>
    <definedName name="szfs" localSheetId="19" hidden="1">{"fleisch",#N/A,FALSE,"WG HK";"food",#N/A,FALSE,"WG HK";"hartwaren",#N/A,FALSE,"WG HK";"weichwaren",#N/A,FALSE,"WG HK"}</definedName>
    <definedName name="szfs" localSheetId="17" hidden="1">{"fleisch",#N/A,FALSE,"WG HK";"food",#N/A,FALSE,"WG HK";"hartwaren",#N/A,FALSE,"WG HK";"weichwaren",#N/A,FALSE,"WG HK"}</definedName>
    <definedName name="szfs" hidden="1">{"fleisch",#N/A,FALSE,"WG HK";"food",#N/A,FALSE,"WG HK";"hartwaren",#N/A,FALSE,"WG HK";"weichwaren",#N/A,FALSE,"WG HK"}</definedName>
    <definedName name="t" localSheetId="17" hidden="1">{#N/A,#N/A,FALSE,"Oil-Based Mud"}</definedName>
    <definedName name="t" hidden="1">{#N/A,#N/A,FALSE,"Oil-Based Mud"}</definedName>
    <definedName name="TAG_1A_Grudziądz" localSheetId="18" hidden="1">{"fleisch",#N/A,FALSE,"WG HK";"food",#N/A,FALSE,"WG HK";"hartwaren",#N/A,FALSE,"WG HK";"weichwaren",#N/A,FALSE,"WG HK"}</definedName>
    <definedName name="TAG_1A_Grudziądz" localSheetId="19" hidden="1">{"fleisch",#N/A,FALSE,"WG HK";"food",#N/A,FALSE,"WG HK";"hartwaren",#N/A,FALSE,"WG HK";"weichwaren",#N/A,FALSE,"WG HK"}</definedName>
    <definedName name="TAG_1A_Grudziądz" localSheetId="17" hidden="1">{"fleisch",#N/A,FALSE,"WG HK";"food",#N/A,FALSE,"WG HK";"hartwaren",#N/A,FALSE,"WG HK";"weichwaren",#N/A,FALSE,"WG HK"}</definedName>
    <definedName name="TAG_1A_Grudziądz" hidden="1">{"fleisch",#N/A,FALSE,"WG HK";"food",#N/A,FALSE,"WG HK";"hartwaren",#N/A,FALSE,"WG HK";"weichwaren",#N/A,FALSE,"WG HK"}</definedName>
    <definedName name="TAG_1A_SZCZECIN" localSheetId="18"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localSheetId="17" hidden="1">{"weichwaren",#N/A,FALSE,"Liste 1";"hartwaren",#N/A,FALSE,"Liste 1";"food",#N/A,FALSE,"Liste 1";"fleisch",#N/A,FALSE,"Liste 1"}</definedName>
    <definedName name="TAG_1A_SZCZECIN" hidden="1">{"weichwaren",#N/A,FALSE,"Liste 1";"hartwaren",#N/A,FALSE,"Liste 1";"food",#N/A,FALSE,"Liste 1";"fleisch",#N/A,FALSE,"Liste 1"}</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7" hidden="1">{"'listino'!$A$1:$D$55"}</definedName>
    <definedName name="Target" hidden="1">{"'listino'!$A$1:$D$55"}</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7" hidden="1">{#N/A,#N/A,FALSE,"Oil-Based Mud"}</definedName>
    <definedName name="temp" hidden="1">{#N/A,#N/A,FALSE,"Oil-Based Mud"}</definedName>
    <definedName name="test" localSheetId="18" hidden="1">{#N/A,#N/A,FALSE,"Aging Summary";#N/A,#N/A,FALSE,"Ratio Analysis";#N/A,#N/A,FALSE,"Test 120 Day Accts";#N/A,#N/A,FALSE,"Tickmarks"}</definedName>
    <definedName name="test" localSheetId="19" hidden="1">{#N/A,#N/A,FALSE,"Aging Summary";#N/A,#N/A,FALSE,"Ratio Analysis";#N/A,#N/A,FALSE,"Test 120 Day Accts";#N/A,#N/A,FALSE,"Tickmarks"}</definedName>
    <definedName name="test" localSheetId="17" hidden="1">{#N/A,#N/A,FALSE,"Aging Summary";#N/A,#N/A,FALSE,"Ratio Analysis";#N/A,#N/A,FALSE,"Test 120 Day Accts";#N/A,#N/A,FALSE,"Tickmarks"}</definedName>
    <definedName name="test" hidden="1">{#N/A,#N/A,FALSE,"Aging Summary";#N/A,#N/A,FALSE,"Ratio Analysis";#N/A,#N/A,FALSE,"Test 120 Day Accts";#N/A,#N/A,FALSE,"Tickmarks"}</definedName>
    <definedName name="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7" hidden="1">{#N/A,#N/A,FALSE,"F_Plan";#N/A,#N/A,FALSE,"Parameter"}</definedName>
    <definedName name="tests" hidden="1">{#N/A,#N/A,FALSE,"F_Plan";#N/A,#N/A,FALSE,"Parameter"}</definedName>
    <definedName name="TextRefCopyRangeCount" hidden="1">2</definedName>
    <definedName name="therese" localSheetId="18" hidden="1">{"'Sheet1'!$A$1:$AI$34","'Sheet1'!$A$1:$AI$31","'Sheet1'!$B$2:$AM$25"}</definedName>
    <definedName name="therese" localSheetId="19" hidden="1">{"'Sheet1'!$A$1:$AI$34","'Sheet1'!$A$1:$AI$31","'Sheet1'!$B$2:$AM$25"}</definedName>
    <definedName name="therese" localSheetId="17" hidden="1">{"'Sheet1'!$A$1:$AI$34","'Sheet1'!$A$1:$AI$31","'Sheet1'!$B$2:$AM$25"}</definedName>
    <definedName name="therese" hidden="1">{"'Sheet1'!$A$1:$AI$34","'Sheet1'!$A$1:$AI$31","'Sheet1'!$B$2:$AM$25"}</definedName>
    <definedName name="think" hidden="1">#REF!</definedName>
    <definedName name="thinkingcell" hidden="1">#REF!</definedName>
    <definedName name="töktökdftök" localSheetId="18" hidden="1">{"Meas",#N/A,FALSE,"Tot Europe";"Red",#N/A,FALSE,"Tot Europe"}</definedName>
    <definedName name="töktökdftök" localSheetId="19" hidden="1">{"Meas",#N/A,FALSE,"Tot Europe";"Red",#N/A,FALSE,"Tot Europe"}</definedName>
    <definedName name="töktökdftök" localSheetId="17"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7"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7" hidden="1">{#N/A,#N/A,FALSE,"Ventes V.P. V.U.";#N/A,#N/A,FALSE,"Les Concurences";#N/A,#N/A,FALSE,"DACIA"}</definedName>
    <definedName name="transporturi" hidden="1">{#N/A,#N/A,FALSE,"Ventes V.P. V.U.";#N/A,#N/A,FALSE,"Les Concurences";#N/A,#N/A,FALSE,"DACIA"}</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8" hidden="1">{"LBO Summary",#N/A,FALSE,"Summary"}</definedName>
    <definedName name="trial" localSheetId="19" hidden="1">{"LBO Summary",#N/A,FALSE,"Summary"}</definedName>
    <definedName name="trial" localSheetId="17" hidden="1">{"LBO Summary",#N/A,FALSE,"Summary"}</definedName>
    <definedName name="trial" hidden="1">{"LBO Summary",#N/A,FALSE,"Summary"}</definedName>
    <definedName name="tt" localSheetId="17"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8" hidden="1">{#N/A,#N/A,FALSE,"SAnFRR";#N/A,#N/A,FALSE,"SAnERR"}</definedName>
    <definedName name="ttt" localSheetId="19" hidden="1">{#N/A,#N/A,FALSE,"SAnFRR";#N/A,#N/A,FALSE,"SAnERR"}</definedName>
    <definedName name="ttt" localSheetId="17" hidden="1">{#N/A,#N/A,FALSE,"SAnFRR";#N/A,#N/A,FALSE,"SAnERR"}</definedName>
    <definedName name="ttt" hidden="1">{#N/A,#N/A,FALSE,"SAnFRR";#N/A,#N/A,FALSE,"SAnERR"}</definedName>
    <definedName name="tttr" localSheetId="18" hidden="1">{#N/A,#N/A,FALSE,"KCost"}</definedName>
    <definedName name="tttr" localSheetId="19" hidden="1">{#N/A,#N/A,FALSE,"KCost"}</definedName>
    <definedName name="tttr" localSheetId="17" hidden="1">{#N/A,#N/A,FALSE,"KCost"}</definedName>
    <definedName name="tttr" hidden="1">{#N/A,#N/A,FALSE,"KCost"}</definedName>
    <definedName name="tttt" localSheetId="18" hidden="1">{"Meas",#N/A,FALSE,"Tot Europe";"Red",#N/A,FALSE,"Tot Europe"}</definedName>
    <definedName name="tttt" localSheetId="19" hidden="1">{"Meas",#N/A,FALSE,"Tot Europe";"Red",#N/A,FALSE,"Tot Europe"}</definedName>
    <definedName name="tttt" localSheetId="17" hidden="1">{"Meas",#N/A,FALSE,"Tot Europe";"Red",#N/A,FALSE,"Tot Europe"}</definedName>
    <definedName name="tttt" hidden="1">{"Meas",#N/A,FALSE,"Tot Europe";"Red",#N/A,FALSE,"Tot Europe"}</definedName>
    <definedName name="tttttttttttttttttttt" hidden="1">[1]OtherKPI!#REF!</definedName>
    <definedName name="tyu"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8" hidden="1">{"CSheet",#N/A,FALSE,"C";"SmCap",#N/A,FALSE,"VAL1";"GulfCoast",#N/A,FALSE,"VAL1";"nav",#N/A,FALSE,"NAV";"Summary",#N/A,FALSE,"NAV"}</definedName>
    <definedName name="u" localSheetId="19" hidden="1">{"CSheet",#N/A,FALSE,"C";"SmCap",#N/A,FALSE,"VAL1";"GulfCoast",#N/A,FALSE,"VAL1";"nav",#N/A,FALSE,"NAV";"Summary",#N/A,FALSE,"NAV"}</definedName>
    <definedName name="u" localSheetId="17" hidden="1">{"CSheet",#N/A,FALSE,"C";"SmCap",#N/A,FALSE,"VAL1";"GulfCoast",#N/A,FALSE,"VAL1";"nav",#N/A,FALSE,"NAV";"Summary",#N/A,FALSE,"NAV"}</definedName>
    <definedName name="u" hidden="1">{"CSheet",#N/A,FALSE,"C";"SmCap",#N/A,FALSE,"VAL1";"GulfCoast",#N/A,FALSE,"VAL1";"nav",#N/A,FALSE,"NAV";"Summary",#N/A,FALSE,"NAV"}</definedName>
    <definedName name="uio" localSheetId="17"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8"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localSheetId="17"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8"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localSheetId="17"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7" hidden="1">{#N/A,#N/A,FALSE,"Completion of MBudget"}</definedName>
    <definedName name="uuuu" hidden="1">{#N/A,#N/A,FALSE,"Completion of MBudget"}</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17"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8"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localSheetId="17"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7"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8" hidden="1">{#N/A,#N/A,FALSE,"Completion of MBudget"}</definedName>
    <definedName name="V" localSheetId="19" hidden="1">{#N/A,#N/A,FALSE,"Completion of MBudget"}</definedName>
    <definedName name="V" localSheetId="17" hidden="1">{#N/A,#N/A,FALSE,"Completion of MBudget"}</definedName>
    <definedName name="V" hidden="1">{#N/A,#N/A,FALSE,"Completion of MBudget"}</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8" hidden="1">{#N/A,#N/A,FALSE,"I&amp;EpDep";"as",#N/A,FALSE,"I&amp;E"}</definedName>
    <definedName name="VG" localSheetId="19" hidden="1">{#N/A,#N/A,FALSE,"I&amp;EpDep";"as",#N/A,FALSE,"I&amp;E"}</definedName>
    <definedName name="VG" localSheetId="17" hidden="1">{#N/A,#N/A,FALSE,"I&amp;EpDep";"as",#N/A,FALSE,"I&amp;E"}</definedName>
    <definedName name="VG" hidden="1">{#N/A,#N/A,FALSE,"I&amp;EpDep";"as",#N/A,FALSE,"I&amp;E"}</definedName>
    <definedName name="VGC" localSheetId="18" hidden="1">{"Exp",#N/A,FALSE,"Technical";"Sal",#N/A,FALSE,"Technical";"Sum",#N/A,FALSE,"Technical"}</definedName>
    <definedName name="VGC" localSheetId="19" hidden="1">{"Exp",#N/A,FALSE,"Technical";"Sal",#N/A,FALSE,"Technical";"Sum",#N/A,FALSE,"Technical"}</definedName>
    <definedName name="VGC" localSheetId="17" hidden="1">{"Exp",#N/A,FALSE,"Technical";"Sal",#N/A,FALSE,"Technical";"Sum",#N/A,FALSE,"Technical"}</definedName>
    <definedName name="VGC" hidden="1">{"Exp",#N/A,FALSE,"Technical";"Sal",#N/A,FALSE,"Technical";"Sum",#N/A,FALSE,"Technical"}</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7" hidden="1">{#N/A,#N/A,FALSE,"Ventes V.P. V.U.";#N/A,#N/A,FALSE,"Les Concurences";#N/A,#N/A,FALSE,"DACIA"}</definedName>
    <definedName name="VN" hidden="1">{#N/A,#N/A,FALSE,"Ventes V.P. V.U.";#N/A,#N/A,FALSE,"Les Concurences";#N/A,#N/A,FALSE,"DACIA"}</definedName>
    <definedName name="VN_PDU_Roumanie" localSheetId="17" hidden="1">{#N/A,#N/A,FALSE,"Ventes V.P. V.U.";#N/A,#N/A,FALSE,"Les Concurences";#N/A,#N/A,FALSE,"DACIA"}</definedName>
    <definedName name="VN_PDU_Roumanie" hidden="1">{#N/A,#N/A,FALSE,"Ventes V.P. V.U.";#N/A,#N/A,FALSE,"Les Concurences";#N/A,#N/A,FALSE,"DACIA"}</definedName>
    <definedName name="volume" localSheetId="17" hidden="1">{#N/A,#N/A,FALSE,"Ventes V.P. V.U.";#N/A,#N/A,FALSE,"Les Concurences";#N/A,#N/A,FALSE,"DACIA"}</definedName>
    <definedName name="volume" hidden="1">{#N/A,#N/A,FALSE,"Ventes V.P. V.U.";#N/A,#N/A,FALSE,"Les Concurences";#N/A,#N/A,FALSE,"DACIA"}</definedName>
    <definedName name="VTM_1" localSheetId="18" hidden="1">#REF!</definedName>
    <definedName name="VTM_1" localSheetId="19" hidden="1">#REF!</definedName>
    <definedName name="VTM_1" hidden="1">#REF!</definedName>
    <definedName name="VTM_2" localSheetId="18" hidden="1">#REF!</definedName>
    <definedName name="VTM_2" localSheetId="19"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7" hidden="1">{"orixcsc",#N/A,FALSE,"ORIX CSC";"orixcsc2",#N/A,FALSE,"ORIX CSC"}</definedName>
    <definedName name="vv" hidden="1">{"orixcsc",#N/A,FALSE,"ORIX CSC";"orixcsc2",#N/A,FALSE,"ORIX CSC"}</definedName>
    <definedName name="vvvc" localSheetId="18" hidden="1">{#N/A,#N/A,FALSE,"1"}</definedName>
    <definedName name="vvvc" localSheetId="19" hidden="1">{#N/A,#N/A,FALSE,"1"}</definedName>
    <definedName name="vvvc" localSheetId="17" hidden="1">{#N/A,#N/A,FALSE,"1"}</definedName>
    <definedName name="vvvc" hidden="1">{#N/A,#N/A,FALSE,"1"}</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17"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8"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localSheetId="17"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17"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17"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17"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8" hidden="1">{#N/A,#N/A,FALSE,"Completion of MBudget"}</definedName>
    <definedName name="vxcbxcvb" localSheetId="19" hidden="1">{#N/A,#N/A,FALSE,"Completion of MBudget"}</definedName>
    <definedName name="vxcbxcvb" localSheetId="17" hidden="1">{#N/A,#N/A,FALSE,"Completion of MBudget"}</definedName>
    <definedName name="vxcbxcvb" hidden="1">{#N/A,#N/A,FALSE,"Completion of MBudget"}</definedName>
    <definedName name="w" localSheetId="17" hidden="1">{"ReportTop",#N/A,FALSE,"report top"}</definedName>
    <definedName name="w" hidden="1">{"ReportTop",#N/A,FALSE,"report top"}</definedName>
    <definedName name="w.vv." localSheetId="18" hidden="1">{"VV_CF",#N/A,FALSE,"VV_B_CF";"VV_IS",#N/A,FALSE,"VV_B_IS";"VV_BS",#N/A,FALSE,"VV_B_BS"}</definedName>
    <definedName name="w.vv." localSheetId="19" hidden="1">{"VV_CF",#N/A,FALSE,"VV_B_CF";"VV_IS",#N/A,FALSE,"VV_B_IS";"VV_BS",#N/A,FALSE,"VV_B_BS"}</definedName>
    <definedName name="w.vv." localSheetId="17" hidden="1">{"VV_CF",#N/A,FALSE,"VV_B_CF";"VV_IS",#N/A,FALSE,"VV_B_IS";"VV_BS",#N/A,FALSE,"VV_B_BS"}</definedName>
    <definedName name="w.vv." hidden="1">{"VV_CF",#N/A,FALSE,"VV_B_CF";"VV_IS",#N/A,FALSE,"VV_B_IS";"VV_BS",#N/A,FALSE,"VV_B_BS"}</definedName>
    <definedName name="wAS" localSheetId="18"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localSheetId="17"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8" hidden="1">{"AS",#N/A,FALSE,"Dec_BS";"LIAB",#N/A,FALSE,"Dec_BS"}</definedName>
    <definedName name="wdfesefsefefsef" localSheetId="19" hidden="1">{"AS",#N/A,FALSE,"Dec_BS";"LIAB",#N/A,FALSE,"Dec_BS"}</definedName>
    <definedName name="wdfesefsefefsef" localSheetId="17" hidden="1">{"AS",#N/A,FALSE,"Dec_BS";"LIAB",#N/A,FALSE,"Dec_BS"}</definedName>
    <definedName name="wdfesefsefefsef" hidden="1">{"AS",#N/A,FALSE,"Dec_BS";"LIAB",#N/A,FALSE,"Dec_BS"}</definedName>
    <definedName name="wedwdwd" hidden="1">[1]OtherKPI!#REF!</definedName>
    <definedName name="weee"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7"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7"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8" hidden="1">{#N/A,#N/A,FALSE,"Inhalt 1. Fassung";#N/A,#N/A,FALSE,"Ergebnisrechnung";#N/A,#N/A,FALSE,"Bilanz";#N/A,#N/A,FALSE,"Personal"}</definedName>
    <definedName name="wertet" localSheetId="19" hidden="1">{#N/A,#N/A,FALSE,"Inhalt 1. Fassung";#N/A,#N/A,FALSE,"Ergebnisrechnung";#N/A,#N/A,FALSE,"Bilanz";#N/A,#N/A,FALSE,"Personal"}</definedName>
    <definedName name="wertet" localSheetId="17" hidden="1">{#N/A,#N/A,FALSE,"Inhalt 1. Fassung";#N/A,#N/A,FALSE,"Ergebnisrechnung";#N/A,#N/A,FALSE,"Bilanz";#N/A,#N/A,FALSE,"Personal"}</definedName>
    <definedName name="wertet" hidden="1">{#N/A,#N/A,FALSE,"Inhalt 1. Fassung";#N/A,#N/A,FALSE,"Ergebnisrechnung";#N/A,#N/A,FALSE,"Bilanz";#N/A,#N/A,FALSE,"Personal"}</definedName>
    <definedName name="WG" localSheetId="17" hidden="1">{#N/A,#N/A,FALSE,"Ventes V.P. V.U.";#N/A,#N/A,FALSE,"Les Concurences";#N/A,#N/A,FALSE,"DACIA"}</definedName>
    <definedName name="WG" hidden="1">{#N/A,#N/A,FALSE,"Ventes V.P. V.U.";#N/A,#N/A,FALSE,"Les Concurences";#N/A,#N/A,FALSE,"DACIA"}</definedName>
    <definedName name="wko"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8" hidden="1">#REF!</definedName>
    <definedName name="wq" localSheetId="19" hidden="1">#REF!</definedName>
    <definedName name="wq" hidden="1">#REF!</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8" hidden="1">{#N/A,#N/A,FALSE,"Completion of MBudget"}</definedName>
    <definedName name="wqrdqw" localSheetId="19" hidden="1">{#N/A,#N/A,FALSE,"Completion of MBudget"}</definedName>
    <definedName name="wqrdqw" localSheetId="17" hidden="1">{#N/A,#N/A,FALSE,"Completion of MBudget"}</definedName>
    <definedName name="wqrdqw" hidden="1">{#N/A,#N/A,FALSE,"Completion of MBudget"}</definedName>
    <definedName name="wrg.Tages" localSheetId="18" hidden="1">{"Tages_D",#N/A,FALSE,"Tagesbericht";"Tages_PL",#N/A,FALSE,"Tagesbericht"}</definedName>
    <definedName name="wrg.Tages" localSheetId="19" hidden="1">{"Tages_D",#N/A,FALSE,"Tagesbericht";"Tages_PL",#N/A,FALSE,"Tagesbericht"}</definedName>
    <definedName name="wrg.Tages" localSheetId="17" hidden="1">{"Tages_D",#N/A,FALSE,"Tagesbericht";"Tages_PL",#N/A,FALSE,"Tagesbericht"}</definedName>
    <definedName name="wrg.Tages" hidden="1">{"Tages_D",#N/A,FALSE,"Tagesbericht";"Tages_PL",#N/A,FALSE,"Tagesbericht"}</definedName>
    <definedName name="wrn" localSheetId="18"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localSheetId="17"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8" hidden="1">{"AS",#N/A,FALSE,"Dec_BS";"LIAB",#N/A,FALSE,"Dec_BS"}</definedName>
    <definedName name="wrn." localSheetId="19" hidden="1">{"AS",#N/A,FALSE,"Dec_BS";"LIAB",#N/A,FALSE,"Dec_BS"}</definedName>
    <definedName name="wrn." localSheetId="17" hidden="1">{"AS",#N/A,FALSE,"Dec_BS";"LIAB",#N/A,FALSE,"Dec_BS"}</definedName>
    <definedName name="wrn." hidden="1">{"AS",#N/A,FALSE,"Dec_BS";"LIAB",#N/A,FALSE,"Dec_BS"}</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8"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17"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8" hidden="1">{"Exp",#N/A,FALSE,"Admin";"Sal",#N/A,FALSE,"Admin";"Sum",#N/A,FALSE,"Admin"}</definedName>
    <definedName name="wrn.Admin." localSheetId="19" hidden="1">{"Exp",#N/A,FALSE,"Admin";"Sal",#N/A,FALSE,"Admin";"Sum",#N/A,FALSE,"Admin"}</definedName>
    <definedName name="wrn.Admin." localSheetId="17" hidden="1">{"Exp",#N/A,FALSE,"Admin";"Sal",#N/A,FALSE,"Admin";"Sum",#N/A,FALSE,"Admin"}</definedName>
    <definedName name="wrn.Admin." hidden="1">{"Exp",#N/A,FALSE,"Admin";"Sal",#N/A,FALSE,"Admin";"Sum",#N/A,FALSE,"Admin"}</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17"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7" hidden="1">{"Ì1",#N/A,FALSE,"Äîáû÷à";"Ì2",#N/A,FALSE,"Äîáû÷à";"Ì3",#N/A,FALSE,"Äîáû÷à";"Ì4",#N/A,FALSE,"Äîáû÷à"}</definedName>
    <definedName name="wrn.Äîáû÷à." hidden="1">{"Ì1",#N/A,FALSE,"Äîáû÷à";"Ì2",#N/A,FALSE,"Äîáû÷à";"Ì3",#N/A,FALSE,"Äîáû÷à";"Ì4",#N/A,FALSE,"Äîáû÷à"}</definedName>
    <definedName name="wrn.alco." localSheetId="18"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localSheetId="17"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8" hidden="1">{#N/A,#N/A,FALSE,"IS-BS MAR"}</definedName>
    <definedName name="wrn.alina." localSheetId="19" hidden="1">{#N/A,#N/A,FALSE,"IS-BS MAR"}</definedName>
    <definedName name="wrn.alina." localSheetId="17" hidden="1">{#N/A,#N/A,FALSE,"IS-BS MAR"}</definedName>
    <definedName name="wrn.alina." hidden="1">{#N/A,#N/A,FALSE,"IS-BS MAR"}</definedName>
    <definedName name="wrn.Alison._.revsd." localSheetId="18"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localSheetId="17"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8"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localSheetId="17"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7"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8"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localSheetId="17"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8" hidden="1">{#N/A,#N/A,FALSE,"Legal Entities";#N/A,#N/A,FALSE,"Departments";#N/A,#N/A,FALSE,"Chart of Accounts"}</definedName>
    <definedName name="wrn.All._.Three._.Sheets." localSheetId="19" hidden="1">{#N/A,#N/A,FALSE,"Legal Entities";#N/A,#N/A,FALSE,"Departments";#N/A,#N/A,FALSE,"Chart of Accounts"}</definedName>
    <definedName name="wrn.All._.Three._.Sheets." localSheetId="17" hidden="1">{#N/A,#N/A,FALSE,"Legal Entities";#N/A,#N/A,FALSE,"Departments";#N/A,#N/A,FALSE,"Chart of Accounts"}</definedName>
    <definedName name="wrn.All._.Three._.Sheets." hidden="1">{#N/A,#N/A,FALSE,"Legal Entities";#N/A,#N/A,FALSE,"Departments";#N/A,#N/A,FALSE,"Chart of Accounts"}</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8"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localSheetId="17"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17"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8" hidden="1">{#N/A,#N/A,FALSE,"KCost-DM"}</definedName>
    <definedName name="wrn.anexa1." localSheetId="19" hidden="1">{#N/A,#N/A,FALSE,"KCost-DM"}</definedName>
    <definedName name="wrn.anexa1." localSheetId="17" hidden="1">{#N/A,#N/A,FALSE,"KCost-DM"}</definedName>
    <definedName name="wrn.anexa1." hidden="1">{#N/A,#N/A,FALSE,"KCost-DM"}</definedName>
    <definedName name="wrn.anexa14." localSheetId="18" hidden="1">{#N/A,#N/A,FALSE,"Cost-";#N/A,#N/A,FALSE,"Cost+"}</definedName>
    <definedName name="wrn.anexa14." localSheetId="19" hidden="1">{#N/A,#N/A,FALSE,"Cost-";#N/A,#N/A,FALSE,"Cost+"}</definedName>
    <definedName name="wrn.anexa14." localSheetId="17" hidden="1">{#N/A,#N/A,FALSE,"Cost-";#N/A,#N/A,FALSE,"Cost+"}</definedName>
    <definedName name="wrn.anexa14." hidden="1">{#N/A,#N/A,FALSE,"Cost-";#N/A,#N/A,FALSE,"Cost+"}</definedName>
    <definedName name="wrn.anexa15." localSheetId="18" hidden="1">{#N/A,#N/A,FALSE,"Sale-";#N/A,#N/A,FALSE,"Sale+"}</definedName>
    <definedName name="wrn.anexa15." localSheetId="19" hidden="1">{#N/A,#N/A,FALSE,"Sale-";#N/A,#N/A,FALSE,"Sale+"}</definedName>
    <definedName name="wrn.anexa15." localSheetId="17" hidden="1">{#N/A,#N/A,FALSE,"Sale-";#N/A,#N/A,FALSE,"Sale+"}</definedName>
    <definedName name="wrn.anexa15." hidden="1">{#N/A,#N/A,FALSE,"Sale-";#N/A,#N/A,FALSE,"Sale+"}</definedName>
    <definedName name="wrn.anexa16." localSheetId="18" hidden="1">{#N/A,#N/A,FALSE,"FinPl"}</definedName>
    <definedName name="wrn.anexa16." localSheetId="19" hidden="1">{#N/A,#N/A,FALSE,"FinPl"}</definedName>
    <definedName name="wrn.anexa16." localSheetId="17" hidden="1">{#N/A,#N/A,FALSE,"FinPl"}</definedName>
    <definedName name="wrn.anexa16." hidden="1">{#N/A,#N/A,FALSE,"FinPl"}</definedName>
    <definedName name="wrn.anexa17." localSheetId="18" hidden="1">{#N/A,#N/A,FALSE,"Amortization Table"}</definedName>
    <definedName name="wrn.anexa17." localSheetId="19" hidden="1">{#N/A,#N/A,FALSE,"Amortization Table"}</definedName>
    <definedName name="wrn.anexa17." localSheetId="17" hidden="1">{#N/A,#N/A,FALSE,"Amortization Table"}</definedName>
    <definedName name="wrn.anexa17." hidden="1">{#N/A,#N/A,FALSE,"Amortization Table"}</definedName>
    <definedName name="wrn.anexa18." localSheetId="18" hidden="1">{#N/A,#N/A,FALSE,"IncPr";#N/A,#N/A,FALSE,"InCoE"}</definedName>
    <definedName name="wrn.anexa18." localSheetId="19" hidden="1">{#N/A,#N/A,FALSE,"IncPr";#N/A,#N/A,FALSE,"InCoE"}</definedName>
    <definedName name="wrn.anexa18." localSheetId="17" hidden="1">{#N/A,#N/A,FALSE,"IncPr";#N/A,#N/A,FALSE,"InCoE"}</definedName>
    <definedName name="wrn.anexa18." hidden="1">{#N/A,#N/A,FALSE,"IncPr";#N/A,#N/A,FALSE,"InCoE"}</definedName>
    <definedName name="wrn.anexa19." localSheetId="18" hidden="1">{#N/A,#N/A,FALSE,"FRR";#N/A,#N/A,FALSE,"ERR"}</definedName>
    <definedName name="wrn.anexa19." localSheetId="19" hidden="1">{#N/A,#N/A,FALSE,"FRR";#N/A,#N/A,FALSE,"ERR"}</definedName>
    <definedName name="wrn.anexa19." localSheetId="17" hidden="1">{#N/A,#N/A,FALSE,"FRR";#N/A,#N/A,FALSE,"ERR"}</definedName>
    <definedName name="wrn.anexa19." hidden="1">{#N/A,#N/A,FALSE,"FRR";#N/A,#N/A,FALSE,"ERR"}</definedName>
    <definedName name="wrn.anexa2." localSheetId="18" hidden="1">{#N/A,#N/A,FALSE,"DeprTabl Rom"}</definedName>
    <definedName name="wrn.anexa2." localSheetId="19" hidden="1">{#N/A,#N/A,FALSE,"DeprTabl Rom"}</definedName>
    <definedName name="wrn.anexa2." localSheetId="17" hidden="1">{#N/A,#N/A,FALSE,"DeprTabl Rom"}</definedName>
    <definedName name="wrn.anexa2." hidden="1">{#N/A,#N/A,FALSE,"DeprTabl Rom"}</definedName>
    <definedName name="wrn.anexa21." localSheetId="18" hidden="1">{#N/A,#N/A,FALSE,"P&amp;L";#N/A,#N/A,FALSE,"BS";#N/A,#N/A,FALSE,"CF"}</definedName>
    <definedName name="wrn.anexa21." localSheetId="19" hidden="1">{#N/A,#N/A,FALSE,"P&amp;L";#N/A,#N/A,FALSE,"BS";#N/A,#N/A,FALSE,"CF"}</definedName>
    <definedName name="wrn.anexa21." localSheetId="17" hidden="1">{#N/A,#N/A,FALSE,"P&amp;L";#N/A,#N/A,FALSE,"BS";#N/A,#N/A,FALSE,"CF"}</definedName>
    <definedName name="wrn.anexa21." hidden="1">{#N/A,#N/A,FALSE,"P&amp;L";#N/A,#N/A,FALSE,"BS";#N/A,#N/A,FALSE,"CF"}</definedName>
    <definedName name="wrn.anexa22." localSheetId="18" hidden="1">{#N/A,#N/A,FALSE,"Ratio"}</definedName>
    <definedName name="wrn.anexa22." localSheetId="19" hidden="1">{#N/A,#N/A,FALSE,"Ratio"}</definedName>
    <definedName name="wrn.anexa22." localSheetId="17" hidden="1">{#N/A,#N/A,FALSE,"Ratio"}</definedName>
    <definedName name="wrn.anexa22." hidden="1">{#N/A,#N/A,FALSE,"Ratio"}</definedName>
    <definedName name="wrn.anexa23." localSheetId="18" hidden="1">{#N/A,#N/A,FALSE,"Forex"}</definedName>
    <definedName name="wrn.anexa23." localSheetId="19" hidden="1">{#N/A,#N/A,FALSE,"Forex"}</definedName>
    <definedName name="wrn.anexa23." localSheetId="17" hidden="1">{#N/A,#N/A,FALSE,"Forex"}</definedName>
    <definedName name="wrn.anexa23." hidden="1">{#N/A,#N/A,FALSE,"Forex"}</definedName>
    <definedName name="wrn.anexa26." localSheetId="18" hidden="1">{#N/A,#N/A,FALSE,"SAnFRR";#N/A,#N/A,FALSE,"SAnERR"}</definedName>
    <definedName name="wrn.anexa26." localSheetId="19" hidden="1">{#N/A,#N/A,FALSE,"SAnFRR";#N/A,#N/A,FALSE,"SAnERR"}</definedName>
    <definedName name="wrn.anexa26." localSheetId="17" hidden="1">{#N/A,#N/A,FALSE,"SAnFRR";#N/A,#N/A,FALSE,"SAnERR"}</definedName>
    <definedName name="wrn.anexa26." hidden="1">{#N/A,#N/A,FALSE,"SAnFRR";#N/A,#N/A,FALSE,"SAnERR"}</definedName>
    <definedName name="wrn.anexa3." localSheetId="18" hidden="1">{#N/A,#N/A,FALSE,"KCost"}</definedName>
    <definedName name="wrn.anexa3." localSheetId="19" hidden="1">{#N/A,#N/A,FALSE,"KCost"}</definedName>
    <definedName name="wrn.anexa3." localSheetId="17" hidden="1">{#N/A,#N/A,FALSE,"KCost"}</definedName>
    <definedName name="wrn.anexa3." hidden="1">{#N/A,#N/A,FALSE,"KCost"}</definedName>
    <definedName name="wrn.application." localSheetId="17"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8" hidden="1">{"Exp",#N/A,FALSE,"Aquisitions";"Sal",#N/A,FALSE,"Aquisitions";"Sum",#N/A,FALSE,"Aquisitions"}</definedName>
    <definedName name="wrn.Aqn." localSheetId="19" hidden="1">{"Exp",#N/A,FALSE,"Aquisitions";"Sal",#N/A,FALSE,"Aquisitions";"Sum",#N/A,FALSE,"Aquisitions"}</definedName>
    <definedName name="wrn.Aqn." localSheetId="17" hidden="1">{"Exp",#N/A,FALSE,"Aquisitions";"Sal",#N/A,FALSE,"Aquisitions";"Sum",#N/A,FALSE,"Aquisitions"}</definedName>
    <definedName name="wrn.Aqn." hidden="1">{"Exp",#N/A,FALSE,"Aquisitions";"Sal",#N/A,FALSE,"Aquisitions";"Sum",#N/A,FALSE,"Aquisitions"}</definedName>
    <definedName name="wrn.Asia._.Total._.Variance." localSheetId="18" hidden="1">{#N/A,#N/A,FALSE,"Asia"}</definedName>
    <definedName name="wrn.Asia._.Total._.Variance." localSheetId="19" hidden="1">{#N/A,#N/A,FALSE,"Asia"}</definedName>
    <definedName name="wrn.Asia._.Total._.Variance." localSheetId="17" hidden="1">{#N/A,#N/A,FALSE,"Asia"}</definedName>
    <definedName name="wrn.Asia._.Total._.Variance." hidden="1">{#N/A,#N/A,FALSE,"Asia"}</definedName>
    <definedName name="wrn.BALANTA." localSheetId="18" hidden="1">{#N/A,#N/A,FALSE,"Balanta";#N/A,#N/A,FALSE,"Balanta"}</definedName>
    <definedName name="wrn.BALANTA." localSheetId="19" hidden="1">{#N/A,#N/A,FALSE,"Balanta";#N/A,#N/A,FALSE,"Balanta"}</definedName>
    <definedName name="wrn.BALANTA." localSheetId="17" hidden="1">{#N/A,#N/A,FALSE,"Balanta";#N/A,#N/A,FALSE,"Balanta"}</definedName>
    <definedName name="wrn.BALANTA." hidden="1">{#N/A,#N/A,FALSE,"Balanta";#N/A,#N/A,FALSE,"Balanta"}</definedName>
    <definedName name="wrn.Base." localSheetId="17" hidden="1">{"Base_Economics",#N/A,FALSE,"BP Amoco Summary";"Base_MOD_CashFlows",#N/A,FALSE,"BP Amoco Summary"}</definedName>
    <definedName name="wrn.Base." hidden="1">{"Base_Economics",#N/A,FALSE,"BP Amoco Summary";"Base_MOD_CashFlows",#N/A,FALSE,"BP Amoco Summary"}</definedName>
    <definedName name="wrn.Belegschaftsbericht." localSheetId="17"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8"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17"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7"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7"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7" hidden="1">{#N/A,#N/A,FALSE,"F_Plan";#N/A,#N/A,FALSE,"Parameter"}</definedName>
    <definedName name="wrn.BPlan." hidden="1">{#N/A,#N/A,FALSE,"F_Plan";#N/A,#N/A,FALSE,"Parameter"}</definedName>
    <definedName name="wrn.BS." localSheetId="18" hidden="1">{"AS",#N/A,FALSE,"Dec_BS";"LIAB",#N/A,FALSE,"Dec_BS"}</definedName>
    <definedName name="wrn.BS." localSheetId="19" hidden="1">{"AS",#N/A,FALSE,"Dec_BS";"LIAB",#N/A,FALSE,"Dec_BS"}</definedName>
    <definedName name="wrn.BS." localSheetId="17" hidden="1">{"AS",#N/A,FALSE,"Dec_BS";"LIAB",#N/A,FALSE,"Dec_BS"}</definedName>
    <definedName name="wrn.BS." hidden="1">{"AS",#N/A,FALSE,"Dec_BS";"LIAB",#N/A,FALSE,"Dec_BS"}</definedName>
    <definedName name="wrn.BS.1" localSheetId="18" hidden="1">{"AS",#N/A,FALSE,"Dec_BS";"LIAB",#N/A,FALSE,"Dec_BS"}</definedName>
    <definedName name="wrn.BS.1" localSheetId="19" hidden="1">{"AS",#N/A,FALSE,"Dec_BS";"LIAB",#N/A,FALSE,"Dec_BS"}</definedName>
    <definedName name="wrn.BS.1" localSheetId="17" hidden="1">{"AS",#N/A,FALSE,"Dec_BS";"LIAB",#N/A,FALSE,"Dec_BS"}</definedName>
    <definedName name="wrn.BS.1" hidden="1">{"AS",#N/A,FALSE,"Dec_BS";"LIAB",#N/A,FALSE,"Dec_BS"}</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8" hidden="1">{"Cumm_TH",#N/A,FALSE,"IS";"BS_TH",#N/A,FALSE,"98_B_BS";"Cumm_TH",#N/A,FALSE,"98_B_CF"}</definedName>
    <definedName name="wrn.Budget." localSheetId="19" hidden="1">{"Cumm_TH",#N/A,FALSE,"IS";"BS_TH",#N/A,FALSE,"98_B_BS";"Cumm_TH",#N/A,FALSE,"98_B_CF"}</definedName>
    <definedName name="wrn.Budget." localSheetId="17" hidden="1">{"Cumm_TH",#N/A,FALSE,"IS";"BS_TH",#N/A,FALSE,"98_B_BS";"Cumm_TH",#N/A,FALSE,"98_B_CF"}</definedName>
    <definedName name="wrn.Budget." hidden="1">{"Cumm_TH",#N/A,FALSE,"IS";"BS_TH",#N/A,FALSE,"98_B_BS";"Cumm_TH",#N/A,FALSE,"98_B_CF"}</definedName>
    <definedName name="wrn.Budget._.draft." localSheetId="18" hidden="1">{#N/A,#N/A,FALSE,"Valsum";#N/A,#N/A,FALSE,"Value";#N/A,#N/A,FALSE,"Tonnes";#N/A,#N/A,FALSE,"PackVal"}</definedName>
    <definedName name="wrn.Budget._.draft." localSheetId="19" hidden="1">{#N/A,#N/A,FALSE,"Valsum";#N/A,#N/A,FALSE,"Value";#N/A,#N/A,FALSE,"Tonnes";#N/A,#N/A,FALSE,"PackVal"}</definedName>
    <definedName name="wrn.Budget._.draft." localSheetId="17" hidden="1">{#N/A,#N/A,FALSE,"Valsum";#N/A,#N/A,FALSE,"Value";#N/A,#N/A,FALSE,"Tonnes";#N/A,#N/A,FALSE,"PackVal"}</definedName>
    <definedName name="wrn.Budget._.draft." hidden="1">{#N/A,#N/A,FALSE,"Valsum";#N/A,#N/A,FALSE,"Value";#N/A,#N/A,FALSE,"Tonnes";#N/A,#N/A,FALSE,"PackVal"}</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7"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8"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localSheetId="17"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7" hidden="1">{"Bus_Plan_Sht",#N/A,FALSE,"Bus Plan Sht"}</definedName>
    <definedName name="wrn.Bus._.Plan." hidden="1">{"Bus_Plan_Sht",#N/A,FALSE,"Bus Plan Sht"}</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8"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localSheetId="17"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8" hidden="1">{#N/A,#N/A,FALSE,"Grafik Vermögen";#N/A,#N/A,FALSE,"Grafik Finanz";#N/A,#N/A,FALSE,"Grafik Erfolg"}</definedName>
    <definedName name="wrn.BWL._.Grafik." localSheetId="19" hidden="1">{#N/A,#N/A,FALSE,"Grafik Vermögen";#N/A,#N/A,FALSE,"Grafik Finanz";#N/A,#N/A,FALSE,"Grafik Erfolg"}</definedName>
    <definedName name="wrn.BWL._.Grafik." localSheetId="17" hidden="1">{#N/A,#N/A,FALSE,"Grafik Vermögen";#N/A,#N/A,FALSE,"Grafik Finanz";#N/A,#N/A,FALSE,"Grafik Erfolg"}</definedName>
    <definedName name="wrn.BWL._.Grafik." hidden="1">{#N/A,#N/A,FALSE,"Grafik Vermögen";#N/A,#N/A,FALSE,"Grafik Finanz";#N/A,#N/A,FALSE,"Grafik Erfolg"}</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8" hidden="1">{#N/A,#N/A,FALSE,"DI 2 YEAR MASTER SCHEDULE"}</definedName>
    <definedName name="wrn.CapersPlotter." localSheetId="19" hidden="1">{#N/A,#N/A,FALSE,"DI 2 YEAR MASTER SCHEDULE"}</definedName>
    <definedName name="wrn.CapersPlotter." localSheetId="17" hidden="1">{#N/A,#N/A,FALSE,"DI 2 YEAR MASTER SCHEDULE"}</definedName>
    <definedName name="wrn.CapersPlotter." hidden="1">{#N/A,#N/A,FALSE,"DI 2 YEAR MASTER SCHEDULE"}</definedName>
    <definedName name="wrn.CEG._.BMI._.9798." localSheetId="17"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8"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localSheetId="17"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7"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8"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localSheetId="17"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17"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8" hidden="1">{"BS_TH",#N/A,FALSE,"MPI_ConsBS_Adj";"Cumm_TH",#N/A,FALSE,"MPI_ConsCF_Adj"}</definedName>
    <definedName name="wrn.Cons_Adj." localSheetId="19" hidden="1">{"BS_TH",#N/A,FALSE,"MPI_ConsBS_Adj";"Cumm_TH",#N/A,FALSE,"MPI_ConsCF_Adj"}</definedName>
    <definedName name="wrn.Cons_Adj." localSheetId="17" hidden="1">{"BS_TH",#N/A,FALSE,"MPI_ConsBS_Adj";"Cumm_TH",#N/A,FALSE,"MPI_ConsCF_Adj"}</definedName>
    <definedName name="wrn.Cons_Adj." hidden="1">{"BS_TH",#N/A,FALSE,"MPI_ConsBS_Adj";"Cumm_TH",#N/A,FALSE,"MPI_ConsCF_Adj"}</definedName>
    <definedName name="wrn.cons_adj.1" localSheetId="18" hidden="1">{"BS_TH",#N/A,FALSE,"MPI_ConsBS_Adj";"Cumm_TH",#N/A,FALSE,"MPI_ConsCF_Adj"}</definedName>
    <definedName name="wrn.cons_adj.1" localSheetId="19" hidden="1">{"BS_TH",#N/A,FALSE,"MPI_ConsBS_Adj";"Cumm_TH",#N/A,FALSE,"MPI_ConsCF_Adj"}</definedName>
    <definedName name="wrn.cons_adj.1" localSheetId="17" hidden="1">{"BS_TH",#N/A,FALSE,"MPI_ConsBS_Adj";"Cumm_TH",#N/A,FALSE,"MPI_ConsCF_Adj"}</definedName>
    <definedName name="wrn.cons_adj.1" hidden="1">{"BS_TH",#N/A,FALSE,"MPI_ConsBS_Adj";"Cumm_TH",#N/A,FALSE,"MPI_ConsCF_Adj"}</definedName>
    <definedName name="wrn.Conservative." localSheetId="18"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localSheetId="17"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8"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localSheetId="17"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7" hidden="1">{#N/A,#N/A,FALSE,"Contribution Analysis"}</definedName>
    <definedName name="wrn.contribution." hidden="1">{#N/A,#N/A,FALSE,"Contribution Analysis"}</definedName>
    <definedName name="wrn.copeland." localSheetId="18"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localSheetId="17"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8"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17"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8" hidden="1">{"ReportTop",#N/A,FALSE,"report top"}</definedName>
    <definedName name="wrn.cotop." localSheetId="19" hidden="1">{"ReportTop",#N/A,FALSE,"report top"}</definedName>
    <definedName name="wrn.cotop." localSheetId="17" hidden="1">{"ReportTop",#N/A,FALSE,"report top"}</definedName>
    <definedName name="wrn.cotop." hidden="1">{"ReportTop",#N/A,FALSE,"report top"}</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7" hidden="1">{"orixcsc",#N/A,FALSE,"ORIX CSC";"orixcsc2",#N/A,FALSE,"ORIX CSC"}</definedName>
    <definedName name="wrn.csc." hidden="1">{"orixcsc",#N/A,FALSE,"ORIX CSC";"orixcsc2",#N/A,FALSE,"ORIX CSC"}</definedName>
    <definedName name="wrn.csc2." localSheetId="17" hidden="1">{#N/A,#N/A,FALSE,"ORIX CSC"}</definedName>
    <definedName name="wrn.csc2." hidden="1">{#N/A,#N/A,FALSE,"ORIX CSC"}</definedName>
    <definedName name="wrn.dcf." localSheetId="17"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7"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8" hidden="1">{"Exp",#N/A,FALSE,"Dir of Prg Off";"Sal",#N/A,FALSE,"Dir of Prg Off";"Sum",#N/A,FALSE,"Dir of Prg Off"}</definedName>
    <definedName name="wrn.Dir._.Of._.Prg._.Off." localSheetId="19" hidden="1">{"Exp",#N/A,FALSE,"Dir of Prg Off";"Sal",#N/A,FALSE,"Dir of Prg Off";"Sum",#N/A,FALSE,"Dir of Prg Off"}</definedName>
    <definedName name="wrn.Dir._.Of._.Prg._.Off." localSheetId="17" hidden="1">{"Exp",#N/A,FALSE,"Dir of Prg Off";"Sal",#N/A,FALSE,"Dir of Prg Off";"Sum",#N/A,FALSE,"Dir of Prg Off"}</definedName>
    <definedName name="wrn.Dir._.Of._.Prg._.Off."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Mark." localSheetId="18" hidden="1">{#N/A,#N/A,FALSE,"DM ACS";#N/A,#N/A,FALSE,"DM P&amp;L";#N/A,#N/A,FALSE,"DM BS";#N/A,#N/A,FALSE,"DM CF"}</definedName>
    <definedName name="wrn.DMark." localSheetId="19" hidden="1">{#N/A,#N/A,FALSE,"DM ACS";#N/A,#N/A,FALSE,"DM P&amp;L";#N/A,#N/A,FALSE,"DM BS";#N/A,#N/A,FALSE,"DM CF"}</definedName>
    <definedName name="wrn.DMark." localSheetId="17" hidden="1">{#N/A,#N/A,FALSE,"DM ACS";#N/A,#N/A,FALSE,"DM P&amp;L";#N/A,#N/A,FALSE,"DM BS";#N/A,#N/A,FALSE,"DM CF"}</definedName>
    <definedName name="wrn.DMark." hidden="1">{#N/A,#N/A,FALSE,"DM ACS";#N/A,#N/A,FALSE,"DM P&amp;L";#N/A,#N/A,FALSE,"DM BS";#N/A,#N/A,FALSE,"DM CF"}</definedName>
    <definedName name="wrn.Dollars." localSheetId="18" hidden="1">{#N/A,#N/A,FALSE,"$ ACS";#N/A,#N/A,FALSE,"$ P&amp;L";#N/A,#N/A,FALSE,"$ BS";#N/A,#N/A,FALSE,"$ CF"}</definedName>
    <definedName name="wrn.Dollars." localSheetId="19" hidden="1">{#N/A,#N/A,FALSE,"$ ACS";#N/A,#N/A,FALSE,"$ P&amp;L";#N/A,#N/A,FALSE,"$ BS";#N/A,#N/A,FALSE,"$ CF"}</definedName>
    <definedName name="wrn.Dollars." localSheetId="17" hidden="1">{#N/A,#N/A,FALSE,"$ ACS";#N/A,#N/A,FALSE,"$ P&amp;L";#N/A,#N/A,FALSE,"$ BS";#N/A,#N/A,FALSE,"$ CF"}</definedName>
    <definedName name="wrn.Dollars." hidden="1">{#N/A,#N/A,FALSE,"$ ACS";#N/A,#N/A,FALSE,"$ P&amp;L";#N/A,#N/A,FALSE,"$ BS";#N/A,#N/A,FALSE,"$ CF"}</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17"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7" hidden="1">{#N/A,#N/A,TRUE,"5.2 LIVRARI (TROL)-BURO"}</definedName>
    <definedName name="wrn.druck14." hidden="1">{#N/A,#N/A,TRUE,"5.2 LIVRARI (TROL)-BURO"}</definedName>
    <definedName name="wrn.Edutainment._.Priority._.List." localSheetId="18" hidden="1">{#N/A,#N/A,FALSE,"DI 2 YEAR MASTER SCHEDULE"}</definedName>
    <definedName name="wrn.Edutainment._.Priority._.List." localSheetId="19" hidden="1">{#N/A,#N/A,FALSE,"DI 2 YEAR MASTER SCHEDULE"}</definedName>
    <definedName name="wrn.Edutainment._.Priority._.List." localSheetId="17" hidden="1">{#N/A,#N/A,FALSE,"DI 2 YEAR MASTER SCHEDULE"}</definedName>
    <definedName name="wrn.Edutainment._.Priority._.List." hidden="1">{#N/A,#N/A,FALSE,"DI 2 YEAR MASTER SCHEDULE"}</definedName>
    <definedName name="wrn.ehmd." localSheetId="18" hidden="1">{#N/A,#N/A,FALSE,"EHMD SK";#N/A,#N/A,FALSE,"EHMD RG"}</definedName>
    <definedName name="wrn.ehmd." localSheetId="19" hidden="1">{#N/A,#N/A,FALSE,"EHMD SK";#N/A,#N/A,FALSE,"EHMD RG"}</definedName>
    <definedName name="wrn.ehmd." localSheetId="17" hidden="1">{#N/A,#N/A,FALSE,"EHMD SK";#N/A,#N/A,FALSE,"EHMD RG"}</definedName>
    <definedName name="wrn.ehmd." hidden="1">{#N/A,#N/A,FALSE,"EHMD SK";#N/A,#N/A,FALSE,"EHMD RG"}</definedName>
    <definedName name="wrn.Ergebnisbericht._.Hellma." localSheetId="18"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localSheetId="17"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8"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localSheetId="17"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8" hidden="1">{#N/A,#N/A,FALSE,"ERLBIL";#N/A,#N/A,FALSE,"ERLGUV"}</definedName>
    <definedName name="wrn.Erläuterungen." localSheetId="19" hidden="1">{#N/A,#N/A,FALSE,"ERLBIL";#N/A,#N/A,FALSE,"ERLGUV"}</definedName>
    <definedName name="wrn.Erläuterungen." localSheetId="17" hidden="1">{#N/A,#N/A,FALSE,"ERLBIL";#N/A,#N/A,FALSE,"ERLGUV"}</definedName>
    <definedName name="wrn.Erläuterungen." hidden="1">{#N/A,#N/A,FALSE,"ERLBIL";#N/A,#N/A,FALSE,"ERLGUV"}</definedName>
    <definedName name="wrn.Estimated._.Tax._.Payment." localSheetId="18" hidden="1">{"FSC Cons",#N/A,FALSE,"FSC Cons";"Cisco",#N/A,FALSE,"Cisco";#N/A,#N/A,FALSE,"FY97 YTD"}</definedName>
    <definedName name="wrn.Estimated._.Tax._.Payment." localSheetId="19" hidden="1">{"FSC Cons",#N/A,FALSE,"FSC Cons";"Cisco",#N/A,FALSE,"Cisco";#N/A,#N/A,FALSE,"FY97 YTD"}</definedName>
    <definedName name="wrn.Estimated._.Tax._.Payment." localSheetId="17" hidden="1">{"FSC Cons",#N/A,FALSE,"FSC Cons";"Cisco",#N/A,FALSE,"Cisco";#N/A,#N/A,FALSE,"FY97 YTD"}</definedName>
    <definedName name="wrn.Estimated._.Tax._.Payment." hidden="1">{"FSC Cons",#N/A,FALSE,"FSC Cons";"Cisco",#N/A,FALSE,"Cisco";#N/A,#N/A,FALSE,"FY97 YTD"}</definedName>
    <definedName name="wrn.Eurofinance91125." localSheetId="17" hidden="1">{#N/A,#N/A,TRUE,"Fields";#N/A,#N/A,TRUE,"Sens"}</definedName>
    <definedName name="wrn.Eurofinance91125." hidden="1">{#N/A,#N/A,TRUE,"Fields";#N/A,#N/A,TRUE,"Sens"}</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17"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17"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17"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17"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17"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7"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8"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localSheetId="17"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8" hidden="1">{"Sum",#N/A,FALSE,"Finance";"Exp",#N/A,FALSE,"Finance";"Sal",#N/A,FALSE,"Finance"}</definedName>
    <definedName name="wrn.Fin." localSheetId="19" hidden="1">{"Sum",#N/A,FALSE,"Finance";"Exp",#N/A,FALSE,"Finance";"Sal",#N/A,FALSE,"Finance"}</definedName>
    <definedName name="wrn.Fin." localSheetId="17" hidden="1">{"Sum",#N/A,FALSE,"Finance";"Exp",#N/A,FALSE,"Finance";"Sal",#N/A,FALSE,"Finance"}</definedName>
    <definedName name="wrn.Fin." hidden="1">{"Sum",#N/A,FALSE,"Finance";"Exp",#N/A,FALSE,"Finance";"Sal",#N/A,FALSE,"Finance"}</definedName>
    <definedName name="wrn.fin.1" localSheetId="18" hidden="1">{"Sum",#N/A,FALSE,"Finance";"Exp",#N/A,FALSE,"Finance";"Sal",#N/A,FALSE,"Finance"}</definedName>
    <definedName name="wrn.fin.1" localSheetId="19" hidden="1">{"Sum",#N/A,FALSE,"Finance";"Exp",#N/A,FALSE,"Finance";"Sal",#N/A,FALSE,"Finance"}</definedName>
    <definedName name="wrn.fin.1" localSheetId="17" hidden="1">{"Sum",#N/A,FALSE,"Finance";"Exp",#N/A,FALSE,"Finance";"Sal",#N/A,FALSE,"Finance"}</definedName>
    <definedName name="wrn.fin.1" hidden="1">{"Sum",#N/A,FALSE,"Finance";"Exp",#N/A,FALSE,"Finance";"Sal",#N/A,FALSE,"Finance"}</definedName>
    <definedName name="wrn.fin.1_1" localSheetId="18" hidden="1">{"Sum",#N/A,FALSE,"Finance";"Exp",#N/A,FALSE,"Finance";"Sal",#N/A,FALSE,"Finance"}</definedName>
    <definedName name="wrn.fin.1_1" localSheetId="19" hidden="1">{"Sum",#N/A,FALSE,"Finance";"Exp",#N/A,FALSE,"Finance";"Sal",#N/A,FALSE,"Finance"}</definedName>
    <definedName name="wrn.fin.1_1" localSheetId="17" hidden="1">{"Sum",#N/A,FALSE,"Finance";"Exp",#N/A,FALSE,"Finance";"Sal",#N/A,FALSE,"Finance"}</definedName>
    <definedName name="wrn.fin.1_1" hidden="1">{"Sum",#N/A,FALSE,"Finance";"Exp",#N/A,FALSE,"Finance";"Sal",#N/A,FALSE,"Finance"}</definedName>
    <definedName name="wrn.Fin.2" localSheetId="18" hidden="1">{"Sum",#N/A,FALSE,"Finance";"Exp",#N/A,FALSE,"Finance";"Sal",#N/A,FALSE,"Finance"}</definedName>
    <definedName name="wrn.Fin.2" localSheetId="19" hidden="1">{"Sum",#N/A,FALSE,"Finance";"Exp",#N/A,FALSE,"Finance";"Sal",#N/A,FALSE,"Finance"}</definedName>
    <definedName name="wrn.Fin.2" localSheetId="17" hidden="1">{"Sum",#N/A,FALSE,"Finance";"Exp",#N/A,FALSE,"Finance";"Sal",#N/A,FALSE,"Finance"}</definedName>
    <definedName name="wrn.Fin.2" hidden="1">{"Sum",#N/A,FALSE,"Finance";"Exp",#N/A,FALSE,"Finance";"Sal",#N/A,FALSE,"Finance"}</definedName>
    <definedName name="wrn.FINANCE1." localSheetId="18" hidden="1">{#N/A,#N/A,FALSE,"Finance"}</definedName>
    <definedName name="wrn.FINANCE1." localSheetId="19" hidden="1">{#N/A,#N/A,FALSE,"Finance"}</definedName>
    <definedName name="wrn.FINANCE1." localSheetId="17" hidden="1">{#N/A,#N/A,FALSE,"Finance"}</definedName>
    <definedName name="wrn.FINANCE1." hidden="1">{#N/A,#N/A,FALSE,"Finance"}</definedName>
    <definedName name="wrn.Firmenbuch." localSheetId="18"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localSheetId="17"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17"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8" hidden="1">{"frvgl_ag",#N/A,FALSE,"FRPRINT";"frvgl_domestic",#N/A,FALSE,"FRPRINT";"frvgl_int_sales",#N/A,FALSE,"FRPRINT"}</definedName>
    <definedName name="wrn.FRVGL_AG." localSheetId="19" hidden="1">{"frvgl_ag",#N/A,FALSE,"FRPRINT";"frvgl_domestic",#N/A,FALSE,"FRPRINT";"frvgl_int_sales",#N/A,FALSE,"FRPRINT"}</definedName>
    <definedName name="wrn.FRVGL_AG." localSheetId="17" hidden="1">{"frvgl_ag",#N/A,FALSE,"FRPRINT";"frvgl_domestic",#N/A,FALSE,"FRPRINT";"frvgl_int_sales",#N/A,FALSE,"FRPRINT"}</definedName>
    <definedName name="wrn.FRVGL_AG." hidden="1">{"frvgl_ag",#N/A,FALSE,"FRPRINT";"frvgl_domestic",#N/A,FALSE,"FRPRINT";"frvgl_int_sales",#N/A,FALSE,"FRPRINT"}</definedName>
    <definedName name="wrn.Full._.Month._.Report." localSheetId="18"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localSheetId="17"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8" hidden="1">{#N/A,#N/A,FALSE,"FUSITE SK";#N/A,#N/A,FALSE,"FUSITE RG"}</definedName>
    <definedName name="wrn.fusite." localSheetId="19" hidden="1">{#N/A,#N/A,FALSE,"FUSITE SK";#N/A,#N/A,FALSE,"FUSITE RG"}</definedName>
    <definedName name="wrn.fusite." localSheetId="17" hidden="1">{#N/A,#N/A,FALSE,"FUSITE SK";#N/A,#N/A,FALSE,"FUSITE RG"}</definedName>
    <definedName name="wrn.fusite." hidden="1">{#N/A,#N/A,FALSE,"FUSITE SK";#N/A,#N/A,FALSE,"FUSITE RG"}</definedName>
    <definedName name="wrn.GD_Off." localSheetId="18" hidden="1">{"Exp",#N/A,FALSE,"GD Office";"Sal",#N/A,FALSE,"GD Office";"Sum",#N/A,FALSE,"GD Office"}</definedName>
    <definedName name="wrn.GD_Off." localSheetId="19" hidden="1">{"Exp",#N/A,FALSE,"GD Office";"Sal",#N/A,FALSE,"GD Office";"Sum",#N/A,FALSE,"GD Office"}</definedName>
    <definedName name="wrn.GD_Off." localSheetId="17" hidden="1">{"Exp",#N/A,FALSE,"GD Office";"Sal",#N/A,FALSE,"GD Office";"Sum",#N/A,FALSE,"GD Office"}</definedName>
    <definedName name="wrn.GD_Off." hidden="1">{"Exp",#N/A,FALSE,"GD Office";"Sal",#N/A,FALSE,"GD Office";"Sum",#N/A,FALSE,"GD Office"}</definedName>
    <definedName name="wrn.GD_Off._1" localSheetId="18" hidden="1">{"Exp",#N/A,FALSE,"GD Office";"Sal",#N/A,FALSE,"GD Office";"Sum",#N/A,FALSE,"GD Office"}</definedName>
    <definedName name="wrn.GD_Off._1" localSheetId="19" hidden="1">{"Exp",#N/A,FALSE,"GD Office";"Sal",#N/A,FALSE,"GD Office";"Sum",#N/A,FALSE,"GD Office"}</definedName>
    <definedName name="wrn.GD_Off._1" localSheetId="17" hidden="1">{"Exp",#N/A,FALSE,"GD Office";"Sal",#N/A,FALSE,"GD Office";"Sum",#N/A,FALSE,"GD Office"}</definedName>
    <definedName name="wrn.GD_Off._1" hidden="1">{"Exp",#N/A,FALSE,"GD Office";"Sal",#N/A,FALSE,"GD Office";"Sum",#N/A,FALSE,"GD Office"}</definedName>
    <definedName name="wrn.GD_off.1" localSheetId="18" hidden="1">{"Exp",#N/A,FALSE,"GD Office";"Sal",#N/A,FALSE,"GD Office";"Sum",#N/A,FALSE,"GD Office"}</definedName>
    <definedName name="wrn.GD_off.1" localSheetId="19" hidden="1">{"Exp",#N/A,FALSE,"GD Office";"Sal",#N/A,FALSE,"GD Office";"Sum",#N/A,FALSE,"GD Office"}</definedName>
    <definedName name="wrn.GD_off.1" localSheetId="17" hidden="1">{"Exp",#N/A,FALSE,"GD Office";"Sal",#N/A,FALSE,"GD Office";"Sum",#N/A,FALSE,"GD Office"}</definedName>
    <definedName name="wrn.GD_off.1" hidden="1">{"Exp",#N/A,FALSE,"GD Office";"Sal",#N/A,FALSE,"GD Office";"Sum",#N/A,FALSE,"GD Office"}</definedName>
    <definedName name="wrn.GD_off.1.2" localSheetId="18" hidden="1">{"Exp",#N/A,FALSE,"GD Office";"Sal",#N/A,FALSE,"GD Office";"Sum",#N/A,FALSE,"GD Office"}</definedName>
    <definedName name="wrn.GD_off.1.2" localSheetId="19" hidden="1">{"Exp",#N/A,FALSE,"GD Office";"Sal",#N/A,FALSE,"GD Office";"Sum",#N/A,FALSE,"GD Office"}</definedName>
    <definedName name="wrn.GD_off.1.2" localSheetId="17" hidden="1">{"Exp",#N/A,FALSE,"GD Office";"Sal",#N/A,FALSE,"GD Office";"Sum",#N/A,FALSE,"GD Office"}</definedName>
    <definedName name="wrn.GD_off.1.2" hidden="1">{"Exp",#N/A,FALSE,"GD Office";"Sal",#N/A,FALSE,"GD Office";"Sum",#N/A,FALSE,"GD Office"}</definedName>
    <definedName name="wrn.GD_Res." localSheetId="18" hidden="1">{"Sal",#N/A,FALSE,"GD Research";"Sum",#N/A,FALSE,"GD Research";"Exp",#N/A,FALSE,"GD Research"}</definedName>
    <definedName name="wrn.GD_Res." localSheetId="19" hidden="1">{"Sal",#N/A,FALSE,"GD Research";"Sum",#N/A,FALSE,"GD Research";"Exp",#N/A,FALSE,"GD Research"}</definedName>
    <definedName name="wrn.GD_Res." localSheetId="17" hidden="1">{"Sal",#N/A,FALSE,"GD Research";"Sum",#N/A,FALSE,"GD Research";"Exp",#N/A,FALSE,"GD Research"}</definedName>
    <definedName name="wrn.GD_Res." hidden="1">{"Sal",#N/A,FALSE,"GD Research";"Sum",#N/A,FALSE,"GD Research";"Exp",#N/A,FALSE,"GD Research"}</definedName>
    <definedName name="wrn.GD_Res.1" localSheetId="18" hidden="1">{"Sal",#N/A,FALSE,"GD Research";"Sum",#N/A,FALSE,"GD Research";"Exp",#N/A,FALSE,"GD Research"}</definedName>
    <definedName name="wrn.GD_Res.1" localSheetId="19" hidden="1">{"Sal",#N/A,FALSE,"GD Research";"Sum",#N/A,FALSE,"GD Research";"Exp",#N/A,FALSE,"GD Research"}</definedName>
    <definedName name="wrn.GD_Res.1" localSheetId="17" hidden="1">{"Sal",#N/A,FALSE,"GD Research";"Sum",#N/A,FALSE,"GD Research";"Exp",#N/A,FALSE,"GD Research"}</definedName>
    <definedName name="wrn.GD_Res.1" hidden="1">{"Sal",#N/A,FALSE,"GD Research";"Sum",#N/A,FALSE,"GD Research";"Exp",#N/A,FALSE,"GD Research"}</definedName>
    <definedName name="wrn.GD_Res.2" localSheetId="18" hidden="1">{"Sal",#N/A,FALSE,"GD Research";"Sum",#N/A,FALSE,"GD Research";"Exp",#N/A,FALSE,"GD Research"}</definedName>
    <definedName name="wrn.GD_Res.2" localSheetId="19" hidden="1">{"Sal",#N/A,FALSE,"GD Research";"Sum",#N/A,FALSE,"GD Research";"Exp",#N/A,FALSE,"GD Research"}</definedName>
    <definedName name="wrn.GD_Res.2" localSheetId="17" hidden="1">{"Sal",#N/A,FALSE,"GD Research";"Sum",#N/A,FALSE,"GD Research";"Exp",#N/A,FALSE,"GD Research"}</definedName>
    <definedName name="wrn.GD_Res.2" hidden="1">{"Sal",#N/A,FALSE,"GD Research";"Sum",#N/A,FALSE,"GD Research";"Exp",#N/A,FALSE,"GD Research"}</definedName>
    <definedName name="wrn.GD_Trng." localSheetId="18" hidden="1">{"Sum",#N/A,FALSE,"GD Training";"Exp",#N/A,FALSE,"GD Training";"Sal",#N/A,FALSE,"GD Training"}</definedName>
    <definedName name="wrn.GD_Trng." localSheetId="19" hidden="1">{"Sum",#N/A,FALSE,"GD Training";"Exp",#N/A,FALSE,"GD Training";"Sal",#N/A,FALSE,"GD Training"}</definedName>
    <definedName name="wrn.GD_Trng." localSheetId="17" hidden="1">{"Sum",#N/A,FALSE,"GD Training";"Exp",#N/A,FALSE,"GD Training";"Sal",#N/A,FALSE,"GD Training"}</definedName>
    <definedName name="wrn.GD_Trng." hidden="1">{"Sum",#N/A,FALSE,"GD Training";"Exp",#N/A,FALSE,"GD Training";"Sal",#N/A,FALSE,"GD Training"}</definedName>
    <definedName name="wrn.GD_Trng.1" localSheetId="18" hidden="1">{"Sum",#N/A,FALSE,"GD Training";"Exp",#N/A,FALSE,"GD Training";"Sal",#N/A,FALSE,"GD Training"}</definedName>
    <definedName name="wrn.GD_Trng.1" localSheetId="19" hidden="1">{"Sum",#N/A,FALSE,"GD Training";"Exp",#N/A,FALSE,"GD Training";"Sal",#N/A,FALSE,"GD Training"}</definedName>
    <definedName name="wrn.GD_Trng.1" localSheetId="17" hidden="1">{"Sum",#N/A,FALSE,"GD Training";"Exp",#N/A,FALSE,"GD Training";"Sal",#N/A,FALSE,"GD Training"}</definedName>
    <definedName name="wrn.GD_Trng.1" hidden="1">{"Sum",#N/A,FALSE,"GD Training";"Exp",#N/A,FALSE,"GD Training";"Sal",#N/A,FALSE,"GD Training"}</definedName>
    <definedName name="wrn.GD_trng.1.2" localSheetId="18" hidden="1">{"Sum",#N/A,FALSE,"GD Training";"Exp",#N/A,FALSE,"GD Training";"Sal",#N/A,FALSE,"GD Training"}</definedName>
    <definedName name="wrn.GD_trng.1.2" localSheetId="19" hidden="1">{"Sum",#N/A,FALSE,"GD Training";"Exp",#N/A,FALSE,"GD Training";"Sal",#N/A,FALSE,"GD Training"}</definedName>
    <definedName name="wrn.GD_trng.1.2" localSheetId="17" hidden="1">{"Sum",#N/A,FALSE,"GD Training";"Exp",#N/A,FALSE,"GD Training";"Sal",#N/A,FALSE,"GD Training"}</definedName>
    <definedName name="wrn.GD_trng.1.2" hidden="1">{"Sum",#N/A,FALSE,"GD Training";"Exp",#N/A,FALSE,"GD Training";"Sal",#N/A,FALSE,"GD Training"}</definedName>
    <definedName name="wrn.GD_Trng.2" localSheetId="18" hidden="1">{"Sum",#N/A,FALSE,"GD Training";"Exp",#N/A,FALSE,"GD Training";"Sal",#N/A,FALSE,"GD Training"}</definedName>
    <definedName name="wrn.GD_Trng.2" localSheetId="19" hidden="1">{"Sum",#N/A,FALSE,"GD Training";"Exp",#N/A,FALSE,"GD Training";"Sal",#N/A,FALSE,"GD Training"}</definedName>
    <definedName name="wrn.GD_Trng.2" localSheetId="17" hidden="1">{"Sum",#N/A,FALSE,"GD Training";"Exp",#N/A,FALSE,"GD Training";"Sal",#N/A,FALSE,"GD Training"}</definedName>
    <definedName name="wrn.GD_Trng.2" hidden="1">{"Sum",#N/A,FALSE,"GD Training";"Exp",#N/A,FALSE,"GD Training";"Sal",#N/A,FALSE,"GD Training"}</definedName>
    <definedName name="wrn.GDRes.1_2" localSheetId="18" hidden="1">{"Sal",#N/A,FALSE,"GD Research";"Sum",#N/A,FALSE,"GD Research";"Exp",#N/A,FALSE,"GD Research"}</definedName>
    <definedName name="wrn.GDRes.1_2" localSheetId="19" hidden="1">{"Sal",#N/A,FALSE,"GD Research";"Sum",#N/A,FALSE,"GD Research";"Exp",#N/A,FALSE,"GD Research"}</definedName>
    <definedName name="wrn.GDRes.1_2" localSheetId="17" hidden="1">{"Sal",#N/A,FALSE,"GD Research";"Sum",#N/A,FALSE,"GD Research";"Exp",#N/A,FALSE,"GD Research"}</definedName>
    <definedName name="wrn.GDRes.1_2" hidden="1">{"Sal",#N/A,FALSE,"GD Research";"Sum",#N/A,FALSE,"GD Research";"Exp",#N/A,FALSE,"GD Research"}</definedName>
    <definedName name="wrn.graph." localSheetId="18"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localSheetId="17"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8" hidden="1">{"fleisch",#N/A,FALSE,"WG HK";"food",#N/A,FALSE,"WG HK";"hartwaren",#N/A,FALSE,"WG HK";"weichwaren",#N/A,FALSE,"WG HK"}</definedName>
    <definedName name="wrn.Grup" localSheetId="19" hidden="1">{"fleisch",#N/A,FALSE,"WG HK";"food",#N/A,FALSE,"WG HK";"hartwaren",#N/A,FALSE,"WG HK";"weichwaren",#N/A,FALSE,"WG HK"}</definedName>
    <definedName name="wrn.Grup" localSheetId="17" hidden="1">{"fleisch",#N/A,FALSE,"WG HK";"food",#N/A,FALSE,"WG HK";"hartwaren",#N/A,FALSE,"WG HK";"weichwaren",#N/A,FALSE,"WG HK"}</definedName>
    <definedName name="wrn.Grup" hidden="1">{"fleisch",#N/A,FALSE,"WG HK";"food",#N/A,FALSE,"WG HK";"hartwaren",#N/A,FALSE,"WG HK";"weichwaren",#N/A,FALSE,"WG HK"}</definedName>
    <definedName name="wrn.Hollywood._.FF." localSheetId="18"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localSheetId="17"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8" hidden="1">{"Exp",#N/A,FALSE,"Human_Res";"Sal",#N/A,FALSE,"Human_Res";"Sum",#N/A,FALSE,"Human_Res"}</definedName>
    <definedName name="wrn.Hum_Res." localSheetId="19" hidden="1">{"Exp",#N/A,FALSE,"Human_Res";"Sal",#N/A,FALSE,"Human_Res";"Sum",#N/A,FALSE,"Human_Res"}</definedName>
    <definedName name="wrn.Hum_Res." localSheetId="17" hidden="1">{"Exp",#N/A,FALSE,"Human_Res";"Sal",#N/A,FALSE,"Human_Res";"Sum",#N/A,FALSE,"Human_Res"}</definedName>
    <definedName name="wrn.Hum_Res." hidden="1">{"Exp",#N/A,FALSE,"Human_Res";"Sal",#N/A,FALSE,"Human_Res";"Sum",#N/A,FALSE,"Human_Res"}</definedName>
    <definedName name="wrn.Hum_Res.1" localSheetId="18" hidden="1">{"Exp",#N/A,FALSE,"Human_Res";"Sal",#N/A,FALSE,"Human_Res";"Sum",#N/A,FALSE,"Human_Res"}</definedName>
    <definedName name="wrn.Hum_Res.1" localSheetId="19" hidden="1">{"Exp",#N/A,FALSE,"Human_Res";"Sal",#N/A,FALSE,"Human_Res";"Sum",#N/A,FALSE,"Human_Res"}</definedName>
    <definedName name="wrn.Hum_Res.1" localSheetId="17" hidden="1">{"Exp",#N/A,FALSE,"Human_Res";"Sal",#N/A,FALSE,"Human_Res";"Sum",#N/A,FALSE,"Human_Res"}</definedName>
    <definedName name="wrn.Hum_Res.1" hidden="1">{"Exp",#N/A,FALSE,"Human_Res";"Sal",#N/A,FALSE,"Human_Res";"Sum",#N/A,FALSE,"Human_Res"}</definedName>
    <definedName name="wrn.Hum_Res.1_2" localSheetId="18" hidden="1">{"Exp",#N/A,FALSE,"Human_Res";"Sal",#N/A,FALSE,"Human_Res";"Sum",#N/A,FALSE,"Human_Res"}</definedName>
    <definedName name="wrn.Hum_Res.1_2" localSheetId="19" hidden="1">{"Exp",#N/A,FALSE,"Human_Res";"Sal",#N/A,FALSE,"Human_Res";"Sum",#N/A,FALSE,"Human_Res"}</definedName>
    <definedName name="wrn.Hum_Res.1_2" localSheetId="17" hidden="1">{"Exp",#N/A,FALSE,"Human_Res";"Sal",#N/A,FALSE,"Human_Res";"Sum",#N/A,FALSE,"Human_Res"}</definedName>
    <definedName name="wrn.Hum_Res.1_2" hidden="1">{"Exp",#N/A,FALSE,"Human_Res";"Sal",#N/A,FALSE,"Human_Res";"Sum",#N/A,FALSE,"Human_Res"}</definedName>
    <definedName name="wrn.Hum_Res.2" localSheetId="18" hidden="1">{"Exp",#N/A,FALSE,"Human_Res";"Sal",#N/A,FALSE,"Human_Res";"Sum",#N/A,FALSE,"Human_Res"}</definedName>
    <definedName name="wrn.Hum_Res.2" localSheetId="19" hidden="1">{"Exp",#N/A,FALSE,"Human_Res";"Sal",#N/A,FALSE,"Human_Res";"Sum",#N/A,FALSE,"Human_Res"}</definedName>
    <definedName name="wrn.Hum_Res.2" localSheetId="17" hidden="1">{"Exp",#N/A,FALSE,"Human_Res";"Sal",#N/A,FALSE,"Human_Res";"Sum",#N/A,FALSE,"Human_Res"}</definedName>
    <definedName name="wrn.Hum_Res.2" hidden="1">{"Exp",#N/A,FALSE,"Human_Res";"Sal",#N/A,FALSE,"Human_Res";"Sum",#N/A,FALSE,"Human_Res"}</definedName>
    <definedName name="wrn.IMPR." localSheetId="17"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7" hidden="1">{"12 mois TARIF",#N/A,FALSE,"SLEVMI 12M"}</definedName>
    <definedName name="wrn.IMPR.TOT." hidden="1">{"12 mois TARIF",#N/A,FALSE,"SLEVMI 12M"}</definedName>
    <definedName name="wrn.Incremental." localSheetId="17"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7"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7"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8" hidden="1">{"assumptions",#N/A,FALSE,"Scenario 1";"valuation",#N/A,FALSE,"Scenario 1"}</definedName>
    <definedName name="wrn.IPO._.Valuation." localSheetId="19" hidden="1">{"assumptions",#N/A,FALSE,"Scenario 1";"valuation",#N/A,FALSE,"Scenario 1"}</definedName>
    <definedName name="wrn.IPO._.Valuation." localSheetId="17" hidden="1">{"assumptions",#N/A,FALSE,"Scenario 1";"valuation",#N/A,FALSE,"Scenario 1"}</definedName>
    <definedName name="wrn.IPO._.Valuation." hidden="1">{"assumptions",#N/A,FALSE,"Scenario 1";"valuation",#N/A,FALSE,"Scenario 1"}</definedName>
    <definedName name="wrn.IPSO." localSheetId="17" hidden="1">{"IPSO Devise",#N/A,FALSE,"IPSO";"IPSO FRF",#N/A,FALSE,"IPSO"}</definedName>
    <definedName name="wrn.IPSO." hidden="1">{"IPSO Devise",#N/A,FALSE,"IPSO";"IPSO FRF",#N/A,FALSE,"IPSO"}</definedName>
    <definedName name="wrn.IS_EXec_New." localSheetId="18"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localSheetId="17"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17"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17"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17"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8" hidden="1">{#N/A,#N/A,FALSE,"BILANZ";#N/A,#N/A,FALSE,"GUV";#N/A,#N/A,FALSE,"ANLAGEN";#N/A,#N/A,FALSE,"ANHANG"}</definedName>
    <definedName name="wrn.JA." localSheetId="19" hidden="1">{#N/A,#N/A,FALSE,"BILANZ";#N/A,#N/A,FALSE,"GUV";#N/A,#N/A,FALSE,"ANLAGEN";#N/A,#N/A,FALSE,"ANHANG"}</definedName>
    <definedName name="wrn.JA." localSheetId="17" hidden="1">{#N/A,#N/A,FALSE,"BILANZ";#N/A,#N/A,FALSE,"GUV";#N/A,#N/A,FALSE,"ANLAGEN";#N/A,#N/A,FALSE,"ANHANG"}</definedName>
    <definedName name="wrn.JA." hidden="1">{#N/A,#N/A,FALSE,"BILANZ";#N/A,#N/A,FALSE,"GUV";#N/A,#N/A,FALSE,"ANLAGEN";#N/A,#N/A,FALSE,"ANHANG"}</definedName>
    <definedName name="wrn.Japan_Capers_Ed._.Pub." localSheetId="18" hidden="1">{"Japan_Capers_Ed_Pub",#N/A,FALSE,"DI 2 YEAR MASTER SCHEDULE"}</definedName>
    <definedName name="wrn.Japan_Capers_Ed._.Pub." localSheetId="19" hidden="1">{"Japan_Capers_Ed_Pub",#N/A,FALSE,"DI 2 YEAR MASTER SCHEDULE"}</definedName>
    <definedName name="wrn.Japan_Capers_Ed._.Pub." localSheetId="17" hidden="1">{"Japan_Capers_Ed_Pub",#N/A,FALSE,"DI 2 YEAR MASTER SCHEDULE"}</definedName>
    <definedName name="wrn.Japan_Capers_Ed._.Pub." hidden="1">{"Japan_Capers_Ed_Pub",#N/A,FALSE,"DI 2 YEAR MASTER SCHEDULE"}</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17"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17"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17"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8"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localSheetId="17"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8"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localSheetId="17"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8" hidden="1">{"LBO Summary",#N/A,FALSE,"Summary"}</definedName>
    <definedName name="wrn.LBO._.Summary." localSheetId="19" hidden="1">{"LBO Summary",#N/A,FALSE,"Summary"}</definedName>
    <definedName name="wrn.LBO._.Summary." localSheetId="17" hidden="1">{"LBO Summary",#N/A,FALSE,"Summary"}</definedName>
    <definedName name="wrn.LBO._.Summary." hidden="1">{"LBO Summary",#N/A,FALSE,"Summary"}</definedName>
    <definedName name="wrn.Lcl_TV." localSheetId="18" hidden="1">{"Sum",#N/A,FALSE,"Local TV";"Exp",#N/A,FALSE,"Local TV";"Sal",#N/A,FALSE,"Local TV"}</definedName>
    <definedName name="wrn.Lcl_TV." localSheetId="19" hidden="1">{"Sum",#N/A,FALSE,"Local TV";"Exp",#N/A,FALSE,"Local TV";"Sal",#N/A,FALSE,"Local TV"}</definedName>
    <definedName name="wrn.Lcl_TV." localSheetId="17" hidden="1">{"Sum",#N/A,FALSE,"Local TV";"Exp",#N/A,FALSE,"Local TV";"Sal",#N/A,FALSE,"Local TV"}</definedName>
    <definedName name="wrn.Lcl_TV." hidden="1">{"Sum",#N/A,FALSE,"Local TV";"Exp",#N/A,FALSE,"Local TV";"Sal",#N/A,FALSE,"Local TV"}</definedName>
    <definedName name="wrn.Lcl_TV.1" localSheetId="18" hidden="1">{"Sum",#N/A,FALSE,"Local TV";"Exp",#N/A,FALSE,"Local TV";"Sal",#N/A,FALSE,"Local TV"}</definedName>
    <definedName name="wrn.Lcl_TV.1" localSheetId="19" hidden="1">{"Sum",#N/A,FALSE,"Local TV";"Exp",#N/A,FALSE,"Local TV";"Sal",#N/A,FALSE,"Local TV"}</definedName>
    <definedName name="wrn.Lcl_TV.1" localSheetId="17" hidden="1">{"Sum",#N/A,FALSE,"Local TV";"Exp",#N/A,FALSE,"Local TV";"Sal",#N/A,FALSE,"Local TV"}</definedName>
    <definedName name="wrn.Lcl_TV.1" hidden="1">{"Sum",#N/A,FALSE,"Local TV";"Exp",#N/A,FALSE,"Local TV";"Sal",#N/A,FALSE,"Local TV"}</definedName>
    <definedName name="wrn.Lcl_TV.1_2" localSheetId="18" hidden="1">{"Sum",#N/A,FALSE,"Local TV";"Exp",#N/A,FALSE,"Local TV";"Sal",#N/A,FALSE,"Local TV"}</definedName>
    <definedName name="wrn.Lcl_TV.1_2" localSheetId="19" hidden="1">{"Sum",#N/A,FALSE,"Local TV";"Exp",#N/A,FALSE,"Local TV";"Sal",#N/A,FALSE,"Local TV"}</definedName>
    <definedName name="wrn.Lcl_TV.1_2" localSheetId="17" hidden="1">{"Sum",#N/A,FALSE,"Local TV";"Exp",#N/A,FALSE,"Local TV";"Sal",#N/A,FALSE,"Local TV"}</definedName>
    <definedName name="wrn.Lcl_TV.1_2" hidden="1">{"Sum",#N/A,FALSE,"Local TV";"Exp",#N/A,FALSE,"Local TV";"Sal",#N/A,FALSE,"Local TV"}</definedName>
    <definedName name="wrn.Lcl_TV.2" localSheetId="18" hidden="1">{"Sum",#N/A,FALSE,"Local TV";"Exp",#N/A,FALSE,"Local TV";"Sal",#N/A,FALSE,"Local TV"}</definedName>
    <definedName name="wrn.Lcl_TV.2" localSheetId="19" hidden="1">{"Sum",#N/A,FALSE,"Local TV";"Exp",#N/A,FALSE,"Local TV";"Sal",#N/A,FALSE,"Local TV"}</definedName>
    <definedName name="wrn.Lcl_TV.2" localSheetId="17" hidden="1">{"Sum",#N/A,FALSE,"Local TV";"Exp",#N/A,FALSE,"Local TV";"Sal",#N/A,FALSE,"Local TV"}</definedName>
    <definedName name="wrn.Lcl_TV.2" hidden="1">{"Sum",#N/A,FALSE,"Local TV";"Exp",#N/A,FALSE,"Local TV";"Sal",#N/A,FALSE,"Local TV"}</definedName>
    <definedName name="wrn.liqplan." localSheetId="17" hidden="1">{#N/A,#N/A,TRUE,"liquidity plan";#N/A,#N/A,TRUE,"Invoices payment";#N/A,#N/A,TRUE,"Deposit"}</definedName>
    <definedName name="wrn.liqplan." hidden="1">{#N/A,#N/A,TRUE,"liquidity plan";#N/A,#N/A,TRUE,"Invoices payment";#N/A,#N/A,TRUE,"Deposit"}</definedName>
    <definedName name="wrn.list" localSheetId="18" hidden="1">{"weichwaren",#N/A,FALSE,"Liste 1";"hartwaren",#N/A,FALSE,"Liste 1";"food",#N/A,FALSE,"Liste 1";"fleisch",#N/A,FALSE,"Liste 1"}</definedName>
    <definedName name="wrn.list" localSheetId="19" hidden="1">{"weichwaren",#N/A,FALSE,"Liste 1";"hartwaren",#N/A,FALSE,"Liste 1";"food",#N/A,FALSE,"Liste 1";"fleisch",#N/A,FALSE,"Liste 1"}</definedName>
    <definedName name="wrn.list" localSheetId="17" hidden="1">{"weichwaren",#N/A,FALSE,"Liste 1";"hartwaren",#N/A,FALSE,"Liste 1";"food",#N/A,FALSE,"Liste 1";"fleisch",#N/A,FALSE,"Liste 1"}</definedName>
    <definedName name="wrn.list" hidden="1">{"weichwaren",#N/A,FALSE,"Liste 1";"hartwaren",#N/A,FALSE,"Liste 1";"food",#N/A,FALSE,"Liste 1";"fleisch",#N/A,FALSE,"Liste 1"}</definedName>
    <definedName name="wrn.LISTE." localSheetId="18"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17" hidden="1">{"weichwaren",#N/A,FALSE,"Liste 1";"hartwaren",#N/A,FALSE,"Liste 1";"food",#N/A,FALSE,"Liste 1";"fleisch",#N/A,FALSE,"Liste 1"}</definedName>
    <definedName name="wrn.LISTE." hidden="1">{"weichwaren",#N/A,FALSE,"Liste 1";"hartwaren",#N/A,FALSE,"Liste 1";"food",#N/A,FALSE,"Liste 1";"fleisch",#N/A,FALSE,"Liste 1"}</definedName>
    <definedName name="wrn.Litll2." localSheetId="17"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7"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7"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8" hidden="1">{#N/A,#N/A,FALSE,"Line of Business";#N/A,#N/A,FALSE,"Line of Business YTD";#N/A,#N/A,FALSE,"Line of Business Forecast"}</definedName>
    <definedName name="wrn.LOB." localSheetId="19" hidden="1">{#N/A,#N/A,FALSE,"Line of Business";#N/A,#N/A,FALSE,"Line of Business YTD";#N/A,#N/A,FALSE,"Line of Business Forecast"}</definedName>
    <definedName name="wrn.LOB." localSheetId="17"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8"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localSheetId="17"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8"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localSheetId="17"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7" hidden="1">{#N/A,#N/A,FALSE,"Ventes V.P. V.U.";#N/A,#N/A,FALSE,"Les Concurences";#N/A,#N/A,FALSE,"DACIA"}</definedName>
    <definedName name="wrn.Market._.ROMANIA." hidden="1">{#N/A,#N/A,FALSE,"Ventes V.P. V.U.";#N/A,#N/A,FALSE,"Les Concurences";#N/A,#N/A,FALSE,"DACIA"}</definedName>
    <definedName name="wrn.Markt." localSheetId="18" hidden="1">{"Absatz",#N/A,FALSE,"Markt";"markt",#N/A,FALSE,"Markt"}</definedName>
    <definedName name="wrn.Markt." localSheetId="19" hidden="1">{"Absatz",#N/A,FALSE,"Markt";"markt",#N/A,FALSE,"Markt"}</definedName>
    <definedName name="wrn.Markt." localSheetId="17" hidden="1">{"Absatz",#N/A,FALSE,"Markt";"markt",#N/A,FALSE,"Markt"}</definedName>
    <definedName name="wrn.Markt." hidden="1">{"Absatz",#N/A,FALSE,"Markt";"markt",#N/A,FALSE,"Markt"}</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8"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localSheetId="17"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8" hidden="1">{"Meas",#N/A,FALSE,"Tot Europe"}</definedName>
    <definedName name="wrn.Measurement." localSheetId="19" hidden="1">{"Meas",#N/A,FALSE,"Tot Europe"}</definedName>
    <definedName name="wrn.Measurement." localSheetId="17" hidden="1">{"Meas",#N/A,FALSE,"Tot Europe"}</definedName>
    <definedName name="wrn.Measurement." hidden="1">{"Meas",#N/A,FALSE,"Tot Europe"}</definedName>
    <definedName name="wrn.Mittelfristplan._.Tschechien." localSheetId="18"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localSheetId="17"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8"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localSheetId="17"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17"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17"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8"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17"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8" hidden="1">{#N/A,#N/A,FALSE,"Completion of MBudget"}</definedName>
    <definedName name="wrn.Monthly." localSheetId="19" hidden="1">{#N/A,#N/A,FALSE,"Completion of MBudget"}</definedName>
    <definedName name="wrn.Monthly." localSheetId="17" hidden="1">{#N/A,#N/A,FALSE,"Completion of MBudget"}</definedName>
    <definedName name="wrn.Monthly." hidden="1">{#N/A,#N/A,FALSE,"Completion of MBudget"}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7"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17"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8" hidden="1">{"MV_CF",#N/A,FALSE,"MV_B_CF";"MV_Cumm",#N/A,FALSE,"MV_B_IS";"MV_BS",#N/A,FALSE,"MV_B_BS"}</definedName>
    <definedName name="wrn.MV." localSheetId="19" hidden="1">{"MV_CF",#N/A,FALSE,"MV_B_CF";"MV_Cumm",#N/A,FALSE,"MV_B_IS";"MV_BS",#N/A,FALSE,"MV_B_BS"}</definedName>
    <definedName name="wrn.MV." localSheetId="17" hidden="1">{"MV_CF",#N/A,FALSE,"MV_B_CF";"MV_Cumm",#N/A,FALSE,"MV_B_IS";"MV_BS",#N/A,FALSE,"MV_B_BS"}</definedName>
    <definedName name="wrn.MV." hidden="1">{"MV_CF",#N/A,FALSE,"MV_B_CF";"MV_Cumm",#N/A,FALSE,"MV_B_IS";"MV_BS",#N/A,FALSE,"MV_B_BS"}</definedName>
    <definedName name="wrn.MV.1" localSheetId="18" hidden="1">{"MV_CF",#N/A,FALSE,"MV_B_CF";"MV_Cumm",#N/A,FALSE,"MV_B_IS";"MV_BS",#N/A,FALSE,"MV_B_BS"}</definedName>
    <definedName name="wrn.MV.1" localSheetId="19" hidden="1">{"MV_CF",#N/A,FALSE,"MV_B_CF";"MV_Cumm",#N/A,FALSE,"MV_B_IS";"MV_BS",#N/A,FALSE,"MV_B_BS"}</definedName>
    <definedName name="wrn.MV.1" localSheetId="17" hidden="1">{"MV_CF",#N/A,FALSE,"MV_B_CF";"MV_Cumm",#N/A,FALSE,"MV_B_IS";"MV_BS",#N/A,FALSE,"MV_B_BS"}</definedName>
    <definedName name="wrn.MV.1" hidden="1">{"MV_CF",#N/A,FALSE,"MV_B_CF";"MV_Cumm",#N/A,FALSE,"MV_B_IS";"MV_BS",#N/A,FALSE,"MV_B_BS"}</definedName>
    <definedName name="wrn.MV.1_2" localSheetId="18" hidden="1">{"MV_CF",#N/A,FALSE,"MV_B_CF";"MV_Cumm",#N/A,FALSE,"MV_B_IS";"MV_BS",#N/A,FALSE,"MV_B_BS"}</definedName>
    <definedName name="wrn.MV.1_2" localSheetId="19" hidden="1">{"MV_CF",#N/A,FALSE,"MV_B_CF";"MV_Cumm",#N/A,FALSE,"MV_B_IS";"MV_BS",#N/A,FALSE,"MV_B_BS"}</definedName>
    <definedName name="wrn.MV.1_2" localSheetId="17" hidden="1">{"MV_CF",#N/A,FALSE,"MV_B_CF";"MV_Cumm",#N/A,FALSE,"MV_B_IS";"MV_BS",#N/A,FALSE,"MV_B_BS"}</definedName>
    <definedName name="wrn.MV.1_2" hidden="1">{"MV_CF",#N/A,FALSE,"MV_B_CF";"MV_Cumm",#N/A,FALSE,"MV_B_IS";"MV_BS",#N/A,FALSE,"MV_B_BS"}</definedName>
    <definedName name="wrn.MV.1_3" localSheetId="18" hidden="1">{"MV_CF",#N/A,FALSE,"MV_B_CF";"MV_Cumm",#N/A,FALSE,"MV_B_IS";"MV_BS",#N/A,FALSE,"MV_B_BS"}</definedName>
    <definedName name="wrn.MV.1_3" localSheetId="19" hidden="1">{"MV_CF",#N/A,FALSE,"MV_B_CF";"MV_Cumm",#N/A,FALSE,"MV_B_IS";"MV_BS",#N/A,FALSE,"MV_B_BS"}</definedName>
    <definedName name="wrn.MV.1_3" localSheetId="17" hidden="1">{"MV_CF",#N/A,FALSE,"MV_B_CF";"MV_Cumm",#N/A,FALSE,"MV_B_IS";"MV_BS",#N/A,FALSE,"MV_B_BS"}</definedName>
    <definedName name="wrn.MV.1_3" hidden="1">{"MV_CF",#N/A,FALSE,"MV_B_CF";"MV_Cumm",#N/A,FALSE,"MV_B_IS";"MV_BS",#N/A,FALSE,"MV_B_BS"}</definedName>
    <definedName name="wrn.New." localSheetId="18" hidden="1">{"New_Tan",#N/A,FALSE,"Slides_New";"New_Sum",#N/A,FALSE,"Slides_New";"New_Int",#N/A,FALSE,"Slides_New"}</definedName>
    <definedName name="wrn.New." localSheetId="19" hidden="1">{"New_Tan",#N/A,FALSE,"Slides_New";"New_Sum",#N/A,FALSE,"Slides_New";"New_Int",#N/A,FALSE,"Slides_New"}</definedName>
    <definedName name="wrn.New." localSheetId="17" hidden="1">{"New_Tan",#N/A,FALSE,"Slides_New";"New_Sum",#N/A,FALSE,"Slides_New";"New_Int",#N/A,FALSE,"Slides_New"}</definedName>
    <definedName name="wrn.New." hidden="1">{"New_Tan",#N/A,FALSE,"Slides_New";"New_Sum",#N/A,FALSE,"Slides_New";"New_Int",#N/A,FALSE,"Slides_New"}</definedName>
    <definedName name="wrn.new.1" localSheetId="18" hidden="1">{"New_Tan",#N/A,FALSE,"Slides_New";"New_Sum",#N/A,FALSE,"Slides_New";"New_Int",#N/A,FALSE,"Slides_New"}</definedName>
    <definedName name="wrn.new.1" localSheetId="19" hidden="1">{"New_Tan",#N/A,FALSE,"Slides_New";"New_Sum",#N/A,FALSE,"Slides_New";"New_Int",#N/A,FALSE,"Slides_New"}</definedName>
    <definedName name="wrn.new.1" localSheetId="17" hidden="1">{"New_Tan",#N/A,FALSE,"Slides_New";"New_Sum",#N/A,FALSE,"Slides_New";"New_Int",#N/A,FALSE,"Slides_New"}</definedName>
    <definedName name="wrn.new.1" hidden="1">{"New_Tan",#N/A,FALSE,"Slides_New";"New_Sum",#N/A,FALSE,"Slides_New";"New_Int",#N/A,FALSE,"Slides_New"}</definedName>
    <definedName name="wrn.new.1_3" localSheetId="18" hidden="1">{"New_Tan",#N/A,FALSE,"Slides_New";"New_Sum",#N/A,FALSE,"Slides_New";"New_Int",#N/A,FALSE,"Slides_New"}</definedName>
    <definedName name="wrn.new.1_3" localSheetId="19" hidden="1">{"New_Tan",#N/A,FALSE,"Slides_New";"New_Sum",#N/A,FALSE,"Slides_New";"New_Int",#N/A,FALSE,"Slides_New"}</definedName>
    <definedName name="wrn.new.1_3" localSheetId="17" hidden="1">{"New_Tan",#N/A,FALSE,"Slides_New";"New_Sum",#N/A,FALSE,"Slides_New";"New_Int",#N/A,FALSE,"Slides_New"}</definedName>
    <definedName name="wrn.new.1_3" hidden="1">{"New_Tan",#N/A,FALSE,"Slides_New";"New_Sum",#N/A,FALSE,"Slides_New";"New_Int",#N/A,FALSE,"Slides_New"}</definedName>
    <definedName name="wrn.New.3" localSheetId="18" hidden="1">{"New_Tan",#N/A,FALSE,"Slides_New";"New_Sum",#N/A,FALSE,"Slides_New";"New_Int",#N/A,FALSE,"Slides_New"}</definedName>
    <definedName name="wrn.New.3" localSheetId="19" hidden="1">{"New_Tan",#N/A,FALSE,"Slides_New";"New_Sum",#N/A,FALSE,"Slides_New";"New_Int",#N/A,FALSE,"Slides_New"}</definedName>
    <definedName name="wrn.New.3" localSheetId="17" hidden="1">{"New_Tan",#N/A,FALSE,"Slides_New";"New_Sum",#N/A,FALSE,"Slides_New";"New_Int",#N/A,FALSE,"Slides_New"}</definedName>
    <definedName name="wrn.New.3" hidden="1">{"New_Tan",#N/A,FALSE,"Slides_New";"New_Sum",#N/A,FALSE,"Slides_New";"New_Int",#N/A,FALSE,"Slides_New"}</definedName>
    <definedName name="wrn.News." localSheetId="18" hidden="1">{"Sum",#N/A,FALSE,"News";"Exp",#N/A,FALSE,"News";"Sal",#N/A,FALSE,"News"}</definedName>
    <definedName name="wrn.News." localSheetId="19" hidden="1">{"Sum",#N/A,FALSE,"News";"Exp",#N/A,FALSE,"News";"Sal",#N/A,FALSE,"News"}</definedName>
    <definedName name="wrn.News." localSheetId="17" hidden="1">{"Sum",#N/A,FALSE,"News";"Exp",#N/A,FALSE,"News";"Sal",#N/A,FALSE,"News"}</definedName>
    <definedName name="wrn.News." hidden="1">{"Sum",#N/A,FALSE,"News";"Exp",#N/A,FALSE,"News";"Sal",#N/A,FALSE,"News"}</definedName>
    <definedName name="wrn.news.1" localSheetId="18" hidden="1">{"Sum",#N/A,FALSE,"News";"Exp",#N/A,FALSE,"News";"Sal",#N/A,FALSE,"News"}</definedName>
    <definedName name="wrn.news.1" localSheetId="19" hidden="1">{"Sum",#N/A,FALSE,"News";"Exp",#N/A,FALSE,"News";"Sal",#N/A,FALSE,"News"}</definedName>
    <definedName name="wrn.news.1" localSheetId="17" hidden="1">{"Sum",#N/A,FALSE,"News";"Exp",#N/A,FALSE,"News";"Sal",#N/A,FALSE,"News"}</definedName>
    <definedName name="wrn.news.1" hidden="1">{"Sum",#N/A,FALSE,"News";"Exp",#N/A,FALSE,"News";"Sal",#N/A,FALSE,"News"}</definedName>
    <definedName name="wrn.news.1.3" localSheetId="18" hidden="1">{"Sum",#N/A,FALSE,"News";"Exp",#N/A,FALSE,"News";"Sal",#N/A,FALSE,"News"}</definedName>
    <definedName name="wrn.news.1.3" localSheetId="19" hidden="1">{"Sum",#N/A,FALSE,"News";"Exp",#N/A,FALSE,"News";"Sal",#N/A,FALSE,"News"}</definedName>
    <definedName name="wrn.news.1.3" localSheetId="17" hidden="1">{"Sum",#N/A,FALSE,"News";"Exp",#N/A,FALSE,"News";"Sal",#N/A,FALSE,"News"}</definedName>
    <definedName name="wrn.news.1.3" hidden="1">{"Sum",#N/A,FALSE,"News";"Exp",#N/A,FALSE,"News";"Sal",#N/A,FALSE,"News"}</definedName>
    <definedName name="wrn.News.3" localSheetId="18" hidden="1">{"Sum",#N/A,FALSE,"News";"Exp",#N/A,FALSE,"News";"Sal",#N/A,FALSE,"News"}</definedName>
    <definedName name="wrn.News.3" localSheetId="19" hidden="1">{"Sum",#N/A,FALSE,"News";"Exp",#N/A,FALSE,"News";"Sal",#N/A,FALSE,"News"}</definedName>
    <definedName name="wrn.News.3" localSheetId="17" hidden="1">{"Sum",#N/A,FALSE,"News";"Exp",#N/A,FALSE,"News";"Sal",#N/A,FALSE,"News"}</definedName>
    <definedName name="wrn.News.3" hidden="1">{"Sum",#N/A,FALSE,"News";"Exp",#N/A,FALSE,"News";"Sal",#N/A,FALSE,"News"}</definedName>
    <definedName name="wrn.Nimrod." localSheetId="18"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localSheetId="17"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8" hidden="1">{#N/A,#N/A,FALSE,"Nx1";#N/A,#N/A,FALSE,"Nx2";#N/A,#N/A,FALSE,"Nx3";#N/A,#N/A,FALSE,"Nx4"}</definedName>
    <definedName name="wrn.Norcros._.Forms." localSheetId="19" hidden="1">{#N/A,#N/A,FALSE,"Nx1";#N/A,#N/A,FALSE,"Nx2";#N/A,#N/A,FALSE,"Nx3";#N/A,#N/A,FALSE,"Nx4"}</definedName>
    <definedName name="wrn.Norcros._.Forms." localSheetId="17" hidden="1">{#N/A,#N/A,FALSE,"Nx1";#N/A,#N/A,FALSE,"Nx2";#N/A,#N/A,FALSE,"Nx3";#N/A,#N/A,FALSE,"Nx4"}</definedName>
    <definedName name="wrn.Norcros._.Forms." hidden="1">{#N/A,#N/A,FALSE,"Nx1";#N/A,#N/A,FALSE,"Nx2";#N/A,#N/A,FALSE,"Nx3";#N/A,#N/A,FALSE,"Nx4"}</definedName>
    <definedName name="wrn.OBM." localSheetId="17" hidden="1">{#N/A,#N/A,FALSE,"Oil-Based Mud"}</definedName>
    <definedName name="wrn.OBM." hidden="1">{#N/A,#N/A,FALSE,"Oil-Based Mud"}</definedName>
    <definedName name="wrn.On_Air." localSheetId="18" hidden="1">{"Exp",#N/A,FALSE,"On  Air Promotions";"Sal",#N/A,FALSE,"On  Air Promotions";"Sum",#N/A,FALSE,"On  Air Promotions"}</definedName>
    <definedName name="wrn.On_Air." localSheetId="19" hidden="1">{"Exp",#N/A,FALSE,"On  Air Promotions";"Sal",#N/A,FALSE,"On  Air Promotions";"Sum",#N/A,FALSE,"On  Air Promotions"}</definedName>
    <definedName name="wrn.On_Air." localSheetId="17" hidden="1">{"Exp",#N/A,FALSE,"On  Air Promotions";"Sal",#N/A,FALSE,"On  Air Promotions";"Sum",#N/A,FALSE,"On  Air Promotions"}</definedName>
    <definedName name="wrn.On_Air." hidden="1">{"Exp",#N/A,FALSE,"On  Air Promotions";"Sal",#N/A,FALSE,"On  Air Promotions";"Sum",#N/A,FALSE,"On  Air Promotions"}</definedName>
    <definedName name="wrn.on_air.1" localSheetId="18"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17" hidden="1">{"Exp",#N/A,FALSE,"On  Air Promotions";"Sal",#N/A,FALSE,"On  Air Promotions";"Sum",#N/A,FALSE,"On  Air Promotions"}</definedName>
    <definedName name="wrn.on_air.1" hidden="1">{"Exp",#N/A,FALSE,"On  Air Promotions";"Sal",#N/A,FALSE,"On  Air Promotions";"Sum",#N/A,FALSE,"On  Air Promotions"}</definedName>
    <definedName name="wrn.on_air.1.3" localSheetId="18"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17" hidden="1">{"Exp",#N/A,FALSE,"On  Air Promotions";"Sal",#N/A,FALSE,"On  Air Promotions";"Sum",#N/A,FALSE,"On  Air Promotions"}</definedName>
    <definedName name="wrn.on_air.1.3" hidden="1">{"Exp",#N/A,FALSE,"On  Air Promotions";"Sal",#N/A,FALSE,"On  Air Promotions";"Sum",#N/A,FALSE,"On  Air Promotions"}</definedName>
    <definedName name="wrn.On_Air.3" localSheetId="18"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17" hidden="1">{"Exp",#N/A,FALSE,"On  Air Promotions";"Sal",#N/A,FALSE,"On  Air Promotions";"Sum",#N/A,FALSE,"On  Air Promotions"}</definedName>
    <definedName name="wrn.On_Air.3" hidden="1">{"Exp",#N/A,FALSE,"On  Air Promotions";"Sal",#N/A,FALSE,"On  Air Promotions";"Sum",#N/A,FALSE,"On  Air Promotions"}</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17"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8" hidden="1">{"Exp",#N/A,FALSE,"Org &amp; Dev";"Sal",#N/A,FALSE,"Org &amp; Dev";"Sum",#N/A,FALSE,"Org &amp; Dev"}</definedName>
    <definedName name="wrn.Org._._Dev." localSheetId="19" hidden="1">{"Exp",#N/A,FALSE,"Org &amp; Dev";"Sal",#N/A,FALSE,"Org &amp; Dev";"Sum",#N/A,FALSE,"Org &amp; Dev"}</definedName>
    <definedName name="wrn.Org._._Dev." localSheetId="17" hidden="1">{"Exp",#N/A,FALSE,"Org &amp; Dev";"Sal",#N/A,FALSE,"Org &amp; Dev";"Sum",#N/A,FALSE,"Org &amp; Dev"}</definedName>
    <definedName name="wrn.Org._._Dev." hidden="1">{"Exp",#N/A,FALSE,"Org &amp; Dev";"Sal",#N/A,FALSE,"Org &amp; Dev";"Sum",#N/A,FALSE,"Org &amp; Dev"}</definedName>
    <definedName name="wrn.Org._._Dev._3" localSheetId="18" hidden="1">{"Exp",#N/A,FALSE,"Org &amp; Dev";"Sal",#N/A,FALSE,"Org &amp; Dev";"Sum",#N/A,FALSE,"Org &amp; Dev"}</definedName>
    <definedName name="wrn.Org._._Dev._3" localSheetId="19" hidden="1">{"Exp",#N/A,FALSE,"Org &amp; Dev";"Sal",#N/A,FALSE,"Org &amp; Dev";"Sum",#N/A,FALSE,"Org &amp; Dev"}</definedName>
    <definedName name="wrn.Org._._Dev._3" localSheetId="17" hidden="1">{"Exp",#N/A,FALSE,"Org &amp; Dev";"Sal",#N/A,FALSE,"Org &amp; Dev";"Sum",#N/A,FALSE,"Org &amp; Dev"}</definedName>
    <definedName name="wrn.Org._._Dev._3" hidden="1">{"Exp",#N/A,FALSE,"Org &amp; Dev";"Sal",#N/A,FALSE,"Org &amp; Dev";"Sum",#N/A,FALSE,"Org &amp; Dev"}</definedName>
    <definedName name="wrn.Org._._Dev.1" localSheetId="18" hidden="1">{"Exp",#N/A,FALSE,"Org &amp; Dev";"Sal",#N/A,FALSE,"Org &amp; Dev";"Sum",#N/A,FALSE,"Org &amp; Dev"}</definedName>
    <definedName name="wrn.Org._._Dev.1" localSheetId="19" hidden="1">{"Exp",#N/A,FALSE,"Org &amp; Dev";"Sal",#N/A,FALSE,"Org &amp; Dev";"Sum",#N/A,FALSE,"Org &amp; Dev"}</definedName>
    <definedName name="wrn.Org._._Dev.1" localSheetId="17" hidden="1">{"Exp",#N/A,FALSE,"Org &amp; Dev";"Sal",#N/A,FALSE,"Org &amp; Dev";"Sum",#N/A,FALSE,"Org &amp; Dev"}</definedName>
    <definedName name="wrn.Org._._Dev.1" hidden="1">{"Exp",#N/A,FALSE,"Org &amp; Dev";"Sal",#N/A,FALSE,"Org &amp; Dev";"Sum",#N/A,FALSE,"Org &amp; Dev"}</definedName>
    <definedName name="wrn.Org._._Dev.3" localSheetId="18" hidden="1">{"Exp",#N/A,FALSE,"Org &amp; Dev";"Sal",#N/A,FALSE,"Org &amp; Dev";"Sum",#N/A,FALSE,"Org &amp; Dev"}</definedName>
    <definedName name="wrn.Org._._Dev.3" localSheetId="19" hidden="1">{"Exp",#N/A,FALSE,"Org &amp; Dev";"Sal",#N/A,FALSE,"Org &amp; Dev";"Sum",#N/A,FALSE,"Org &amp; Dev"}</definedName>
    <definedName name="wrn.Org._._Dev.3" localSheetId="17" hidden="1">{"Exp",#N/A,FALSE,"Org &amp; Dev";"Sal",#N/A,FALSE,"Org &amp; Dev";"Sum",#N/A,FALSE,"Org &amp; Dev"}</definedName>
    <definedName name="wrn.Org._._Dev.3" hidden="1">{"Exp",#N/A,FALSE,"Org &amp; Dev";"Sal",#N/A,FALSE,"Org &amp; Dev";"Sum",#N/A,FALSE,"Org &amp; Dev"}</definedName>
    <definedName name="wrn.Pall._.Mall._.FF." localSheetId="18"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localSheetId="17"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8"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localSheetId="17"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8"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localSheetId="17"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8"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localSheetId="17"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17"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8" hidden="1">{#N/A,#N/A,TRUE,"Sum";#N/A,#N/A,TRUE,"P&amp;L";#N/A,#N/A,TRUE,"B-S";#N/A,#N/A,TRUE,"C-F";#N/A,#N/A,TRUE,"Strap";#N/A,#N/A,TRUE,"SAP"}</definedName>
    <definedName name="wrn.Period._.Report._.for._.AKE." localSheetId="19" hidden="1">{#N/A,#N/A,TRUE,"Sum";#N/A,#N/A,TRUE,"P&amp;L";#N/A,#N/A,TRUE,"B-S";#N/A,#N/A,TRUE,"C-F";#N/A,#N/A,TRUE,"Strap";#N/A,#N/A,TRUE,"SAP"}</definedName>
    <definedName name="wrn.Period._.Report._.for._.AKE." localSheetId="17" hidden="1">{#N/A,#N/A,TRUE,"Sum";#N/A,#N/A,TRUE,"P&amp;L";#N/A,#N/A,TRUE,"B-S";#N/A,#N/A,TRUE,"C-F";#N/A,#N/A,TRUE,"Strap";#N/A,#N/A,TRUE,"SAP"}</definedName>
    <definedName name="wrn.Period._.Report._.for._.AKE." hidden="1">{#N/A,#N/A,TRUE,"Sum";#N/A,#N/A,TRUE,"P&amp;L";#N/A,#N/A,TRUE,"B-S";#N/A,#N/A,TRUE,"C-F";#N/A,#N/A,TRUE,"Strap";#N/A,#N/A,TRUE,"SAP"}</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17"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8"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localSheetId="17"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8" hidden="1">{#N/A,#N/A,FALSE,"EOC";#N/A,#N/A,FALSE,"Distributor";#N/A,#N/A,FALSE,"Manufacturing";#N/A,#N/A,FALSE,"Service"}</definedName>
    <definedName name="wrn.Planning._.PL." localSheetId="19" hidden="1">{#N/A,#N/A,FALSE,"EOC";#N/A,#N/A,FALSE,"Distributor";#N/A,#N/A,FALSE,"Manufacturing";#N/A,#N/A,FALSE,"Service"}</definedName>
    <definedName name="wrn.Planning._.PL." localSheetId="17" hidden="1">{#N/A,#N/A,FALSE,"EOC";#N/A,#N/A,FALSE,"Distributor";#N/A,#N/A,FALSE,"Manufacturing";#N/A,#N/A,FALSE,"Service"}</definedName>
    <definedName name="wrn.Planning._.PL." hidden="1">{#N/A,#N/A,FALSE,"EOC";#N/A,#N/A,FALSE,"Distributor";#N/A,#N/A,FALSE,"Manufacturing";#N/A,#N/A,FALSE,"Service"}</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7"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17"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17"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8" hidden="1">{"AS",#N/A,FALSE,"Dec_BS_Fnl";"LIAB",#N/A,FALSE,"Dec_BS_Fnl"}</definedName>
    <definedName name="wrn.PR_FNL.3" localSheetId="19" hidden="1">{"AS",#N/A,FALSE,"Dec_BS_Fnl";"LIAB",#N/A,FALSE,"Dec_BS_Fnl"}</definedName>
    <definedName name="wrn.PR_FNL.3" localSheetId="17" hidden="1">{"AS",#N/A,FALSE,"Dec_BS_Fnl";"LIAB",#N/A,FALSE,"Dec_BS_Fnl"}</definedName>
    <definedName name="wrn.PR_FNL.3" hidden="1">{"AS",#N/A,FALSE,"Dec_BS_Fnl";"LIAB",#N/A,FALSE,"Dec_BS_Fnl"}</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17"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8"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localSheetId="17"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8"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localSheetId="17"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17"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7"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8"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localSheetId="17"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8" hidden="1">{"VALIDATION_PRINT",#N/A,TRUE,"Validation Checks"}</definedName>
    <definedName name="wrn.PRINT._.VALIDATIONS." localSheetId="19" hidden="1">{"VALIDATION_PRINT",#N/A,TRUE,"Validation Checks"}</definedName>
    <definedName name="wrn.PRINT._.VALIDATIONS." localSheetId="17" hidden="1">{"VALIDATION_PRINT",#N/A,TRUE,"Validation Checks"}</definedName>
    <definedName name="wrn.PRINT._.VALIDATIONS." hidden="1">{"VALIDATION_PRINT",#N/A,TRUE,"Validation Checks"}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7"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8"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localSheetId="17"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8" hidden="1">{"print95",#N/A,FALSE,"1995E.XLS";"print96",#N/A,FALSE,"1996E.XLS"}</definedName>
    <definedName name="wrn.print95and96." localSheetId="19" hidden="1">{"print95",#N/A,FALSE,"1995E.XLS";"print96",#N/A,FALSE,"1996E.XLS"}</definedName>
    <definedName name="wrn.print95and96." localSheetId="17" hidden="1">{"print95",#N/A,FALSE,"1995E.XLS";"print96",#N/A,FALSE,"1996E.XLS"}</definedName>
    <definedName name="wrn.print95and96." hidden="1">{"print95",#N/A,FALSE,"1995E.XLS";"print96",#N/A,FALSE,"1996E.XLS"}</definedName>
    <definedName name="wrn.Priority._.list." localSheetId="18" hidden="1">{#N/A,#N/A,FALSE,"DI 2 YEAR MASTER SCHEDULE"}</definedName>
    <definedName name="wrn.Priority._.list." localSheetId="19" hidden="1">{#N/A,#N/A,FALSE,"DI 2 YEAR MASTER SCHEDULE"}</definedName>
    <definedName name="wrn.Priority._.list." localSheetId="17" hidden="1">{#N/A,#N/A,FALSE,"DI 2 YEAR MASTER SCHEDULE"}</definedName>
    <definedName name="wrn.Priority._.list." hidden="1">{#N/A,#N/A,FALSE,"DI 2 YEAR MASTER SCHEDULE"}</definedName>
    <definedName name="wrn.Prjcted._.Mnthly._.Qtys." localSheetId="18" hidden="1">{#N/A,#N/A,FALSE,"PRJCTED MNTHLY QTY's"}</definedName>
    <definedName name="wrn.Prjcted._.Mnthly._.Qtys." localSheetId="19" hidden="1">{#N/A,#N/A,FALSE,"PRJCTED MNTHLY QTY's"}</definedName>
    <definedName name="wrn.Prjcted._.Mnthly._.Qtys." localSheetId="17" hidden="1">{#N/A,#N/A,FALSE,"PRJCTED MNTHLY QTY's"}</definedName>
    <definedName name="wrn.Prjcted._.Mnthly._.Qtys." hidden="1">{#N/A,#N/A,FALSE,"PRJCTED MNTHLY QTY's"}</definedName>
    <definedName name="wrn.Prjcted._.Qtrly._.Dollars." localSheetId="18" hidden="1">{#N/A,#N/A,FALSE,"PRJCTED QTRLY $'s"}</definedName>
    <definedName name="wrn.Prjcted._.Qtrly._.Dollars." localSheetId="19" hidden="1">{#N/A,#N/A,FALSE,"PRJCTED QTRLY $'s"}</definedName>
    <definedName name="wrn.Prjcted._.Qtrly._.Dollars." localSheetId="17" hidden="1">{#N/A,#N/A,FALSE,"PRJCTED QTRLY $'s"}</definedName>
    <definedName name="wrn.Prjcted._.Qtrly._.Dollars." hidden="1">{#N/A,#N/A,FALSE,"PRJCTED QTRLY $'s"}</definedName>
    <definedName name="wrn.Prjcted._.Qtrly._.Qtys." localSheetId="18" hidden="1">{#N/A,#N/A,FALSE,"PRJCTED QTRLY QTY's"}</definedName>
    <definedName name="wrn.Prjcted._.Qtrly._.Qtys." localSheetId="19" hidden="1">{#N/A,#N/A,FALSE,"PRJCTED QTRLY QTY's"}</definedName>
    <definedName name="wrn.Prjcted._.Qtrly._.Qtys." localSheetId="17" hidden="1">{#N/A,#N/A,FALSE,"PRJCTED QTRLY QTY's"}</definedName>
    <definedName name="wrn.Prjcted._.Qtrly._.Qtys." hidden="1">{#N/A,#N/A,FALSE,"PRJCTED QTRLY QTY's"}</definedName>
    <definedName name="wrn.PRO._.TV._.2." localSheetId="18" hidden="1">{"EXP",#N/A,FALSE,"PRO TV 2";"SAL",#N/A,FALSE,"PRO TV 2";"SUM",#N/A,FALSE,"PRO TV 2"}</definedName>
    <definedName name="wrn.PRO._.TV._.2." localSheetId="19" hidden="1">{"EXP",#N/A,FALSE,"PRO TV 2";"SAL",#N/A,FALSE,"PRO TV 2";"SUM",#N/A,FALSE,"PRO TV 2"}</definedName>
    <definedName name="wrn.PRO._.TV._.2." localSheetId="17" hidden="1">{"EXP",#N/A,FALSE,"PRO TV 2";"SAL",#N/A,FALSE,"PRO TV 2";"SUM",#N/A,FALSE,"PRO TV 2"}</definedName>
    <definedName name="wrn.PRO._.TV._.2." hidden="1">{"EXP",#N/A,FALSE,"PRO TV 2";"SAL",#N/A,FALSE,"PRO TV 2";"SUM",#N/A,FALSE,"PRO TV 2"}</definedName>
    <definedName name="wrn.pro._.tv._.2.1" localSheetId="18" hidden="1">{"EXP",#N/A,FALSE,"PRO TV 2";"SAL",#N/A,FALSE,"PRO TV 2";"SUM",#N/A,FALSE,"PRO TV 2"}</definedName>
    <definedName name="wrn.pro._.tv._.2.1" localSheetId="19" hidden="1">{"EXP",#N/A,FALSE,"PRO TV 2";"SAL",#N/A,FALSE,"PRO TV 2";"SUM",#N/A,FALSE,"PRO TV 2"}</definedName>
    <definedName name="wrn.pro._.tv._.2.1" localSheetId="17" hidden="1">{"EXP",#N/A,FALSE,"PRO TV 2";"SAL",#N/A,FALSE,"PRO TV 2";"SUM",#N/A,FALSE,"PRO TV 2"}</definedName>
    <definedName name="wrn.pro._.tv._.2.1" hidden="1">{"EXP",#N/A,FALSE,"PRO TV 2";"SAL",#N/A,FALSE,"PRO TV 2";"SUM",#N/A,FALSE,"PRO TV 2"}</definedName>
    <definedName name="wrn.pro._.tv._.2.1_3" localSheetId="18" hidden="1">{"EXP",#N/A,FALSE,"PRO TV 2";"SAL",#N/A,FALSE,"PRO TV 2";"SUM",#N/A,FALSE,"PRO TV 2"}</definedName>
    <definedName name="wrn.pro._.tv._.2.1_3" localSheetId="19" hidden="1">{"EXP",#N/A,FALSE,"PRO TV 2";"SAL",#N/A,FALSE,"PRO TV 2";"SUM",#N/A,FALSE,"PRO TV 2"}</definedName>
    <definedName name="wrn.pro._.tv._.2.1_3" localSheetId="17" hidden="1">{"EXP",#N/A,FALSE,"PRO TV 2";"SAL",#N/A,FALSE,"PRO TV 2";"SUM",#N/A,FALSE,"PRO TV 2"}</definedName>
    <definedName name="wrn.pro._.tv._.2.1_3" hidden="1">{"EXP",#N/A,FALSE,"PRO TV 2";"SAL",#N/A,FALSE,"PRO TV 2";"SUM",#N/A,FALSE,"PRO TV 2"}</definedName>
    <definedName name="wrn.PRO._.TV._.2.3" localSheetId="18" hidden="1">{"EXP",#N/A,FALSE,"PRO TV 2";"SAL",#N/A,FALSE,"PRO TV 2";"SUM",#N/A,FALSE,"PRO TV 2"}</definedName>
    <definedName name="wrn.PRO._.TV._.2.3" localSheetId="19" hidden="1">{"EXP",#N/A,FALSE,"PRO TV 2";"SAL",#N/A,FALSE,"PRO TV 2";"SUM",#N/A,FALSE,"PRO TV 2"}</definedName>
    <definedName name="wrn.PRO._.TV._.2.3" localSheetId="17" hidden="1">{"EXP",#N/A,FALSE,"PRO TV 2";"SAL",#N/A,FALSE,"PRO TV 2";"SUM",#N/A,FALSE,"PRO TV 2"}</definedName>
    <definedName name="wrn.PRO._.TV._.2.3" hidden="1">{"EXP",#N/A,FALSE,"PRO TV 2";"SAL",#N/A,FALSE,"PRO TV 2";"SUM",#N/A,FALSE,"PRO TV 2"}</definedName>
    <definedName name="wrn.PRO_AM_NW." localSheetId="18" hidden="1">{"Sum",#N/A,FALSE,"PRO AM Network";"Exp",#N/A,FALSE,"PRO AM Network";"Sal",#N/A,FALSE,"PRO AM Network"}</definedName>
    <definedName name="wrn.PRO_AM_NW." localSheetId="19" hidden="1">{"Sum",#N/A,FALSE,"PRO AM Network";"Exp",#N/A,FALSE,"PRO AM Network";"Sal",#N/A,FALSE,"PRO AM Network"}</definedName>
    <definedName name="wrn.PRO_AM_NW." localSheetId="17" hidden="1">{"Sum",#N/A,FALSE,"PRO AM Network";"Exp",#N/A,FALSE,"PRO AM Network";"Sal",#N/A,FALSE,"PRO AM Network"}</definedName>
    <definedName name="wrn.PRO_AM_NW." hidden="1">{"Sum",#N/A,FALSE,"PRO AM Network";"Exp",#N/A,FALSE,"PRO AM Network";"Sal",#N/A,FALSE,"PRO AM Network"}</definedName>
    <definedName name="wrn.pro_am_nw.1" localSheetId="18" hidden="1">{"Sum",#N/A,FALSE,"PRO AM Network";"Exp",#N/A,FALSE,"PRO AM Network";"Sal",#N/A,FALSE,"PRO AM Network"}</definedName>
    <definedName name="wrn.pro_am_nw.1" localSheetId="19" hidden="1">{"Sum",#N/A,FALSE,"PRO AM Network";"Exp",#N/A,FALSE,"PRO AM Network";"Sal",#N/A,FALSE,"PRO AM Network"}</definedName>
    <definedName name="wrn.pro_am_nw.1" localSheetId="17" hidden="1">{"Sum",#N/A,FALSE,"PRO AM Network";"Exp",#N/A,FALSE,"PRO AM Network";"Sal",#N/A,FALSE,"PRO AM Network"}</definedName>
    <definedName name="wrn.pro_am_nw.1" hidden="1">{"Sum",#N/A,FALSE,"PRO AM Network";"Exp",#N/A,FALSE,"PRO AM Network";"Sal",#N/A,FALSE,"PRO AM Network"}</definedName>
    <definedName name="wrn.pro_am_nw.1_3" localSheetId="18" hidden="1">{"Sum",#N/A,FALSE,"PRO AM Network";"Exp",#N/A,FALSE,"PRO AM Network";"Sal",#N/A,FALSE,"PRO AM Network"}</definedName>
    <definedName name="wrn.pro_am_nw.1_3" localSheetId="19" hidden="1">{"Sum",#N/A,FALSE,"PRO AM Network";"Exp",#N/A,FALSE,"PRO AM Network";"Sal",#N/A,FALSE,"PRO AM Network"}</definedName>
    <definedName name="wrn.pro_am_nw.1_3" localSheetId="17" hidden="1">{"Sum",#N/A,FALSE,"PRO AM Network";"Exp",#N/A,FALSE,"PRO AM Network";"Sal",#N/A,FALSE,"PRO AM Network"}</definedName>
    <definedName name="wrn.pro_am_nw.1_3" hidden="1">{"Sum",#N/A,FALSE,"PRO AM Network";"Exp",#N/A,FALSE,"PRO AM Network";"Sal",#N/A,FALSE,"PRO AM Network"}</definedName>
    <definedName name="wrn.PRO_AMNW.3" localSheetId="18" hidden="1">{"Sum",#N/A,FALSE,"PRO AM Network";"Exp",#N/A,FALSE,"PRO AM Network";"Sal",#N/A,FALSE,"PRO AM Network"}</definedName>
    <definedName name="wrn.PRO_AMNW.3" localSheetId="19" hidden="1">{"Sum",#N/A,FALSE,"PRO AM Network";"Exp",#N/A,FALSE,"PRO AM Network";"Sal",#N/A,FALSE,"PRO AM Network"}</definedName>
    <definedName name="wrn.PRO_AMNW.3" localSheetId="17" hidden="1">{"Sum",#N/A,FALSE,"PRO AM Network";"Exp",#N/A,FALSE,"PRO AM Network";"Sal",#N/A,FALSE,"PRO AM Network"}</definedName>
    <definedName name="wrn.PRO_AMNW.3" hidden="1">{"Sum",#N/A,FALSE,"PRO AM Network";"Exp",#N/A,FALSE,"PRO AM Network";"Sal",#N/A,FALSE,"PRO AM Network"}</definedName>
    <definedName name="wrn.Pro_FM_Buc." localSheetId="18" hidden="1">{"Sum",#N/A,FALSE,"PRO FM Buc";"Sal",#N/A,FALSE,"PRO FM Buc";"Exp",#N/A,FALSE,"PRO FM Buc"}</definedName>
    <definedName name="wrn.Pro_FM_Buc." localSheetId="19" hidden="1">{"Sum",#N/A,FALSE,"PRO FM Buc";"Sal",#N/A,FALSE,"PRO FM Buc";"Exp",#N/A,FALSE,"PRO FM Buc"}</definedName>
    <definedName name="wrn.Pro_FM_Buc." localSheetId="17" hidden="1">{"Sum",#N/A,FALSE,"PRO FM Buc";"Sal",#N/A,FALSE,"PRO FM Buc";"Exp",#N/A,FALSE,"PRO FM Buc"}</definedName>
    <definedName name="wrn.Pro_FM_Buc." hidden="1">{"Sum",#N/A,FALSE,"PRO FM Buc";"Sal",#N/A,FALSE,"PRO FM Buc";"Exp",#N/A,FALSE,"PRO FM Buc"}</definedName>
    <definedName name="wrn.pro_FM_Buc.1" localSheetId="18" hidden="1">{"Sum",#N/A,FALSE,"PRO FM Buc";"Sal",#N/A,FALSE,"PRO FM Buc";"Exp",#N/A,FALSE,"PRO FM Buc"}</definedName>
    <definedName name="wrn.pro_FM_Buc.1" localSheetId="19" hidden="1">{"Sum",#N/A,FALSE,"PRO FM Buc";"Sal",#N/A,FALSE,"PRO FM Buc";"Exp",#N/A,FALSE,"PRO FM Buc"}</definedName>
    <definedName name="wrn.pro_FM_Buc.1" localSheetId="17" hidden="1">{"Sum",#N/A,FALSE,"PRO FM Buc";"Sal",#N/A,FALSE,"PRO FM Buc";"Exp",#N/A,FALSE,"PRO FM Buc"}</definedName>
    <definedName name="wrn.pro_FM_Buc.1" hidden="1">{"Sum",#N/A,FALSE,"PRO FM Buc";"Sal",#N/A,FALSE,"PRO FM Buc";"Exp",#N/A,FALSE,"PRO FM Buc"}</definedName>
    <definedName name="wrn.pro_FM_Buc.1_3" localSheetId="18" hidden="1">{"Sum",#N/A,FALSE,"PRO FM Buc";"Sal",#N/A,FALSE,"PRO FM Buc";"Exp",#N/A,FALSE,"PRO FM Buc"}</definedName>
    <definedName name="wrn.pro_FM_Buc.1_3" localSheetId="19" hidden="1">{"Sum",#N/A,FALSE,"PRO FM Buc";"Sal",#N/A,FALSE,"PRO FM Buc";"Exp",#N/A,FALSE,"PRO FM Buc"}</definedName>
    <definedName name="wrn.pro_FM_Buc.1_3" localSheetId="17" hidden="1">{"Sum",#N/A,FALSE,"PRO FM Buc";"Sal",#N/A,FALSE,"PRO FM Buc";"Exp",#N/A,FALSE,"PRO FM Buc"}</definedName>
    <definedName name="wrn.pro_FM_Buc.1_3" hidden="1">{"Sum",#N/A,FALSE,"PRO FM Buc";"Sal",#N/A,FALSE,"PRO FM Buc";"Exp",#N/A,FALSE,"PRO FM Buc"}</definedName>
    <definedName name="wrn.Pro_FM_Buc.3" localSheetId="18" hidden="1">{"Sum",#N/A,FALSE,"PRO FM Buc";"Sal",#N/A,FALSE,"PRO FM Buc";"Exp",#N/A,FALSE,"PRO FM Buc"}</definedName>
    <definedName name="wrn.Pro_FM_Buc.3" localSheetId="19" hidden="1">{"Sum",#N/A,FALSE,"PRO FM Buc";"Sal",#N/A,FALSE,"PRO FM Buc";"Exp",#N/A,FALSE,"PRO FM Buc"}</definedName>
    <definedName name="wrn.Pro_FM_Buc.3" localSheetId="17" hidden="1">{"Sum",#N/A,FALSE,"PRO FM Buc";"Sal",#N/A,FALSE,"PRO FM Buc";"Exp",#N/A,FALSE,"PRO FM Buc"}</definedName>
    <definedName name="wrn.Pro_FM_Buc.3" hidden="1">{"Sum",#N/A,FALSE,"PRO FM Buc";"Sal",#N/A,FALSE,"PRO FM Buc";"Exp",#N/A,FALSE,"PRO FM Buc"}</definedName>
    <definedName name="wrn.PRO_FM_NW." localSheetId="18" hidden="1">{"Sum",#N/A,FALSE,"PRO FM Network";"Exp",#N/A,FALSE,"PRO FM Network";"Sal",#N/A,FALSE,"PRO FM Network"}</definedName>
    <definedName name="wrn.PRO_FM_NW." localSheetId="19" hidden="1">{"Sum",#N/A,FALSE,"PRO FM Network";"Exp",#N/A,FALSE,"PRO FM Network";"Sal",#N/A,FALSE,"PRO FM Network"}</definedName>
    <definedName name="wrn.PRO_FM_NW." localSheetId="17" hidden="1">{"Sum",#N/A,FALSE,"PRO FM Network";"Exp",#N/A,FALSE,"PRO FM Network";"Sal",#N/A,FALSE,"PRO FM Network"}</definedName>
    <definedName name="wrn.PRO_FM_NW." hidden="1">{"Sum",#N/A,FALSE,"PRO FM Network";"Exp",#N/A,FALSE,"PRO FM Network";"Sal",#N/A,FALSE,"PRO FM Network"}</definedName>
    <definedName name="wrn.pro_fm_nw.1" localSheetId="18" hidden="1">{"Sum",#N/A,FALSE,"PRO FM Network";"Exp",#N/A,FALSE,"PRO FM Network";"Sal",#N/A,FALSE,"PRO FM Network"}</definedName>
    <definedName name="wrn.pro_fm_nw.1" localSheetId="19" hidden="1">{"Sum",#N/A,FALSE,"PRO FM Network";"Exp",#N/A,FALSE,"PRO FM Network";"Sal",#N/A,FALSE,"PRO FM Network"}</definedName>
    <definedName name="wrn.pro_fm_nw.1" localSheetId="17" hidden="1">{"Sum",#N/A,FALSE,"PRO FM Network";"Exp",#N/A,FALSE,"PRO FM Network";"Sal",#N/A,FALSE,"PRO FM Network"}</definedName>
    <definedName name="wrn.pro_fm_nw.1" hidden="1">{"Sum",#N/A,FALSE,"PRO FM Network";"Exp",#N/A,FALSE,"PRO FM Network";"Sal",#N/A,FALSE,"PRO FM Network"}</definedName>
    <definedName name="wrn.pro_fm_nw.1.3" localSheetId="18" hidden="1">{"Sum",#N/A,FALSE,"PRO FM Network";"Exp",#N/A,FALSE,"PRO FM Network";"Sal",#N/A,FALSE,"PRO FM Network"}</definedName>
    <definedName name="wrn.pro_fm_nw.1.3" localSheetId="19" hidden="1">{"Sum",#N/A,FALSE,"PRO FM Network";"Exp",#N/A,FALSE,"PRO FM Network";"Sal",#N/A,FALSE,"PRO FM Network"}</definedName>
    <definedName name="wrn.pro_fm_nw.1.3" localSheetId="17" hidden="1">{"Sum",#N/A,FALSE,"PRO FM Network";"Exp",#N/A,FALSE,"PRO FM Network";"Sal",#N/A,FALSE,"PRO FM Network"}</definedName>
    <definedName name="wrn.pro_fm_nw.1.3" hidden="1">{"Sum",#N/A,FALSE,"PRO FM Network";"Exp",#N/A,FALSE,"PRO FM Network";"Sal",#N/A,FALSE,"PRO FM Network"}</definedName>
    <definedName name="wrn.PRO_FM_NW.3" localSheetId="18" hidden="1">{"Sum",#N/A,FALSE,"PRO FM Network";"Exp",#N/A,FALSE,"PRO FM Network";"Sal",#N/A,FALSE,"PRO FM Network"}</definedName>
    <definedName name="wrn.PRO_FM_NW.3" localSheetId="19" hidden="1">{"Sum",#N/A,FALSE,"PRO FM Network";"Exp",#N/A,FALSE,"PRO FM Network";"Sal",#N/A,FALSE,"PRO FM Network"}</definedName>
    <definedName name="wrn.PRO_FM_NW.3" localSheetId="17" hidden="1">{"Sum",#N/A,FALSE,"PRO FM Network";"Exp",#N/A,FALSE,"PRO FM Network";"Sal",#N/A,FALSE,"PRO FM Network"}</definedName>
    <definedName name="wrn.PRO_FM_NW.3" hidden="1">{"Sum",#N/A,FALSE,"PRO FM Network";"Exp",#N/A,FALSE,"PRO FM Network";"Sal",#N/A,FALSE,"PRO FM Network"}</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1" localSheetId="18" hidden="1">{"Exp",#N/A,FALSE,"Production";"Sal",#N/A,FALSE,"Production";"Sum",#N/A,FALSE,"Production";"Shows",#N/A,FALSE,"Shows"}</definedName>
    <definedName name="wrn.prod.1" localSheetId="19" hidden="1">{"Exp",#N/A,FALSE,"Production";"Sal",#N/A,FALSE,"Production";"Sum",#N/A,FALSE,"Production";"Shows",#N/A,FALSE,"Shows"}</definedName>
    <definedName name="wrn.prod.1" localSheetId="17" hidden="1">{"Exp",#N/A,FALSE,"Production";"Sal",#N/A,FALSE,"Production";"Sum",#N/A,FALSE,"Production";"Shows",#N/A,FALSE,"Shows"}</definedName>
    <definedName name="wrn.prod.1" hidden="1">{"Exp",#N/A,FALSE,"Production";"Sal",#N/A,FALSE,"Production";"Sum",#N/A,FALSE,"Production";"Shows",#N/A,FALSE,"Shows"}</definedName>
    <definedName name="wrn.prod.1.3" localSheetId="18" hidden="1">{"Exp",#N/A,FALSE,"Production";"Sal",#N/A,FALSE,"Production";"Sum",#N/A,FALSE,"Production";"Shows",#N/A,FALSE,"Shows"}</definedName>
    <definedName name="wrn.prod.1.3" localSheetId="19" hidden="1">{"Exp",#N/A,FALSE,"Production";"Sal",#N/A,FALSE,"Production";"Sum",#N/A,FALSE,"Production";"Shows",#N/A,FALSE,"Shows"}</definedName>
    <definedName name="wrn.prod.1.3" localSheetId="17" hidden="1">{"Exp",#N/A,FALSE,"Production";"Sal",#N/A,FALSE,"Production";"Sum",#N/A,FALSE,"Production";"Shows",#N/A,FALSE,"Shows"}</definedName>
    <definedName name="wrn.prod.1.3" hidden="1">{"Exp",#N/A,FALSE,"Production";"Sal",#N/A,FALSE,"Production";"Sum",#N/A,FALSE,"Production";"Shows",#N/A,FALSE,"Shows"}</definedName>
    <definedName name="wrn.Prod.3" localSheetId="18" hidden="1">{"Exp",#N/A,FALSE,"Production";"Sal",#N/A,FALSE,"Production";"Sum",#N/A,FALSE,"Production";"Shows",#N/A,FALSE,"Shows"}</definedName>
    <definedName name="wrn.Prod.3" localSheetId="19" hidden="1">{"Exp",#N/A,FALSE,"Production";"Sal",#N/A,FALSE,"Production";"Sum",#N/A,FALSE,"Production";"Shows",#N/A,FALSE,"Shows"}</definedName>
    <definedName name="wrn.Prod.3" localSheetId="17" hidden="1">{"Exp",#N/A,FALSE,"Production";"Sal",#N/A,FALSE,"Production";"Sum",#N/A,FALSE,"Production";"Shows",#N/A,FALSE,"Shows"}</definedName>
    <definedName name="wrn.Prod.3" hidden="1">{"Exp",#N/A,FALSE,"Production";"Sal",#N/A,FALSE,"Production";"Sum",#N/A,FALSE,"Production";"Shows",#N/A,FALSE,"Shows"}</definedName>
    <definedName name="wrn.Projections." localSheetId="18"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localSheetId="17"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7"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8" hidden="1">{"QtrPage1",#N/A,FALSE,"Schd9Aus";"QtrPage2",#N/A,FALSE,"Schd9Aus";"QtrPage3",#N/A,FALSE,"Schd9Aus"}</definedName>
    <definedName name="wrn.Qtr3pages." localSheetId="19" hidden="1">{"QtrPage1",#N/A,FALSE,"Schd9Aus";"QtrPage2",#N/A,FALSE,"Schd9Aus";"QtrPage3",#N/A,FALSE,"Schd9Aus"}</definedName>
    <definedName name="wrn.Qtr3pages." localSheetId="17" hidden="1">{"QtrPage1",#N/A,FALSE,"Schd9Aus";"QtrPage2",#N/A,FALSE,"Schd9Aus";"QtrPage3",#N/A,FALSE,"Schd9Aus"}</definedName>
    <definedName name="wrn.Qtr3pages." hidden="1">{"QtrPage1",#N/A,FALSE,"Schd9Aus";"QtrPage2",#N/A,FALSE,"Schd9Aus";"QtrPage3",#N/A,FALSE,"Schd9Aus"}</definedName>
    <definedName name="wrn.Radical." localSheetId="18"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localSheetId="17"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P." localSheetId="18" hidden="1">{#N/A,#N/A,FALSE,"PL"}</definedName>
    <definedName name="wrn.RAP." localSheetId="19" hidden="1">{#N/A,#N/A,FALSE,"PL"}</definedName>
    <definedName name="wrn.RAP." localSheetId="17" hidden="1">{#N/A,#N/A,FALSE,"PL"}</definedName>
    <definedName name="wrn.RAP." hidden="1">{#N/A,#N/A,FALSE,"PL"}</definedName>
    <definedName name="wrn.raport." localSheetId="18" hidden="1">{#N/A,#N/A,FALSE,"1"}</definedName>
    <definedName name="wrn.raport." localSheetId="19" hidden="1">{#N/A,#N/A,FALSE,"1"}</definedName>
    <definedName name="wrn.raport." localSheetId="17" hidden="1">{#N/A,#N/A,FALSE,"1"}</definedName>
    <definedName name="wrn.raport." hidden="1">{#N/A,#N/A,FALSE,"1"}</definedName>
    <definedName name="wrn.Redhill." localSheetId="18" hidden="1">{"Red",#N/A,FALSE,"Tot Europe"}</definedName>
    <definedName name="wrn.Redhill." localSheetId="19" hidden="1">{"Red",#N/A,FALSE,"Tot Europe"}</definedName>
    <definedName name="wrn.Redhill." localSheetId="17" hidden="1">{"Red",#N/A,FALSE,"Tot Europe"}</definedName>
    <definedName name="wrn.Redhill." hidden="1">{"Red",#N/A,FALSE,"Tot Europe"}</definedName>
    <definedName name="wrn.Reisekosten._.und._.Timesheet." localSheetId="18"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localSheetId="17"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8" hidden="1">{#N/A,#N/A,FALSE,"DK1VER";#N/A,#N/A,FALSE,"DK1VER"}</definedName>
    <definedName name="wrn.Reisekosten._.und._.Timesheets." localSheetId="19" hidden="1">{#N/A,#N/A,FALSE,"DK1VER";#N/A,#N/A,FALSE,"DK1VER"}</definedName>
    <definedName name="wrn.Reisekosten._.und._.Timesheets." localSheetId="17" hidden="1">{#N/A,#N/A,FALSE,"DK1VER";#N/A,#N/A,FALSE,"DK1VER"}</definedName>
    <definedName name="wrn.Reisekosten._.und._.Timesheets." hidden="1">{#N/A,#N/A,FALSE,"DK1VER";#N/A,#N/A,FALSE,"DK1VER"}</definedName>
    <definedName name="wrn.report." localSheetId="18"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localSheetId="17"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8" hidden="1">{"PRINTME",#N/A,FALSE,"FINAL-10"}</definedName>
    <definedName name="wrn.REPORT1." localSheetId="19" hidden="1">{"PRINTME",#N/A,FALSE,"FINAL-10"}</definedName>
    <definedName name="wrn.REPORT1." localSheetId="17" hidden="1">{"PRINTME",#N/A,FALSE,"FINAL-10"}</definedName>
    <definedName name="wrn.REPORT1." hidden="1">{"PRINTME",#N/A,FALSE,"FINAL-10"}</definedName>
    <definedName name="wrn.REPORT2" localSheetId="18"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localSheetId="17"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8"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localSheetId="17"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7"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7"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8"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localSheetId="17"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8"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localSheetId="17"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8"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localSheetId="17"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8" hidden="1">{"AS",#N/A,FALSE,"Dec_BS_Fnl";"LIAB",#N/A,FALSE,"Dec_BS_Fnl"}</definedName>
    <definedName name="wrn.RP_FNL." localSheetId="19" hidden="1">{"AS",#N/A,FALSE,"Dec_BS_Fnl";"LIAB",#N/A,FALSE,"Dec_BS_Fnl"}</definedName>
    <definedName name="wrn.RP_FNL." localSheetId="17" hidden="1">{"AS",#N/A,FALSE,"Dec_BS_Fnl";"LIAB",#N/A,FALSE,"Dec_BS_Fnl"}</definedName>
    <definedName name="wrn.RP_FNL." hidden="1">{"AS",#N/A,FALSE,"Dec_BS_Fnl";"LIAB",#N/A,FALSE,"Dec_BS_Fnl"}</definedName>
    <definedName name="wrn.rp_FNL.1" localSheetId="18" hidden="1">{"AS",#N/A,FALSE,"Dec_BS_Fnl";"LIAB",#N/A,FALSE,"Dec_BS_Fnl"}</definedName>
    <definedName name="wrn.rp_FNL.1" localSheetId="19" hidden="1">{"AS",#N/A,FALSE,"Dec_BS_Fnl";"LIAB",#N/A,FALSE,"Dec_BS_Fnl"}</definedName>
    <definedName name="wrn.rp_FNL.1" localSheetId="17" hidden="1">{"AS",#N/A,FALSE,"Dec_BS_Fnl";"LIAB",#N/A,FALSE,"Dec_BS_Fnl"}</definedName>
    <definedName name="wrn.rp_FNL.1" hidden="1">{"AS",#N/A,FALSE,"Dec_BS_Fnl";"LIAB",#N/A,FALSE,"Dec_BS_Fnl"}</definedName>
    <definedName name="wrn.rp_FNL.1.3" localSheetId="18" hidden="1">{"AS",#N/A,FALSE,"Dec_BS_Fnl";"LIAB",#N/A,FALSE,"Dec_BS_Fnl"}</definedName>
    <definedName name="wrn.rp_FNL.1.3" localSheetId="19" hidden="1">{"AS",#N/A,FALSE,"Dec_BS_Fnl";"LIAB",#N/A,FALSE,"Dec_BS_Fnl"}</definedName>
    <definedName name="wrn.rp_FNL.1.3" localSheetId="17" hidden="1">{"AS",#N/A,FALSE,"Dec_BS_Fnl";"LIAB",#N/A,FALSE,"Dec_BS_Fnl"}</definedName>
    <definedName name="wrn.rp_FNL.1.3" hidden="1">{"AS",#N/A,FALSE,"Dec_BS_Fnl";"LIAB",#N/A,FALSE,"Dec_BS_Fnl"}</definedName>
    <definedName name="wrn.RPBAT._.R._.Trading." localSheetId="18" hidden="1">{"SAP Trial Balance",#N/A,TRUE,"SAP Trial Balance"}</definedName>
    <definedName name="wrn.RPBAT._.R._.Trading." localSheetId="19" hidden="1">{"SAP Trial Balance",#N/A,TRUE,"SAP Trial Balance"}</definedName>
    <definedName name="wrn.RPBAT._.R._.Trading." localSheetId="17" hidden="1">{"SAP Trial Balance",#N/A,TRUE,"SAP Trial Balance"}</definedName>
    <definedName name="wrn.RPBAT._.R._.Trading." hidden="1">{"SAP Trial Balance",#N/A,TRUE,"SAP Trial Balance"}</definedName>
    <definedName name="wrn.Sales." localSheetId="18" hidden="1">{"Sal",#N/A,FALSE,"Sales";"Exp",#N/A,FALSE,"Sales";"Sum",#N/A,FALSE,"Sales"}</definedName>
    <definedName name="wrn.Sales." localSheetId="19" hidden="1">{"Sal",#N/A,FALSE,"Sales";"Exp",#N/A,FALSE,"Sales";"Sum",#N/A,FALSE,"Sales"}</definedName>
    <definedName name="wrn.Sales." localSheetId="17" hidden="1">{"Sal",#N/A,FALSE,"Sales";"Exp",#N/A,FALSE,"Sales";"Sum",#N/A,FALSE,"Sales"}</definedName>
    <definedName name="wrn.Sales." hidden="1">{"Sal",#N/A,FALSE,"Sales";"Exp",#N/A,FALSE,"Sales";"Sum",#N/A,FALSE,"Sales"}</definedName>
    <definedName name="wrn.sales.1" localSheetId="18" hidden="1">{"Sal",#N/A,FALSE,"Sales";"Exp",#N/A,FALSE,"Sales";"Sum",#N/A,FALSE,"Sales"}</definedName>
    <definedName name="wrn.sales.1" localSheetId="19" hidden="1">{"Sal",#N/A,FALSE,"Sales";"Exp",#N/A,FALSE,"Sales";"Sum",#N/A,FALSE,"Sales"}</definedName>
    <definedName name="wrn.sales.1" localSheetId="17" hidden="1">{"Sal",#N/A,FALSE,"Sales";"Exp",#N/A,FALSE,"Sales";"Sum",#N/A,FALSE,"Sales"}</definedName>
    <definedName name="wrn.sales.1" hidden="1">{"Sal",#N/A,FALSE,"Sales";"Exp",#N/A,FALSE,"Sales";"Sum",#N/A,FALSE,"Sales"}</definedName>
    <definedName name="wrn.sales.1.3" localSheetId="18" hidden="1">{"Sal",#N/A,FALSE,"Sales";"Exp",#N/A,FALSE,"Sales";"Sum",#N/A,FALSE,"Sales"}</definedName>
    <definedName name="wrn.sales.1.3" localSheetId="19" hidden="1">{"Sal",#N/A,FALSE,"Sales";"Exp",#N/A,FALSE,"Sales";"Sum",#N/A,FALSE,"Sales"}</definedName>
    <definedName name="wrn.sales.1.3" localSheetId="17" hidden="1">{"Sal",#N/A,FALSE,"Sales";"Exp",#N/A,FALSE,"Sales";"Sum",#N/A,FALSE,"Sales"}</definedName>
    <definedName name="wrn.sales.1.3" hidden="1">{"Sal",#N/A,FALSE,"Sales";"Exp",#N/A,FALSE,"Sales";"Sum",#N/A,FALSE,"Sales"}</definedName>
    <definedName name="wrn.Sales.3" localSheetId="18" hidden="1">{"Sal",#N/A,FALSE,"Sales";"Exp",#N/A,FALSE,"Sales";"Sum",#N/A,FALSE,"Sales"}</definedName>
    <definedName name="wrn.Sales.3" localSheetId="19" hidden="1">{"Sal",#N/A,FALSE,"Sales";"Exp",#N/A,FALSE,"Sales";"Sum",#N/A,FALSE,"Sales"}</definedName>
    <definedName name="wrn.Sales.3" localSheetId="17" hidden="1">{"Sal",#N/A,FALSE,"Sales";"Exp",#N/A,FALSE,"Sales";"Sum",#N/A,FALSE,"Sales"}</definedName>
    <definedName name="wrn.Sales.3" hidden="1">{"Sal",#N/A,FALSE,"Sales";"Exp",#N/A,FALSE,"Sales";"Sum",#N/A,FALSE,"Sales"}</definedName>
    <definedName name="wrn.SAMANDR." localSheetId="17" hidden="1">{#N/A,#N/A,FALSE,"94-95";"SAMANDR",#N/A,FALSE,"94-95"}</definedName>
    <definedName name="wrn.SAMANDR." hidden="1">{#N/A,#N/A,FALSE,"94-95";"SAMANDR",#N/A,FALSE,"94-95"}</definedName>
    <definedName name="wrn.Sammeleingabe." localSheetId="17" hidden="1">{#N/A,#N/A,FALSE,"Sammeleingabe"}</definedName>
    <definedName name="wrn.Sammeleingabe." hidden="1">{#N/A,#N/A,FALSE,"Sammeleingabe"}</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8" hidden="1">{"Exp",#N/A,FALSE,"Scheduling";"Sal",#N/A,FALSE,"Scheduling";"Sum",#N/A,FALSE,"Scheduling"}</definedName>
    <definedName name="wrn.Schedulinf.3" localSheetId="19" hidden="1">{"Exp",#N/A,FALSE,"Scheduling";"Sal",#N/A,FALSE,"Scheduling";"Sum",#N/A,FALSE,"Scheduling"}</definedName>
    <definedName name="wrn.Schedulinf.3" localSheetId="17" hidden="1">{"Exp",#N/A,FALSE,"Scheduling";"Sal",#N/A,FALSE,"Scheduling";"Sum",#N/A,FALSE,"Scheduling"}</definedName>
    <definedName name="wrn.Schedulinf.3" hidden="1">{"Exp",#N/A,FALSE,"Scheduling";"Sal",#N/A,FALSE,"Scheduling";"Sum",#N/A,FALSE,"Scheduling"}</definedName>
    <definedName name="wrn.Scheduling." localSheetId="18" hidden="1">{"Exp",#N/A,FALSE,"Scheduling";"Sal",#N/A,FALSE,"Scheduling";"Sum",#N/A,FALSE,"Scheduling"}</definedName>
    <definedName name="wrn.Scheduling." localSheetId="19" hidden="1">{"Exp",#N/A,FALSE,"Scheduling";"Sal",#N/A,FALSE,"Scheduling";"Sum",#N/A,FALSE,"Scheduling"}</definedName>
    <definedName name="wrn.Scheduling." localSheetId="17" hidden="1">{"Exp",#N/A,FALSE,"Scheduling";"Sal",#N/A,FALSE,"Scheduling";"Sum",#N/A,FALSE,"Scheduling"}</definedName>
    <definedName name="wrn.Scheduling." hidden="1">{"Exp",#N/A,FALSE,"Scheduling";"Sal",#N/A,FALSE,"Scheduling";"Sum",#N/A,FALSE,"Scheduling"}</definedName>
    <definedName name="wrn.scheduling.1" localSheetId="18" hidden="1">{"Exp",#N/A,FALSE,"Scheduling";"Sal",#N/A,FALSE,"Scheduling";"Sum",#N/A,FALSE,"Scheduling"}</definedName>
    <definedName name="wrn.scheduling.1" localSheetId="19" hidden="1">{"Exp",#N/A,FALSE,"Scheduling";"Sal",#N/A,FALSE,"Scheduling";"Sum",#N/A,FALSE,"Scheduling"}</definedName>
    <definedName name="wrn.scheduling.1" localSheetId="17" hidden="1">{"Exp",#N/A,FALSE,"Scheduling";"Sal",#N/A,FALSE,"Scheduling";"Sum",#N/A,FALSE,"Scheduling"}</definedName>
    <definedName name="wrn.scheduling.1" hidden="1">{"Exp",#N/A,FALSE,"Scheduling";"Sal",#N/A,FALSE,"Scheduling";"Sum",#N/A,FALSE,"Scheduling"}</definedName>
    <definedName name="wrn.scheduling.1.3" localSheetId="18" hidden="1">{"Exp",#N/A,FALSE,"Scheduling";"Sal",#N/A,FALSE,"Scheduling";"Sum",#N/A,FALSE,"Scheduling"}</definedName>
    <definedName name="wrn.scheduling.1.3" localSheetId="19" hidden="1">{"Exp",#N/A,FALSE,"Scheduling";"Sal",#N/A,FALSE,"Scheduling";"Sum",#N/A,FALSE,"Scheduling"}</definedName>
    <definedName name="wrn.scheduling.1.3" localSheetId="17" hidden="1">{"Exp",#N/A,FALSE,"Scheduling";"Sal",#N/A,FALSE,"Scheduling";"Sum",#N/A,FALSE,"Scheduling"}</definedName>
    <definedName name="wrn.scheduling.1.3" hidden="1">{"Exp",#N/A,FALSE,"Scheduling";"Sal",#N/A,FALSE,"Scheduling";"Sum",#N/A,FALSE,"Scheduling"}</definedName>
    <definedName name="wrn.Short._.Report." localSheetId="18" hidden="1">{#N/A,#N/A,FALSE,"Valsum";#N/A,#N/A,FALSE,"Value";#N/A,#N/A,FALSE,"Ton strap";#N/A,#N/A,FALSE,"PackVal"}</definedName>
    <definedName name="wrn.Short._.Report." localSheetId="19" hidden="1">{#N/A,#N/A,FALSE,"Valsum";#N/A,#N/A,FALSE,"Value";#N/A,#N/A,FALSE,"Ton strap";#N/A,#N/A,FALSE,"PackVal"}</definedName>
    <definedName name="wrn.Short._.Report." localSheetId="17" hidden="1">{#N/A,#N/A,FALSE,"Valsum";#N/A,#N/A,FALSE,"Value";#N/A,#N/A,FALSE,"Ton strap";#N/A,#N/A,FALSE,"PackVal"}</definedName>
    <definedName name="wrn.Short._.Report." hidden="1">{#N/A,#N/A,FALSE,"Valsum";#N/A,#N/A,FALSE,"Value";#N/A,#N/A,FALSE,"Ton strap";#N/A,#N/A,FALSE,"PackVal"}</definedName>
    <definedName name="wrn.Sport." localSheetId="18" hidden="1">{"Exp",#N/A,FALSE,"Sports";"Sal",#N/A,FALSE,"Sports";"Sum",#N/A,FALSE,"Sports"}</definedName>
    <definedName name="wrn.Sport." localSheetId="19" hidden="1">{"Exp",#N/A,FALSE,"Sports";"Sal",#N/A,FALSE,"Sports";"Sum",#N/A,FALSE,"Sports"}</definedName>
    <definedName name="wrn.Sport." localSheetId="17" hidden="1">{"Exp",#N/A,FALSE,"Sports";"Sal",#N/A,FALSE,"Sports";"Sum",#N/A,FALSE,"Sports"}</definedName>
    <definedName name="wrn.Sport." hidden="1">{"Exp",#N/A,FALSE,"Sports";"Sal",#N/A,FALSE,"Sports";"Sum",#N/A,FALSE,"Sports"}</definedName>
    <definedName name="wrn.Standard." localSheetId="18"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localSheetId="17"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8"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localSheetId="17"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8" hidden="1">{#N/A,#N/A,FALSE,"£ P&amp;L";#N/A,#N/A,FALSE,"£ BS";#N/A,#N/A,FALSE,"£ CF"}</definedName>
    <definedName name="wrn.Sterling." localSheetId="19" hidden="1">{#N/A,#N/A,FALSE,"£ P&amp;L";#N/A,#N/A,FALSE,"£ BS";#N/A,#N/A,FALSE,"£ CF"}</definedName>
    <definedName name="wrn.Sterling." localSheetId="17" hidden="1">{#N/A,#N/A,FALSE,"£ P&amp;L";#N/A,#N/A,FALSE,"£ BS";#N/A,#N/A,FALSE,"£ CF"}</definedName>
    <definedName name="wrn.Sterling." hidden="1">{#N/A,#N/A,FALSE,"£ P&amp;L";#N/A,#N/A,FALSE,"£ BS";#N/A,#N/A,FALSE,"£ CF"}</definedName>
    <definedName name="wrn.Stundenzettel." localSheetId="18"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localSheetId="17"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8" hidden="1">{#N/A,#N/A,FALSE,"I&amp;EpDep";"as",#N/A,FALSE,"I&amp;E"}</definedName>
    <definedName name="wrn.Summary." localSheetId="19" hidden="1">{#N/A,#N/A,FALSE,"I&amp;EpDep";"as",#N/A,FALSE,"I&amp;E"}</definedName>
    <definedName name="wrn.Summary." localSheetId="17" hidden="1">{#N/A,#N/A,FALSE,"I&amp;EpDep";"as",#N/A,FALSE,"I&amp;E"}</definedName>
    <definedName name="wrn.Summary." hidden="1">{#N/A,#N/A,FALSE,"I&amp;EpDep";"as",#N/A,FALSE,"I&amp;E"}</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8" hidden="1">{#N/A,#N/A,FALSE,"I&amp;EpDep";"as",#N/A,FALSE,"I&amp;E"}</definedName>
    <definedName name="wrn.Summary.3" localSheetId="19" hidden="1">{#N/A,#N/A,FALSE,"I&amp;EpDep";"as",#N/A,FALSE,"I&amp;E"}</definedName>
    <definedName name="wrn.Summary.3" localSheetId="17" hidden="1">{#N/A,#N/A,FALSE,"I&amp;EpDep";"as",#N/A,FALSE,"I&amp;E"}</definedName>
    <definedName name="wrn.Summary.3" hidden="1">{#N/A,#N/A,FALSE,"I&amp;EpDep";"as",#N/A,FALSE,"I&amp;E"}</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7"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8" hidden="1">{"TAG1AGMS",#N/A,FALSE,"TAG 1A"}</definedName>
    <definedName name="wrn.TAG." localSheetId="19" hidden="1">{"TAG1AGMS",#N/A,FALSE,"TAG 1A"}</definedName>
    <definedName name="wrn.TAG." localSheetId="17" hidden="1">{"TAG1AGMS",#N/A,FALSE,"TAG 1A"}</definedName>
    <definedName name="wrn.TAG." hidden="1">{"TAG1AGMS",#N/A,FALSE,"TAG 1A"}</definedName>
    <definedName name="wrn.Tages" localSheetId="18" hidden="1">{"Tages_D",#N/A,FALSE,"Tagesbericht";"Tages_PL",#N/A,FALSE,"Tagesbericht"}</definedName>
    <definedName name="wrn.Tages" localSheetId="19" hidden="1">{"Tages_D",#N/A,FALSE,"Tagesbericht";"Tages_PL",#N/A,FALSE,"Tagesbericht"}</definedName>
    <definedName name="wrn.Tages" localSheetId="17" hidden="1">{"Tages_D",#N/A,FALSE,"Tagesbericht";"Tages_PL",#N/A,FALSE,"Tagesbericht"}</definedName>
    <definedName name="wrn.Tages" hidden="1">{"Tages_D",#N/A,FALSE,"Tagesbericht";"Tages_PL",#N/A,FALSE,"Tagesbericht"}</definedName>
    <definedName name="wrn.Tagesbericht." localSheetId="18" hidden="1">{"Tages_D",#N/A,FALSE,"Tagesbericht";"Tages_PL",#N/A,FALSE,"Tagesbericht"}</definedName>
    <definedName name="wrn.Tagesbericht." localSheetId="19" hidden="1">{"Tages_D",#N/A,FALSE,"Tagesbericht";"Tages_PL",#N/A,FALSE,"Tagesbericht"}</definedName>
    <definedName name="wrn.Tagesbericht." localSheetId="17" hidden="1">{"Tages_D",#N/A,FALSE,"Tagesbericht";"Tages_PL",#N/A,FALSE,"Tagesbericht"}</definedName>
    <definedName name="wrn.Tagesbericht." hidden="1">{"Tages_D",#N/A,FALSE,"Tagesbericht";"Tages_PL",#N/A,FALSE,"Tagesbericht"}</definedName>
    <definedName name="wrn.Tech." localSheetId="18" hidden="1">{"Exp",#N/A,FALSE,"Technical";"Sal",#N/A,FALSE,"Technical";"Sum",#N/A,FALSE,"Technical"}</definedName>
    <definedName name="wrn.Tech." localSheetId="19" hidden="1">{"Exp",#N/A,FALSE,"Technical";"Sal",#N/A,FALSE,"Technical";"Sum",#N/A,FALSE,"Technical"}</definedName>
    <definedName name="wrn.Tech." localSheetId="17" hidden="1">{"Exp",#N/A,FALSE,"Technical";"Sal",#N/A,FALSE,"Technical";"Sum",#N/A,FALSE,"Technical"}</definedName>
    <definedName name="wrn.Tech." hidden="1">{"Exp",#N/A,FALSE,"Technical";"Sal",#N/A,FALSE,"Technical";"Sum",#N/A,FALSE,"Technical"}</definedName>
    <definedName name="wrn.Tech.3" localSheetId="18" hidden="1">{"Exp",#N/A,FALSE,"Technical";"Sal",#N/A,FALSE,"Technical";"Sum",#N/A,FALSE,"Technical"}</definedName>
    <definedName name="wrn.Tech.3" localSheetId="19" hidden="1">{"Exp",#N/A,FALSE,"Technical";"Sal",#N/A,FALSE,"Technical";"Sum",#N/A,FALSE,"Technical"}</definedName>
    <definedName name="wrn.Tech.3" localSheetId="17" hidden="1">{"Exp",#N/A,FALSE,"Technical";"Sal",#N/A,FALSE,"Technical";"Sum",#N/A,FALSE,"Technical"}</definedName>
    <definedName name="wrn.Tech.3" hidden="1">{"Exp",#N/A,FALSE,"Technical";"Sal",#N/A,FALSE,"Technical";"Sum",#N/A,FALSE,"Technical"}</definedName>
    <definedName name="wrn.test" localSheetId="18" hidden="1">{#N/A,#N/A,FALSE,"EOC";#N/A,#N/A,FALSE,"Distributor";#N/A,#N/A,FALSE,"Manufacturing";#N/A,#N/A,FALSE,"Service"}</definedName>
    <definedName name="wrn.test" localSheetId="19" hidden="1">{#N/A,#N/A,FALSE,"EOC";#N/A,#N/A,FALSE,"Distributor";#N/A,#N/A,FALSE,"Manufacturing";#N/A,#N/A,FALSE,"Service"}</definedName>
    <definedName name="wrn.test" localSheetId="17" hidden="1">{#N/A,#N/A,FALSE,"EOC";#N/A,#N/A,FALSE,"Distributor";#N/A,#N/A,FALSE,"Manufacturing";#N/A,#N/A,FALSE,"Service"}</definedName>
    <definedName name="wrn.test" hidden="1">{#N/A,#N/A,FALSE,"EOC";#N/A,#N/A,FALSE,"Distributor";#N/A,#N/A,FALSE,"Manufacturing";#N/A,#N/A,FALSE,"Service"}</definedName>
    <definedName name="wrn.TheWholeEnchilada." localSheetId="18"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localSheetId="17" hidden="1">{"CSheet",#N/A,FALSE,"C";"SmCap",#N/A,FALSE,"VAL1";"GulfCoast",#N/A,FALSE,"VAL1";"nav",#N/A,FALSE,"NAV";"Summary",#N/A,FALSE,"NAV"}</definedName>
    <definedName name="wrn.TheWholeEnchilada." hidden="1">{"CSheet",#N/A,FALSE,"C";"SmCap",#N/A,FALSE,"VAL1";"GulfCoast",#N/A,FALSE,"VAL1";"nav",#N/A,FALSE,"NAV";"Summary",#N/A,FALSE,"NAV"}</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7"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8" hidden="1">{#N/A,#N/A,FALSE,"P&amp;L";#N/A,#N/A,FALSE,"Var_Fixed_cost"}</definedName>
    <definedName name="wrn.TOT." localSheetId="19" hidden="1">{#N/A,#N/A,FALSE,"P&amp;L";#N/A,#N/A,FALSE,"Var_Fixed_cost"}</definedName>
    <definedName name="wrn.TOT." localSheetId="17" hidden="1">{#N/A,#N/A,FALSE,"P&amp;L";#N/A,#N/A,FALSE,"Var_Fixed_cost"}</definedName>
    <definedName name="wrn.TOT." hidden="1">{#N/A,#N/A,FALSE,"P&amp;L";#N/A,#N/A,FALSE,"Var_Fixed_cost"}</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7"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8"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localSheetId="17"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8"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localSheetId="17"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8"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localSheetId="17"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8"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17"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8"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localSheetId="17"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17"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7"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17"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7"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8" hidden="1">{"IM_total",#N/A,FALSE,"IM-lc";"IM_business",#N/A,FALSE,"IM-lc";"IM_infrastructure",#N/A,FALSE,"IM-lc"}</definedName>
    <definedName name="wrn.Total_IM." localSheetId="19" hidden="1">{"IM_total",#N/A,FALSE,"IM-lc";"IM_business",#N/A,FALSE,"IM-lc";"IM_infrastructure",#N/A,FALSE,"IM-lc"}</definedName>
    <definedName name="wrn.Total_IM." localSheetId="17" hidden="1">{"IM_total",#N/A,FALSE,"IM-lc";"IM_business",#N/A,FALSE,"IM-lc";"IM_infrastructure",#N/A,FALSE,"IM-lc"}</definedName>
    <definedName name="wrn.Total_IM." hidden="1">{"IM_total",#N/A,FALSE,"IM-lc";"IM_business",#N/A,FALSE,"IM-lc";"IM_infrastructure",#N/A,FALSE,"IM-lc"}</definedName>
    <definedName name="wrn.Total_IM_US." localSheetId="18" hidden="1">{"IM_total_US$",#N/A,FALSE,"IM-US$";"IM_business_US$",#N/A,FALSE,"IM-US$";"IM_infrastructure_US$",#N/A,FALSE,"IM-US$"}</definedName>
    <definedName name="wrn.Total_IM_US." localSheetId="19" hidden="1">{"IM_total_US$",#N/A,FALSE,"IM-US$";"IM_business_US$",#N/A,FALSE,"IM-US$";"IM_infrastructure_US$",#N/A,FALSE,"IM-US$"}</definedName>
    <definedName name="wrn.Total_IM_US." localSheetId="17" hidden="1">{"IM_total_US$",#N/A,FALSE,"IM-US$";"IM_business_US$",#N/A,FALSE,"IM-US$";"IM_infrastructure_US$",#N/A,FALSE,"IM-US$"}</definedName>
    <definedName name="wrn.Total_IM_US." hidden="1">{"IM_total_US$",#N/A,FALSE,"IM-US$";"IM_business_US$",#N/A,FALSE,"IM-US$";"IM_infrastructure_US$",#N/A,FALSE,"IM-US$"}</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17"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8"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localSheetId="17"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17"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8" hidden="1">{"Produits financiers",#N/A,FALSE,"TREOBJFR";"Détail des décaissements",#N/A,FALSE,"TREOBJFR"}</definedName>
    <definedName name="wrn.Trésorerie." localSheetId="19" hidden="1">{"Produits financiers",#N/A,FALSE,"TREOBJFR";"Détail des décaissements",#N/A,FALSE,"TREOBJFR"}</definedName>
    <definedName name="wrn.Trésorerie." localSheetId="17" hidden="1">{"Produits financiers",#N/A,FALSE,"TREOBJFR";"Détail des décaissements",#N/A,FALSE,"TREOBJFR"}</definedName>
    <definedName name="wrn.Trésorerie." hidden="1">{"Produits financiers",#N/A,FALSE,"TREOBJFR";"Détail des décaissements",#N/A,FALSE,"TREOBJFR"}</definedName>
    <definedName name="wrn.tt." localSheetId="17" hidden="1">{"view02",#N/A,TRUE,"02";"view03",#N/A,TRUE,"03"}</definedName>
    <definedName name="wrn.tt." hidden="1">{"view02",#N/A,TRUE,"02";"view03",#N/A,TRUE,"03"}</definedName>
    <definedName name="wrn.Umsatz." localSheetId="17" hidden="1">{#N/A,#N/A,FALSE,"Umsatz";#N/A,#N/A,FALSE,"Base V.02";#N/A,#N/A,FALSE,"Charts"}</definedName>
    <definedName name="wrn.Umsatz." hidden="1">{#N/A,#N/A,FALSE,"Umsatz";#N/A,#N/A,FALSE,"Base V.02";#N/A,#N/A,FALSE,"Charts"}</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3" localSheetId="18" hidden="1">{"Sum",#N/A,FALSE,"Unallocated"}</definedName>
    <definedName name="wrn.Unall.3" localSheetId="19" hidden="1">{"Sum",#N/A,FALSE,"Unallocated"}</definedName>
    <definedName name="wrn.Unall.3" localSheetId="17" hidden="1">{"Sum",#N/A,FALSE,"Unallocated"}</definedName>
    <definedName name="wrn.Unall.3" hidden="1">{"Sum",#N/A,FALSE,"Unallocated"}</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17"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17"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8"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localSheetId="17"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8"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localSheetId="17"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8"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localSheetId="17"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7"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7"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8" hidden="1">{"VV_CF",#N/A,FALSE,"VV_B_CF";"VV_IS",#N/A,FALSE,"VV_B_IS";"VV_BS",#N/A,FALSE,"VV_B_BS"}</definedName>
    <definedName name="wrn.VV." localSheetId="19" hidden="1">{"VV_CF",#N/A,FALSE,"VV_B_CF";"VV_IS",#N/A,FALSE,"VV_B_IS";"VV_BS",#N/A,FALSE,"VV_B_BS"}</definedName>
    <definedName name="wrn.VV." localSheetId="17" hidden="1">{"VV_CF",#N/A,FALSE,"VV_B_CF";"VV_IS",#N/A,FALSE,"VV_B_IS";"VV_BS",#N/A,FALSE,"VV_B_BS"}</definedName>
    <definedName name="wrn.VV." hidden="1">{"VV_CF",#N/A,FALSE,"VV_B_CF";"VV_IS",#N/A,FALSE,"VV_B_IS";"VV_BS",#N/A,FALSE,"VV_B_BS"}</definedName>
    <definedName name="wrn.VV.3" localSheetId="18" hidden="1">{"VV_CF",#N/A,FALSE,"VV_B_CF";"VV_IS",#N/A,FALSE,"VV_B_IS";"VV_BS",#N/A,FALSE,"VV_B_BS"}</definedName>
    <definedName name="wrn.VV.3" localSheetId="19" hidden="1">{"VV_CF",#N/A,FALSE,"VV_B_CF";"VV_IS",#N/A,FALSE,"VV_B_IS";"VV_BS",#N/A,FALSE,"VV_B_BS"}</definedName>
    <definedName name="wrn.VV.3" localSheetId="17" hidden="1">{"VV_CF",#N/A,FALSE,"VV_B_CF";"VV_IS",#N/A,FALSE,"VV_B_IS";"VV_BS",#N/A,FALSE,"VV_B_BS"}</definedName>
    <definedName name="wrn.VV.3" hidden="1">{"VV_CF",#N/A,FALSE,"VV_B_CF";"VV_IS",#N/A,FALSE,"VV_B_IS";"VV_BS",#N/A,FALSE,"VV_B_BS"}</definedName>
    <definedName name="wrn.WGR" localSheetId="18" hidden="1">{"fleisch",#N/A,FALSE,"WG HK";"food",#N/A,FALSE,"WG HK";"hartwaren",#N/A,FALSE,"WG HK";"weichwaren",#N/A,FALSE,"WG HK"}</definedName>
    <definedName name="wrn.WGR" localSheetId="19" hidden="1">{"fleisch",#N/A,FALSE,"WG HK";"food",#N/A,FALSE,"WG HK";"hartwaren",#N/A,FALSE,"WG HK";"weichwaren",#N/A,FALSE,"WG HK"}</definedName>
    <definedName name="wrn.WGR" localSheetId="17" hidden="1">{"fleisch",#N/A,FALSE,"WG HK";"food",#N/A,FALSE,"WG HK";"hartwaren",#N/A,FALSE,"WG HK";"weichwaren",#N/A,FALSE,"WG HK"}</definedName>
    <definedName name="wrn.WGR" hidden="1">{"fleisch",#N/A,FALSE,"WG HK";"food",#N/A,FALSE,"WG HK";"hartwaren",#N/A,FALSE,"WG HK";"weichwaren",#N/A,FALSE,"WG HK"}</definedName>
    <definedName name="wrn.WGRUPPEN." localSheetId="18" hidden="1">{"fleisch",#N/A,FALSE,"WG HK";"food",#N/A,FALSE,"WG HK";"hartwaren",#N/A,FALSE,"WG HK";"weichwaren",#N/A,FALSE,"WG HK"}</definedName>
    <definedName name="wrn.WGRUPPEN." localSheetId="19" hidden="1">{"fleisch",#N/A,FALSE,"WG HK";"food",#N/A,FALSE,"WG HK";"hartwaren",#N/A,FALSE,"WG HK";"weichwaren",#N/A,FALSE,"WG HK"}</definedName>
    <definedName name="wrn.WGRUPPEN." localSheetId="17" hidden="1">{"fleisch",#N/A,FALSE,"WG HK";"food",#N/A,FALSE,"WG HK";"hartwaren",#N/A,FALSE,"WG HK";"weichwaren",#N/A,FALSE,"WG HK"}</definedName>
    <definedName name="wrn.WGRUPPEN." hidden="1">{"fleisch",#N/A,FALSE,"WG HK";"food",#N/A,FALSE,"WG HK";"hartwaren",#N/A,FALSE,"WG HK";"weichwaren",#N/A,FALSE,"WG HK"}</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17"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8" hidden="1">{#N/A,#N/A,FALSE,"1996";#N/A,#N/A,FALSE,"1995";#N/A,#N/A,FALSE,"1994"}</definedName>
    <definedName name="wrn.xrates." localSheetId="19" hidden="1">{#N/A,#N/A,FALSE,"1996";#N/A,#N/A,FALSE,"1995";#N/A,#N/A,FALSE,"1994"}</definedName>
    <definedName name="wrn.xrates." localSheetId="17" hidden="1">{#N/A,#N/A,FALSE,"1996";#N/A,#N/A,FALSE,"1995";#N/A,#N/A,FALSE,"1994"}</definedName>
    <definedName name="wrn.xrates." hidden="1">{#N/A,#N/A,FALSE,"1996";#N/A,#N/A,FALSE,"1995";#N/A,#N/A,FALSE,"1994"}</definedName>
    <definedName name="wrn.Y" localSheetId="18"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localSheetId="17"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8"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localSheetId="17"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8"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localSheetId="17"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17"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7" hidden="1">{#N/A,#N/A,FALSE,"F_Plan";#N/A,#N/A,FALSE,"Parameter"}</definedName>
    <definedName name="wrn2.Bplan." hidden="1">{#N/A,#N/A,FALSE,"F_Plan";#N/A,#N/A,FALSE,"Parameter"}</definedName>
    <definedName name="wrnn" localSheetId="18"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localSheetId="17"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7"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7"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8" hidden="1">Main.SAPF4Help()</definedName>
    <definedName name="ww" localSheetId="19" hidden="1">Main.SAPF4Help()</definedName>
    <definedName name="ww" localSheetId="17" hidden="1">Main.SAPF4Help()</definedName>
    <definedName name="ww" hidden="1">Main.SAPF4Help()</definedName>
    <definedName name="www" localSheetId="18" hidden="1">Main.SAPF4Help()</definedName>
    <definedName name="www" localSheetId="19" hidden="1">Main.SAPF4Help()</definedName>
    <definedName name="www" localSheetId="17" hidden="1">Main.SAPF4Help()</definedName>
    <definedName name="www" hidden="1">Main.SAPF4Help()</definedName>
    <definedName name="wwww" localSheetId="18"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localSheetId="17"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17"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8"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localSheetId="17"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8"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localSheetId="17"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7" hidden="1">{"'Jan - March 2000'!$A$5:$J$46"}</definedName>
    <definedName name="x_C" hidden="1">{"'Jan - March 2000'!$A$5:$J$46"}</definedName>
    <definedName name="x_e" localSheetId="17" hidden="1">{"'Jan - March 2000'!$A$5:$J$46"}</definedName>
    <definedName name="x_e" hidden="1">{"'Jan - March 2000'!$A$5:$J$46"}</definedName>
    <definedName name="x_HTML" localSheetId="17" hidden="1">{"'Jan - March 2000'!$A$5:$J$46"}</definedName>
    <definedName name="x_HTML" hidden="1">{"'Jan - March 2000'!$A$5:$J$46"}</definedName>
    <definedName name="x_x" localSheetId="17" hidden="1">{"'Jan - March 2000'!$A$5:$J$46"}</definedName>
    <definedName name="x_x" hidden="1">{"'Jan - March 2000'!$A$5:$J$46"}</definedName>
    <definedName name="xc" hidden="1">[53]CroatSim!#REF!</definedName>
    <definedName name="xcvbgsgbsdf" localSheetId="18" hidden="1">{#N/A,#N/A,FALSE,"Completion of MBudget"}</definedName>
    <definedName name="xcvbgsgbsdf" localSheetId="19" hidden="1">{#N/A,#N/A,FALSE,"Completion of MBudget"}</definedName>
    <definedName name="xcvbgsgbsdf" localSheetId="17" hidden="1">{#N/A,#N/A,FALSE,"Completion of MBudget"}</definedName>
    <definedName name="xcvbgsgbsdf" hidden="1">{#N/A,#N/A,FALSE,"Completion of MBudget"}</definedName>
    <definedName name="xcvxcbvx" localSheetId="18" hidden="1">{#N/A,#N/A,FALSE,"Completion of MBudget"}</definedName>
    <definedName name="xcvxcbvx" localSheetId="19" hidden="1">{#N/A,#N/A,FALSE,"Completion of MBudget"}</definedName>
    <definedName name="xcvxcbvx" localSheetId="17" hidden="1">{#N/A,#N/A,FALSE,"Completion of MBudget"}</definedName>
    <definedName name="xcvxcbvx" hidden="1">{#N/A,#N/A,FALSE,"Completion of MBudget"}</definedName>
    <definedName name="xcvyxcv" localSheetId="18" hidden="1">{#N/A,#N/A,FALSE,"Completion of MBudget"}</definedName>
    <definedName name="xcvyxcv" localSheetId="19" hidden="1">{#N/A,#N/A,FALSE,"Completion of MBudget"}</definedName>
    <definedName name="xcvyxcv" localSheetId="17" hidden="1">{#N/A,#N/A,FALSE,"Completion of MBudget"}</definedName>
    <definedName name="xcvyxcv" hidden="1">{#N/A,#N/A,FALSE,"Completion of MBudget"}</definedName>
    <definedName name="xf" hidden="1">[53]CroatSim!#REF!</definedName>
    <definedName name="xgf" localSheetId="18" hidden="1">{"VV_CF",#N/A,FALSE,"VV_B_CF";"VV_IS",#N/A,FALSE,"VV_B_IS";"VV_BS",#N/A,FALSE,"VV_B_BS"}</definedName>
    <definedName name="xgf" localSheetId="19" hidden="1">{"VV_CF",#N/A,FALSE,"VV_B_CF";"VV_IS",#N/A,FALSE,"VV_B_IS";"VV_BS",#N/A,FALSE,"VV_B_BS"}</definedName>
    <definedName name="xgf" localSheetId="17"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8" hidden="1">#REF!</definedName>
    <definedName name="XREF_COLUMN_1" localSheetId="19" hidden="1">#REF!</definedName>
    <definedName name="XREF_COLUMN_1" hidden="1">#REF!</definedName>
    <definedName name="XREF_COLUMN_2" localSheetId="18" hidden="1">#REF!</definedName>
    <definedName name="XREF_COLUMN_2" localSheetId="19" hidden="1">#REF!</definedName>
    <definedName name="XREF_COLUMN_2" hidden="1">#REF!</definedName>
    <definedName name="XRefActiveRow" localSheetId="18" hidden="1">#REF!</definedName>
    <definedName name="XRefActiveRow" localSheetId="19"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8" hidden="1">{"Absatz",#N/A,FALSE,"Markt";"markt",#N/A,FALSE,"Markt"}</definedName>
    <definedName name="xssd" localSheetId="19" hidden="1">{"Absatz",#N/A,FALSE,"Markt";"markt",#N/A,FALSE,"Markt"}</definedName>
    <definedName name="xssd" localSheetId="17" hidden="1">{"Absatz",#N/A,FALSE,"Markt";"markt",#N/A,FALSE,"Markt"}</definedName>
    <definedName name="xssd" hidden="1">{"Absatz",#N/A,FALSE,"Markt";"markt",#N/A,FALSE,"Markt"}</definedName>
    <definedName name="xsx" localSheetId="18" hidden="1">{0,0,0,0;0,0,0,0}</definedName>
    <definedName name="xsx" localSheetId="19" hidden="1">{0,0,0,0;0,0,0,0}</definedName>
    <definedName name="xsx" localSheetId="17" hidden="1">{0,0,0,0;0,0,0,0}</definedName>
    <definedName name="xsx" hidden="1">{0,0,0,0;0,0,0,0}</definedName>
    <definedName name="xsx_1" localSheetId="18" hidden="1">{0,0,0,0;0,0,0,0}</definedName>
    <definedName name="xsx_1" localSheetId="19" hidden="1">{0,0,0,0;0,0,0,0}</definedName>
    <definedName name="xsx_1" localSheetId="17" hidden="1">{0,0,0,0;0,0,0,0}</definedName>
    <definedName name="xsx_1" hidden="1">{0,0,0,0;0,0,0,0}</definedName>
    <definedName name="xx" localSheetId="18" hidden="1">[55]Assumptions!#REF!,[55]Assumptions!#REF!</definedName>
    <definedName name="xx" localSheetId="19" hidden="1">[55]Assumptions!#REF!,[55]Assumptions!#REF!</definedName>
    <definedName name="xx" hidden="1">[55]Assumptions!#REF!,[55]Assumptions!#REF!</definedName>
    <definedName name="xxx" localSheetId="18" hidden="1">{#N/A,#N/A,FALSE,"Completion of MBudget"}</definedName>
    <definedName name="xxx" localSheetId="19" hidden="1">{#N/A,#N/A,FALSE,"Completion of MBudget"}</definedName>
    <definedName name="xxx" localSheetId="17" hidden="1">{#N/A,#N/A,FALSE,"Completion of MBudget"}</definedName>
    <definedName name="xxx" hidden="1">{#N/A,#N/A,FALSE,"Completion of MBudget"}</definedName>
    <definedName name="xxx1" localSheetId="18"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localSheetId="17"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8" hidden="1">{#N/A,#N/A,FALSE,"Grafik Vermögen";#N/A,#N/A,FALSE,"Grafik Finanz";#N/A,#N/A,FALSE,"Grafik Erfolg"}</definedName>
    <definedName name="xxxx" localSheetId="19" hidden="1">{#N/A,#N/A,FALSE,"Grafik Vermögen";#N/A,#N/A,FALSE,"Grafik Finanz";#N/A,#N/A,FALSE,"Grafik Erfolg"}</definedName>
    <definedName name="xxxx" localSheetId="17" hidden="1">{#N/A,#N/A,FALSE,"Grafik Vermögen";#N/A,#N/A,FALSE,"Grafik Finanz";#N/A,#N/A,FALSE,"Grafik Erfolg"}</definedName>
    <definedName name="xxxx" hidden="1">{#N/A,#N/A,FALSE,"Grafik Vermögen";#N/A,#N/A,FALSE,"Grafik Finanz";#N/A,#N/A,FALSE,"Grafik Erfolg"}</definedName>
    <definedName name="xxxxxxx" localSheetId="18"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localSheetId="17"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8" hidden="1">{#N/A,#N/A,FALSE,"BILANZ";#N/A,#N/A,FALSE,"GUV";#N/A,#N/A,FALSE,"ANLAGEN";#N/A,#N/A,FALSE,"ANHANG"}</definedName>
    <definedName name="xxxxxxxxxxxx" localSheetId="19" hidden="1">{#N/A,#N/A,FALSE,"BILANZ";#N/A,#N/A,FALSE,"GUV";#N/A,#N/A,FALSE,"ANLAGEN";#N/A,#N/A,FALSE,"ANHANG"}</definedName>
    <definedName name="xxxxxxxxxxxx" localSheetId="17" hidden="1">{#N/A,#N/A,FALSE,"BILANZ";#N/A,#N/A,FALSE,"GUV";#N/A,#N/A,FALSE,"ANLAGEN";#N/A,#N/A,FALSE,"ANHANG"}</definedName>
    <definedName name="xxxxxxxxxxxx" hidden="1">{#N/A,#N/A,FALSE,"BILANZ";#N/A,#N/A,FALSE,"GUV";#N/A,#N/A,FALSE,"ANLAGEN";#N/A,#N/A,FALSE,"ANHANG"}</definedName>
    <definedName name="xxxxxxxxxxxxxx" localSheetId="18" hidden="1">{"fleisch",#N/A,FALSE,"WG HK";"food",#N/A,FALSE,"WG HK";"hartwaren",#N/A,FALSE,"WG HK";"weichwaren",#N/A,FALSE,"WG HK"}</definedName>
    <definedName name="xxxxxxxxxxxxxx" localSheetId="19" hidden="1">{"fleisch",#N/A,FALSE,"WG HK";"food",#N/A,FALSE,"WG HK";"hartwaren",#N/A,FALSE,"WG HK";"weichwaren",#N/A,FALSE,"WG HK"}</definedName>
    <definedName name="xxxxxxxxxxxxxx" localSheetId="17"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8"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localSheetId="17"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8"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localSheetId="17"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8"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localSheetId="17"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8"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localSheetId="17"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8" hidden="1">#REF!,#REF!,#REF!</definedName>
    <definedName name="Z_1C3AD0CD_BF0C_4C4E_9071_158A2F5215E2_.wvu.Rows" localSheetId="19" hidden="1">#REF!,#REF!,#REF!</definedName>
    <definedName name="Z_1C3AD0CD_BF0C_4C4E_9071_158A2F5215E2_.wvu.Rows" hidden="1">#REF!,#REF!,#REF!</definedName>
    <definedName name="Z_2DE5EA60_7A3A_11D2_AE76_0080C7A84E90_.wvu.Cols" localSheetId="18" hidden="1">#REF!</definedName>
    <definedName name="Z_2DE5EA60_7A3A_11D2_AE76_0080C7A84E90_.wvu.Cols" localSheetId="19" hidden="1">#REF!</definedName>
    <definedName name="Z_2DE5EA60_7A3A_11D2_AE76_0080C7A84E90_.wvu.Cols" hidden="1">#REF!</definedName>
    <definedName name="Z_2DE5EA60_7A3A_11D2_AE76_0080C7A84E90_.wvu.PrintArea" localSheetId="18" hidden="1">#REF!</definedName>
    <definedName name="Z_2DE5EA60_7A3A_11D2_AE76_0080C7A84E90_.wvu.PrintArea" localSheetId="19" hidden="1">#REF!</definedName>
    <definedName name="Z_2DE5EA60_7A3A_11D2_AE76_0080C7A84E90_.wvu.PrintArea" hidden="1">#REF!</definedName>
    <definedName name="Z_2DE5EA60_7A3A_11D2_AE76_0080C7A84E90_.wvu.Rows" localSheetId="18" hidden="1">#REF!</definedName>
    <definedName name="Z_2DE5EA60_7A3A_11D2_AE76_0080C7A84E90_.wvu.Rows" localSheetId="19" hidden="1">#REF!</definedName>
    <definedName name="Z_2DE5EA60_7A3A_11D2_AE76_0080C7A84E90_.wvu.Rows" hidden="1">#REF!</definedName>
    <definedName name="Z_380BFD50_D572_44CC_B514_4915DCF8621A_.wvu.Cols" localSheetId="18" hidden="1">'[56]Assumptions &amp; Results'!#REF!</definedName>
    <definedName name="Z_380BFD50_D572_44CC_B514_4915DCF8621A_.wvu.Cols" localSheetId="19" hidden="1">'[56]Assumptions &amp; Results'!#REF!</definedName>
    <definedName name="Z_380BFD50_D572_44CC_B514_4915DCF8621A_.wvu.Cols" hidden="1">'[56]Assumptions &amp; Results'!#REF!</definedName>
    <definedName name="Z_380BFD50_D572_44CC_B514_4915DCF8621A_.wvu.PrintArea" localSheetId="18" hidden="1">#REF!</definedName>
    <definedName name="Z_380BFD50_D572_44CC_B514_4915DCF8621A_.wvu.PrintArea" localSheetId="19"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8" hidden="1">'[56]Assumptions &amp; Results'!#REF!</definedName>
    <definedName name="Z_64D31C84_C79B_4843_86BD_E24EF25E3F67_.wvu.Cols" localSheetId="19" hidden="1">'[56]Assumptions &amp; Results'!#REF!</definedName>
    <definedName name="Z_64D31C84_C79B_4843_86BD_E24EF25E3F67_.wvu.Cols" hidden="1">'[56]Assumptions &amp; Results'!#REF!</definedName>
    <definedName name="Z_64D31C84_C79B_4843_86BD_E24EF25E3F67_.wvu.PrintArea" localSheetId="18" hidden="1">#REF!</definedName>
    <definedName name="Z_64D31C84_C79B_4843_86BD_E24EF25E3F67_.wvu.PrintArea" localSheetId="19"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6" hidden="1">'BS Mapping std'!$A$1:$B$294</definedName>
    <definedName name="Z_88B16027_39B4_48E8_96E5_8627FEDDD4EE_.wvu.FilterData" localSheetId="17" hidden="1">'PL mapping Std'!$A$2:$B$115</definedName>
    <definedName name="Z_9A428CE1_B4D9_11D0_A8AA_0000C071AEE7_.wvu.Cols" hidden="1">[11]MASTER!$A$1:$Q$65536,[11]MASTER!$Y$1:$Z$65536</definedName>
    <definedName name="Z_9A428CE1_B4D9_11D0_A8AA_0000C071AEE7_.wvu.PrintArea" localSheetId="18" hidden="1">#REF!</definedName>
    <definedName name="Z_9A428CE1_B4D9_11D0_A8AA_0000C071AEE7_.wvu.PrintArea" localSheetId="19" hidden="1">#REF!</definedName>
    <definedName name="Z_9A428CE1_B4D9_11D0_A8AA_0000C071AEE7_.wvu.PrintArea" hidden="1">#REF!</definedName>
    <definedName name="Z_9A428CE1_B4D9_11D0_A8AA_0000C071AEE7_.wvu.Rows" localSheetId="18" hidden="1">[11]MASTER!#REF!,[11]MASTER!#REF!,[11]MASTER!#REF!,[11]MASTER!#REF!,[11]MASTER!#REF!,[11]MASTER!#REF!,[11]MASTER!#REF!,[11]MASTER!$A$98:$IV$272</definedName>
    <definedName name="Z_9A428CE1_B4D9_11D0_A8AA_0000C071AEE7_.wvu.Rows" localSheetId="19"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8" hidden="1">#REF!</definedName>
    <definedName name="Z_9F4E9141_41FC_4B2C_AC1F_EC647474A564_.wvu.PrintArea" localSheetId="19" hidden="1">#REF!</definedName>
    <definedName name="Z_9F4E9141_41FC_4B2C_AC1F_EC647474A564_.wvu.PrintArea" hidden="1">#REF!</definedName>
    <definedName name="Z_9F4E9141_41FC_4B2C_AC1F_EC647474A564_.wvu.Rows" localSheetId="18" hidden="1">#REF!</definedName>
    <definedName name="Z_9F4E9141_41FC_4B2C_AC1F_EC647474A564_.wvu.Rows" localSheetId="19" hidden="1">#REF!</definedName>
    <definedName name="Z_9F4E9141_41FC_4B2C_AC1F_EC647474A564_.wvu.Rows" hidden="1">#REF!</definedName>
    <definedName name="Z_A9FF1EAD_E7B8_4A8D_9232_4283389FA5DC_.wvu.Cols" localSheetId="18" hidden="1">#REF!</definedName>
    <definedName name="Z_A9FF1EAD_E7B8_4A8D_9232_4283389FA5DC_.wvu.Cols" localSheetId="19"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8" hidden="1">#REF!,#REF!,#REF!</definedName>
    <definedName name="Z_BB04431D_A0F6_4E09_87E1_63C8285CCAE4_.wvu.Cols" localSheetId="19"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8" hidden="1">#REF!,#REF!</definedName>
    <definedName name="Z_BD8D8ABD_4F6F_4D66_AFAC_5A7FB5BB2C61_.wvu.Cols" localSheetId="19"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8" hidden="1">[55]Assumptions!#REF!,[55]Assumptions!#REF!</definedName>
    <definedName name="Z_DA5F402B_2A84_4289_95CE_59ACA6B96042_.wvu.Cols" localSheetId="19" hidden="1">[55]Assumptions!#REF!,[55]Assumptions!#REF!</definedName>
    <definedName name="Z_DA5F402B_2A84_4289_95CE_59ACA6B96042_.wvu.Cols" hidden="1">[55]Assumptions!#REF!,[55]Assumptions!#REF!</definedName>
    <definedName name="Z_E3DB78BC_F847_4E0A_8AF3_61B1B9D963F4_.wvu.Cols" localSheetId="18" hidden="1">#REF!</definedName>
    <definedName name="Z_E3DB78BC_F847_4E0A_8AF3_61B1B9D963F4_.wvu.Cols" localSheetId="19" hidden="1">#REF!</definedName>
    <definedName name="Z_E3DB78BC_F847_4E0A_8AF3_61B1B9D963F4_.wvu.Cols" hidden="1">#REF!</definedName>
    <definedName name="Z_E3DB78BC_F847_4E0A_8AF3_61B1B9D963F4_.wvu.PrintArea" localSheetId="18" hidden="1">#REF!</definedName>
    <definedName name="Z_E3DB78BC_F847_4E0A_8AF3_61B1B9D963F4_.wvu.PrintArea" localSheetId="19"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8" hidden="1">#REF!,#REF!,#REF!,#REF!,#REF!,#REF!,#REF!,#REF!,#REF!,#REF!,#REF!,#REF!,#REF!,#REF!,#REF!,#REF!,#REF!,#REF!,#REF!,#REF!</definedName>
    <definedName name="Z_F4C9D32F_9E20_472B_AA8D_8074F348BB5A_.wvu.Rows" localSheetId="19"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8" hidden="1">{#N/A,#N/A,FALSE,"Completion of MBudget"}</definedName>
    <definedName name="zhzuzsx" localSheetId="19" hidden="1">{#N/A,#N/A,FALSE,"Completion of MBudget"}</definedName>
    <definedName name="zhzuzsx" localSheetId="17" hidden="1">{#N/A,#N/A,FALSE,"Completion of MBudget"}</definedName>
    <definedName name="zhzuzsx" hidden="1">{#N/A,#N/A,FALSE,"Completion of MBudget"}</definedName>
    <definedName name="zj" hidden="1">[60]MAEBL797!#REF!</definedName>
    <definedName name="zoz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7" hidden="1">{#N/A,#N/A,TRUE,"Fields";#N/A,#N/A,TRUE,"Sens"}</definedName>
    <definedName name="zxcv" hidden="1">{#N/A,#N/A,TRUE,"Fields";#N/A,#N/A,TRUE,"Sens"}</definedName>
    <definedName name="zzz" localSheetId="18" hidden="1">{#N/A,#N/A,FALSE,"Completion of MBudget"}</definedName>
    <definedName name="zzz" localSheetId="19" hidden="1">{#N/A,#N/A,FALSE,"Completion of MBudget"}</definedName>
    <definedName name="zzz" localSheetId="17" hidden="1">{#N/A,#N/A,FALSE,"Completion of MBudget"}</definedName>
    <definedName name="zzz" hidden="1">{#N/A,#N/A,FALSE,"Completion of MBudget"}</definedName>
    <definedName name="zzzz" localSheetId="18" hidden="1">{#N/A,#N/A,FALSE,"Completion of MBudget"}</definedName>
    <definedName name="zzzz" localSheetId="19" hidden="1">{#N/A,#N/A,FALSE,"Completion of MBudget"}</definedName>
    <definedName name="zzzz" localSheetId="17" hidden="1">{#N/A,#N/A,FALSE,"Completion of MBudget"}</definedName>
    <definedName name="zzzz" hidden="1">{#N/A,#N/A,FALSE,"Completion of MBudget"}</definedName>
    <definedName name="zzzzz" localSheetId="18" hidden="1">{"Red",#N/A,FALSE,"Tot Europe"}</definedName>
    <definedName name="zzzzz" localSheetId="19" hidden="1">{"Red",#N/A,FALSE,"Tot Europe"}</definedName>
    <definedName name="zzzzz" localSheetId="17" hidden="1">{"Red",#N/A,FALSE,"Tot Europe"}</definedName>
    <definedName name="zzzzz" hidden="1">{"Red",#N/A,FALSE,"Tot Europe"}</definedName>
    <definedName name="zzzzzzzzzzzzzzz" localSheetId="17" hidden="1">{"AS",#N/A,FALSE,"Dec_BS";"LIAB",#N/A,FALSE,"Dec_BS"}</definedName>
    <definedName name="zzzzzzzzzzzzzzz" hidden="1">{"AS",#N/A,FALSE,"Dec_BS";"LIAB",#N/A,FALSE,"Dec_BS"}</definedName>
    <definedName name="а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8" hidden="1">{#N/A,#N/A,FALSE,"1996";#N/A,#N/A,FALSE,"1995";#N/A,#N/A,FALSE,"1994"}</definedName>
    <definedName name="ан" localSheetId="19" hidden="1">{#N/A,#N/A,FALSE,"1996";#N/A,#N/A,FALSE,"1995";#N/A,#N/A,FALSE,"1994"}</definedName>
    <definedName name="ан" localSheetId="17" hidden="1">{#N/A,#N/A,FALSE,"1996";#N/A,#N/A,FALSE,"1995";#N/A,#N/A,FALSE,"1994"}</definedName>
    <definedName name="ан" hidden="1">{#N/A,#N/A,FALSE,"1996";#N/A,#N/A,FALSE,"1995";#N/A,#N/A,FALSE,"1994"}</definedName>
    <definedName name="АХР" localSheetId="17"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7" hidden="1">Main.SAPF4Help()</definedName>
    <definedName name="вв" hidden="1">Main.SAPF4Help()</definedName>
    <definedName name="вспом" hidden="1">#REF!</definedName>
    <definedName name="выручк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7" hidden="1">{#N/A,#N/A,TRUE,"Fields";#N/A,#N/A,TRUE,"Sens"}</definedName>
    <definedName name="дд" hidden="1">{#N/A,#N/A,TRUE,"Fields";#N/A,#N/A,TRUE,"Sens"}</definedName>
    <definedName name="декаб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7"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7" hidden="1">{#N/A,#N/A,FALSE,"Virgin Flightdeck"}</definedName>
    <definedName name="лист89" hidden="1">{#N/A,#N/A,FALSE,"Virgin Flightdeck"}</definedName>
    <definedName name="лл" localSheetId="17"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7" hidden="1">{#N/A,#N/A,FALSE,"Virgin Flightdeck"}</definedName>
    <definedName name="нам" hidden="1">{#N/A,#N/A,FALSE,"Virgin Flightdeck"}</definedName>
    <definedName name="нам2" localSheetId="17" hidden="1">{#N/A,#N/A,FALSE,"Virgin Flightdeck"}</definedName>
    <definedName name="нам2" hidden="1">{#N/A,#N/A,FALSE,"Virgin Flightdeck"}</definedName>
    <definedName name="ожид."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8" hidden="1">{"Meas",#N/A,FALSE,"Tot Europe"}</definedName>
    <definedName name="прил" localSheetId="19" hidden="1">{"Meas",#N/A,FALSE,"Tot Europe"}</definedName>
    <definedName name="прил" localSheetId="17" hidden="1">{"Meas",#N/A,FALSE,"Tot Europe"}</definedName>
    <definedName name="прил" hidden="1">{"Meas",#N/A,FALSE,"Tot Europe"}</definedName>
    <definedName name="ПШ3.1" hidden="1">#REF!</definedName>
    <definedName name="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7" hidden="1">{#N/A,#N/A,TRUE,"Fields";#N/A,#N/A,TRUE,"Sens"}</definedName>
    <definedName name="ро" hidden="1">{#N/A,#N/A,TRUE,"Fields";#N/A,#N/A,TRUE,"Sens"}</definedName>
    <definedName name="рпа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8"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localSheetId="17"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17"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17"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8"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localSheetId="17"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7"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8"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localSheetId="17"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7" hidden="1">{#N/A,#N/A,TRUE,"Fields";#N/A,#N/A,TRUE,"Sens"}</definedName>
    <definedName name="цц" hidden="1">{#N/A,#N/A,TRUE,"Fields";#N/A,#N/A,TRUE,"Sens"}</definedName>
    <definedName name="ццу" localSheetId="18"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localSheetId="17"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7" hidden="1">{#N/A,#N/A,TRUE,"Fields";#N/A,#N/A,TRUE,"Sens"}</definedName>
    <definedName name="ыфва" hidden="1">{#N/A,#N/A,TRUE,"Fields";#N/A,#N/A,TRUE,"Sens"}</definedName>
    <definedName name="э"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7" hidden="1">{#VALUE!,#N/A,TRUE,0;#N/A,#N/A,TRUE,0}</definedName>
    <definedName name="ээ" hidden="1">{#VALUE!,#N/A,TRUE,0;#N/A,#N/A,TRUE,0}</definedName>
    <definedName name="ян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7" l="1"/>
  <c r="G27" i="7"/>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B7" i="7"/>
  <c r="A7" i="7"/>
  <c r="B6" i="7"/>
  <c r="A6" i="7"/>
  <c r="B5" i="7"/>
  <c r="A5" i="7"/>
  <c r="B4" i="7"/>
  <c r="A4" i="7"/>
  <c r="B3" i="7"/>
  <c r="A3" i="7"/>
  <c r="B2" i="7"/>
  <c r="A2" i="7"/>
  <c r="B1" i="7"/>
  <c r="A1" i="7"/>
  <c r="M79" i="6"/>
  <c r="L79" i="6"/>
  <c r="M78" i="6"/>
  <c r="L78" i="6"/>
  <c r="C78" i="6"/>
  <c r="C79" i="6" s="1"/>
  <c r="O79" i="6" s="1"/>
  <c r="O77" i="6"/>
  <c r="N77" i="6"/>
  <c r="M77" i="6"/>
  <c r="L77" i="6"/>
  <c r="O75" i="6"/>
  <c r="N75" i="6"/>
  <c r="M75" i="6"/>
  <c r="L75" i="6"/>
  <c r="O74" i="6"/>
  <c r="N74" i="6"/>
  <c r="M74" i="6"/>
  <c r="L74" i="6"/>
  <c r="O73" i="6"/>
  <c r="N73" i="6"/>
  <c r="M73" i="6"/>
  <c r="L73" i="6"/>
  <c r="O72" i="6"/>
  <c r="N72" i="6"/>
  <c r="M72" i="6"/>
  <c r="L72" i="6"/>
  <c r="O71" i="6"/>
  <c r="N71" i="6"/>
  <c r="M71" i="6"/>
  <c r="L71" i="6"/>
  <c r="O70" i="6"/>
  <c r="N70" i="6"/>
  <c r="M70" i="6"/>
  <c r="L70" i="6"/>
  <c r="O69" i="6"/>
  <c r="N69" i="6"/>
  <c r="M69" i="6"/>
  <c r="L69" i="6"/>
  <c r="O68" i="6"/>
  <c r="N68" i="6"/>
  <c r="M68" i="6"/>
  <c r="L68" i="6"/>
  <c r="O67" i="6"/>
  <c r="N67" i="6"/>
  <c r="M67" i="6"/>
  <c r="L67" i="6"/>
  <c r="O65" i="6"/>
  <c r="N65" i="6"/>
  <c r="M65" i="6"/>
  <c r="L65" i="6"/>
  <c r="O64" i="6"/>
  <c r="N64" i="6"/>
  <c r="M64" i="6"/>
  <c r="L64" i="6"/>
  <c r="O63" i="6"/>
  <c r="N63" i="6"/>
  <c r="M63" i="6"/>
  <c r="L63" i="6"/>
  <c r="O61" i="6"/>
  <c r="N61" i="6"/>
  <c r="M61" i="6"/>
  <c r="L61" i="6"/>
  <c r="O54" i="6"/>
  <c r="N54" i="6"/>
  <c r="M54" i="6"/>
  <c r="L54" i="6"/>
  <c r="O53" i="6"/>
  <c r="N53" i="6"/>
  <c r="M53" i="6"/>
  <c r="L53" i="6"/>
  <c r="O52" i="6"/>
  <c r="N52" i="6"/>
  <c r="M52" i="6"/>
  <c r="L52" i="6"/>
  <c r="O51" i="6"/>
  <c r="N51" i="6"/>
  <c r="M51" i="6"/>
  <c r="L51" i="6"/>
  <c r="O50" i="6"/>
  <c r="N50" i="6"/>
  <c r="M50" i="6"/>
  <c r="L50" i="6"/>
  <c r="O49" i="6"/>
  <c r="N49" i="6"/>
  <c r="M49" i="6"/>
  <c r="L49" i="6"/>
  <c r="O48" i="6"/>
  <c r="N48" i="6"/>
  <c r="M48" i="6"/>
  <c r="L48" i="6"/>
  <c r="O47" i="6"/>
  <c r="N47" i="6"/>
  <c r="M47" i="6"/>
  <c r="L47" i="6"/>
  <c r="O46" i="6"/>
  <c r="N46" i="6"/>
  <c r="M46" i="6"/>
  <c r="L46" i="6"/>
  <c r="O44" i="6"/>
  <c r="N44" i="6"/>
  <c r="M44" i="6"/>
  <c r="L44" i="6"/>
  <c r="O43" i="6"/>
  <c r="N43" i="6"/>
  <c r="M43" i="6"/>
  <c r="L43" i="6"/>
  <c r="O42" i="6"/>
  <c r="N42" i="6"/>
  <c r="M42" i="6"/>
  <c r="L42" i="6"/>
  <c r="O41" i="6"/>
  <c r="N41" i="6"/>
  <c r="M41" i="6"/>
  <c r="L41" i="6"/>
  <c r="P34" i="6"/>
  <c r="O34" i="6"/>
  <c r="N34" i="6"/>
  <c r="M34" i="6"/>
  <c r="L34" i="6"/>
  <c r="P33" i="6"/>
  <c r="O33" i="6"/>
  <c r="N33" i="6"/>
  <c r="M33" i="6"/>
  <c r="L33" i="6"/>
  <c r="P32" i="6"/>
  <c r="O32" i="6"/>
  <c r="N32" i="6"/>
  <c r="M32" i="6"/>
  <c r="L32" i="6"/>
  <c r="G32" i="6"/>
  <c r="G34" i="6" s="1"/>
  <c r="P31" i="6"/>
  <c r="O31" i="6"/>
  <c r="N31" i="6"/>
  <c r="M31" i="6"/>
  <c r="L31" i="6"/>
  <c r="P30" i="6"/>
  <c r="O30" i="6"/>
  <c r="N30" i="6"/>
  <c r="M30" i="6"/>
  <c r="L30" i="6"/>
  <c r="P29" i="6"/>
  <c r="O29" i="6"/>
  <c r="N29" i="6"/>
  <c r="M29" i="6"/>
  <c r="L29" i="6"/>
  <c r="P28" i="6"/>
  <c r="O28" i="6"/>
  <c r="N28" i="6"/>
  <c r="M28" i="6"/>
  <c r="L28" i="6"/>
  <c r="P27" i="6"/>
  <c r="O27" i="6"/>
  <c r="N27" i="6"/>
  <c r="M27" i="6"/>
  <c r="L27" i="6"/>
  <c r="P26" i="6"/>
  <c r="O26" i="6"/>
  <c r="N26" i="6"/>
  <c r="M26" i="6"/>
  <c r="L26" i="6"/>
  <c r="P25" i="6"/>
  <c r="O25" i="6"/>
  <c r="N25" i="6"/>
  <c r="M25" i="6"/>
  <c r="L25" i="6"/>
  <c r="P24" i="6"/>
  <c r="O24" i="6"/>
  <c r="N24" i="6"/>
  <c r="M24" i="6"/>
  <c r="L24" i="6"/>
  <c r="P23" i="6"/>
  <c r="O23" i="6"/>
  <c r="N23" i="6"/>
  <c r="M23" i="6"/>
  <c r="L23" i="6"/>
  <c r="P22" i="6"/>
  <c r="O22" i="6"/>
  <c r="N22" i="6"/>
  <c r="M22" i="6"/>
  <c r="L22" i="6"/>
  <c r="P20" i="6"/>
  <c r="O20" i="6"/>
  <c r="N20" i="6"/>
  <c r="M20" i="6"/>
  <c r="L20" i="6"/>
  <c r="G20" i="6"/>
  <c r="P19" i="6"/>
  <c r="O19" i="6"/>
  <c r="N19" i="6"/>
  <c r="M19" i="6"/>
  <c r="L19" i="6"/>
  <c r="P18" i="6"/>
  <c r="O18" i="6"/>
  <c r="N18" i="6"/>
  <c r="M18" i="6"/>
  <c r="L18" i="6"/>
  <c r="P17" i="6"/>
  <c r="O17" i="6"/>
  <c r="N17" i="6"/>
  <c r="M17" i="6"/>
  <c r="L17" i="6"/>
  <c r="P16" i="6"/>
  <c r="O16" i="6"/>
  <c r="N16" i="6"/>
  <c r="M16" i="6"/>
  <c r="L16" i="6"/>
  <c r="A7" i="6"/>
  <c r="A6" i="6"/>
  <c r="A5" i="6"/>
  <c r="A4" i="6"/>
  <c r="A3" i="6"/>
  <c r="A2" i="6"/>
  <c r="A1" i="6"/>
  <c r="D168" i="5"/>
  <c r="C168" i="5"/>
  <c r="D164" i="5"/>
  <c r="C164" i="5"/>
  <c r="D161" i="5"/>
  <c r="C161" i="5"/>
  <c r="D87" i="5"/>
  <c r="C87" i="5"/>
  <c r="D84" i="5"/>
  <c r="C84" i="5"/>
  <c r="E32" i="5"/>
  <c r="D31" i="5"/>
  <c r="C31" i="5"/>
  <c r="C30" i="5"/>
  <c r="C29" i="5"/>
  <c r="E27" i="5"/>
  <c r="B7" i="5"/>
  <c r="A7" i="5"/>
  <c r="B6" i="5"/>
  <c r="A6" i="5"/>
  <c r="B5" i="5"/>
  <c r="A5" i="5"/>
  <c r="B4" i="5"/>
  <c r="A4" i="5"/>
  <c r="B3" i="5"/>
  <c r="A3" i="5"/>
  <c r="B2" i="5"/>
  <c r="A2" i="5"/>
  <c r="B1" i="5"/>
  <c r="A1" i="5"/>
  <c r="C91" i="4"/>
  <c r="C90" i="4"/>
  <c r="C88" i="4"/>
  <c r="F88" i="4" s="1"/>
  <c r="F87" i="4"/>
  <c r="C87" i="4"/>
  <c r="C86" i="4"/>
  <c r="F86" i="4" s="1"/>
  <c r="C85" i="4"/>
  <c r="F85" i="4" s="1"/>
  <c r="C84" i="4"/>
  <c r="F84" i="4" s="1"/>
  <c r="C83" i="4"/>
  <c r="C82" i="4"/>
  <c r="B78" i="4"/>
  <c r="C77" i="4"/>
  <c r="C75" i="4"/>
  <c r="C70" i="4"/>
  <c r="F70" i="4" s="1"/>
  <c r="B70" i="4"/>
  <c r="B71" i="4" s="1"/>
  <c r="C69" i="4"/>
  <c r="C68" i="4"/>
  <c r="B63" i="4"/>
  <c r="C62" i="4"/>
  <c r="F62" i="4" s="1"/>
  <c r="B62" i="4"/>
  <c r="B61" i="4"/>
  <c r="C61" i="4" s="1"/>
  <c r="F61" i="4" s="1"/>
  <c r="F56" i="4"/>
  <c r="C56" i="4"/>
  <c r="C55" i="4"/>
  <c r="F55" i="4" s="1"/>
  <c r="C54" i="4"/>
  <c r="B48" i="4"/>
  <c r="C47" i="4"/>
  <c r="F47" i="4" s="1"/>
  <c r="C45" i="4"/>
  <c r="F45" i="4" s="1"/>
  <c r="F44" i="4"/>
  <c r="C44" i="4"/>
  <c r="F42" i="4"/>
  <c r="C42" i="4"/>
  <c r="C41" i="4"/>
  <c r="F41" i="4" s="1"/>
  <c r="C40" i="4"/>
  <c r="F39" i="4"/>
  <c r="C39" i="4"/>
  <c r="C38" i="4"/>
  <c r="F38" i="4" s="1"/>
  <c r="C36" i="4"/>
  <c r="F36" i="4" s="1"/>
  <c r="F35" i="4"/>
  <c r="C35" i="4"/>
  <c r="C34" i="4"/>
  <c r="F32" i="4"/>
  <c r="F31" i="4"/>
  <c r="F30" i="4"/>
  <c r="F28" i="4"/>
  <c r="F27" i="4"/>
  <c r="F26" i="4"/>
  <c r="F25" i="4"/>
  <c r="F24" i="4"/>
  <c r="F23" i="4"/>
  <c r="F22" i="4"/>
  <c r="F21" i="4"/>
  <c r="F20" i="4"/>
  <c r="F18" i="4"/>
  <c r="C16" i="4"/>
  <c r="F16" i="4" s="1"/>
  <c r="F15" i="4"/>
  <c r="C15" i="4"/>
  <c r="F14" i="4"/>
  <c r="C14" i="4"/>
  <c r="B4" i="4"/>
  <c r="B4" i="6" s="1"/>
  <c r="C132" i="3"/>
  <c r="F132" i="3" s="1"/>
  <c r="C131" i="3"/>
  <c r="F131" i="3" s="1"/>
  <c r="C130" i="3"/>
  <c r="F130" i="3" s="1"/>
  <c r="C129" i="3"/>
  <c r="F129" i="3" s="1"/>
  <c r="C128" i="3"/>
  <c r="AR2" i="8" s="1"/>
  <c r="C127" i="3"/>
  <c r="F126" i="3"/>
  <c r="C126" i="3"/>
  <c r="AQ2" i="8" s="1"/>
  <c r="F124" i="3"/>
  <c r="C124" i="3"/>
  <c r="C123" i="3"/>
  <c r="C121" i="3"/>
  <c r="F121" i="3" s="1"/>
  <c r="F120" i="3"/>
  <c r="C120" i="3"/>
  <c r="F119" i="3"/>
  <c r="C119" i="3"/>
  <c r="C118" i="3"/>
  <c r="AO2" i="8" s="1"/>
  <c r="F117" i="3"/>
  <c r="C117" i="3"/>
  <c r="C116" i="3"/>
  <c r="F116" i="3" s="1"/>
  <c r="F115" i="3"/>
  <c r="C115" i="3"/>
  <c r="C113" i="3"/>
  <c r="C112" i="3"/>
  <c r="C111" i="3"/>
  <c r="C110" i="3"/>
  <c r="F110" i="3" s="1"/>
  <c r="C109" i="3"/>
  <c r="F109" i="3" s="1"/>
  <c r="F108" i="3"/>
  <c r="C108" i="3"/>
  <c r="F107" i="3"/>
  <c r="C107" i="3"/>
  <c r="C106" i="3"/>
  <c r="F106" i="3" s="1"/>
  <c r="F103" i="3"/>
  <c r="C103" i="3"/>
  <c r="AK2" i="8" s="1"/>
  <c r="C102" i="3"/>
  <c r="F102" i="3" s="1"/>
  <c r="C101" i="3"/>
  <c r="F101" i="3" s="1"/>
  <c r="F100" i="3"/>
  <c r="C100" i="3"/>
  <c r="F99" i="3"/>
  <c r="C99" i="3"/>
  <c r="C98" i="3"/>
  <c r="F98" i="3" s="1"/>
  <c r="C97" i="3"/>
  <c r="F97" i="3" s="1"/>
  <c r="C96" i="3"/>
  <c r="F96" i="3" s="1"/>
  <c r="C95" i="3"/>
  <c r="F95" i="3" s="1"/>
  <c r="F94" i="3"/>
  <c r="C94" i="3"/>
  <c r="F93" i="3"/>
  <c r="C93" i="3"/>
  <c r="F91" i="3"/>
  <c r="C91" i="3"/>
  <c r="AJ2" i="8" s="1"/>
  <c r="F90" i="3"/>
  <c r="C90" i="3"/>
  <c r="C89" i="3"/>
  <c r="F89" i="3" s="1"/>
  <c r="C88" i="3"/>
  <c r="F88" i="3" s="1"/>
  <c r="F86" i="3"/>
  <c r="C86" i="3"/>
  <c r="F85" i="3"/>
  <c r="C85" i="3"/>
  <c r="AI2" i="8" s="1"/>
  <c r="C84" i="3"/>
  <c r="C83" i="3"/>
  <c r="F82" i="3"/>
  <c r="C82" i="3"/>
  <c r="AF2" i="8" s="1"/>
  <c r="F81" i="3"/>
  <c r="C81" i="3"/>
  <c r="AE2" i="8" s="1"/>
  <c r="C80" i="3"/>
  <c r="F79" i="3"/>
  <c r="C79" i="3"/>
  <c r="AC2" i="8" s="1"/>
  <c r="C78" i="3"/>
  <c r="AB2" i="8" s="1"/>
  <c r="C76" i="3"/>
  <c r="F76" i="3" s="1"/>
  <c r="F75" i="3"/>
  <c r="C75" i="3"/>
  <c r="C74" i="3"/>
  <c r="F74" i="3" s="1"/>
  <c r="F73" i="3"/>
  <c r="C73" i="3"/>
  <c r="AA2" i="8" s="1"/>
  <c r="C72" i="3"/>
  <c r="C71" i="3"/>
  <c r="Y2" i="8" s="1"/>
  <c r="C70" i="3"/>
  <c r="F69" i="3"/>
  <c r="C69" i="3"/>
  <c r="W2" i="8" s="1"/>
  <c r="C68" i="3"/>
  <c r="C67" i="3"/>
  <c r="U2" i="8" s="1"/>
  <c r="C66" i="3"/>
  <c r="F64" i="3"/>
  <c r="C64" i="3"/>
  <c r="C63" i="3"/>
  <c r="F63" i="3" s="1"/>
  <c r="C62" i="3"/>
  <c r="C61" i="3"/>
  <c r="F61" i="3" s="1"/>
  <c r="C60" i="3"/>
  <c r="F59" i="3"/>
  <c r="C59" i="3"/>
  <c r="Q2" i="8" s="1"/>
  <c r="C58" i="3"/>
  <c r="F58" i="3" s="1"/>
  <c r="C57" i="3"/>
  <c r="F57" i="3" s="1"/>
  <c r="F55" i="3"/>
  <c r="C55" i="3"/>
  <c r="P2" i="8" s="1"/>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7" i="6" s="1"/>
  <c r="B6" i="3"/>
  <c r="B6" i="4" s="1"/>
  <c r="B6" i="6" s="1"/>
  <c r="B5" i="3"/>
  <c r="B5" i="4" s="1"/>
  <c r="B5" i="6" s="1"/>
  <c r="B4" i="3"/>
  <c r="B3" i="3"/>
  <c r="B3" i="4" s="1"/>
  <c r="B3" i="6" s="1"/>
  <c r="B2" i="3"/>
  <c r="B2" i="4" s="1"/>
  <c r="B2" i="6" s="1"/>
  <c r="B1" i="3"/>
  <c r="B1" i="4" s="1"/>
  <c r="B1" i="6" s="1"/>
  <c r="B7" i="2"/>
  <c r="B6" i="2"/>
  <c r="B5" i="2"/>
  <c r="B4" i="2"/>
  <c r="B3" i="2"/>
  <c r="B2" i="2"/>
  <c r="B1" i="2"/>
  <c r="R4" i="1"/>
  <c r="S4" i="1" s="1"/>
  <c r="K6" i="1"/>
  <c r="J6" i="1"/>
  <c r="P5" i="1"/>
  <c r="Q5" i="1" s="1"/>
  <c r="P3" i="1"/>
  <c r="Q3" i="1" s="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Q4" i="1" s="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C133" i="5"/>
  <c r="E33" i="4"/>
  <c r="J20" i="7"/>
  <c r="G16" i="7"/>
  <c r="H11" i="7"/>
  <c r="G19" i="7"/>
  <c r="J14" i="7"/>
  <c r="H14" i="7"/>
  <c r="G23" i="7"/>
  <c r="J18" i="7"/>
  <c r="G14" i="7"/>
  <c r="L14" i="7" s="1"/>
  <c r="C105" i="5"/>
  <c r="H18" i="7"/>
  <c r="G12" i="7"/>
  <c r="D133" i="5"/>
  <c r="E34" i="4"/>
  <c r="D34" i="4"/>
  <c r="G21" i="7"/>
  <c r="D33" i="4"/>
  <c r="D105" i="5"/>
  <c r="G32" i="7"/>
  <c r="L32" i="7" s="1"/>
  <c r="H21" i="7"/>
  <c r="J16" i="7"/>
  <c r="H12" i="7"/>
  <c r="C181" i="5"/>
  <c r="D118" i="5"/>
  <c r="E22" i="6"/>
  <c r="J7" i="1"/>
  <c r="C155" i="5"/>
  <c r="R2" i="8"/>
  <c r="F60" i="3"/>
  <c r="AD2" i="8"/>
  <c r="F80" i="3"/>
  <c r="V2" i="8"/>
  <c r="F68" i="3"/>
  <c r="Z2" i="8"/>
  <c r="F72" i="3"/>
  <c r="AM2" i="8"/>
  <c r="F112" i="3"/>
  <c r="AN2" i="8"/>
  <c r="F113" i="3"/>
  <c r="B64" i="4"/>
  <c r="C63" i="4"/>
  <c r="F63" i="4" s="1"/>
  <c r="S2" i="8"/>
  <c r="F62" i="3"/>
  <c r="F67" i="3"/>
  <c r="F71" i="3"/>
  <c r="AP2" i="8"/>
  <c r="F123" i="3"/>
  <c r="T2" i="8"/>
  <c r="F66" i="3"/>
  <c r="X2" i="8"/>
  <c r="F70" i="3"/>
  <c r="AL2" i="8"/>
  <c r="F111" i="3"/>
  <c r="F78" i="3"/>
  <c r="AG2" i="8"/>
  <c r="F83" i="3"/>
  <c r="C48" i="4"/>
  <c r="F48" i="4" s="1"/>
  <c r="B49" i="4"/>
  <c r="B79" i="4"/>
  <c r="C78" i="4"/>
  <c r="AH2" i="8"/>
  <c r="F84" i="3"/>
  <c r="B72" i="4"/>
  <c r="C71" i="4"/>
  <c r="F71" i="4" s="1"/>
  <c r="F128" i="3"/>
  <c r="AQ3" i="8"/>
  <c r="F51" i="6"/>
  <c r="F118" i="3"/>
  <c r="F127" i="3"/>
  <c r="F41" i="6"/>
  <c r="F24" i="6"/>
  <c r="N79" i="6"/>
  <c r="F43" i="6"/>
  <c r="N78" i="6"/>
  <c r="O78" i="6"/>
  <c r="F23" i="6" l="1"/>
  <c r="F16" i="6"/>
  <c r="D48" i="6"/>
  <c r="E21" i="4"/>
  <c r="D67" i="6"/>
  <c r="L15" i="7"/>
  <c r="F29" i="6"/>
  <c r="E20" i="4"/>
  <c r="D27" i="6"/>
  <c r="E28" i="6"/>
  <c r="E47" i="6"/>
  <c r="E76" i="6"/>
  <c r="E63" i="6"/>
  <c r="E31" i="6"/>
  <c r="F42" i="6"/>
  <c r="F44" i="6" s="1"/>
  <c r="E23" i="6"/>
  <c r="D74" i="6"/>
  <c r="F31" i="6"/>
  <c r="D63" i="6"/>
  <c r="E16" i="6"/>
  <c r="F47" i="6"/>
  <c r="AP3" i="8"/>
  <c r="D174" i="5"/>
  <c r="D201" i="5"/>
  <c r="E227" i="5" s="1"/>
  <c r="D128" i="5"/>
  <c r="C124" i="5"/>
  <c r="C125" i="5"/>
  <c r="D179" i="5"/>
  <c r="D212" i="5"/>
  <c r="C182" i="5"/>
  <c r="L16" i="7"/>
  <c r="L28" i="7"/>
  <c r="J28" i="7"/>
  <c r="H28" i="7"/>
  <c r="K7" i="1"/>
  <c r="D30" i="6"/>
  <c r="E51" i="6"/>
  <c r="E52" i="6"/>
  <c r="E75" i="6"/>
  <c r="E72" i="6"/>
  <c r="K9" i="1"/>
  <c r="F78" i="6"/>
  <c r="D33" i="6"/>
  <c r="D78" i="6"/>
  <c r="D18" i="6"/>
  <c r="D64" i="6"/>
  <c r="D26" i="6"/>
  <c r="D73" i="6"/>
  <c r="D49" i="6"/>
  <c r="D43" i="6"/>
  <c r="F30" i="6"/>
  <c r="D25" i="6"/>
  <c r="D70" i="6"/>
  <c r="C127" i="5"/>
  <c r="D82" i="5"/>
  <c r="C151" i="5"/>
  <c r="C128" i="5"/>
  <c r="D151" i="5"/>
  <c r="D191" i="5"/>
  <c r="C153" i="5"/>
  <c r="C152" i="5" s="1"/>
  <c r="C201" i="5"/>
  <c r="C227" i="5" s="1"/>
  <c r="L11" i="7"/>
  <c r="J30" i="7"/>
  <c r="L30" i="7" s="1"/>
  <c r="H30" i="7"/>
  <c r="D42" i="6"/>
  <c r="D62" i="6"/>
  <c r="D19" i="5"/>
  <c r="E67" i="6"/>
  <c r="E41" i="6"/>
  <c r="E62" i="6"/>
  <c r="J8" i="1"/>
  <c r="C158" i="5"/>
  <c r="D138" i="5"/>
  <c r="C150" i="5"/>
  <c r="C149" i="5" s="1"/>
  <c r="C82" i="5"/>
  <c r="C118" i="5"/>
  <c r="D159" i="5"/>
  <c r="D197" i="5"/>
  <c r="D68" i="6"/>
  <c r="D31" i="6"/>
  <c r="H31" i="6" s="1"/>
  <c r="D16" i="6"/>
  <c r="E50" i="6"/>
  <c r="E46" i="6"/>
  <c r="D46" i="6"/>
  <c r="F27" i="6"/>
  <c r="E25" i="6"/>
  <c r="F46" i="6"/>
  <c r="B65" i="4"/>
  <c r="C64" i="4"/>
  <c r="F64" i="4" s="1"/>
  <c r="D52" i="6"/>
  <c r="D182" i="5"/>
  <c r="D126" i="5"/>
  <c r="D180" i="5"/>
  <c r="C138" i="5"/>
  <c r="D158" i="5"/>
  <c r="C122" i="5"/>
  <c r="C159" i="5"/>
  <c r="C36" i="5"/>
  <c r="D36" i="5" s="1"/>
  <c r="C35" i="5"/>
  <c r="D35" i="5" s="1"/>
  <c r="C34" i="5"/>
  <c r="D34" i="5" s="1"/>
  <c r="C37" i="5"/>
  <c r="D37" i="5" s="1"/>
  <c r="C33" i="5"/>
  <c r="L21" i="7"/>
  <c r="G25" i="7"/>
  <c r="G24" i="7"/>
  <c r="D41" i="6"/>
  <c r="D28" i="6"/>
  <c r="E48" i="6"/>
  <c r="E70" i="6"/>
  <c r="E74" i="6"/>
  <c r="F52" i="6"/>
  <c r="F22" i="6"/>
  <c r="E24" i="6"/>
  <c r="D29" i="6"/>
  <c r="B73" i="4"/>
  <c r="C72" i="4"/>
  <c r="F72" i="4" s="1"/>
  <c r="D23" i="6"/>
  <c r="H23" i="6" s="1"/>
  <c r="F50" i="6"/>
  <c r="C102" i="5"/>
  <c r="D148" i="5"/>
  <c r="D122" i="5"/>
  <c r="D150" i="5"/>
  <c r="C179" i="5"/>
  <c r="C126" i="5"/>
  <c r="C167" i="5"/>
  <c r="L23" i="7"/>
  <c r="L18" i="7"/>
  <c r="G33" i="7"/>
  <c r="G34" i="7"/>
  <c r="D61" i="6"/>
  <c r="D76" i="6"/>
  <c r="F62" i="6"/>
  <c r="F73" i="6"/>
  <c r="F64" i="6"/>
  <c r="F26" i="6"/>
  <c r="F25" i="6"/>
  <c r="F74" i="6"/>
  <c r="F75" i="6"/>
  <c r="F67" i="6"/>
  <c r="F76" i="6"/>
  <c r="F69" i="6"/>
  <c r="F33" i="6"/>
  <c r="F19" i="6"/>
  <c r="F71" i="6"/>
  <c r="F18" i="6"/>
  <c r="F17" i="6"/>
  <c r="F28" i="6"/>
  <c r="F70" i="6"/>
  <c r="F68" i="6"/>
  <c r="F63" i="6"/>
  <c r="F72" i="6"/>
  <c r="S3" i="1"/>
  <c r="E69" i="6"/>
  <c r="E18" i="6"/>
  <c r="D20" i="5"/>
  <c r="E26" i="6"/>
  <c r="D51" i="6"/>
  <c r="G51" i="6" s="1"/>
  <c r="E78" i="6"/>
  <c r="D71" i="6"/>
  <c r="D24" i="6"/>
  <c r="H24" i="6" s="1"/>
  <c r="E30" i="6"/>
  <c r="D155" i="5"/>
  <c r="D187" i="5"/>
  <c r="C174" i="5"/>
  <c r="D153" i="5"/>
  <c r="D152" i="5" s="1"/>
  <c r="D177" i="5"/>
  <c r="C191" i="5"/>
  <c r="C148" i="5"/>
  <c r="C177" i="5"/>
  <c r="D17" i="6"/>
  <c r="E49" i="6"/>
  <c r="E71" i="6"/>
  <c r="E33" i="6"/>
  <c r="E64" i="6"/>
  <c r="G67" i="6"/>
  <c r="E123" i="3"/>
  <c r="D123" i="3"/>
  <c r="F48" i="6"/>
  <c r="D69" i="6"/>
  <c r="G69" i="6" s="1"/>
  <c r="E61" i="6"/>
  <c r="F61" i="6"/>
  <c r="E127" i="3"/>
  <c r="D127" i="3"/>
  <c r="F49" i="6"/>
  <c r="E17" i="6"/>
  <c r="C79" i="4"/>
  <c r="B80" i="4"/>
  <c r="C80" i="4" s="1"/>
  <c r="K8" i="1"/>
  <c r="K10" i="1" s="1"/>
  <c r="K12" i="1" s="1"/>
  <c r="E70" i="3"/>
  <c r="X6" i="8" s="1"/>
  <c r="D171" i="5"/>
  <c r="D102" i="5"/>
  <c r="C206" i="5"/>
  <c r="D167" i="5"/>
  <c r="C187" i="5"/>
  <c r="C171" i="5"/>
  <c r="L13" i="7"/>
  <c r="D19" i="6"/>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E19" i="6"/>
  <c r="E42" i="6"/>
  <c r="E73" i="6"/>
  <c r="D75" i="6"/>
  <c r="D47" i="6"/>
  <c r="G47" i="6" s="1"/>
  <c r="D72" i="6"/>
  <c r="D50" i="6"/>
  <c r="G50" i="6" s="1"/>
  <c r="B50" i="4"/>
  <c r="C49" i="4"/>
  <c r="F49" i="4" s="1"/>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D22" i="6"/>
  <c r="J9" i="1"/>
  <c r="E29" i="6"/>
  <c r="E43" i="6"/>
  <c r="E68" i="6"/>
  <c r="E27" i="6"/>
  <c r="H19" i="6" l="1"/>
  <c r="F65" i="6"/>
  <c r="K22" i="9"/>
  <c r="M36" i="9"/>
  <c r="D149" i="5"/>
  <c r="I46" i="9"/>
  <c r="N15" i="8" s="1"/>
  <c r="C15" i="8" s="1"/>
  <c r="I22" i="9"/>
  <c r="G14" i="8" s="1"/>
  <c r="F20" i="6"/>
  <c r="G48" i="6"/>
  <c r="H26" i="6"/>
  <c r="G72" i="6"/>
  <c r="M45" i="9"/>
  <c r="E53" i="6"/>
  <c r="E32" i="6"/>
  <c r="AP6" i="8"/>
  <c r="C160" i="5"/>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73" i="4"/>
  <c r="F73" i="4" s="1"/>
  <c r="B74" i="4"/>
  <c r="C74" i="4" s="1"/>
  <c r="F74" i="4" s="1"/>
  <c r="I64" i="4"/>
  <c r="H64" i="4"/>
  <c r="E64" i="4"/>
  <c r="D64" i="4"/>
  <c r="I66" i="3"/>
  <c r="H16" i="6"/>
  <c r="D20" i="6"/>
  <c r="G62" i="6"/>
  <c r="H18" i="6"/>
  <c r="H30" i="6"/>
  <c r="J78" i="3"/>
  <c r="H27" i="6"/>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G75" i="6"/>
  <c r="E94" i="4"/>
  <c r="AQ6" i="8"/>
  <c r="M31" i="9"/>
  <c r="H22" i="9"/>
  <c r="M22" i="9" s="1"/>
  <c r="M16" i="9"/>
  <c r="M32" i="9"/>
  <c r="M18" i="9"/>
  <c r="H37" i="9"/>
  <c r="M25" i="9"/>
  <c r="K46" i="9"/>
  <c r="D160" i="5"/>
  <c r="D67" i="3"/>
  <c r="U5" i="8" s="1"/>
  <c r="J72" i="3"/>
  <c r="D128" i="3"/>
  <c r="AR5" i="8" s="1"/>
  <c r="J33" i="7"/>
  <c r="H33" i="7"/>
  <c r="L33" i="7" s="1"/>
  <c r="H29" i="6"/>
  <c r="J24" i="7"/>
  <c r="H24" i="7"/>
  <c r="L24" i="7" s="1"/>
  <c r="G52" i="6"/>
  <c r="C65" i="4"/>
  <c r="F65" i="4" s="1"/>
  <c r="B66" i="4"/>
  <c r="J66" i="3"/>
  <c r="D71" i="4"/>
  <c r="G42" i="6"/>
  <c r="G78" i="6"/>
  <c r="D78" i="3"/>
  <c r="I69" i="3"/>
  <c r="D44" i="3"/>
  <c r="J37" i="3"/>
  <c r="H15" i="4"/>
  <c r="E30" i="3"/>
  <c r="J33" i="3"/>
  <c r="E26" i="3"/>
  <c r="D114" i="3"/>
  <c r="I98" i="3"/>
  <c r="J16" i="3"/>
  <c r="I20" i="4"/>
  <c r="D31" i="4"/>
  <c r="H84" i="4"/>
  <c r="E44" i="3"/>
  <c r="H47" i="4"/>
  <c r="I68" i="3"/>
  <c r="I83" i="3"/>
  <c r="D48" i="4"/>
  <c r="M29" i="9"/>
  <c r="M41" i="9"/>
  <c r="I67" i="3"/>
  <c r="D72" i="3"/>
  <c r="Z5" i="8" s="1"/>
  <c r="E128" i="3"/>
  <c r="AR6" i="8" s="1"/>
  <c r="G76" i="6"/>
  <c r="J29" i="7"/>
  <c r="H29" i="7"/>
  <c r="D157" i="5"/>
  <c r="F53" i="6"/>
  <c r="F54" i="6" s="1"/>
  <c r="D66" i="3"/>
  <c r="E71" i="4"/>
  <c r="G68" i="6"/>
  <c r="G70" i="6"/>
  <c r="H33" i="6"/>
  <c r="E78" i="3"/>
  <c r="D32" i="6"/>
  <c r="H22" i="6"/>
  <c r="J73" i="3"/>
  <c r="D50" i="3"/>
  <c r="J44" i="3"/>
  <c r="J51" i="3"/>
  <c r="D38" i="3"/>
  <c r="E43" i="3"/>
  <c r="J30" i="3"/>
  <c r="I23" i="4"/>
  <c r="E14" i="4"/>
  <c r="E19" i="3"/>
  <c r="I30" i="4"/>
  <c r="I95" i="3"/>
  <c r="E88" i="3"/>
  <c r="E24" i="4"/>
  <c r="H23" i="4"/>
  <c r="J68" i="3"/>
  <c r="D83" i="3"/>
  <c r="AG5" i="8" s="1"/>
  <c r="I48" i="4"/>
  <c r="M20" i="9"/>
  <c r="M42" i="9"/>
  <c r="M26" i="9"/>
  <c r="M40" i="9"/>
  <c r="H46" i="9"/>
  <c r="M33" i="9"/>
  <c r="M30" i="9"/>
  <c r="J67" i="3"/>
  <c r="D77" i="6"/>
  <c r="H17" i="6"/>
  <c r="E72" i="3"/>
  <c r="Z6" i="8" s="1"/>
  <c r="I128" i="3"/>
  <c r="D65" i="6"/>
  <c r="G61" i="6"/>
  <c r="E60" i="3"/>
  <c r="F32" i="6"/>
  <c r="F34" i="6" s="1"/>
  <c r="J31" i="7"/>
  <c r="H31" i="7"/>
  <c r="E71" i="3"/>
  <c r="Y6" i="8" s="1"/>
  <c r="E66" i="3"/>
  <c r="H71" i="4"/>
  <c r="C157" i="5"/>
  <c r="E44" i="6"/>
  <c r="E54" i="6" s="1"/>
  <c r="I54" i="6" s="1"/>
  <c r="D63" i="4"/>
  <c r="G43" i="6"/>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F77" i="6"/>
  <c r="F79" i="6" s="1"/>
  <c r="D60" i="3"/>
  <c r="H28" i="6"/>
  <c r="J27" i="7"/>
  <c r="H27" i="7"/>
  <c r="D113" i="3"/>
  <c r="AN5" i="8" s="1"/>
  <c r="D71" i="3"/>
  <c r="Y5" i="8" s="1"/>
  <c r="I84" i="3"/>
  <c r="I71" i="4"/>
  <c r="J10" i="1"/>
  <c r="J12" i="1" s="1"/>
  <c r="E77" i="6"/>
  <c r="E63" i="4"/>
  <c r="R18" i="8" s="1"/>
  <c r="G49" i="6"/>
  <c r="D178" i="5"/>
  <c r="J70" i="3"/>
  <c r="E20" i="6"/>
  <c r="E34" i="6" s="1"/>
  <c r="D30" i="3"/>
  <c r="D95" i="3"/>
  <c r="E18" i="3"/>
  <c r="E15" i="3"/>
  <c r="J19" i="3"/>
  <c r="D51" i="3"/>
  <c r="E51" i="3"/>
  <c r="E36" i="3"/>
  <c r="L6" i="8" s="1"/>
  <c r="D22" i="3"/>
  <c r="E56" i="4"/>
  <c r="I34" i="3"/>
  <c r="J22" i="3"/>
  <c r="E31" i="4"/>
  <c r="I16" i="4"/>
  <c r="H44" i="4"/>
  <c r="H30" i="4"/>
  <c r="E68" i="3"/>
  <c r="V6" i="8" s="1"/>
  <c r="B51" i="4"/>
  <c r="C50" i="4"/>
  <c r="F50" i="4" s="1"/>
  <c r="H48" i="4"/>
  <c r="M27" i="9"/>
  <c r="M34" i="9"/>
  <c r="M44" i="9"/>
  <c r="J112" i="3"/>
  <c r="E65" i="6"/>
  <c r="E79" i="6" s="1"/>
  <c r="D80" i="3"/>
  <c r="AD5" i="8" s="1"/>
  <c r="I60" i="3"/>
  <c r="D44" i="6"/>
  <c r="G41" i="6"/>
  <c r="J25" i="7"/>
  <c r="H25" i="7"/>
  <c r="L25" i="7"/>
  <c r="E113" i="3"/>
  <c r="AN6" i="8" s="1"/>
  <c r="I71" i="3"/>
  <c r="J84" i="3"/>
  <c r="D53" i="6"/>
  <c r="G46" i="6"/>
  <c r="G53" i="6" s="1"/>
  <c r="H63" i="4"/>
  <c r="G73" i="6"/>
  <c r="D70" i="3"/>
  <c r="X5" i="8" s="1"/>
  <c r="X7" i="8" s="1"/>
  <c r="G63" i="6"/>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E43" i="4" s="1"/>
  <c r="O16" i="8" s="1"/>
  <c r="C16" i="8" s="1"/>
  <c r="I108" i="3"/>
  <c r="I36" i="4"/>
  <c r="I32" i="4"/>
  <c r="I70" i="4"/>
  <c r="D28" i="4"/>
  <c r="H55" i="4"/>
  <c r="D44" i="4"/>
  <c r="D43" i="4" s="1"/>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55" i="3" s="1"/>
  <c r="P5" i="8" s="1"/>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18" i="3" s="1"/>
  <c r="AO5" i="8" s="1"/>
  <c r="D14" i="3"/>
  <c r="E102" i="3"/>
  <c r="J119" i="3"/>
  <c r="E15" i="4"/>
  <c r="E23" i="4"/>
  <c r="I35" i="4"/>
  <c r="J85" i="3"/>
  <c r="D32" i="4"/>
  <c r="I82" i="3"/>
  <c r="H14" i="4"/>
  <c r="E41" i="4"/>
  <c r="E70" i="4"/>
  <c r="E69" i="4" s="1"/>
  <c r="E55" i="4"/>
  <c r="E54" i="4" s="1"/>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D40" i="4" s="1"/>
  <c r="I84" i="4"/>
  <c r="I97" i="3"/>
  <c r="D39" i="4"/>
  <c r="H21" i="4"/>
  <c r="I55" i="4"/>
  <c r="D112" i="3"/>
  <c r="AM5" i="8" s="1"/>
  <c r="G71" i="6"/>
  <c r="J113" i="3"/>
  <c r="J71" i="3"/>
  <c r="D84" i="3"/>
  <c r="AH5" i="8" s="1"/>
  <c r="D26" i="3"/>
  <c r="E38" i="4"/>
  <c r="E37" i="4" s="1"/>
  <c r="D88" i="3"/>
  <c r="D91" i="3" s="1"/>
  <c r="AJ5" i="8" s="1"/>
  <c r="I27" i="3"/>
  <c r="E29" i="3"/>
  <c r="E108" i="3"/>
  <c r="I27" i="4"/>
  <c r="E64" i="3"/>
  <c r="E34" i="3"/>
  <c r="J6" i="8" s="1"/>
  <c r="D101" i="3"/>
  <c r="E50" i="3"/>
  <c r="G26" i="11" s="1"/>
  <c r="J34" i="3"/>
  <c r="H20" i="4"/>
  <c r="E16" i="3"/>
  <c r="D55" i="4"/>
  <c r="D54" i="4" s="1"/>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G22" i="14" s="1"/>
  <c r="B20" i="14"/>
  <c r="B18" i="14"/>
  <c r="G18" i="14" s="1"/>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41" i="11"/>
  <c r="D29" i="11"/>
  <c r="C46" i="11" s="1"/>
  <c r="D25" i="11"/>
  <c r="D21" i="11"/>
  <c r="E23" i="10"/>
  <c r="G23" i="10" s="1"/>
  <c r="C22" i="10"/>
  <c r="E19" i="10"/>
  <c r="G19" i="10" s="1"/>
  <c r="C18" i="10"/>
  <c r="E15" i="10"/>
  <c r="C14" i="10"/>
  <c r="B67" i="9"/>
  <c r="B43" i="9"/>
  <c r="E42" i="9"/>
  <c r="B34" i="9"/>
  <c r="E33" i="9"/>
  <c r="C25" i="16"/>
  <c r="D18" i="11"/>
  <c r="B22" i="10"/>
  <c r="B14" i="10"/>
  <c r="D14" i="10" s="1"/>
  <c r="C57" i="9"/>
  <c r="B54" i="9"/>
  <c r="B35" i="9"/>
  <c r="E27" i="9"/>
  <c r="B21" i="9"/>
  <c r="E20" i="9"/>
  <c r="B17" i="9"/>
  <c r="E16" i="9"/>
  <c r="C21" i="16"/>
  <c r="D22" i="13"/>
  <c r="C21" i="10"/>
  <c r="C17" i="10"/>
  <c r="D71" i="9"/>
  <c r="E43" i="9"/>
  <c r="E41" i="9"/>
  <c r="C33" i="9"/>
  <c r="E29" i="9"/>
  <c r="E28" i="9"/>
  <c r="C27" i="9"/>
  <c r="E26" i="9"/>
  <c r="E25" i="9"/>
  <c r="C20" i="9"/>
  <c r="C16" i="9"/>
  <c r="C17" i="16"/>
  <c r="B25" i="15"/>
  <c r="D17" i="13"/>
  <c r="D20" i="13" s="1"/>
  <c r="B16" i="12"/>
  <c r="D14" i="11"/>
  <c r="F20" i="10"/>
  <c r="F16" i="10"/>
  <c r="C13" i="10"/>
  <c r="C71" i="9"/>
  <c r="C65" i="9"/>
  <c r="B62" i="9"/>
  <c r="E36" i="9"/>
  <c r="B33" i="9"/>
  <c r="C29" i="9"/>
  <c r="B28" i="9"/>
  <c r="B27" i="9"/>
  <c r="B26" i="9"/>
  <c r="C25" i="9"/>
  <c r="B20" i="9"/>
  <c r="E19" i="9"/>
  <c r="B16" i="9"/>
  <c r="C13" i="16"/>
  <c r="B19" i="15"/>
  <c r="B12" i="12"/>
  <c r="B41" i="11"/>
  <c r="B16" i="10"/>
  <c r="D16" i="10" s="1"/>
  <c r="D68" i="9"/>
  <c r="E30" i="9"/>
  <c r="B29" i="9"/>
  <c r="B25" i="9"/>
  <c r="C19" i="9"/>
  <c r="E19" i="14"/>
  <c r="C29" i="11"/>
  <c r="B46" i="11" s="1"/>
  <c r="F18" i="10"/>
  <c r="C64" i="9"/>
  <c r="B61" i="9"/>
  <c r="E61" i="9" s="1"/>
  <c r="B55" i="9"/>
  <c r="C44" i="9"/>
  <c r="C42" i="9"/>
  <c r="C31" i="9"/>
  <c r="D67" i="9"/>
  <c r="C40" i="9"/>
  <c r="C35" i="9"/>
  <c r="B31" i="9"/>
  <c r="C18" i="9"/>
  <c r="F14" i="10"/>
  <c r="C61" i="9"/>
  <c r="B40" i="9"/>
  <c r="E34" i="9"/>
  <c r="E21" i="9"/>
  <c r="B18" i="9"/>
  <c r="G36" i="7"/>
  <c r="E21" i="14"/>
  <c r="C25" i="11"/>
  <c r="F24" i="10"/>
  <c r="E14" i="10"/>
  <c r="G14" i="10" s="1"/>
  <c r="B44" i="9"/>
  <c r="B30" i="9"/>
  <c r="C21" i="9"/>
  <c r="C29" i="16"/>
  <c r="E17" i="14"/>
  <c r="B40" i="13"/>
  <c r="C21" i="11"/>
  <c r="D60" i="9"/>
  <c r="C54" i="9"/>
  <c r="B19" i="9"/>
  <c r="G35" i="7"/>
  <c r="E15" i="14"/>
  <c r="B36" i="13"/>
  <c r="E22" i="10"/>
  <c r="G22" i="10" s="1"/>
  <c r="D64" i="9"/>
  <c r="E17" i="9"/>
  <c r="E18" i="10"/>
  <c r="E18" i="9"/>
  <c r="B18" i="10"/>
  <c r="D18" i="10" s="1"/>
  <c r="E32" i="9"/>
  <c r="C17" i="9"/>
  <c r="D57" i="9"/>
  <c r="D21" i="4"/>
  <c r="D124" i="3"/>
  <c r="AP5" i="8" s="1"/>
  <c r="AP7"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H25" i="6"/>
  <c r="G64" i="6"/>
  <c r="I78" i="3"/>
  <c r="G74" i="6"/>
  <c r="I35" i="3"/>
  <c r="L29" i="7" l="1"/>
  <c r="L31" i="7"/>
  <c r="G77" i="6"/>
  <c r="G24" i="10"/>
  <c r="D31" i="3"/>
  <c r="E23" i="14"/>
  <c r="C23" i="14"/>
  <c r="D17" i="10"/>
  <c r="G20" i="14"/>
  <c r="D23" i="10"/>
  <c r="E118" i="3"/>
  <c r="AO6" i="8" s="1"/>
  <c r="E72" i="9"/>
  <c r="L27" i="7"/>
  <c r="M46" i="9"/>
  <c r="E47" i="3"/>
  <c r="AH7" i="8"/>
  <c r="AH1" i="8" s="1"/>
  <c r="K7" i="8"/>
  <c r="K1" i="8" s="1"/>
  <c r="AN7" i="8"/>
  <c r="AN33" i="8" s="1"/>
  <c r="AN1" i="8" s="1"/>
  <c r="Z7" i="8"/>
  <c r="Z26" i="8" s="1"/>
  <c r="Z1" i="8" s="1"/>
  <c r="V7" i="8"/>
  <c r="AR7" i="8"/>
  <c r="AR1" i="8" s="1"/>
  <c r="L7" i="8"/>
  <c r="L1" i="8" s="1"/>
  <c r="X26" i="8"/>
  <c r="X1" i="8" s="1"/>
  <c r="AP33" i="8"/>
  <c r="AP1" i="8" s="1"/>
  <c r="G31" i="9"/>
  <c r="O31" i="9" s="1"/>
  <c r="N31" i="9"/>
  <c r="I69" i="9"/>
  <c r="H5" i="8"/>
  <c r="G26" i="10"/>
  <c r="O6" i="8"/>
  <c r="E86" i="3"/>
  <c r="AB6" i="8"/>
  <c r="I10" i="3"/>
  <c r="D30" i="11"/>
  <c r="B20" i="12"/>
  <c r="C50" i="8"/>
  <c r="R5" i="8"/>
  <c r="G19" i="11"/>
  <c r="E55" i="3"/>
  <c r="E91" i="3"/>
  <c r="C116" i="5"/>
  <c r="C115" i="5" s="1"/>
  <c r="N5" i="8"/>
  <c r="AQ12" i="8"/>
  <c r="G35" i="9"/>
  <c r="O35" i="9" s="1"/>
  <c r="N35" i="9"/>
  <c r="E63" i="9"/>
  <c r="J35" i="7"/>
  <c r="L35" i="7"/>
  <c r="E54" i="9"/>
  <c r="B59" i="9"/>
  <c r="G30" i="9"/>
  <c r="O30" i="9" s="1"/>
  <c r="N30" i="9"/>
  <c r="C46" i="9"/>
  <c r="I36" i="8" s="1"/>
  <c r="C36" i="8" s="1"/>
  <c r="C37" i="9"/>
  <c r="H33" i="8" s="1"/>
  <c r="N43" i="9"/>
  <c r="G43" i="9"/>
  <c r="O43" i="9" s="1"/>
  <c r="D24" i="11"/>
  <c r="D26" i="11" s="1"/>
  <c r="H26" i="11" s="1"/>
  <c r="C42" i="13"/>
  <c r="C43" i="13" s="1"/>
  <c r="G13" i="10"/>
  <c r="E25" i="10"/>
  <c r="D73" i="9"/>
  <c r="D99" i="3"/>
  <c r="AO7" i="8"/>
  <c r="AO1" i="8" s="1"/>
  <c r="J10" i="3"/>
  <c r="E111" i="3"/>
  <c r="D37" i="4"/>
  <c r="D47" i="3"/>
  <c r="C66" i="4"/>
  <c r="F66" i="4" s="1"/>
  <c r="B67" i="4"/>
  <c r="C67" i="4" s="1"/>
  <c r="F67" i="4" s="1"/>
  <c r="E66" i="9"/>
  <c r="E58" i="9"/>
  <c r="E57" i="9"/>
  <c r="G18" i="10"/>
  <c r="C59" i="9"/>
  <c r="G44" i="9"/>
  <c r="O44" i="9" s="1"/>
  <c r="N44" i="9"/>
  <c r="G26" i="9"/>
  <c r="O26" i="9" s="1"/>
  <c r="N26" i="9"/>
  <c r="E22" i="9"/>
  <c r="E67" i="9"/>
  <c r="N32" i="9"/>
  <c r="G32" i="9"/>
  <c r="O32" i="9" s="1"/>
  <c r="E60" i="9"/>
  <c r="B69" i="9"/>
  <c r="B23" i="14"/>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B19" i="12"/>
  <c r="G27" i="9"/>
  <c r="O27" i="9" s="1"/>
  <c r="N27" i="9"/>
  <c r="C25" i="10"/>
  <c r="C22" i="9"/>
  <c r="G34" i="8" s="1"/>
  <c r="C34" i="8" s="1"/>
  <c r="N17" i="9"/>
  <c r="G17" i="9"/>
  <c r="O17" i="9" s="1"/>
  <c r="D22" i="10"/>
  <c r="C27" i="15"/>
  <c r="D21" i="10"/>
  <c r="G17" i="10"/>
  <c r="E68" i="9"/>
  <c r="G17" i="14"/>
  <c r="N42" i="9"/>
  <c r="G42" i="9"/>
  <c r="O42" i="9" s="1"/>
  <c r="G16" i="10"/>
  <c r="D62" i="3"/>
  <c r="S5" i="8" s="1"/>
  <c r="G44" i="6"/>
  <c r="G54" i="6" s="1"/>
  <c r="C20" i="12"/>
  <c r="C51" i="8"/>
  <c r="R6" i="8"/>
  <c r="C30" i="11"/>
  <c r="D74" i="4"/>
  <c r="D75" i="4" s="1"/>
  <c r="I74" i="4"/>
  <c r="H74" i="4"/>
  <c r="E74" i="4"/>
  <c r="E75" i="4" s="1"/>
  <c r="AI7" i="8"/>
  <c r="AI1" i="8" s="1"/>
  <c r="J36" i="7"/>
  <c r="H36" i="7"/>
  <c r="H38" i="7" s="1"/>
  <c r="C19" i="8"/>
  <c r="R28" i="8"/>
  <c r="C28" i="8" s="1"/>
  <c r="B73" i="9"/>
  <c r="B75" i="9" s="1"/>
  <c r="E70" i="9"/>
  <c r="E73" i="9" s="1"/>
  <c r="E71" i="9"/>
  <c r="C24" i="11"/>
  <c r="C26" i="11" s="1"/>
  <c r="B27" i="15"/>
  <c r="G28" i="9"/>
  <c r="O28" i="9" s="1"/>
  <c r="N28" i="9"/>
  <c r="G15" i="10"/>
  <c r="D28" i="13"/>
  <c r="N36" i="9"/>
  <c r="G36" i="9"/>
  <c r="O36" i="9" s="1"/>
  <c r="F25" i="10"/>
  <c r="B45" i="11"/>
  <c r="B47" i="11" s="1"/>
  <c r="B48" i="11" s="1"/>
  <c r="G19" i="14"/>
  <c r="J54" i="6"/>
  <c r="K54" i="6" s="1"/>
  <c r="E40" i="4"/>
  <c r="D54" i="6"/>
  <c r="E20" i="3"/>
  <c r="G65" i="6"/>
  <c r="G79" i="6" s="1"/>
  <c r="E12" i="4"/>
  <c r="E29" i="4" s="1"/>
  <c r="D74" i="3"/>
  <c r="T5" i="8"/>
  <c r="D86" i="3"/>
  <c r="AB5" i="8"/>
  <c r="AC7" i="8"/>
  <c r="AC1" i="8" s="1"/>
  <c r="AD7" i="8"/>
  <c r="AD1" i="8" s="1"/>
  <c r="D34" i="6"/>
  <c r="H73" i="4"/>
  <c r="E73" i="4"/>
  <c r="D73" i="4"/>
  <c r="I73" i="4"/>
  <c r="E31" i="3"/>
  <c r="B25" i="10"/>
  <c r="D13" i="10"/>
  <c r="C73" i="9"/>
  <c r="C75" i="9" s="1"/>
  <c r="E81" i="6" s="1"/>
  <c r="G25" i="9"/>
  <c r="N25" i="9"/>
  <c r="B37" i="9"/>
  <c r="N37" i="9" s="1"/>
  <c r="G69" i="9" s="1"/>
  <c r="K69" i="9" s="1"/>
  <c r="E37" i="9"/>
  <c r="N21" i="9"/>
  <c r="G21" i="9"/>
  <c r="O21" i="9" s="1"/>
  <c r="C19" i="12"/>
  <c r="C21" i="12" s="1"/>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D79" i="6"/>
  <c r="D81" i="6" s="1"/>
  <c r="H32" i="6"/>
  <c r="I53" i="6" s="1"/>
  <c r="G38" i="7"/>
  <c r="D39" i="3"/>
  <c r="H20" i="6"/>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103" i="3"/>
  <c r="AK5" i="8" s="1"/>
  <c r="D59" i="3"/>
  <c r="Q5" i="8" s="1"/>
  <c r="B52" i="4"/>
  <c r="C52" i="4" s="1"/>
  <c r="F52" i="4" s="1"/>
  <c r="C51" i="4"/>
  <c r="F51" i="4" s="1"/>
  <c r="Y7" i="8"/>
  <c r="D116" i="5"/>
  <c r="D115" i="5" s="1"/>
  <c r="N6" i="8"/>
  <c r="W7" i="8"/>
  <c r="G73" i="9" l="1"/>
  <c r="C28" i="13"/>
  <c r="AQ1" i="8"/>
  <c r="C33" i="8"/>
  <c r="R7" i="8"/>
  <c r="R49" i="8" s="1"/>
  <c r="R1" i="8" s="1"/>
  <c r="S7" i="8"/>
  <c r="S24" i="8" s="1"/>
  <c r="S1" i="8" s="1"/>
  <c r="AK7" i="8"/>
  <c r="AK1" i="8" s="1"/>
  <c r="N7" i="8"/>
  <c r="N1" i="8" s="1"/>
  <c r="T7" i="8"/>
  <c r="T1" i="8" s="1"/>
  <c r="V26" i="8"/>
  <c r="V1" i="8" s="1"/>
  <c r="H52" i="4"/>
  <c r="E52" i="4"/>
  <c r="D52" i="4"/>
  <c r="I52" i="4"/>
  <c r="E69" i="9"/>
  <c r="O5" i="8"/>
  <c r="O7" i="8" s="1"/>
  <c r="D61" i="3"/>
  <c r="D75" i="3" s="1"/>
  <c r="G24" i="14"/>
  <c r="AJ6" i="8"/>
  <c r="AJ7" i="8" s="1"/>
  <c r="H19" i="11"/>
  <c r="D33" i="11"/>
  <c r="G37" i="9"/>
  <c r="O37" i="9" s="1"/>
  <c r="O25" i="9"/>
  <c r="L36" i="7"/>
  <c r="L38" i="7" s="1"/>
  <c r="AA1" i="8"/>
  <c r="D75" i="9"/>
  <c r="F81" i="6" s="1"/>
  <c r="G33" i="11"/>
  <c r="P6" i="8"/>
  <c r="P7" i="8" s="1"/>
  <c r="C29" i="13"/>
  <c r="G46" i="9"/>
  <c r="O46" i="9" s="1"/>
  <c r="H73" i="9" s="1"/>
  <c r="O40" i="9"/>
  <c r="AB7" i="8"/>
  <c r="AB1" i="8" s="1"/>
  <c r="W26" i="8"/>
  <c r="W1" i="8" s="1"/>
  <c r="D29" i="13"/>
  <c r="D28" i="5"/>
  <c r="D27" i="5" s="1"/>
  <c r="C27" i="5"/>
  <c r="D84" i="6"/>
  <c r="G25" i="10"/>
  <c r="G27" i="10" s="1"/>
  <c r="AG26" i="8"/>
  <c r="AG1" i="8" s="1"/>
  <c r="D25" i="10"/>
  <c r="I1" i="8"/>
  <c r="H35" i="8"/>
  <c r="C35" i="8" s="1"/>
  <c r="E61" i="3"/>
  <c r="E75" i="3" s="1"/>
  <c r="I59" i="9"/>
  <c r="G5" i="8"/>
  <c r="D40" i="3"/>
  <c r="H34" i="6"/>
  <c r="G84" i="6" s="1"/>
  <c r="I43" i="6"/>
  <c r="J59" i="9"/>
  <c r="J43" i="6"/>
  <c r="G6" i="8"/>
  <c r="E40" i="3"/>
  <c r="E75" i="9"/>
  <c r="G81" i="6" s="1"/>
  <c r="J73" i="9"/>
  <c r="D109" i="5"/>
  <c r="D108" i="5" s="1"/>
  <c r="G23" i="14"/>
  <c r="E129" i="3"/>
  <c r="E132" i="3" s="1"/>
  <c r="L39" i="7" s="1"/>
  <c r="AL6" i="8"/>
  <c r="E59" i="9"/>
  <c r="Y26" i="8"/>
  <c r="Y1" i="8" s="1"/>
  <c r="G22" i="9"/>
  <c r="O22" i="9" s="1"/>
  <c r="H59" i="9" s="1"/>
  <c r="L59" i="9" s="1"/>
  <c r="N22" i="9"/>
  <c r="G59" i="9" s="1"/>
  <c r="I73" i="9"/>
  <c r="K73" i="9" s="1"/>
  <c r="C109" i="5"/>
  <c r="C108" i="5" s="1"/>
  <c r="J69" i="9"/>
  <c r="J53" i="6"/>
  <c r="K53" i="6" s="1"/>
  <c r="H6" i="8"/>
  <c r="H7" i="8" s="1"/>
  <c r="H1" i="8" s="1"/>
  <c r="D30" i="13"/>
  <c r="E67" i="4"/>
  <c r="D67" i="4"/>
  <c r="I67" i="4"/>
  <c r="H67" i="4"/>
  <c r="H30" i="11"/>
  <c r="E1" i="8"/>
  <c r="I51" i="4"/>
  <c r="H51" i="4"/>
  <c r="D51" i="4"/>
  <c r="D46" i="4" s="1"/>
  <c r="D57" i="4" s="1"/>
  <c r="E51" i="4"/>
  <c r="E46" i="4" s="1"/>
  <c r="E57" i="4" s="1"/>
  <c r="D129" i="3"/>
  <c r="D132" i="3" s="1"/>
  <c r="D135" i="3" s="1"/>
  <c r="AL5" i="8"/>
  <c r="Q7" i="8"/>
  <c r="D66" i="4"/>
  <c r="D68" i="4" s="1"/>
  <c r="D77" i="4" s="1"/>
  <c r="D78" i="4" s="1"/>
  <c r="I66" i="4"/>
  <c r="E66" i="4"/>
  <c r="E68" i="4" s="1"/>
  <c r="E77" i="4" s="1"/>
  <c r="E78" i="4" s="1"/>
  <c r="H66" i="4"/>
  <c r="L73" i="9" l="1"/>
  <c r="H69" i="9"/>
  <c r="H33" i="11"/>
  <c r="I9" i="4"/>
  <c r="H9" i="4"/>
  <c r="D79" i="4"/>
  <c r="E5" i="8"/>
  <c r="E59" i="4"/>
  <c r="E60" i="4" s="1"/>
  <c r="E80" i="4"/>
  <c r="D59" i="4"/>
  <c r="D60" i="4" s="1"/>
  <c r="D80" i="4"/>
  <c r="D82" i="4" s="1"/>
  <c r="O25" i="8"/>
  <c r="C25" i="8" s="1"/>
  <c r="G85" i="6"/>
  <c r="G86" i="6" s="1"/>
  <c r="E134" i="3"/>
  <c r="E76" i="3"/>
  <c r="C26" i="8"/>
  <c r="G7" i="8"/>
  <c r="E6" i="8"/>
  <c r="E135" i="3"/>
  <c r="L40" i="7"/>
  <c r="AL7" i="8"/>
  <c r="K43" i="6"/>
  <c r="L69" i="9"/>
  <c r="K59" i="9"/>
  <c r="G25" i="14"/>
  <c r="E79" i="4"/>
  <c r="P24" i="8"/>
  <c r="C24" i="8" s="1"/>
  <c r="Q39" i="8"/>
  <c r="C39" i="8" s="1"/>
  <c r="C40" i="8" s="1"/>
  <c r="D85" i="6"/>
  <c r="D86" i="6" s="1"/>
  <c r="D134" i="3"/>
  <c r="D136" i="3" s="1"/>
  <c r="D76" i="3"/>
  <c r="AJ17" i="8"/>
  <c r="C17" i="8" s="1"/>
  <c r="E136" i="3" l="1"/>
  <c r="Q1" i="8"/>
  <c r="AJ1" i="8"/>
  <c r="P1" i="8"/>
  <c r="O1" i="8"/>
  <c r="AL12" i="8"/>
  <c r="C12" i="8" s="1"/>
  <c r="C22" i="8" s="1"/>
  <c r="C30" i="8" s="1"/>
  <c r="C49" i="8" s="1"/>
  <c r="C52" i="8" s="1"/>
  <c r="C1" i="8" s="1"/>
  <c r="D83" i="4"/>
  <c r="D90" i="4" s="1"/>
  <c r="E7" i="8"/>
  <c r="G1" i="8"/>
  <c r="E82" i="4"/>
  <c r="D91" i="4" l="1"/>
  <c r="D95" i="4"/>
  <c r="AL1" i="8"/>
  <c r="E83" i="4"/>
  <c r="E90" i="4" s="1"/>
  <c r="E91" i="4" l="1"/>
  <c r="E95" i="4" s="1"/>
</calcChain>
</file>

<file path=xl/sharedStrings.xml><?xml version="1.0" encoding="utf-8"?>
<sst xmlns="http://schemas.openxmlformats.org/spreadsheetml/2006/main" count="5295" uniqueCount="2232">
  <si>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</si>
  <si>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</si>
  <si>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</si>
  <si>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</si>
  <si>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</si>
  <si>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</si>
  <si>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</si>
  <si>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</si>
  <si>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</si>
  <si>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</si>
  <si>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</si>
  <si>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</si>
  <si>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</si>
  <si>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</si>
  <si>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</si>
  <si>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</si>
  <si>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</si>
  <si>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</si>
  <si>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</si>
  <si>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</si>
  <si>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</si>
  <si>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</si>
  <si>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</si>
  <si>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</si>
  <si>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</si>
  <si>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</si>
  <si>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</si>
  <si>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</si>
  <si>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</si>
  <si>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</si>
  <si>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</si>
  <si>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</si>
  <si>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</si>
  <si>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</si>
  <si>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</si>
  <si>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</si>
  <si>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</si>
  <si>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</si>
  <si>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</si>
  <si>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</si>
  <si>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</si>
  <si>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</si>
  <si>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</si>
  <si>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</si>
  <si>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</si>
  <si>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</si>
  <si>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</si>
  <si>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</si>
  <si>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</si>
  <si>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</si>
  <si>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</si>
  <si>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</si>
  <si>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</si>
  <si>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</si>
  <si>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</si>
  <si>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</si>
  <si>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</si>
  <si>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</si>
  <si>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</si>
  <si>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</si>
  <si>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</si>
  <si>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</si>
  <si>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</si>
  <si>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</si>
  <si>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</si>
  <si>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</si>
  <si>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</si>
  <si>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</si>
  <si>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</si>
  <si>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</si>
  <si>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</si>
  <si>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</si>
  <si>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</si>
  <si>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</si>
  <si>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</si>
  <si>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</si>
  <si>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</si>
  <si>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</si>
  <si>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</si>
  <si>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</si>
  <si>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</si>
  <si>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</si>
  <si>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</si>
  <si>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</si>
  <si>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</si>
  <si>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</si>
  <si>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</si>
  <si>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</si>
  <si>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</si>
  <si>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</si>
  <si>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</si>
  <si>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</si>
  <si>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</si>
  <si>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</si>
  <si>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</si>
  <si>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</si>
  <si>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</si>
  <si>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</si>
  <si>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</si>
  <si>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</si>
  <si>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</si>
  <si>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</si>
  <si>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</si>
  <si>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</si>
  <si>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</si>
  <si>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</si>
  <si>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</si>
  <si>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</si>
  <si>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</si>
  <si>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</si>
  <si>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</si>
  <si>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</si>
  <si>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</si>
  <si>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</si>
  <si>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</si>
  <si>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</si>
  <si>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</si>
  <si>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</si>
  <si>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</si>
  <si>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</si>
  <si>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</si>
  <si>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</si>
  <si>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</si>
  <si>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</si>
  <si>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</si>
  <si>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</si>
  <si>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</si>
  <si>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</si>
  <si>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</si>
  <si>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</si>
  <si>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</si>
  <si>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</si>
  <si>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</si>
  <si>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</si>
  <si>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</si>
  <si>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</si>
  <si>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</si>
  <si>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</si>
  <si>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</si>
  <si>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</si>
  <si>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</si>
  <si>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</si>
  <si>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</si>
  <si>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</si>
  <si>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</si>
  <si>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</si>
  <si>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</si>
  <si>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</si>
  <si>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</si>
  <si>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</si>
  <si>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</si>
  <si>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</si>
  <si>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</si>
  <si>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</si>
  <si>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</si>
  <si>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</si>
  <si>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</si>
  <si>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</si>
  <si>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</si>
  <si>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</si>
  <si>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</si>
  <si>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</si>
  <si>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</si>
  <si>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</si>
  <si>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</si>
  <si>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</si>
  <si>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</si>
  <si>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</si>
  <si>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</si>
  <si>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</si>
  <si>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</si>
  <si>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</si>
  <si>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</si>
  <si>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</si>
  <si>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</si>
  <si>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</si>
  <si>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</si>
  <si>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</si>
  <si>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</si>
  <si>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</si>
  <si>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</si>
  <si>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</si>
  <si>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</si>
  <si>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</si>
  <si>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</si>
  <si>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</si>
  <si>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</si>
  <si>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</si>
  <si>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</si>
  <si>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</si>
  <si>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</si>
  <si>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</si>
  <si>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</si>
  <si>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</si>
  <si>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</si>
  <si>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</si>
  <si>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</si>
  <si>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</si>
  <si>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</si>
  <si>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</si>
  <si>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</si>
  <si>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</si>
  <si>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</si>
  <si>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</si>
  <si>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</si>
  <si>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</si>
  <si>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</si>
  <si>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</si>
  <si>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</si>
  <si>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</si>
  <si>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</si>
  <si>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</si>
  <si>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</si>
  <si>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</si>
  <si>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</si>
  <si>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</si>
  <si>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</si>
  <si>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</si>
  <si>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</si>
  <si>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</si>
  <si>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</si>
  <si>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</si>
  <si>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</si>
  <si>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</si>
  <si>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</si>
  <si>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</si>
  <si>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</si>
  <si>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</si>
  <si>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</si>
  <si>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</si>
  <si>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</si>
  <si>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</si>
  <si>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</si>
  <si>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</si>
  <si>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</si>
  <si>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</si>
  <si>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</si>
  <si>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</si>
  <si>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</si>
  <si>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</si>
  <si>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</si>
  <si>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</si>
  <si>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</si>
  <si>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</si>
  <si>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</si>
  <si>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</si>
  <si>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</si>
  <si>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</si>
  <si>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</si>
  <si>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</si>
  <si>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</si>
  <si>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</si>
  <si>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</si>
  <si>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</si>
  <si>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</si>
  <si>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</si>
  <si>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</si>
  <si>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</si>
  <si>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</si>
  <si>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</si>
  <si>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</si>
  <si>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</si>
  <si>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</si>
  <si>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</si>
  <si>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</si>
  <si>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</si>
  <si>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</si>
  <si>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</si>
  <si>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</si>
  <si>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</si>
  <si>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</si>
  <si>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</si>
  <si>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</si>
  <si>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</si>
  <si>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</si>
  <si>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</si>
  <si>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</si>
  <si>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</si>
  <si>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</si>
  <si>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</si>
  <si>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</si>
  <si>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</si>
  <si>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</si>
  <si>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</si>
  <si>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</si>
  <si>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</si>
  <si>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</si>
  <si>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</si>
  <si>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</si>
  <si>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</si>
  <si>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</si>
  <si>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</si>
  <si>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</si>
  <si>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</si>
  <si>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</si>
  <si>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</si>
  <si>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</si>
  <si>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</si>
  <si>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</si>
  <si>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</si>
  <si>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</si>
  <si>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</si>
  <si>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</si>
  <si>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</si>
  <si>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</si>
  <si>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</si>
  <si>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</si>
  <si>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</si>
  <si>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</si>
  <si>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</si>
  <si>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</si>
  <si>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</si>
  <si>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</si>
  <si>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</si>
  <si>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</si>
  <si>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</si>
  <si>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</si>
  <si>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</si>
  <si>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</si>
  <si>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</si>
  <si>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</si>
  <si>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</si>
  <si>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</si>
  <si>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</si>
  <si>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</si>
  <si>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</si>
  <si>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</si>
  <si>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</si>
  <si>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</si>
  <si>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</si>
  <si>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</si>
  <si>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</si>
  <si>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</si>
  <si>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</si>
  <si>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</si>
  <si>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</si>
  <si>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</si>
  <si>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</si>
  <si>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</si>
  <si>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</si>
  <si>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</si>
  <si>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</si>
  <si>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</si>
  <si>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</si>
  <si>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</si>
  <si>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</si>
  <si>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</si>
  <si>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</si>
  <si>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</si>
  <si>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</si>
  <si>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</si>
  <si>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</si>
  <si>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</si>
  <si>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</si>
  <si>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</si>
  <si>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</si>
  <si>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</si>
  <si>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</si>
  <si>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</si>
  <si>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</si>
  <si>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</si>
  <si>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</si>
  <si>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</si>
  <si>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</si>
  <si>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</si>
  <si>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</si>
  <si>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</si>
  <si>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</si>
  <si>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</si>
  <si>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</si>
  <si>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</si>
  <si>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</si>
  <si>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</si>
  <si>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</si>
  <si>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</si>
  <si>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</si>
  <si>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</si>
  <si>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</si>
  <si>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</si>
  <si>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</si>
  <si>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</si>
  <si>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</si>
  <si>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</si>
  <si>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</si>
  <si>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</si>
  <si>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</si>
  <si>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</si>
  <si>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</si>
  <si>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</si>
  <si>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</si>
  <si>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</si>
  <si>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</si>
  <si>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</si>
  <si>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</si>
  <si>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</si>
  <si>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</si>
  <si>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</si>
  <si>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</si>
  <si>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</si>
  <si>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</si>
  <si>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</si>
  <si>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</si>
  <si>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</si>
  <si>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</si>
  <si>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</si>
  <si>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</si>
  <si>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</si>
  <si>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</si>
  <si>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</si>
  <si>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</si>
  <si>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</si>
  <si>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</si>
  <si>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</si>
  <si>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</si>
  <si>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</si>
  <si>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</si>
  <si>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</si>
  <si>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</si>
  <si>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</si>
  <si>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</si>
  <si>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</si>
  <si>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</si>
  <si>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</si>
  <si>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</si>
  <si>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</si>
  <si>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</si>
  <si>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</si>
  <si>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</si>
  <si>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</si>
  <si>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</si>
  <si>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</si>
  <si>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</si>
  <si>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</si>
  <si>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</si>
  <si>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</si>
  <si>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</si>
  <si>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</si>
  <si>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</si>
  <si>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</si>
  <si>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</si>
  <si>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</si>
  <si>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</si>
  <si>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</si>
  <si>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</si>
  <si>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</si>
  <si>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</si>
  <si>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</si>
  <si>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</si>
  <si>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</si>
  <si>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</si>
  <si>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</si>
  <si>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</si>
  <si>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</si>
  <si>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</si>
  <si>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</si>
  <si>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</si>
  <si>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</si>
  <si>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</si>
  <si>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</si>
  <si>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</si>
  <si>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</si>
  <si>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</si>
  <si>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</si>
  <si>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</si>
  <si>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</si>
  <si>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</si>
  <si>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</si>
  <si>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</si>
  <si>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</si>
  <si>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</si>
  <si>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</si>
  <si>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</si>
  <si>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</si>
  <si>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</si>
  <si>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</si>
  <si>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</si>
  <si>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</si>
  <si>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</si>
  <si>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</si>
  <si>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</si>
  <si>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</si>
  <si>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</si>
  <si>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</si>
  <si>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</si>
  <si>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</si>
  <si>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</si>
  <si>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</si>
  <si>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</si>
  <si>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</si>
  <si>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</si>
  <si>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</si>
  <si>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</si>
  <si>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</si>
  <si>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</si>
  <si>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</si>
  <si>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</si>
  <si>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</si>
  <si>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</si>
  <si>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</si>
  <si>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</si>
  <si>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</si>
  <si>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</si>
  <si>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</si>
  <si>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</si>
  <si>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</si>
  <si>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</si>
  <si>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</si>
  <si>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</si>
  <si>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</si>
  <si>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</si>
  <si>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</si>
  <si>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</si>
  <si>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</si>
  <si>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</si>
  <si>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</si>
  <si>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</si>
  <si>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</si>
  <si>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</si>
  <si>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</si>
  <si>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</si>
  <si>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</si>
  <si>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</si>
  <si>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</si>
  <si>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</si>
  <si>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</si>
  <si>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</si>
  <si>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</si>
  <si>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</si>
  <si>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</si>
  <si>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</si>
  <si>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</si>
  <si>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</si>
  <si>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</si>
  <si>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</si>
  <si>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</si>
  <si>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</si>
  <si>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</si>
  <si>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</si>
  <si>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</si>
  <si>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</si>
  <si>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</si>
  <si>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</si>
  <si>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Opening balance</t>
  </si>
  <si>
    <t>Increases</t>
  </si>
  <si>
    <t>Closing Balance</t>
  </si>
  <si>
    <t>SITUATIA ACTIVELOR IMOBILIZATE</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</si>
  <si>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</si>
  <si>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</si>
  <si>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</si>
  <si>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</si>
  <si>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</si>
  <si>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</si>
  <si>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</si>
  <si>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</si>
  <si>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</si>
  <si>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</si>
  <si>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</si>
  <si>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</si>
  <si>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xml:space="preserve"> Cheltuieli de constituire si cheltuieli de dezvoltare</t>
  </si>
  <si>
    <t>  Intangible assets for the exploration and evaluation of mineral resources</t>
  </si>
  <si>
    <t xml:space="preserve"> Active necorporale de  explorare și evaluare a resurselor minerale </t>
  </si>
  <si>
    <t>  Other intangible assets</t>
  </si>
  <si>
    <t xml:space="preserve"> Alte imobilizări </t>
  </si>
  <si>
    <t>  Advance payments for intangible assets</t>
  </si>
  <si>
    <t xml:space="preserve"> Avansuri acordate pentru  imobilizări necorporale </t>
  </si>
  <si>
    <t>  TOTAL (01 to 04)</t>
  </si>
  <si>
    <t xml:space="preserve"> TOTAL (rd. 01 la 04) </t>
  </si>
  <si>
    <t>  II. Tangible assets</t>
  </si>
  <si>
    <t xml:space="preserve"> II. Imobilizări  corporale </t>
  </si>
  <si>
    <t>  Land and landscaping</t>
  </si>
  <si>
    <t xml:space="preserve"> Terenuri si amenajari de teren</t>
  </si>
  <si>
    <t>  Constructions</t>
  </si>
  <si>
    <t xml:space="preserve"> Construcții </t>
  </si>
  <si>
    <t>  Technical installations and machinery</t>
  </si>
  <si>
    <t xml:space="preserve"> Instalații tehnice și  mașini </t>
  </si>
  <si>
    <t>  Other plant, machinery and furniture</t>
  </si>
  <si>
    <t xml:space="preserve"> Alte instalații, utilaje  și mobilier </t>
  </si>
  <si>
    <t>  Real estate investments</t>
  </si>
  <si>
    <t xml:space="preserve"> Investiții imobiliare </t>
  </si>
  <si>
    <t>  Tangible assets for the exploration and evaluation of mineral resources</t>
  </si>
  <si>
    <t xml:space="preserve"> Active corporale de  explorare și evaluare a  resurselor minerale </t>
  </si>
  <si>
    <t>  Productive plants</t>
  </si>
  <si>
    <t>Active biologice productive</t>
  </si>
  <si>
    <t>  Tangible fixed assets under construction</t>
  </si>
  <si>
    <t xml:space="preserve"> Imobilizări corporale în  curs de execuție </t>
  </si>
  <si>
    <t>  Real estate investments in progress</t>
  </si>
  <si>
    <t xml:space="preserve"> Investiții imobiliare în  curs de execuție </t>
  </si>
  <si>
    <t>  Advance payments for tangible assets</t>
  </si>
  <si>
    <t xml:space="preserve"> Avansuri acordate pentru  imobilizări corporale </t>
  </si>
  <si>
    <t>  TOTAL (lines 06 to 15)</t>
  </si>
  <si>
    <t xml:space="preserve"> TOTAL (rd. 06 la 15) </t>
  </si>
  <si>
    <t>  III. Financial assets</t>
  </si>
  <si>
    <t xml:space="preserve"> IV. Imobilizări  financiare </t>
  </si>
  <si>
    <t>  INVESTMENTS - TOTAL (05 + 16 + 17)</t>
  </si>
  <si>
    <t xml:space="preserve"> ACTIVE IMOBILIZATE -  TOTAL (rd. 05 + 16 + 17)</t>
  </si>
  <si>
    <t>Depreciation during the year</t>
  </si>
  <si>
    <t>Depreciation related to fixed assets removed from the record</t>
  </si>
  <si>
    <t>Closing balance ( col. 9 =  6 + 7 -8)</t>
  </si>
  <si>
    <t xml:space="preserve">SITUATIA AMORTIZARII ACTIVELOR IMOBILIZATE </t>
  </si>
  <si>
    <t xml:space="preserve"> Active necorporale de  explorare și evaluare a  resurselor minerale </t>
  </si>
  <si>
    <t>NBV F40</t>
  </si>
  <si>
    <t>NBV F10</t>
  </si>
  <si>
    <t>  Other fixed assets</t>
  </si>
  <si>
    <t>  TOTAL (line 20 + 21 + 22)</t>
  </si>
  <si>
    <t xml:space="preserve"> TOTAL (rd. 19 + 20 + 21)</t>
  </si>
  <si>
    <t xml:space="preserve"> II. Imobilizări   corporale </t>
  </si>
  <si>
    <t>  Landscaping</t>
  </si>
  <si>
    <t>Amenajari de teren</t>
  </si>
  <si>
    <t>  TOTAL (lines 23 to 29)</t>
  </si>
  <si>
    <t xml:space="preserve"> TOTAL (rd. 23 la 29) </t>
  </si>
  <si>
    <t>  AMORTIZATIONS - TOTAL (lines 22 + 30)</t>
  </si>
  <si>
    <t xml:space="preserve"> AMORTIZĂRI - TOTAL  (rd. 22 + 30) </t>
  </si>
  <si>
    <t>Adjustments during the year</t>
  </si>
  <si>
    <t>Closing Balance( col. 13 = 10+11-12)</t>
  </si>
  <si>
    <t>SITUATIA AJUSTARILOR PENTRU DEPRECIERE</t>
  </si>
  <si>
    <t xml:space="preserve">  I. Intangible assets</t>
  </si>
  <si>
    <t xml:space="preserve"> I. Imobilizări necorporale </t>
  </si>
  <si>
    <t xml:space="preserve"> Cheltuieli de dezvoltare </t>
  </si>
  <si>
    <t>Active necorporale de explorare si evaluare a resurselor minerale</t>
  </si>
  <si>
    <t>32a</t>
  </si>
  <si>
    <t>F40_3011</t>
  </si>
  <si>
    <t>F40_3012</t>
  </si>
  <si>
    <t>F40_3013</t>
  </si>
  <si>
    <t>F40_3014</t>
  </si>
  <si>
    <t xml:space="preserve"> Active necorporale de explorare  și evaluare a resurselor  minerale </t>
  </si>
  <si>
    <t>  TOTAL (lines 34 to 36)</t>
  </si>
  <si>
    <t xml:space="preserve"> TOTAL (rd. 32 + 32a +33+ 34) </t>
  </si>
  <si>
    <t xml:space="preserve"> II. Imobilizări corporale </t>
  </si>
  <si>
    <t xml:space="preserve">  Landscaping</t>
  </si>
  <si>
    <t xml:space="preserve"> Terenuri si amenajari de terenuri</t>
  </si>
  <si>
    <t>  Construction</t>
  </si>
  <si>
    <t xml:space="preserve"> Instalații tehnice și mașini </t>
  </si>
  <si>
    <t xml:space="preserve"> Alte instalații, utilaje și  mobilier </t>
  </si>
  <si>
    <t>  Tangible assets exploring and evaluating mineral resources valued at cost</t>
  </si>
  <si>
    <t xml:space="preserve"> Active corporale de explorare  și evaluare a resurselor  minerale evaluate la cost </t>
  </si>
  <si>
    <t>Acrive biologice productive</t>
  </si>
  <si>
    <t xml:space="preserve"> Imobilizări corporale în curs  de execuție </t>
  </si>
  <si>
    <t xml:space="preserve"> Investiții imobiliare în curs  de execuție </t>
  </si>
  <si>
    <t>Avansuri acordate pentru imobilizari corporale</t>
  </si>
  <si>
    <t>44a</t>
  </si>
  <si>
    <t>F40_3021</t>
  </si>
  <si>
    <t>F40_3022</t>
  </si>
  <si>
    <t>F40_3023</t>
  </si>
  <si>
    <t>F40_3024</t>
  </si>
  <si>
    <t>  TOTAL (lines 38 to 46)</t>
  </si>
  <si>
    <t xml:space="preserve"> TOTAL (rd. 38 la 46) </t>
  </si>
  <si>
    <t xml:space="preserve"> IV. Imobilizări financiare </t>
  </si>
  <si>
    <t>  ADJUSTMENTS FOR DEPRECIATION - TOTAL (lines 37 + 47 + 48 + 49)</t>
  </si>
  <si>
    <t xml:space="preserve"> AJUSTĂRI PENTRU DEPRECIERE -  TOTAL (rd. 37 + 47 + 48 + 49) </t>
  </si>
  <si>
    <t>Check with MF note</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</si>
  <si>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</si>
  <si>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</si>
  <si>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</si>
  <si>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</si>
  <si>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</si>
  <si>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</si>
  <si>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</si>
  <si>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</si>
  <si>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</si>
  <si>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</si>
  <si>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</si>
  <si>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</si>
  <si>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</si>
  <si>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</si>
  <si>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</si>
  <si>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</si>
  <si>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</si>
  <si>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</si>
  <si>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</si>
  <si>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</si>
  <si>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</si>
  <si>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</si>
  <si>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</si>
  <si>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</si>
  <si>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</si>
  <si>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</si>
  <si>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</si>
  <si>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</si>
  <si>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</si>
  <si>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</si>
  <si>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</si>
  <si>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</si>
  <si>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</si>
  <si>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</si>
  <si>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</si>
  <si>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</si>
  <si>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</si>
  <si>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</si>
  <si>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</si>
  <si>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</si>
  <si>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</si>
  <si>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</si>
  <si>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</si>
  <si>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</si>
  <si>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</si>
  <si>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</si>
  <si>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</si>
  <si>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</si>
  <si>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</si>
  <si>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</si>
  <si>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</si>
  <si>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</si>
  <si>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</si>
  <si>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</si>
  <si>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</si>
  <si>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</si>
  <si>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</si>
  <si>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</si>
  <si>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</si>
  <si>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</si>
  <si>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</si>
  <si>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</si>
  <si>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</si>
  <si>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</si>
  <si>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</si>
  <si>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</si>
  <si>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</si>
  <si>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</si>
  <si>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</si>
  <si>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</si>
  <si>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</si>
  <si>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</si>
  <si>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</si>
  <si>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</si>
  <si>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</si>
  <si>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</si>
  <si>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Name of item</t>
  </si>
  <si>
    <t xml:space="preserve">Financial year </t>
  </si>
  <si>
    <t>Manual Input</t>
  </si>
  <si>
    <t>Cash flows from operating activities</t>
  </si>
  <si>
    <t>Gross Profit</t>
  </si>
  <si>
    <t>Adjustments for:</t>
  </si>
  <si>
    <t>Depreciation and value adjustments of intangible and tangible assets</t>
  </si>
  <si>
    <t xml:space="preserve">Value adjustments of financial assets </t>
  </si>
  <si>
    <t>Allowance for current assets</t>
  </si>
  <si>
    <t>Provisions adjustments, net</t>
  </si>
  <si>
    <t>Interest income</t>
  </si>
  <si>
    <t>Interest expenses</t>
  </si>
  <si>
    <t>Profit / (Loss) on sale or retirement of tangible and intangible assets</t>
  </si>
  <si>
    <t>Operating profit before changes in working capital</t>
  </si>
  <si>
    <t xml:space="preserve">Decrease / (Increase) in trade and other receivables </t>
  </si>
  <si>
    <t>(Increase) / Decrease in inventories</t>
  </si>
  <si>
    <t xml:space="preserve">(Decrease) / Increase in trade and other payables </t>
  </si>
  <si>
    <t>Interest paid</t>
  </si>
  <si>
    <t>Income tax paid</t>
  </si>
  <si>
    <t>Cash generated from operating activities</t>
  </si>
  <si>
    <t>Cash flows from investing activities:</t>
  </si>
  <si>
    <t>Payments for purchase of property and equipment</t>
  </si>
  <si>
    <t>Payments for purchase of intangible assets</t>
  </si>
  <si>
    <t>Proceeds from sale of tangible and intangible assets</t>
  </si>
  <si>
    <t>Payments for acquisition of shares</t>
  </si>
  <si>
    <t>Dividends received</t>
  </si>
  <si>
    <t>Interest received</t>
  </si>
  <si>
    <t>Net proceeds from ST other investments</t>
  </si>
  <si>
    <t>Cash flows from investing activities</t>
  </si>
  <si>
    <t xml:space="preserve">Cash flows from financing activities </t>
  </si>
  <si>
    <t>Proceeds from borrowings</t>
  </si>
  <si>
    <t>Repayment of borrowings</t>
  </si>
  <si>
    <t>Payment of finance lease debts</t>
  </si>
  <si>
    <t>Dividends paid</t>
  </si>
  <si>
    <t>Cash flows from financing activities</t>
  </si>
  <si>
    <t>Net decrease / increase in cash and cash equivalents</t>
  </si>
  <si>
    <t>Cash and cash equivalents at the beginning of the financial year</t>
  </si>
  <si>
    <t>Cash and cash equivalents at the end of the financial year (*)</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</si>
  <si>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</si>
  <si>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</si>
  <si>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</si>
  <si>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</si>
  <si>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</si>
  <si>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</si>
  <si>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</si>
  <si>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</si>
  <si>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</si>
  <si>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</si>
  <si>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</si>
  <si>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</si>
  <si>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</si>
  <si>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</si>
  <si>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</si>
  <si>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</si>
  <si>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</si>
  <si>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</si>
  <si>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</si>
  <si>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 xml:space="preserve">a) Intangible assets </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</si>
  <si>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</si>
  <si>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</si>
  <si>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</si>
  <si>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</si>
  <si>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</si>
  <si>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</si>
  <si>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</si>
  <si>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</si>
  <si>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</si>
  <si>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</si>
  <si>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</si>
  <si>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</si>
  <si>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</si>
  <si>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</si>
  <si>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</si>
  <si>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</si>
  <si>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</si>
  <si>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</si>
  <si>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</si>
  <si>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</si>
  <si>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</si>
  <si>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</si>
  <si>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</si>
  <si>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</si>
  <si>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</si>
  <si>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</si>
  <si>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</si>
  <si>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</si>
  <si>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</si>
  <si>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</si>
  <si>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</si>
  <si>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</si>
  <si>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</si>
  <si>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</si>
  <si>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</si>
  <si>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</si>
  <si>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</si>
  <si>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</si>
  <si>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</si>
  <si>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</si>
  <si>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</si>
  <si>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</si>
  <si>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</si>
  <si>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</si>
  <si>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</si>
  <si>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</si>
  <si>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</si>
  <si>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</si>
  <si>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</si>
  <si>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</si>
  <si>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</si>
  <si>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</si>
  <si>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</si>
  <si>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</si>
  <si>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</si>
  <si>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</si>
  <si>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</si>
  <si>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</si>
  <si>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</si>
  <si>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</si>
  <si>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</si>
  <si>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</si>
  <si>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</si>
  <si>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</si>
  <si>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</si>
  <si>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</si>
  <si>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</si>
  <si>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</si>
  <si>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</si>
  <si>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</si>
  <si>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Termenul de lichiditate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</si>
  <si>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</si>
  <si>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</si>
  <si>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</si>
  <si>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</si>
  <si>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</si>
  <si>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</si>
  <si>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</si>
  <si>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</si>
  <si>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</si>
  <si>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</si>
  <si>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</si>
  <si>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</si>
  <si>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</si>
  <si>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</si>
  <si>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</si>
  <si>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</si>
  <si>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</si>
  <si>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</si>
  <si>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</si>
  <si>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</si>
  <si>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</si>
  <si>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</si>
  <si>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</si>
  <si>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</si>
  <si>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</si>
  <si>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</si>
  <si>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</si>
  <si>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</si>
  <si>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</si>
  <si>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</si>
  <si>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</si>
  <si>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</si>
  <si>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</si>
  <si>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</si>
  <si>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</si>
  <si>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</si>
  <si>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</si>
  <si>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</si>
  <si>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</si>
  <si>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</si>
  <si>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</si>
  <si>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</si>
  <si>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NOTA 9: RESPONSABILITĂȚI</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</si>
  <si>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</si>
  <si>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</si>
  <si>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</si>
  <si>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</si>
  <si>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</si>
  <si>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</si>
  <si>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</si>
  <si>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</si>
  <si>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</si>
  <si>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</si>
  <si>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</si>
  <si>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</si>
  <si>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</si>
  <si>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</si>
  <si>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</si>
  <si>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</si>
  <si>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</si>
  <si>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</si>
  <si>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</si>
  <si>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</si>
  <si>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</si>
  <si>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</si>
  <si>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</si>
  <si>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</si>
  <si>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</si>
  <si>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</si>
  <si>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</si>
  <si>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</si>
  <si>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</si>
  <si>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</si>
  <si>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</si>
  <si>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</si>
  <si>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</si>
  <si>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</si>
  <si>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</si>
  <si>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</si>
  <si>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</si>
  <si>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</si>
  <si>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</si>
  <si>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</si>
  <si>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</si>
  <si>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</si>
  <si>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</si>
  <si>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</si>
  <si>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</si>
  <si>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</si>
  <si>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</si>
  <si>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</si>
  <si>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</si>
  <si>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</si>
  <si>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</si>
  <si>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</si>
  <si>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</si>
  <si>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</si>
  <si>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</si>
  <si>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</si>
  <si>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</si>
  <si>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</si>
  <si>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</si>
  <si>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</si>
  <si>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</si>
  <si>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</si>
  <si>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</si>
  <si>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</si>
  <si>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</si>
  <si>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</si>
  <si>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</si>
  <si>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</si>
  <si>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</si>
  <si>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</si>
  <si>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</si>
  <si>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</si>
  <si>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</si>
  <si>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</si>
  <si>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</si>
  <si>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</si>
  <si>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</si>
  <si>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</si>
  <si>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</si>
  <si>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</si>
  <si>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</si>
  <si>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</si>
  <si>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</si>
  <si>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</si>
  <si>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</si>
  <si>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</si>
  <si>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</si>
  <si>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BS103</t>
  </si>
  <si>
    <t>1018</t>
  </si>
  <si>
    <t xml:space="preserve"> Patrimoniul institutelor nationale de cercetare-dezvoltare (P)</t>
  </si>
  <si>
    <t>103</t>
  </si>
  <si>
    <t>1031</t>
  </si>
  <si>
    <t>Beneficii acordate angajatilor sub forma instrumentelor de capitaluri proprii (P)</t>
  </si>
  <si>
    <t>BS85</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</si>
  <si>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</si>
  <si>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</si>
  <si>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</si>
  <si>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</si>
  <si>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</si>
  <si>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</si>
  <si>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</si>
  <si>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</si>
  <si>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</si>
  <si>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</si>
  <si>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</si>
  <si>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</si>
  <si>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</si>
  <si>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</si>
  <si>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</si>
  <si>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</si>
  <si>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</si>
  <si>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</si>
  <si>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</si>
  <si>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</si>
  <si>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</si>
  <si>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BS91</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</si>
  <si>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</si>
  <si>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</si>
  <si>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</si>
  <si>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</si>
  <si>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</si>
  <si>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</si>
  <si>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</si>
  <si>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</si>
  <si>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</si>
  <si>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</si>
  <si>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</si>
  <si>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</si>
  <si>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</si>
  <si>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</si>
  <si>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</si>
  <si>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</si>
  <si>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</si>
  <si>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</si>
  <si>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</si>
  <si>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</si>
  <si>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</si>
  <si>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</si>
  <si>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</si>
  <si>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</si>
  <si>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</si>
  <si>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</si>
  <si>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</si>
  <si>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</si>
  <si>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</si>
  <si>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</si>
  <si>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</si>
  <si>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</si>
  <si>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</si>
  <si>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</si>
  <si>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</si>
  <si>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</si>
  <si>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</si>
  <si>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</si>
  <si>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</si>
  <si>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</si>
  <si>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</si>
  <si>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</si>
  <si>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</si>
  <si>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</si>
  <si>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</si>
  <si>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</si>
  <si>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</si>
  <si>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BS68</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</si>
  <si>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</si>
  <si>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</si>
  <si>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</si>
  <si>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</si>
  <si>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</si>
  <si>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</si>
  <si>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</si>
  <si>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</si>
  <si>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</si>
  <si>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</si>
  <si>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</si>
  <si>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</si>
  <si>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</si>
  <si>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</si>
  <si>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</si>
  <si>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</si>
  <si>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</si>
  <si>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</si>
  <si>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</si>
  <si>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</si>
  <si>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</si>
  <si>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</si>
  <si>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</si>
  <si>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BS58</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</si>
  <si>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</si>
  <si>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</si>
  <si>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</si>
  <si>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</si>
  <si>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</si>
  <si>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</si>
  <si>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</si>
  <si>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</si>
  <si>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</si>
  <si>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</si>
  <si>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BS64</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</si>
  <si>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</si>
  <si>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</si>
  <si>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</si>
  <si>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</si>
  <si>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</si>
  <si>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</si>
  <si>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</si>
  <si>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</si>
  <si>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</si>
  <si>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</si>
  <si>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</si>
  <si>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BS53</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</si>
  <si>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</si>
  <si>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</si>
  <si>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</si>
  <si>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</si>
  <si>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</si>
  <si>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</si>
  <si>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</si>
  <si>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</si>
  <si>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</si>
  <si>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</si>
  <si>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</si>
  <si>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</si>
  <si>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</si>
  <si>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</si>
  <si>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</si>
  <si>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</si>
  <si>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</si>
  <si>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</si>
  <si>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</si>
  <si>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</si>
  <si>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</si>
  <si>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</si>
  <si>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</si>
  <si>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</si>
  <si>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</si>
  <si>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</si>
  <si>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</si>
  <si>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</si>
  <si>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</si>
  <si>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</si>
  <si>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</si>
  <si>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</si>
  <si>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</si>
  <si>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</si>
  <si>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</si>
  <si>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</si>
  <si>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</si>
  <si>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</si>
  <si>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</si>
  <si>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BS79</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</si>
  <si>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</si>
  <si>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</si>
  <si>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</si>
  <si>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</si>
  <si>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</si>
  <si>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</si>
  <si>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</si>
  <si>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</si>
  <si>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</si>
  <si>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</si>
  <si>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</si>
  <si>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</si>
  <si>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</si>
  <si>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</si>
  <si>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</si>
  <si>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</si>
  <si>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</si>
  <si>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</si>
  <si>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</si>
  <si>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</si>
  <si>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</si>
  <si>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</si>
  <si>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</si>
  <si>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</si>
  <si>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</si>
  <si>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</si>
  <si>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</si>
  <si>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</si>
  <si>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</si>
  <si>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</si>
  <si>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</si>
  <si>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</si>
  <si>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</si>
  <si>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</si>
  <si>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</si>
  <si>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</si>
  <si>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</si>
  <si>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</si>
  <si>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</si>
  <si>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</si>
  <si>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</si>
  <si>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</si>
  <si>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</si>
  <si>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</si>
  <si>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</si>
  <si>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</si>
  <si>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</si>
  <si>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</si>
  <si>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</si>
  <si>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</si>
  <si>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</si>
  <si>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</si>
  <si>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</si>
  <si>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</si>
  <si>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</si>
  <si>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</si>
  <si>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</si>
  <si>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</si>
  <si>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</si>
  <si>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</si>
  <si>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</si>
  <si>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</si>
  <si>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</si>
  <si>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</si>
  <si>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</si>
  <si>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</si>
  <si>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</si>
  <si>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</si>
  <si>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</si>
  <si>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</si>
  <si>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</si>
  <si>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</si>
  <si>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</si>
  <si>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</si>
  <si>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</si>
  <si>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</si>
  <si>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</si>
  <si>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</si>
  <si>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</si>
  <si>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</si>
  <si>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</si>
  <si>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</si>
  <si>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</si>
  <si>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</si>
  <si>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</si>
  <si>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</si>
  <si>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</si>
  <si>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ST/LT - Vă rugăm să evaluați</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</si>
  <si>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</si>
  <si>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</si>
  <si>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</si>
  <si>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</si>
  <si>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</si>
  <si>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</si>
  <si>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</si>
  <si>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</si>
  <si>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</si>
  <si>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</si>
  <si>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</si>
  <si>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</si>
  <si>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</si>
  <si>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</si>
  <si>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</si>
  <si>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</si>
  <si>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</si>
  <si>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</si>
  <si>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</si>
  <si>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</si>
  <si>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</si>
  <si>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</si>
  <si>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</si>
  <si>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</si>
  <si>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</si>
  <si>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</si>
  <si>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</si>
  <si>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</si>
  <si>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</si>
  <si>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</si>
  <si>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</si>
  <si>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</si>
  <si>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</si>
  <si>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</si>
  <si>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</si>
  <si>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</si>
  <si>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</si>
  <si>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</si>
  <si>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</si>
  <si>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</si>
  <si>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</si>
  <si>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</si>
  <si>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</si>
  <si>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</si>
  <si>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</si>
  <si>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</si>
  <si>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</si>
  <si>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</si>
  <si>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</si>
  <si>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</si>
  <si>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</si>
  <si>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</si>
  <si>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</si>
  <si>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</si>
  <si>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</si>
  <si>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</si>
  <si>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</si>
  <si>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</si>
  <si>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</si>
  <si>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</si>
  <si>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</si>
  <si>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</si>
  <si>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</si>
  <si>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</si>
  <si>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</si>
  <si>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</si>
  <si>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</si>
  <si>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</si>
  <si>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</si>
  <si>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</si>
  <si>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</si>
  <si>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</si>
  <si>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</si>
  <si>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</si>
  <si>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</si>
  <si>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</si>
  <si>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</si>
  <si>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</si>
  <si>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</si>
  <si>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</si>
  <si>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</si>
  <si>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</si>
  <si>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</si>
  <si>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</si>
  <si>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</si>
  <si>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</si>
  <si>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</si>
  <si>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</si>
  <si>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</si>
  <si>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</si>
  <si>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</si>
  <si>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</si>
  <si>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</si>
  <si>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</si>
  <si>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</si>
  <si>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</si>
  <si>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</si>
  <si>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</si>
  <si>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</si>
  <si>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</si>
  <si>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</si>
  <si>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</si>
  <si>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</si>
  <si>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</si>
  <si>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</si>
  <si>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</si>
  <si>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</si>
  <si>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</si>
  <si>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</si>
  <si>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</si>
  <si>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</si>
  <si>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</si>
  <si>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</si>
  <si>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</si>
  <si>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</si>
  <si>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</si>
  <si>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</si>
  <si>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</si>
  <si>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</si>
  <si>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</si>
  <si>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</si>
  <si>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</si>
  <si>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</si>
  <si>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</si>
  <si>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</si>
  <si>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</si>
  <si>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Bifuncțional - Vă rugăm să evaluați</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</si>
  <si>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</si>
  <si>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</si>
  <si>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</si>
  <si>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</si>
  <si>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</si>
  <si>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</si>
  <si>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</si>
  <si>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</si>
  <si>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</si>
  <si>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</si>
  <si>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</si>
  <si>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</si>
  <si>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</si>
  <si>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</si>
  <si>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</si>
  <si>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</si>
  <si>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</si>
  <si>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</si>
  <si>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</si>
  <si>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</si>
  <si>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</si>
  <si>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</si>
  <si>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</si>
  <si>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</si>
  <si>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</si>
  <si>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</si>
  <si>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</si>
  <si>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</si>
  <si>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</si>
  <si>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</si>
  <si>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</si>
  <si>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</si>
  <si>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</si>
  <si>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</si>
  <si>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</si>
  <si>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</si>
  <si>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</si>
  <si>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</si>
  <si>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</si>
  <si>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</si>
  <si>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</si>
  <si>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</si>
  <si>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</si>
  <si>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</si>
  <si>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</si>
  <si>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</si>
  <si>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</si>
  <si>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</si>
  <si>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</si>
  <si>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</si>
  <si>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</si>
  <si>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</si>
  <si>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</si>
  <si>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</si>
  <si>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</si>
  <si>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</si>
  <si>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</si>
  <si>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</si>
  <si>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</si>
  <si>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</si>
  <si>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</si>
  <si>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</si>
  <si>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</si>
  <si>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</si>
  <si>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</si>
  <si>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</si>
  <si>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</si>
  <si>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</si>
  <si>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</si>
  <si>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</si>
  <si>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</si>
  <si>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</si>
  <si>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</si>
  <si>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</si>
  <si>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</si>
  <si>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</si>
  <si>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</si>
  <si>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</si>
  <si>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</si>
  <si>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</si>
  <si>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</si>
  <si>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</si>
  <si>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</si>
  <si>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</si>
  <si>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</si>
  <si>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</si>
  <si>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</si>
  <si>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</si>
  <si>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</si>
  <si>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</si>
  <si>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</si>
  <si>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</si>
  <si>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</si>
  <si>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</si>
  <si>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</si>
  <si>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</si>
  <si>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</si>
  <si>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</si>
  <si>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</si>
  <si>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</si>
  <si>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</si>
  <si>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</si>
  <si>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</si>
  <si>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</si>
  <si>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</si>
  <si>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</si>
  <si>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</si>
  <si>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</si>
  <si>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</si>
  <si>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</si>
  <si>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</si>
  <si>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</si>
  <si>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</si>
  <si>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</si>
  <si>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</si>
  <si>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</si>
  <si>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</si>
  <si>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</si>
  <si>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</si>
  <si>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</si>
  <si>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</si>
  <si>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</si>
  <si>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</si>
  <si>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</si>
  <si>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</si>
  <si>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</si>
  <si>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</si>
  <si>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</si>
  <si>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</si>
  <si>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</si>
  <si>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</si>
  <si>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</si>
  <si>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</si>
  <si>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</si>
  <si>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</si>
  <si>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</si>
  <si>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</si>
  <si>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</si>
  <si>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</si>
  <si>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</si>
  <si>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</si>
  <si>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</si>
  <si>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</si>
  <si>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</si>
  <si>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</si>
  <si>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</si>
  <si>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</si>
  <si>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</si>
  <si>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</si>
  <si>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</si>
  <si>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</si>
  <si>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</si>
  <si>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</si>
  <si>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</si>
  <si>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</si>
  <si>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</si>
  <si>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</si>
  <si>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</si>
  <si>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</si>
  <si>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</si>
  <si>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</si>
  <si>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</si>
  <si>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</si>
  <si>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</si>
  <si>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</si>
  <si>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</si>
  <si>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</si>
  <si>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</si>
  <si>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</si>
  <si>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</si>
  <si>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</si>
  <si>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</si>
  <si>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</si>
  <si>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</si>
  <si>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</si>
  <si>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</si>
  <si>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</si>
  <si>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</si>
  <si>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</si>
  <si>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</si>
  <si>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</si>
  <si>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</si>
  <si>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</si>
  <si>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</si>
  <si>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</si>
  <si>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</si>
  <si>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</si>
  <si>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</si>
  <si>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</si>
  <si>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</si>
  <si>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</si>
  <si>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</si>
  <si>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</si>
  <si>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</si>
  <si>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</si>
  <si>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</si>
  <si>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</si>
  <si>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</si>
  <si>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</si>
  <si>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</si>
  <si>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</si>
  <si>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</si>
  <si>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</si>
  <si>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</si>
  <si>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</si>
  <si>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</si>
  <si>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</si>
  <si>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</si>
  <si>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</si>
  <si>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</si>
  <si>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</si>
  <si>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</si>
  <si>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</si>
  <si>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</si>
  <si>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</si>
  <si>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</si>
  <si>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</si>
  <si>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</si>
  <si>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</si>
  <si>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</si>
  <si>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</si>
  <si>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</si>
  <si>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</si>
  <si>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</si>
  <si>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</si>
  <si>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</si>
  <si>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</si>
  <si>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</si>
  <si>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</si>
  <si>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</si>
  <si>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</si>
  <si>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</si>
  <si>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</si>
  <si>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</si>
  <si>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</si>
  <si>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</si>
  <si>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</si>
  <si>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</si>
  <si>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</si>
  <si>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</si>
  <si>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</si>
  <si>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</si>
  <si>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</si>
  <si>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</si>
  <si>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</si>
  <si>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BS36</t>
  </si>
  <si>
    <t>4662</t>
  </si>
  <si>
    <t>Creante din operatiuni de fiducie (A)</t>
  </si>
  <si>
    <t>466</t>
  </si>
  <si>
    <t>4661</t>
  </si>
  <si>
    <t>Datorii din operatiuni de fiducie (P)</t>
  </si>
  <si>
    <t>471</t>
  </si>
  <si>
    <t xml:space="preserve"> Cheltuieli înregistrate în avans (A)</t>
  </si>
  <si>
    <t>BS44</t>
  </si>
  <si>
    <t>472</t>
  </si>
  <si>
    <t xml:space="preserve"> Venituri înregistrate în avans (P)</t>
  </si>
  <si>
    <t>BS74</t>
  </si>
  <si>
    <t>472L</t>
  </si>
  <si>
    <t>473</t>
  </si>
  <si>
    <t xml:space="preserve"> Decontări din operaţii în curs de clarificare (A/P)</t>
  </si>
  <si>
    <t>4751</t>
  </si>
  <si>
    <t xml:space="preserve"> Subvenţii guvernamentale pentru investiţii (P)</t>
  </si>
  <si>
    <t>475</t>
  </si>
  <si>
    <t>BS71</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</si>
  <si>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</si>
  <si>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</si>
  <si>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</si>
  <si>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</si>
  <si>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</si>
  <si>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</si>
  <si>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</si>
  <si>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</si>
  <si>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</si>
  <si>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</si>
  <si>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BS77</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</si>
  <si>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</si>
  <si>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</si>
  <si>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</si>
  <si>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</si>
  <si>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</si>
  <si>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</si>
  <si>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</si>
  <si>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</si>
  <si>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</si>
  <si>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</si>
  <si>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</si>
  <si>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</si>
  <si>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</si>
  <si>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</si>
  <si>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</si>
  <si>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</si>
  <si>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</si>
  <si>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</si>
  <si>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</si>
  <si>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</si>
  <si>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</si>
  <si>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</si>
  <si>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</si>
  <si>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</si>
  <si>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</si>
  <si>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BS39</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</si>
  <si>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</si>
  <si>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</si>
  <si>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</si>
  <si>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</si>
  <si>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</si>
  <si>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</si>
  <si>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</si>
  <si>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</si>
  <si>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</si>
  <si>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</si>
  <si>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</si>
  <si>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</si>
  <si>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</si>
  <si>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</si>
  <si>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</si>
  <si>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</si>
  <si>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</si>
  <si>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</si>
  <si>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</si>
  <si>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</si>
  <si>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</si>
  <si>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</si>
  <si>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BS41</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</si>
  <si>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</si>
  <si>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</si>
  <si>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</si>
  <si>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</si>
  <si>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</si>
  <si>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</si>
  <si>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</si>
  <si>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</si>
  <si>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</si>
  <si>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</si>
  <si>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</si>
  <si>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</si>
  <si>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</si>
  <si>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</si>
  <si>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</si>
  <si>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</si>
  <si>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</si>
  <si>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</si>
  <si>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</si>
  <si>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</si>
  <si>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</si>
  <si>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</si>
  <si>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</si>
  <si>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</si>
  <si>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</si>
  <si>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</si>
  <si>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</si>
  <si>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</si>
  <si>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</si>
  <si>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</si>
  <si>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</si>
  <si>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</si>
  <si>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</si>
  <si>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</si>
  <si>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</si>
  <si>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</si>
  <si>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</si>
  <si>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</si>
  <si>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</si>
  <si>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</si>
  <si>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</si>
  <si>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</si>
  <si>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</si>
  <si>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</si>
  <si>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</si>
  <si>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</si>
  <si>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</si>
  <si>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</si>
  <si>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</si>
  <si>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</si>
  <si>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</si>
  <si>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</si>
  <si>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</si>
  <si>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</si>
  <si>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</si>
  <si>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</si>
  <si>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</si>
  <si>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</si>
  <si>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</si>
  <si>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</si>
  <si>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</si>
  <si>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</si>
  <si>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</si>
  <si>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</si>
  <si>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</si>
  <si>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</si>
  <si>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</si>
  <si>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</si>
  <si>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</si>
  <si>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</si>
  <si>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</si>
  <si>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</si>
  <si>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</si>
  <si>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</si>
  <si>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</si>
  <si>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</si>
  <si>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</si>
  <si>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</si>
  <si>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</si>
  <si>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</si>
  <si>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</si>
  <si>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</si>
  <si>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</si>
  <si>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</si>
  <si>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</si>
  <si>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</si>
  <si>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</si>
  <si>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</si>
  <si>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</si>
  <si>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</si>
  <si>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</si>
  <si>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</si>
  <si>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</si>
  <si>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</si>
  <si>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</si>
  <si>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</si>
  <si>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</si>
  <si>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</si>
  <si>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</si>
  <si>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</si>
  <si>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</si>
  <si>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</si>
  <si>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</si>
  <si>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</si>
  <si>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</si>
  <si>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</si>
  <si>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</si>
  <si>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</si>
  <si>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</si>
  <si>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</si>
  <si>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</si>
  <si>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</si>
  <si>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</si>
  <si>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</si>
  <si>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</si>
  <si>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</si>
  <si>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</si>
  <si>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</si>
  <si>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</si>
  <si>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</si>
  <si>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</si>
  <si>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</si>
  <si>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</si>
  <si>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</si>
  <si>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PL22</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</si>
  <si>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</si>
  <si>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</si>
  <si>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</si>
  <si>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</si>
  <si>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</si>
  <si>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</si>
  <si>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</si>
  <si>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</si>
  <si>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</si>
  <si>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</si>
  <si>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</si>
  <si>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</si>
  <si>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</si>
  <si>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</si>
  <si>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</si>
  <si>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</si>
  <si>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</si>
  <si>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</si>
  <si>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</si>
  <si>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PL25</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</si>
  <si>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</si>
  <si>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</si>
  <si>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</si>
  <si>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</si>
  <si>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</si>
  <si>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</si>
  <si>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</si>
  <si>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</si>
  <si>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</si>
  <si>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</si>
  <si>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</si>
  <si>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</si>
  <si>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</si>
  <si>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</si>
  <si>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</si>
  <si>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</si>
  <si>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</si>
  <si>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</si>
  <si>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</si>
  <si>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</si>
  <si>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</si>
  <si>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</si>
  <si>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</si>
  <si>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</si>
  <si>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</si>
  <si>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</si>
  <si>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</si>
  <si>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</si>
  <si>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</si>
  <si>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</si>
  <si>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</si>
  <si>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</si>
  <si>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</si>
  <si>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</si>
  <si>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</si>
  <si>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</si>
  <si>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</si>
  <si>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</si>
  <si>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</si>
  <si>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</si>
  <si>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</si>
  <si>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</si>
  <si>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</si>
  <si>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</si>
  <si>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</si>
  <si>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</si>
  <si>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</si>
  <si>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</si>
  <si>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</si>
  <si>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</si>
  <si>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</si>
  <si>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</si>
  <si>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PL39</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</si>
  <si>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</si>
  <si>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</si>
  <si>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</si>
  <si>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</si>
  <si>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</si>
  <si>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</si>
  <si>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</si>
  <si>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</si>
  <si>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</si>
  <si>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PL31</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</si>
  <si>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</si>
  <si>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</si>
  <si>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</si>
  <si>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</si>
  <si>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</si>
  <si>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</si>
  <si>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</si>
  <si>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</si>
  <si>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</si>
  <si>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</si>
  <si>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</si>
  <si>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</si>
  <si>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</si>
  <si>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</si>
  <si>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</si>
  <si>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</si>
  <si>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</si>
  <si>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</si>
  <si>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PL38</t>
  </si>
  <si>
    <t>663</t>
  </si>
  <si>
    <t xml:space="preserve"> Pierderi din creanţe legate de participaţii</t>
  </si>
  <si>
    <t>PL59</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</si>
  <si>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</si>
  <si>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</si>
  <si>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</si>
  <si>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</si>
  <si>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</si>
  <si>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</si>
  <si>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</si>
  <si>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</si>
  <si>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</si>
  <si>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</si>
  <si>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</si>
  <si>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</si>
  <si>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</si>
  <si>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</si>
  <si>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PL57</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</si>
  <si>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</si>
  <si>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</si>
  <si>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</si>
  <si>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</si>
  <si>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</si>
  <si>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</si>
  <si>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</si>
  <si>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</si>
  <si>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</si>
  <si>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</si>
  <si>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PL28</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</si>
  <si>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</si>
  <si>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</si>
  <si>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</si>
  <si>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</si>
  <si>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</si>
  <si>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</si>
  <si>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</si>
  <si>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</si>
  <si>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</si>
  <si>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</si>
  <si>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</si>
  <si>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</si>
  <si>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</si>
  <si>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</si>
  <si>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</si>
  <si>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</si>
  <si>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</si>
  <si>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</si>
  <si>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</si>
  <si>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</si>
  <si>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</si>
  <si>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</si>
  <si>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</si>
  <si>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</si>
  <si>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</si>
  <si>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</si>
  <si>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</si>
  <si>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</si>
  <si>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</si>
  <si>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PL70</t>
  </si>
  <si>
    <t>698</t>
  </si>
  <si>
    <t xml:space="preserve"> Cheltuieli cu impozitul pe venit şi cu alte impozite care nu apar în elementele de mai sus*18)</t>
  </si>
  <si>
    <t>PL71</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</si>
  <si>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</si>
  <si>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</si>
  <si>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</si>
  <si>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</si>
  <si>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</si>
  <si>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</si>
  <si>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</si>
  <si>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</si>
  <si>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</si>
  <si>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</si>
  <si>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</si>
  <si>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</si>
  <si>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</si>
  <si>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</si>
  <si>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</si>
  <si>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</si>
  <si>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</si>
  <si>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</si>
  <si>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</si>
  <si>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</si>
  <si>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</si>
  <si>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</si>
  <si>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</si>
  <si>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</si>
  <si>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</si>
  <si>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PL5</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</si>
  <si>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</si>
  <si>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</si>
  <si>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</si>
  <si>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</si>
  <si>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</si>
  <si>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</si>
  <si>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</si>
  <si>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</si>
  <si>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</si>
  <si>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</si>
  <si>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</si>
  <si>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</si>
  <si>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</si>
  <si>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</si>
  <si>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</si>
  <si>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</si>
  <si>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</si>
  <si>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</si>
  <si>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</si>
  <si>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</si>
  <si>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</si>
  <si>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</si>
  <si>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</si>
  <si>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</si>
  <si>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</si>
  <si>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</si>
  <si>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</si>
  <si>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</si>
  <si>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</si>
  <si>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</si>
  <si>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</si>
  <si>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</si>
  <si>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</si>
  <si>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</si>
  <si>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</si>
  <si>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</si>
  <si>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</si>
  <si>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</si>
  <si>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</si>
  <si>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</si>
  <si>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</si>
  <si>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</si>
  <si>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</si>
  <si>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</si>
  <si>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</si>
  <si>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</si>
  <si>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</si>
  <si>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</si>
  <si>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</si>
  <si>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</si>
  <si>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</si>
  <si>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</si>
  <si>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</si>
  <si>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</si>
  <si>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</si>
  <si>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</si>
  <si>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</si>
  <si>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</si>
  <si>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</si>
  <si>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</si>
  <si>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</si>
  <si>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</si>
  <si>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</si>
  <si>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PL46</t>
  </si>
  <si>
    <t>7613</t>
  </si>
  <si>
    <t xml:space="preserve"> Venituri din interese de participare</t>
  </si>
  <si>
    <t>7615</t>
  </si>
  <si>
    <t>Venituri din alte imobilizări financiare</t>
  </si>
  <si>
    <t>PL51</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</si>
  <si>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</si>
  <si>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</si>
  <si>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</si>
  <si>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</si>
  <si>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</si>
  <si>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</si>
  <si>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</si>
  <si>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</si>
  <si>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</si>
  <si>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</si>
  <si>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</si>
  <si>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</si>
  <si>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</si>
  <si>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</si>
  <si>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</si>
  <si>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</si>
  <si>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</si>
  <si>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</si>
  <si>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</si>
  <si>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</si>
  <si>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PL48</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</si>
  <si>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</si>
  <si>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</si>
  <si>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</si>
  <si>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</si>
  <si>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</si>
  <si>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</si>
  <si>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</si>
  <si>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</si>
  <si>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</si>
  <si>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</si>
  <si>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</si>
  <si>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PL42</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</si>
  <si>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</si>
  <si>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</si>
  <si>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</si>
  <si>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</si>
  <si>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</si>
  <si>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</si>
  <si>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</si>
  <si>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</si>
  <si>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</si>
  <si>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</si>
  <si>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</si>
  <si>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</si>
  <si>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</si>
  <si>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</si>
  <si>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</si>
  <si>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</si>
  <si>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</si>
  <si>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PL69</t>
  </si>
  <si>
    <t>Mapping F30</t>
  </si>
  <si>
    <t>Datorii din operaţiuni cu instrumente derivate</t>
  </si>
  <si>
    <t>Increases / Depreciation during the year</t>
  </si>
  <si>
    <t>F40_011</t>
  </si>
  <si>
    <t>F40_012</t>
  </si>
  <si>
    <t>F40_013</t>
  </si>
  <si>
    <t>F40_031</t>
  </si>
  <si>
    <t>F40_032</t>
  </si>
  <si>
    <t>F40_033</t>
  </si>
  <si>
    <t>F40_021</t>
  </si>
  <si>
    <t>F40_022</t>
  </si>
  <si>
    <t>F40_023</t>
  </si>
  <si>
    <t>F40_061</t>
  </si>
  <si>
    <t>F40_062</t>
  </si>
  <si>
    <t>F40_063</t>
  </si>
  <si>
    <t>F40_071</t>
  </si>
  <si>
    <t>F40_072</t>
  </si>
  <si>
    <t>F40_073</t>
  </si>
  <si>
    <t>F40_081</t>
  </si>
  <si>
    <t>F40_082</t>
  </si>
  <si>
    <t>F40_083</t>
  </si>
  <si>
    <t>F40_091</t>
  </si>
  <si>
    <t>F40_092</t>
  </si>
  <si>
    <t>F40_093</t>
  </si>
  <si>
    <t>F40_0121</t>
  </si>
  <si>
    <t>F40_0122</t>
  </si>
  <si>
    <t>F40_0123</t>
  </si>
  <si>
    <t>F40_0101</t>
  </si>
  <si>
    <t>F40_0102</t>
  </si>
  <si>
    <t>F40_0103</t>
  </si>
  <si>
    <t>F40_0111</t>
  </si>
  <si>
    <t>F40_0112</t>
  </si>
  <si>
    <t>F40_0113</t>
  </si>
  <si>
    <t>F40_0131</t>
  </si>
  <si>
    <t>F40_0132</t>
  </si>
  <si>
    <t>F40_0133</t>
  </si>
  <si>
    <t>F40_0151</t>
  </si>
  <si>
    <t>F40_0152</t>
  </si>
  <si>
    <t>F40_0153</t>
  </si>
  <si>
    <t>F40_041</t>
  </si>
  <si>
    <t>F40_042</t>
  </si>
  <si>
    <t>F40_043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</si>
  <si>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</si>
  <si>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</si>
  <si>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</si>
  <si>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</si>
  <si>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</si>
  <si>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</si>
  <si>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</si>
  <si>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</si>
  <si>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</si>
  <si>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</si>
  <si>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</si>
  <si>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</si>
  <si>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</si>
  <si>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</si>
  <si>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</si>
  <si>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</si>
  <si>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</si>
  <si>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</si>
  <si>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</si>
  <si>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</si>
  <si>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</si>
  <si>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</si>
  <si>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</si>
  <si>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</si>
  <si>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</si>
  <si>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</si>
  <si>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</si>
  <si>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</si>
  <si>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</si>
  <si>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</si>
  <si>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</si>
  <si>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</si>
  <si>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</si>
  <si>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</si>
  <si>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</si>
  <si>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</si>
  <si>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</si>
  <si>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</si>
  <si>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</si>
  <si>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</si>
  <si>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</si>
  <si>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</si>
  <si>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</si>
  <si>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</si>
  <si>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</si>
  <si>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F40_0371</t>
  </si>
  <si>
    <t>F40_0372</t>
  </si>
  <si>
    <t>F40_0373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</si>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</sst>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27"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10"/>
      <color theme="0"/>
      <name val="Arial"/>
      <family val="2"/>
    </font>
    <font>
      <b/>
      <sz val="10"/>
      <name val="Arial"/>
      <family val="2"/>
    </font>
    <font>
      <b/>
      <sz val="10"/>
      <color theme="0"/>
      <name val="Arial"/>
      <family val="2"/>
    </font>
    <font>
      <b/>
      <sz val="10"/>
      <color rgb="FF00B0F0"/>
      <name val="Arial"/>
      <family val="2"/>
    </font>
    <font>
      <sz val="10"/>
      <name val="Arial"/>
      <family val="2"/>
      <charset val="238"/>
    </font>
    <font>
      <sz val="10"/>
      <color rgb="FF00B0F0"/>
      <name val="Arial"/>
      <family val="2"/>
    </font>
    <font>
      <b/>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s>
  <fills count="12">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79998168889431442"/>
        <bgColor indexed="64"/>
      </patternFill>
    </fill>
  </fills>
  <borders count="31">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s>
  <cellStyleXfs count="13">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0" fontId="20" fillId="0" borderId="0"/>
    <xf numFmtId="43" fontId="1" fillId="0" borderId="0"/>
  </cellStyleXfs>
  <cellXfs count="237">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14" fillId="7" borderId="0" xfId="8" applyFont="1" applyFill="1" applyAlignment="1">
      <alignment wrapText="1"/>
    </xf>
    <xf numFmtId="0" fontId="7" fillId="7" borderId="0" xfId="8" applyFont="1" applyFill="1"/>
    <xf numFmtId="43" fontId="7" fillId="7" borderId="0" xfId="9" applyFill="1"/>
    <xf numFmtId="43" fontId="7" fillId="6" borderId="0" xfId="9" applyFill="1"/>
    <xf numFmtId="0" fontId="7" fillId="6" borderId="0" xfId="10" applyNumberFormat="1" applyFont="1" applyFill="1"/>
    <xf numFmtId="0" fontId="6" fillId="0" borderId="1" xfId="8" applyFont="1" applyBorder="1" applyAlignment="1">
      <alignment horizontal="center" vertical="center"/>
    </xf>
    <xf numFmtId="43" fontId="6" fillId="0" borderId="1" xfId="9" applyFont="1" applyBorder="1" applyAlignment="1">
      <alignment horizontal="center" vertical="center"/>
    </xf>
    <xf numFmtId="0" fontId="16" fillId="9" borderId="0" xfId="8" applyFont="1" applyFill="1"/>
    <xf numFmtId="0" fontId="16" fillId="9" borderId="0" xfId="10" applyNumberFormat="1" applyFont="1" applyFill="1"/>
    <xf numFmtId="0" fontId="17" fillId="0" borderId="0" xfId="8" applyFont="1" applyAlignment="1">
      <alignment horizontal="center" vertical="center" wrapText="1"/>
    </xf>
    <xf numFmtId="0" fontId="18" fillId="9" borderId="0" xfId="8" applyFont="1" applyFill="1" applyAlignment="1">
      <alignment wrapText="1"/>
    </xf>
    <xf numFmtId="0" fontId="18" fillId="9" borderId="0" xfId="10" applyNumberFormat="1" applyFont="1" applyFill="1" applyAlignment="1">
      <alignment horizontal="right" wrapText="1"/>
    </xf>
    <xf numFmtId="0" fontId="18" fillId="9" borderId="0" xfId="8" applyFont="1" applyFill="1" applyAlignment="1">
      <alignment horizontal="right" vertical="center" wrapText="1"/>
    </xf>
    <xf numFmtId="0" fontId="18" fillId="9" borderId="0" xfId="10" applyNumberFormat="1" applyFont="1" applyFill="1" applyAlignment="1">
      <alignment horizontal="right" vertical="center" wrapText="1"/>
    </xf>
    <xf numFmtId="0" fontId="18" fillId="9" borderId="0" xfId="10" applyNumberFormat="1" applyFont="1" applyFill="1" applyAlignment="1">
      <alignment vertical="center" wrapText="1"/>
    </xf>
    <xf numFmtId="0" fontId="17" fillId="0" borderId="1" xfId="8" applyFont="1" applyBorder="1" applyAlignment="1">
      <alignment horizontal="center" vertical="center" wrapText="1"/>
    </xf>
    <xf numFmtId="0" fontId="17" fillId="0" borderId="1" xfId="8" applyFont="1" applyBorder="1" applyAlignment="1">
      <alignment horizontal="center" vertical="center"/>
    </xf>
    <xf numFmtId="43" fontId="17" fillId="0" borderId="1" xfId="9" applyFont="1" applyBorder="1" applyAlignment="1">
      <alignment horizontal="center" vertical="center"/>
    </xf>
    <xf numFmtId="43" fontId="17" fillId="0" borderId="1" xfId="9" applyFont="1" applyBorder="1" applyAlignment="1">
      <alignment horizontal="center" vertical="center" wrapText="1"/>
    </xf>
    <xf numFmtId="0" fontId="19" fillId="0" borderId="0" xfId="7" applyFont="1"/>
    <xf numFmtId="0" fontId="18" fillId="9" borderId="0" xfId="8" applyFont="1" applyFill="1" applyAlignment="1">
      <alignment vertical="center"/>
    </xf>
    <xf numFmtId="0" fontId="18" fillId="9" borderId="0" xfId="10" applyNumberFormat="1" applyFont="1" applyFill="1" applyAlignment="1">
      <alignment horizontal="right" vertical="center"/>
    </xf>
    <xf numFmtId="0" fontId="14" fillId="7" borderId="0" xfId="8" applyFont="1" applyFill="1"/>
    <xf numFmtId="164" fontId="14" fillId="7" borderId="0" xfId="9" applyNumberFormat="1" applyFont="1" applyFill="1"/>
    <xf numFmtId="0" fontId="14" fillId="6" borderId="0" xfId="8" applyFont="1" applyFill="1"/>
    <xf numFmtId="0" fontId="14" fillId="6" borderId="0" xfId="10" applyNumberFormat="1" applyFont="1" applyFill="1"/>
    <xf numFmtId="43" fontId="14" fillId="7" borderId="0" xfId="9" applyFont="1" applyFill="1"/>
    <xf numFmtId="0" fontId="17" fillId="7" borderId="0" xfId="11" applyFont="1" applyFill="1" applyAlignment="1">
      <alignment horizontal="center" vertical="center"/>
    </xf>
    <xf numFmtId="164" fontId="7" fillId="7" borderId="0" xfId="9" applyNumberFormat="1" applyFill="1"/>
    <xf numFmtId="0" fontId="6" fillId="6" borderId="0" xfId="8" applyFont="1" applyFill="1"/>
    <xf numFmtId="0" fontId="15" fillId="7" borderId="0" xfId="8" applyFont="1" applyFill="1"/>
    <xf numFmtId="0" fontId="7" fillId="6" borderId="0" xfId="8" applyFont="1" applyFill="1"/>
    <xf numFmtId="41" fontId="7" fillId="0" borderId="0" xfId="7" applyNumberFormat="1"/>
    <xf numFmtId="164" fontId="21" fillId="0" borderId="0" xfId="12" applyNumberFormat="1" applyFont="1"/>
    <xf numFmtId="43" fontId="7" fillId="0" borderId="0" xfId="7" applyNumberFormat="1"/>
    <xf numFmtId="0" fontId="21" fillId="0" borderId="0" xfId="7" applyFont="1"/>
    <xf numFmtId="0" fontId="7" fillId="7" borderId="1" xfId="8" applyFont="1" applyFill="1" applyBorder="1"/>
    <xf numFmtId="43" fontId="7" fillId="7" borderId="1" xfId="9" applyFill="1" applyBorder="1"/>
    <xf numFmtId="0" fontId="18" fillId="6" borderId="0" xfId="8" applyFont="1" applyFill="1" applyAlignment="1">
      <alignment horizontal="right" vertical="center" wrapText="1"/>
    </xf>
    <xf numFmtId="0" fontId="18" fillId="6" borderId="0" xfId="10" applyNumberFormat="1" applyFont="1" applyFill="1" applyAlignment="1">
      <alignment horizontal="right" vertical="center" wrapText="1"/>
    </xf>
    <xf numFmtId="0" fontId="18" fillId="6" borderId="0" xfId="10" applyNumberFormat="1" applyFont="1" applyFill="1" applyAlignment="1">
      <alignment vertical="center" wrapText="1"/>
    </xf>
    <xf numFmtId="0" fontId="18" fillId="6" borderId="0" xfId="8" applyFont="1" applyFill="1"/>
    <xf numFmtId="0" fontId="18" fillId="6" borderId="0" xfId="10" applyNumberFormat="1" applyFont="1" applyFill="1"/>
    <xf numFmtId="41" fontId="7" fillId="7" borderId="0" xfId="9" applyNumberFormat="1" applyFill="1"/>
    <xf numFmtId="41" fontId="7" fillId="6" borderId="0" xfId="10" applyNumberFormat="1" applyFont="1" applyFill="1"/>
    <xf numFmtId="0" fontId="14" fillId="0" borderId="0" xfId="7" applyFont="1"/>
    <xf numFmtId="43" fontId="15" fillId="0" borderId="0" xfId="7" applyNumberFormat="1" applyFont="1"/>
    <xf numFmtId="41" fontId="14" fillId="7" borderId="0" xfId="9" applyNumberFormat="1" applyFont="1" applyFill="1"/>
    <xf numFmtId="41" fontId="14" fillId="6" borderId="0" xfId="10" applyNumberFormat="1" applyFont="1" applyFill="1"/>
    <xf numFmtId="41" fontId="7" fillId="0" borderId="0" xfId="9" applyNumberFormat="1"/>
    <xf numFmtId="164" fontId="7" fillId="0" borderId="0" xfId="12" applyNumberFormat="1" applyFont="1"/>
    <xf numFmtId="164" fontId="15" fillId="0" borderId="0" xfId="12" applyNumberFormat="1" applyFont="1"/>
    <xf numFmtId="0" fontId="14" fillId="0" borderId="0" xfId="8" applyFont="1"/>
    <xf numFmtId="41" fontId="14" fillId="0" borderId="0" xfId="9" applyNumberFormat="1" applyFont="1"/>
    <xf numFmtId="43" fontId="17" fillId="0" borderId="0" xfId="9" applyFont="1" applyAlignment="1">
      <alignment horizontal="center" vertical="center" wrapText="1"/>
    </xf>
    <xf numFmtId="0" fontId="15" fillId="6" borderId="0" xfId="8" applyFont="1" applyFill="1"/>
    <xf numFmtId="0" fontId="15" fillId="6" borderId="0" xfId="10" applyNumberFormat="1" applyFont="1" applyFill="1"/>
    <xf numFmtId="43" fontId="14" fillId="0" borderId="0" xfId="9" applyFont="1"/>
    <xf numFmtId="164" fontId="14" fillId="0" borderId="0" xfId="9" applyNumberFormat="1" applyFont="1"/>
    <xf numFmtId="0" fontId="14" fillId="0" borderId="0" xfId="10" applyNumberFormat="1" applyFont="1"/>
    <xf numFmtId="0" fontId="7" fillId="0" borderId="0" xfId="10" applyNumberFormat="1" applyFont="1"/>
    <xf numFmtId="0" fontId="19" fillId="0" borderId="0" xfId="8" applyFont="1"/>
    <xf numFmtId="43" fontId="19" fillId="0" borderId="0" xfId="9" applyFont="1"/>
    <xf numFmtId="164" fontId="19" fillId="0" borderId="0" xfId="9" applyNumberFormat="1" applyFont="1"/>
    <xf numFmtId="0" fontId="19" fillId="0" borderId="0" xfId="10" applyNumberFormat="1" applyFont="1"/>
    <xf numFmtId="0" fontId="7" fillId="7" borderId="0" xfId="10" applyNumberFormat="1" applyFont="1" applyFill="1"/>
    <xf numFmtId="0" fontId="22" fillId="0" borderId="0" xfId="10" applyNumberFormat="1" applyFont="1"/>
    <xf numFmtId="164" fontId="22" fillId="0" borderId="0" xfId="9" applyNumberFormat="1" applyFont="1"/>
    <xf numFmtId="43" fontId="22" fillId="0" borderId="0" xfId="9" applyFont="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23"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24" fillId="0" borderId="0" xfId="0" applyFont="1" applyAlignment="1">
      <alignment horizontal="center" vertical="center" wrapText="1"/>
    </xf>
    <xf numFmtId="0" fontId="3" fillId="0" borderId="0" xfId="0" applyFont="1" applyAlignment="1">
      <alignment horizontal="center" vertical="center" wrapText="1"/>
    </xf>
    <xf numFmtId="41" fontId="25"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3" fillId="0" borderId="27" xfId="0" applyFont="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23" fillId="10"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26" fillId="0" borderId="14" xfId="0" applyFont="1" applyBorder="1"/>
    <xf numFmtId="41" fontId="0" fillId="11"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0" xfId="0"/>
  </cellXfs>
  <cellStyles count="13">
    <cellStyle name="Bad 2" xfId="6" xr:uid="{00000000-0005-0000-0000-000006000000}"/>
    <cellStyle name="Comma" xfId="1" builtinId="3"/>
    <cellStyle name="Comma 2" xfId="12"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Normal_Explanatory notes (2) 2" xfId="11" xr:uid="{00000000-0005-0000-0000-00000B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externalLink" Target="externalLinks/externalLink34.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77"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80" Type="http://schemas.openxmlformats.org/officeDocument/2006/relationships/externalLink" Target="externalLinks/externalLink58.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59" Type="http://schemas.openxmlformats.org/officeDocument/2006/relationships/externalLink" Target="externalLinks/externalLink37.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externalLink" Target="externalLinks/externalLink32.xml"/><Relationship Id="rId62" Type="http://schemas.openxmlformats.org/officeDocument/2006/relationships/externalLink" Target="externalLinks/externalLink40.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7" Type="http://schemas.openxmlformats.org/officeDocument/2006/relationships/worksheet" Target="worksheets/sheet7.xml"/><Relationship Id="rId71" Type="http://schemas.openxmlformats.org/officeDocument/2006/relationships/externalLink" Target="externalLinks/externalLink49.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Maintenance"/>
      <sheetName val="Zarnesti"/>
      <sheetName val="IPT inputs"/>
      <sheetName val="IPV inputs"/>
      <sheetName val="P&amp;L Review"/>
      <sheetName val="DICTS"/>
      <sheetName val="Data"/>
      <sheetName val="Base_serv"/>
      <sheetName val="TR"/>
      <sheetName val="Dics"/>
      <sheetName val="INPUTS"/>
      <sheetName val="Achiz.-08"/>
      <sheetName val="Trsf.-08"/>
      <sheetName val="אגן"/>
      <sheetName val="TB_GAAP"/>
      <sheetName val="Tabelle1"/>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PRODUCTION_REPORTS5"/>
      <sheetName val="ANIMATION_ONLY5"/>
      <sheetName val="ANIMATION_COST_FORECAST5"/>
      <sheetName val="EXTERNAL_ANIMATION5"/>
      <sheetName val="Achiz_-082"/>
      <sheetName val="Trsf_-082"/>
      <sheetName val="P&amp;L_Review2"/>
      <sheetName val="IPT_inputs2"/>
      <sheetName val="IPV_inputs2"/>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Budgets"/>
      <sheetName val="Time Estimates"/>
      <sheetName val="Drop Down List"/>
      <sheetName val="Drop_Down_List1"/>
      <sheetName val="Drop_Down_List"/>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START</v>
          </cell>
          <cell r="W98" t="str">
            <v>FRAMES</v>
          </cell>
          <cell r="X98">
            <v>5100</v>
          </cell>
          <cell r="Y98" t="str">
            <v>WK Count</v>
          </cell>
          <cell r="Z98" t="str">
            <v>Total Days</v>
          </cell>
          <cell r="AA98"/>
          <cell r="AB98"/>
          <cell r="AC98"/>
          <cell r="AD98"/>
          <cell r="AE98"/>
          <cell r="AF98"/>
          <cell r="AG98"/>
          <cell r="AH98"/>
          <cell r="AI98"/>
          <cell r="AJ98"/>
          <cell r="AK98"/>
          <cell r="AL98"/>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cell r="BB98"/>
          <cell r="BC98"/>
          <cell r="BD98"/>
          <cell r="BE98"/>
          <cell r="BF98"/>
          <cell r="BG98"/>
          <cell r="BH98"/>
          <cell r="BJ98"/>
          <cell r="BK98"/>
          <cell r="BL98"/>
          <cell r="BM98"/>
          <cell r="BN98"/>
          <cell r="BO98"/>
          <cell r="BP98"/>
          <cell r="BQ98"/>
          <cell r="BR98"/>
          <cell r="BS98"/>
          <cell r="BT98"/>
          <cell r="BU98"/>
          <cell r="BV98"/>
          <cell r="BW98"/>
          <cell r="BX98"/>
          <cell r="BY98"/>
          <cell r="BZ98"/>
          <cell r="CA98"/>
          <cell r="CB98"/>
          <cell r="CC98"/>
          <cell r="CD98"/>
          <cell r="CE98"/>
          <cell r="CF98"/>
          <cell r="CG98"/>
          <cell r="CH98"/>
          <cell r="CI98"/>
          <cell r="CJ98"/>
          <cell r="CK98"/>
          <cell r="CL98"/>
          <cell r="CM98"/>
          <cell r="CN98"/>
          <cell r="CO98"/>
          <cell r="CP98"/>
          <cell r="CQ98"/>
          <cell r="CR98"/>
          <cell r="CS98"/>
          <cell r="CT98"/>
          <cell r="CU98"/>
          <cell r="CV98"/>
          <cell r="CW98"/>
          <cell r="CX98"/>
          <cell r="CY98"/>
          <cell r="CZ98"/>
          <cell r="DA98"/>
          <cell r="DB98"/>
          <cell r="DC98"/>
          <cell r="DD98"/>
          <cell r="DE98"/>
          <cell r="DF98"/>
          <cell r="DG98"/>
          <cell r="DH98"/>
          <cell r="DI98"/>
          <cell r="DJ98"/>
          <cell r="DK98"/>
          <cell r="DL98"/>
          <cell r="DM98"/>
          <cell r="DN98"/>
          <cell r="DO98"/>
          <cell r="DP98"/>
          <cell r="DQ98"/>
          <cell r="DR98"/>
          <cell r="DS98"/>
          <cell r="DT98"/>
          <cell r="DU98"/>
          <cell r="DV98"/>
          <cell r="DW98"/>
          <cell r="DX98"/>
          <cell r="DY98"/>
          <cell r="DZ98"/>
          <cell r="EA98"/>
          <cell r="EB98"/>
          <cell r="EC98"/>
          <cell r="ED98"/>
          <cell r="EE98"/>
          <cell r="EF98"/>
          <cell r="EG98"/>
          <cell r="EH98"/>
          <cell r="EI98"/>
          <cell r="EJ98"/>
          <cell r="EK98"/>
          <cell r="EL98"/>
          <cell r="EM98"/>
          <cell r="EN98"/>
          <cell r="EO98"/>
          <cell r="EP98"/>
          <cell r="EQ98"/>
          <cell r="ER98"/>
          <cell r="ES98"/>
          <cell r="ET98"/>
          <cell r="EU98"/>
          <cell r="EV98"/>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START</v>
          </cell>
          <cell r="W99" t="str">
            <v>END</v>
          </cell>
          <cell r="X99">
            <v>500</v>
          </cell>
          <cell r="Y99">
            <v>14</v>
          </cell>
          <cell r="Z99">
            <v>94.5</v>
          </cell>
          <cell r="AA99"/>
          <cell r="AB99"/>
          <cell r="AC99"/>
          <cell r="AD99"/>
          <cell r="AE99"/>
          <cell r="AF99"/>
          <cell r="AG99"/>
          <cell r="AH99"/>
          <cell r="AI99"/>
          <cell r="AJ99"/>
          <cell r="AK99"/>
          <cell r="AL99"/>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cell r="AZ99"/>
          <cell r="BA99"/>
          <cell r="BB99"/>
          <cell r="BC99"/>
          <cell r="BD99"/>
          <cell r="BE99"/>
          <cell r="BF99"/>
          <cell r="BG99"/>
          <cell r="BH99"/>
          <cell r="BJ99"/>
          <cell r="BK99"/>
          <cell r="BL99"/>
          <cell r="BM99"/>
          <cell r="BN99"/>
          <cell r="BO99"/>
          <cell r="BP99"/>
          <cell r="BQ99"/>
          <cell r="BR99"/>
          <cell r="BS99"/>
          <cell r="BT99"/>
          <cell r="BU99"/>
          <cell r="BV99"/>
          <cell r="BW99"/>
          <cell r="BX99"/>
          <cell r="BY99"/>
          <cell r="BZ99"/>
          <cell r="CA99"/>
          <cell r="CB99"/>
          <cell r="CC99"/>
          <cell r="CD99"/>
          <cell r="CE99"/>
          <cell r="CF99"/>
          <cell r="CG99"/>
          <cell r="CH99"/>
          <cell r="CI99"/>
          <cell r="CJ99"/>
          <cell r="CK99"/>
          <cell r="CL99"/>
          <cell r="CM99"/>
          <cell r="CN99"/>
          <cell r="CO99"/>
          <cell r="CP99"/>
          <cell r="CQ99"/>
          <cell r="CR99"/>
          <cell r="CS99"/>
          <cell r="CT99"/>
          <cell r="CU99"/>
          <cell r="CV99"/>
          <cell r="CW99"/>
          <cell r="CX99"/>
          <cell r="CY99"/>
          <cell r="CZ99"/>
          <cell r="DA99"/>
          <cell r="DB99"/>
          <cell r="DC99"/>
          <cell r="DD99"/>
          <cell r="DE99"/>
          <cell r="DF99"/>
          <cell r="DG99"/>
          <cell r="DH99"/>
          <cell r="DI99"/>
          <cell r="DJ99"/>
          <cell r="DK99"/>
          <cell r="DL99"/>
          <cell r="DM99"/>
          <cell r="DN99"/>
          <cell r="DO99"/>
          <cell r="DP99"/>
          <cell r="DQ99"/>
          <cell r="DR99"/>
          <cell r="DS99"/>
          <cell r="DT99"/>
          <cell r="DU99"/>
          <cell r="DV99"/>
          <cell r="DW99"/>
          <cell r="DX99"/>
          <cell r="DY99"/>
          <cell r="DZ99"/>
          <cell r="EA99"/>
          <cell r="EB99"/>
          <cell r="EC99"/>
          <cell r="ED99"/>
          <cell r="EE99"/>
          <cell r="EF99"/>
          <cell r="EG99"/>
          <cell r="EH99"/>
          <cell r="EI99"/>
          <cell r="EJ99"/>
          <cell r="EK99"/>
          <cell r="EL99"/>
          <cell r="EM99"/>
          <cell r="EN99"/>
          <cell r="EO99"/>
          <cell r="EP99"/>
          <cell r="EQ99"/>
          <cell r="ER99"/>
          <cell r="ES99"/>
          <cell r="ET99"/>
          <cell r="EU99"/>
          <cell r="EV99"/>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cell r="AB100"/>
          <cell r="AC100"/>
          <cell r="AD100"/>
          <cell r="AE100"/>
          <cell r="AF100"/>
          <cell r="AG100"/>
          <cell r="AH100"/>
          <cell r="AI100"/>
          <cell r="AJ100"/>
          <cell r="AK100"/>
          <cell r="AL100"/>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cell r="AZ100"/>
          <cell r="BA100"/>
          <cell r="BB100"/>
          <cell r="BC100"/>
          <cell r="BD100"/>
          <cell r="BE100"/>
          <cell r="BF100"/>
          <cell r="BG100"/>
          <cell r="BH100"/>
          <cell r="BJ100"/>
          <cell r="BK100"/>
          <cell r="BL100"/>
          <cell r="BM100"/>
          <cell r="BN100"/>
          <cell r="BO100"/>
          <cell r="BP100"/>
          <cell r="BQ100"/>
          <cell r="BR100"/>
          <cell r="BS100"/>
          <cell r="BT100"/>
          <cell r="BU100"/>
          <cell r="BV100"/>
          <cell r="BW100"/>
          <cell r="BX100"/>
          <cell r="BY100"/>
          <cell r="BZ100"/>
          <cell r="CA100"/>
          <cell r="CB100"/>
          <cell r="CC100"/>
          <cell r="CD100"/>
          <cell r="CE100"/>
          <cell r="CF100"/>
          <cell r="CG100"/>
          <cell r="CH100"/>
          <cell r="CI100"/>
          <cell r="CJ100"/>
          <cell r="CK100"/>
          <cell r="CL100"/>
          <cell r="CM100"/>
          <cell r="CN100"/>
          <cell r="CO100"/>
          <cell r="CP100"/>
          <cell r="CQ100"/>
          <cell r="CR100"/>
          <cell r="CS100"/>
          <cell r="CT100"/>
          <cell r="CU100"/>
          <cell r="CV100"/>
          <cell r="CW100"/>
          <cell r="CX100"/>
          <cell r="CY100"/>
          <cell r="CZ100"/>
          <cell r="DA100"/>
          <cell r="DB100"/>
          <cell r="DC100"/>
          <cell r="DD100"/>
          <cell r="DE100"/>
          <cell r="DF100"/>
          <cell r="DG100"/>
          <cell r="DH100"/>
          <cell r="DI100"/>
          <cell r="DJ100"/>
          <cell r="DK100"/>
          <cell r="DL100"/>
          <cell r="DM100"/>
          <cell r="DN100"/>
          <cell r="DO100"/>
          <cell r="DP100"/>
          <cell r="DQ100"/>
          <cell r="DR100"/>
          <cell r="DS100"/>
          <cell r="DT100"/>
          <cell r="DU100"/>
          <cell r="DV100"/>
          <cell r="DW100"/>
          <cell r="DX100"/>
          <cell r="DY100"/>
          <cell r="DZ100"/>
          <cell r="EA100"/>
          <cell r="EB100"/>
          <cell r="EC100"/>
          <cell r="ED100"/>
          <cell r="EE100"/>
          <cell r="EF100"/>
          <cell r="EG100"/>
          <cell r="EH100"/>
          <cell r="EI100"/>
          <cell r="EJ100"/>
          <cell r="EK100"/>
          <cell r="EL100"/>
          <cell r="EM100"/>
          <cell r="EN100"/>
          <cell r="EO100"/>
          <cell r="EP100"/>
          <cell r="EQ100"/>
          <cell r="ER100"/>
          <cell r="ES100"/>
          <cell r="ET100"/>
          <cell r="EU100"/>
          <cell r="EV100"/>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cell r="T110" t="str">
            <v>Animation Projection</v>
          </cell>
          <cell r="V110">
            <v>35718</v>
          </cell>
          <cell r="W110">
            <v>35814</v>
          </cell>
          <cell r="X110">
            <v>750</v>
          </cell>
          <cell r="Y110">
            <v>11</v>
          </cell>
          <cell r="Z110">
            <v>83.666666666666671</v>
          </cell>
          <cell r="AA110"/>
          <cell r="AB110"/>
          <cell r="AC110"/>
          <cell r="AD110"/>
          <cell r="AE110"/>
          <cell r="AF110"/>
          <cell r="AG110"/>
          <cell r="AH110"/>
          <cell r="AI110"/>
          <cell r="AJ110"/>
          <cell r="AK110"/>
          <cell r="AL110"/>
          <cell r="AM110"/>
          <cell r="AN110"/>
          <cell r="AO110"/>
          <cell r="AP110"/>
          <cell r="AQ110"/>
          <cell r="AR110"/>
          <cell r="AS110"/>
          <cell r="AT110"/>
          <cell r="AU110"/>
          <cell r="AV110"/>
          <cell r="AW110"/>
          <cell r="AX110"/>
          <cell r="AY110">
            <v>0</v>
          </cell>
          <cell r="AZ110">
            <v>0</v>
          </cell>
          <cell r="BA110">
            <v>0</v>
          </cell>
          <cell r="BB110">
            <v>187.5</v>
          </cell>
          <cell r="BC110">
            <v>375</v>
          </cell>
          <cell r="BD110">
            <v>562.5</v>
          </cell>
          <cell r="BE110">
            <v>500</v>
          </cell>
          <cell r="BF110">
            <v>500</v>
          </cell>
          <cell r="BG110">
            <v>500</v>
          </cell>
          <cell r="BH110">
            <v>500</v>
          </cell>
          <cell r="BK110">
            <v>500</v>
          </cell>
          <cell r="BL110"/>
          <cell r="BM110"/>
          <cell r="BN110"/>
          <cell r="BO110"/>
          <cell r="BP110"/>
          <cell r="BQ110"/>
          <cell r="BR110"/>
          <cell r="BS110"/>
          <cell r="BT110"/>
          <cell r="BU110"/>
          <cell r="BV110"/>
          <cell r="BW110"/>
          <cell r="BX110"/>
          <cell r="BY110"/>
          <cell r="BZ110"/>
          <cell r="CA110"/>
          <cell r="CB110"/>
          <cell r="CC110"/>
          <cell r="CD110"/>
          <cell r="CE110"/>
          <cell r="CF110"/>
          <cell r="CG110"/>
          <cell r="CH110"/>
          <cell r="CI110"/>
          <cell r="CJ110"/>
          <cell r="CK110"/>
          <cell r="CL110"/>
          <cell r="CM110"/>
          <cell r="CN110"/>
          <cell r="CO110"/>
          <cell r="CP110"/>
          <cell r="CQ110"/>
          <cell r="CR110"/>
          <cell r="CS110"/>
          <cell r="CT110"/>
          <cell r="CU110"/>
          <cell r="CV110"/>
          <cell r="CW110"/>
          <cell r="CX110"/>
          <cell r="CY110"/>
          <cell r="CZ110"/>
          <cell r="DA110"/>
          <cell r="DB110"/>
          <cell r="DC110"/>
          <cell r="DD110"/>
          <cell r="DE110"/>
          <cell r="DF110"/>
          <cell r="DG110"/>
          <cell r="DH110"/>
          <cell r="DI110"/>
          <cell r="DJ110"/>
          <cell r="DK110"/>
          <cell r="DL110"/>
          <cell r="DM110"/>
          <cell r="DN110"/>
          <cell r="DO110"/>
          <cell r="DP110"/>
          <cell r="DQ110"/>
          <cell r="DR110"/>
          <cell r="DS110"/>
          <cell r="DT110"/>
          <cell r="DU110"/>
          <cell r="DV110"/>
          <cell r="DW110"/>
          <cell r="DX110"/>
          <cell r="DY110"/>
          <cell r="DZ110"/>
          <cell r="EA110"/>
          <cell r="EB110"/>
          <cell r="EC110"/>
          <cell r="ED110"/>
          <cell r="EE110"/>
          <cell r="EF110"/>
          <cell r="EG110"/>
          <cell r="EH110"/>
          <cell r="EI110"/>
          <cell r="EJ110"/>
          <cell r="EK110"/>
          <cell r="EL110"/>
          <cell r="EM110"/>
          <cell r="EN110"/>
          <cell r="EO110"/>
          <cell r="EP110"/>
          <cell r="EQ110"/>
          <cell r="ER110"/>
          <cell r="ES110"/>
          <cell r="ET110"/>
          <cell r="EU110"/>
          <cell r="EV110"/>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cell r="T111" t="str">
            <v>Animation Projection</v>
          </cell>
          <cell r="V111">
            <v>35718</v>
          </cell>
          <cell r="W111">
            <v>35814</v>
          </cell>
          <cell r="X111">
            <v>750</v>
          </cell>
          <cell r="Y111">
            <v>11</v>
          </cell>
          <cell r="Z111">
            <v>77.599999999999994</v>
          </cell>
          <cell r="AA111"/>
          <cell r="AB111"/>
          <cell r="AC111"/>
          <cell r="AD111"/>
          <cell r="AE111"/>
          <cell r="AF111"/>
          <cell r="AG111"/>
          <cell r="AH111"/>
          <cell r="AI111"/>
          <cell r="AJ111"/>
          <cell r="AK111"/>
          <cell r="AL111"/>
          <cell r="AM111"/>
          <cell r="AN111"/>
          <cell r="AO111"/>
          <cell r="AP111"/>
          <cell r="AQ111"/>
          <cell r="AR111"/>
          <cell r="AS111"/>
          <cell r="AT111"/>
          <cell r="AU111"/>
          <cell r="AV111"/>
          <cell r="AW111"/>
          <cell r="AX111"/>
          <cell r="AY111">
            <v>0</v>
          </cell>
          <cell r="AZ111">
            <v>0</v>
          </cell>
          <cell r="BA111">
            <v>0</v>
          </cell>
          <cell r="BB111">
            <v>187.5</v>
          </cell>
          <cell r="BC111">
            <v>375</v>
          </cell>
          <cell r="BD111">
            <v>562.5</v>
          </cell>
          <cell r="BE111">
            <v>500</v>
          </cell>
          <cell r="BF111">
            <v>500</v>
          </cell>
          <cell r="BG111">
            <v>500</v>
          </cell>
          <cell r="BH111">
            <v>500</v>
          </cell>
          <cell r="BK111">
            <v>500</v>
          </cell>
          <cell r="BL111"/>
          <cell r="BM111"/>
          <cell r="BN111"/>
          <cell r="BO111"/>
          <cell r="BP111"/>
          <cell r="BQ111"/>
          <cell r="BR111"/>
          <cell r="BS111"/>
          <cell r="BT111"/>
          <cell r="BU111"/>
          <cell r="BV111"/>
          <cell r="BW111"/>
          <cell r="BX111"/>
          <cell r="BY111"/>
          <cell r="BZ111"/>
          <cell r="CA111"/>
          <cell r="CB111"/>
          <cell r="CC111"/>
          <cell r="CD111"/>
          <cell r="CE111"/>
          <cell r="CF111"/>
          <cell r="CG111"/>
          <cell r="CH111"/>
          <cell r="CI111"/>
          <cell r="CJ111"/>
          <cell r="CK111"/>
          <cell r="CL111"/>
          <cell r="CM111"/>
          <cell r="CN111"/>
          <cell r="CO111"/>
          <cell r="CP111"/>
          <cell r="CQ111"/>
          <cell r="CR111"/>
          <cell r="CS111"/>
          <cell r="CT111"/>
          <cell r="CU111"/>
          <cell r="CV111"/>
          <cell r="CW111"/>
          <cell r="CX111"/>
          <cell r="CY111"/>
          <cell r="CZ111"/>
          <cell r="DA111"/>
          <cell r="DB111"/>
          <cell r="DC111"/>
          <cell r="DD111"/>
          <cell r="DE111"/>
          <cell r="DF111"/>
          <cell r="DG111"/>
          <cell r="DH111"/>
          <cell r="DI111"/>
          <cell r="DJ111"/>
          <cell r="DK111"/>
          <cell r="DL111"/>
          <cell r="DM111"/>
          <cell r="DN111"/>
          <cell r="DO111"/>
          <cell r="DP111"/>
          <cell r="DQ111"/>
          <cell r="DR111"/>
          <cell r="DS111"/>
          <cell r="DT111"/>
          <cell r="DU111"/>
          <cell r="DV111"/>
          <cell r="DW111"/>
          <cell r="DX111"/>
          <cell r="DY111"/>
          <cell r="DZ111"/>
          <cell r="EA111"/>
          <cell r="EB111"/>
          <cell r="EC111"/>
          <cell r="ED111"/>
          <cell r="EE111"/>
          <cell r="EF111"/>
          <cell r="EG111"/>
          <cell r="EH111"/>
          <cell r="EI111"/>
          <cell r="EJ111"/>
          <cell r="EK111"/>
          <cell r="EL111"/>
          <cell r="EM111"/>
          <cell r="EN111"/>
          <cell r="EO111"/>
          <cell r="EP111"/>
          <cell r="EQ111"/>
          <cell r="ER111"/>
          <cell r="ES111"/>
          <cell r="ET111"/>
          <cell r="EU111"/>
          <cell r="EV111"/>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cell r="AB112"/>
          <cell r="AC112"/>
          <cell r="AD112"/>
          <cell r="AE112"/>
          <cell r="AF112"/>
          <cell r="AG112"/>
          <cell r="AH112"/>
          <cell r="AI112"/>
          <cell r="AJ112"/>
          <cell r="AK112"/>
          <cell r="AL112"/>
          <cell r="AM112"/>
          <cell r="AN112"/>
          <cell r="AO112"/>
          <cell r="AP112"/>
          <cell r="AQ112"/>
          <cell r="AR112"/>
          <cell r="AS112"/>
          <cell r="AT112"/>
          <cell r="AU112"/>
          <cell r="AV112"/>
          <cell r="AW112"/>
          <cell r="AX112"/>
          <cell r="AY112"/>
          <cell r="AZ112"/>
          <cell r="BA112"/>
          <cell r="BB112"/>
          <cell r="BC112"/>
          <cell r="BD112"/>
          <cell r="BE112"/>
          <cell r="BF112"/>
          <cell r="BG112">
            <v>225</v>
          </cell>
          <cell r="BH112">
            <v>450</v>
          </cell>
          <cell r="BK112">
            <v>900</v>
          </cell>
          <cell r="BL112">
            <v>900</v>
          </cell>
          <cell r="BM112">
            <v>900</v>
          </cell>
          <cell r="BN112"/>
          <cell r="BO112"/>
          <cell r="BP112"/>
          <cell r="BQ112"/>
          <cell r="BR112"/>
          <cell r="BS112"/>
          <cell r="BT112"/>
          <cell r="BU112"/>
          <cell r="BV112"/>
          <cell r="BW112"/>
          <cell r="BX112"/>
          <cell r="BY112"/>
          <cell r="BZ112"/>
          <cell r="CA112"/>
          <cell r="CB112"/>
          <cell r="CC112"/>
          <cell r="CD112"/>
          <cell r="CE112"/>
          <cell r="CF112"/>
          <cell r="CG112"/>
          <cell r="CH112"/>
          <cell r="CI112"/>
          <cell r="CJ112"/>
          <cell r="CK112"/>
          <cell r="CL112"/>
          <cell r="CM112"/>
          <cell r="CN112"/>
          <cell r="CO112"/>
          <cell r="CP112"/>
          <cell r="CQ112"/>
          <cell r="CR112"/>
          <cell r="CS112"/>
          <cell r="CT112"/>
          <cell r="CU112"/>
          <cell r="CV112"/>
          <cell r="CW112"/>
          <cell r="CX112"/>
          <cell r="CY112"/>
          <cell r="CZ112"/>
          <cell r="DA112"/>
          <cell r="DB112"/>
          <cell r="DC112"/>
          <cell r="DD112"/>
          <cell r="DE112"/>
          <cell r="DF112"/>
          <cell r="DG112"/>
          <cell r="DH112"/>
          <cell r="DI112"/>
          <cell r="DJ112"/>
          <cell r="DK112"/>
          <cell r="DL112"/>
          <cell r="DM112"/>
          <cell r="DN112"/>
          <cell r="DO112"/>
          <cell r="DP112"/>
          <cell r="DQ112"/>
          <cell r="DR112"/>
          <cell r="DS112"/>
          <cell r="DT112"/>
          <cell r="DU112"/>
          <cell r="DV112"/>
          <cell r="DW112"/>
          <cell r="DX112"/>
          <cell r="DY112"/>
          <cell r="DZ112"/>
          <cell r="EA112"/>
          <cell r="EB112"/>
          <cell r="EC112"/>
          <cell r="ED112"/>
          <cell r="EE112"/>
          <cell r="EF112"/>
          <cell r="EG112"/>
          <cell r="EH112"/>
          <cell r="EI112"/>
          <cell r="EJ112"/>
          <cell r="EK112"/>
          <cell r="EL112"/>
          <cell r="EM112"/>
          <cell r="EN112"/>
          <cell r="EO112"/>
          <cell r="EP112"/>
          <cell r="EQ112"/>
          <cell r="ER112"/>
          <cell r="ES112"/>
          <cell r="ET112"/>
          <cell r="EU112"/>
          <cell r="EV112"/>
          <cell r="EW112">
            <v>0</v>
          </cell>
          <cell r="EX112">
            <v>0</v>
          </cell>
          <cell r="EY112">
            <v>0</v>
          </cell>
          <cell r="EZ112">
            <v>0</v>
          </cell>
        </row>
        <row r="114">
          <cell r="T114" t="str">
            <v>BUDGET FORECAST</v>
          </cell>
          <cell r="W114">
            <v>153000</v>
          </cell>
          <cell r="X114">
            <v>40800</v>
          </cell>
          <cell r="AA114"/>
          <cell r="AB114"/>
          <cell r="AC114"/>
          <cell r="AD114"/>
          <cell r="AE114"/>
          <cell r="AF114"/>
          <cell r="AG114"/>
          <cell r="AH114"/>
          <cell r="AI114"/>
          <cell r="AJ114"/>
          <cell r="AK114"/>
          <cell r="AL114"/>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cell r="AC115"/>
          <cell r="AD115"/>
          <cell r="AE115"/>
          <cell r="AF115"/>
          <cell r="AG115"/>
          <cell r="AH115"/>
          <cell r="AI115"/>
          <cell r="AJ115"/>
          <cell r="AK115"/>
          <cell r="AL115"/>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cell r="BB115"/>
          <cell r="BC115"/>
          <cell r="BD115"/>
          <cell r="BE115"/>
          <cell r="BF115"/>
          <cell r="BG115"/>
          <cell r="BH115"/>
          <cell r="BI115"/>
          <cell r="BJ115"/>
          <cell r="BK115"/>
          <cell r="BL115"/>
          <cell r="BM115"/>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cell r="AC116"/>
          <cell r="AD116"/>
          <cell r="AE116"/>
          <cell r="AF116"/>
          <cell r="AG116"/>
          <cell r="AH116"/>
          <cell r="AI116"/>
          <cell r="AJ116"/>
          <cell r="AK116"/>
          <cell r="AL116"/>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cell r="BI116"/>
          <cell r="BJ116"/>
          <cell r="BK116"/>
          <cell r="BL116"/>
          <cell r="BM116"/>
          <cell r="BN116"/>
          <cell r="BO116"/>
          <cell r="BP116"/>
          <cell r="BQ116"/>
          <cell r="BR116"/>
          <cell r="BS116"/>
          <cell r="BT116"/>
          <cell r="BU116"/>
          <cell r="BV116"/>
          <cell r="BW116"/>
          <cell r="BX116"/>
          <cell r="BY116"/>
          <cell r="BZ116"/>
          <cell r="CA116"/>
          <cell r="CB116"/>
          <cell r="CC116"/>
          <cell r="CD116"/>
          <cell r="CE116"/>
          <cell r="CF116"/>
          <cell r="CG116"/>
          <cell r="CH116"/>
          <cell r="CI116"/>
          <cell r="CJ116"/>
          <cell r="CK116"/>
          <cell r="CL116"/>
          <cell r="CM116"/>
          <cell r="CN116"/>
          <cell r="CO116"/>
          <cell r="CP116"/>
          <cell r="CQ116"/>
          <cell r="CR116"/>
          <cell r="CS116"/>
          <cell r="CT116"/>
          <cell r="CU116"/>
          <cell r="CV116"/>
          <cell r="CW116"/>
          <cell r="CX116"/>
          <cell r="CY116"/>
          <cell r="CZ116"/>
          <cell r="DA116"/>
          <cell r="DB116"/>
          <cell r="DC116"/>
          <cell r="DD116"/>
          <cell r="DE116"/>
          <cell r="DF116"/>
          <cell r="DG116"/>
          <cell r="DH116"/>
          <cell r="DI116"/>
          <cell r="DJ116"/>
          <cell r="DK116"/>
          <cell r="DL116"/>
          <cell r="DM116"/>
          <cell r="DN116"/>
          <cell r="DO116"/>
          <cell r="DP116"/>
          <cell r="DQ116"/>
          <cell r="DR116"/>
          <cell r="DS116"/>
          <cell r="DT116"/>
          <cell r="DU116"/>
          <cell r="DV116"/>
          <cell r="DW116"/>
          <cell r="DX116"/>
          <cell r="DY116"/>
          <cell r="DZ116"/>
          <cell r="EA116"/>
          <cell r="EB116"/>
          <cell r="EC116"/>
          <cell r="ED116"/>
          <cell r="EE116"/>
          <cell r="EF116"/>
          <cell r="EG116"/>
          <cell r="EH116"/>
          <cell r="EI116"/>
          <cell r="EJ116"/>
          <cell r="EK116"/>
          <cell r="EL116"/>
          <cell r="EM116"/>
          <cell r="EN116"/>
          <cell r="EO116"/>
          <cell r="EP116"/>
          <cell r="EQ116"/>
          <cell r="ER116"/>
          <cell r="ES116"/>
          <cell r="ET116"/>
          <cell r="EU116"/>
          <cell r="EV116"/>
          <cell r="EW116"/>
          <cell r="EX116"/>
          <cell r="EY116"/>
          <cell r="EZ116"/>
          <cell r="FA116"/>
          <cell r="FB116"/>
          <cell r="FC116"/>
          <cell r="FD116"/>
          <cell r="FE116"/>
          <cell r="FF116"/>
          <cell r="FG116"/>
          <cell r="FH116"/>
          <cell r="FI116"/>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cell r="AC117"/>
          <cell r="AD117"/>
          <cell r="AE117"/>
          <cell r="AF117"/>
          <cell r="AG117"/>
          <cell r="AH117"/>
          <cell r="AI117"/>
          <cell r="AJ117"/>
          <cell r="AK117"/>
          <cell r="AL117"/>
          <cell r="AM117"/>
          <cell r="AN117"/>
          <cell r="AO117"/>
          <cell r="AP117"/>
          <cell r="AQ117"/>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cell r="BJ117">
            <v>75000</v>
          </cell>
          <cell r="BK117"/>
          <cell r="BL117"/>
          <cell r="BM117"/>
          <cell r="BN117"/>
          <cell r="BO117"/>
          <cell r="BP117"/>
          <cell r="BQ117"/>
          <cell r="BR117"/>
          <cell r="BS117"/>
          <cell r="BT117"/>
          <cell r="BU117"/>
          <cell r="BV117"/>
          <cell r="BW117"/>
          <cell r="BX117"/>
          <cell r="BY117"/>
          <cell r="BZ117"/>
          <cell r="CA117"/>
          <cell r="CB117"/>
          <cell r="CC117"/>
          <cell r="CD117"/>
          <cell r="CE117"/>
          <cell r="CF117"/>
          <cell r="CG117"/>
          <cell r="CH117"/>
          <cell r="CI117"/>
          <cell r="CJ117"/>
          <cell r="CK117"/>
          <cell r="CL117"/>
          <cell r="CM117"/>
          <cell r="CN117"/>
          <cell r="CO117"/>
          <cell r="CP117"/>
          <cell r="CQ117"/>
          <cell r="CR117"/>
          <cell r="CS117"/>
          <cell r="CT117"/>
          <cell r="CU117"/>
          <cell r="CV117"/>
          <cell r="CW117"/>
          <cell r="CX117"/>
          <cell r="CY117"/>
          <cell r="CZ117"/>
          <cell r="DA117"/>
          <cell r="DB117"/>
          <cell r="DC117"/>
          <cell r="DD117"/>
          <cell r="DE117"/>
          <cell r="DF117"/>
          <cell r="DG117"/>
          <cell r="DH117"/>
          <cell r="DI117"/>
          <cell r="DJ117"/>
          <cell r="DK117"/>
          <cell r="DL117"/>
          <cell r="DM117"/>
          <cell r="DN117"/>
          <cell r="DO117"/>
          <cell r="DP117"/>
          <cell r="DQ117"/>
          <cell r="DR117"/>
          <cell r="DS117"/>
          <cell r="DT117"/>
          <cell r="DU117"/>
          <cell r="DV117"/>
          <cell r="DW117"/>
          <cell r="DX117"/>
          <cell r="DY117"/>
          <cell r="DZ117"/>
          <cell r="EA117"/>
          <cell r="EB117"/>
          <cell r="EC117"/>
          <cell r="ED117"/>
          <cell r="EE117"/>
          <cell r="EF117"/>
          <cell r="EG117"/>
          <cell r="EH117"/>
          <cell r="EI117"/>
          <cell r="EJ117"/>
          <cell r="EK117"/>
          <cell r="EL117"/>
          <cell r="EM117"/>
          <cell r="EN117"/>
          <cell r="EO117"/>
          <cell r="EP117"/>
          <cell r="EQ117"/>
          <cell r="ER117"/>
          <cell r="ES117"/>
          <cell r="ET117"/>
          <cell r="EU117"/>
          <cell r="EV117"/>
          <cell r="EW117"/>
          <cell r="EX117"/>
          <cell r="EY117"/>
          <cell r="EZ117"/>
          <cell r="FA117"/>
          <cell r="FB117"/>
          <cell r="FC117"/>
          <cell r="FD117"/>
          <cell r="FE117"/>
          <cell r="FF117"/>
          <cell r="FG117"/>
          <cell r="FH117"/>
          <cell r="FI117"/>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cell r="AC118"/>
          <cell r="AD118"/>
          <cell r="AE118"/>
          <cell r="AF118"/>
          <cell r="AG118"/>
          <cell r="AH118"/>
          <cell r="AI118"/>
          <cell r="AJ118"/>
          <cell r="AK118"/>
          <cell r="AL118"/>
          <cell r="AM118"/>
          <cell r="AN118"/>
          <cell r="AO118"/>
          <cell r="AP118"/>
          <cell r="AQ118"/>
          <cell r="AR118"/>
          <cell r="AS118"/>
          <cell r="AT118"/>
          <cell r="AU118"/>
          <cell r="AV118"/>
          <cell r="AW118"/>
          <cell r="AX118"/>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cell r="BJ118">
            <v>155714.29</v>
          </cell>
          <cell r="BK118">
            <v>130000</v>
          </cell>
          <cell r="BL118"/>
          <cell r="BM118"/>
          <cell r="BN118"/>
          <cell r="BO118"/>
          <cell r="BP118"/>
          <cell r="BQ118"/>
          <cell r="BR118"/>
          <cell r="BS118"/>
          <cell r="BT118"/>
          <cell r="BU118"/>
          <cell r="BV118"/>
          <cell r="BW118"/>
          <cell r="BX118"/>
          <cell r="BY118"/>
          <cell r="BZ118"/>
          <cell r="CA118"/>
          <cell r="CB118"/>
          <cell r="CC118"/>
          <cell r="CD118"/>
          <cell r="CE118"/>
          <cell r="CF118"/>
          <cell r="CG118"/>
          <cell r="CH118"/>
          <cell r="CI118"/>
          <cell r="CJ118"/>
          <cell r="CK118"/>
          <cell r="CL118"/>
          <cell r="CM118"/>
          <cell r="CN118"/>
          <cell r="CO118"/>
          <cell r="CP118"/>
          <cell r="CQ118"/>
          <cell r="CR118"/>
          <cell r="CS118"/>
          <cell r="CT118"/>
          <cell r="CU118"/>
          <cell r="CV118"/>
          <cell r="CW118"/>
          <cell r="CX118"/>
          <cell r="CY118"/>
          <cell r="CZ118"/>
          <cell r="DA118"/>
          <cell r="DB118"/>
          <cell r="DC118"/>
          <cell r="DD118"/>
          <cell r="DE118"/>
          <cell r="DF118"/>
          <cell r="DG118"/>
          <cell r="DH118"/>
          <cell r="DI118"/>
          <cell r="DJ118"/>
          <cell r="DK118"/>
          <cell r="DL118"/>
          <cell r="DM118"/>
          <cell r="DN118"/>
          <cell r="DO118"/>
          <cell r="DP118"/>
          <cell r="DQ118"/>
          <cell r="DR118"/>
          <cell r="DS118"/>
          <cell r="DT118"/>
          <cell r="DU118"/>
          <cell r="DV118"/>
          <cell r="DW118"/>
          <cell r="DX118"/>
          <cell r="DY118"/>
          <cell r="DZ118"/>
          <cell r="EA118"/>
          <cell r="EB118"/>
          <cell r="EC118"/>
          <cell r="ED118"/>
          <cell r="EE118"/>
          <cell r="EF118"/>
          <cell r="EG118"/>
          <cell r="EH118"/>
          <cell r="EI118"/>
          <cell r="EJ118"/>
          <cell r="EK118"/>
          <cell r="EL118"/>
          <cell r="EM118"/>
          <cell r="EN118"/>
          <cell r="EO118"/>
          <cell r="EP118"/>
          <cell r="EQ118"/>
          <cell r="ER118"/>
          <cell r="ES118"/>
          <cell r="ET118"/>
          <cell r="EU118"/>
          <cell r="EV118"/>
          <cell r="EW118"/>
          <cell r="EX118"/>
          <cell r="EY118"/>
          <cell r="EZ118"/>
          <cell r="FA118"/>
          <cell r="FB118"/>
          <cell r="FC118"/>
          <cell r="FD118"/>
          <cell r="FE118"/>
          <cell r="FF118"/>
          <cell r="FG118"/>
          <cell r="FH118"/>
          <cell r="FI118"/>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cell r="AB119"/>
          <cell r="AC119"/>
          <cell r="AD119"/>
          <cell r="AE119"/>
          <cell r="AF119"/>
          <cell r="AG119"/>
          <cell r="AH119"/>
          <cell r="AI119"/>
          <cell r="AJ119"/>
          <cell r="AK119"/>
          <cell r="AL119"/>
          <cell r="AM119"/>
          <cell r="AN119"/>
          <cell r="AO119"/>
          <cell r="AP119"/>
          <cell r="AQ119"/>
          <cell r="AR119"/>
          <cell r="AS119"/>
          <cell r="AT119"/>
          <cell r="AU119"/>
          <cell r="AV119"/>
          <cell r="AW119"/>
          <cell r="AX119"/>
          <cell r="AY119"/>
          <cell r="AZ119"/>
          <cell r="BA119"/>
          <cell r="BB119"/>
          <cell r="BC119"/>
          <cell r="BD119"/>
          <cell r="BE119"/>
          <cell r="BF119">
            <v>1800</v>
          </cell>
          <cell r="BG119">
            <v>3600</v>
          </cell>
          <cell r="BH119">
            <v>5400</v>
          </cell>
          <cell r="BI119"/>
          <cell r="BJ119">
            <v>7200</v>
          </cell>
          <cell r="BK119">
            <v>7200</v>
          </cell>
          <cell r="BL119">
            <v>7200</v>
          </cell>
          <cell r="BM119"/>
          <cell r="BN119"/>
          <cell r="BO119"/>
          <cell r="BP119"/>
          <cell r="BQ119"/>
          <cell r="BR119"/>
          <cell r="BS119"/>
          <cell r="BT119"/>
          <cell r="BU119"/>
          <cell r="BV119"/>
          <cell r="BW119"/>
          <cell r="BX119"/>
          <cell r="BY119"/>
          <cell r="BZ119"/>
          <cell r="CA119"/>
          <cell r="CB119"/>
          <cell r="CC119"/>
          <cell r="CD119"/>
          <cell r="CE119"/>
          <cell r="CF119"/>
          <cell r="CG119"/>
          <cell r="CH119"/>
          <cell r="CI119"/>
          <cell r="CJ119"/>
          <cell r="CK119"/>
          <cell r="CL119"/>
          <cell r="CM119"/>
          <cell r="CN119"/>
          <cell r="CO119"/>
          <cell r="CP119"/>
          <cell r="CQ119"/>
          <cell r="CR119"/>
          <cell r="CS119"/>
          <cell r="CT119"/>
          <cell r="CU119"/>
          <cell r="CV119"/>
          <cell r="CW119"/>
          <cell r="CX119"/>
          <cell r="CY119"/>
          <cell r="CZ119"/>
          <cell r="DA119"/>
          <cell r="DB119"/>
          <cell r="DC119"/>
          <cell r="DD119"/>
          <cell r="DE119"/>
          <cell r="DF119"/>
          <cell r="DG119"/>
          <cell r="DH119"/>
          <cell r="DI119"/>
          <cell r="DJ119"/>
          <cell r="DK119"/>
          <cell r="DL119"/>
          <cell r="DM119"/>
          <cell r="DN119"/>
          <cell r="DO119"/>
          <cell r="DP119"/>
          <cell r="DQ119"/>
          <cell r="DR119"/>
          <cell r="DS119"/>
          <cell r="DT119"/>
          <cell r="DU119"/>
          <cell r="DV119"/>
          <cell r="DW119"/>
          <cell r="DX119"/>
          <cell r="DY119"/>
          <cell r="DZ119"/>
          <cell r="EA119"/>
          <cell r="EB119"/>
          <cell r="EC119"/>
          <cell r="ED119"/>
          <cell r="EE119"/>
          <cell r="EF119"/>
          <cell r="EG119"/>
          <cell r="EH119"/>
          <cell r="EI119"/>
          <cell r="EJ119"/>
          <cell r="EK119"/>
          <cell r="EL119"/>
          <cell r="EM119"/>
          <cell r="EN119"/>
          <cell r="EO119"/>
          <cell r="EP119"/>
          <cell r="EQ119"/>
          <cell r="ER119"/>
          <cell r="ES119"/>
          <cell r="ET119"/>
          <cell r="EU119"/>
          <cell r="EV119"/>
          <cell r="EW119"/>
          <cell r="EX119"/>
          <cell r="EY119"/>
          <cell r="EZ119"/>
          <cell r="FA119"/>
          <cell r="FB119"/>
          <cell r="FC119"/>
          <cell r="FD119"/>
          <cell r="FE119"/>
          <cell r="FF119"/>
          <cell r="FG119"/>
          <cell r="FH119"/>
          <cell r="FI119"/>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cell r="AC120"/>
          <cell r="AD120"/>
          <cell r="AE120"/>
          <cell r="AF120"/>
          <cell r="AG120"/>
          <cell r="AH120"/>
          <cell r="AI120"/>
          <cell r="AJ120"/>
          <cell r="AK120"/>
          <cell r="AL120"/>
          <cell r="AM120"/>
          <cell r="AN120"/>
          <cell r="AO120"/>
          <cell r="AP120"/>
          <cell r="AQ120"/>
          <cell r="AR120"/>
          <cell r="AS120"/>
          <cell r="AT120"/>
          <cell r="AU120"/>
          <cell r="AV120"/>
          <cell r="AW120"/>
          <cell r="AX120"/>
          <cell r="AY120"/>
          <cell r="AZ120"/>
          <cell r="BA120"/>
          <cell r="BB120"/>
          <cell r="BC120"/>
          <cell r="BD120"/>
          <cell r="BE120"/>
          <cell r="BF120"/>
          <cell r="BG120">
            <v>8000</v>
          </cell>
          <cell r="BH120">
            <v>10000</v>
          </cell>
          <cell r="BI120"/>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cell r="DM123"/>
          <cell r="DN123"/>
          <cell r="DO123"/>
          <cell r="DP123"/>
          <cell r="DQ123"/>
          <cell r="DR123"/>
          <cell r="DS123"/>
          <cell r="DT123"/>
          <cell r="DU123"/>
          <cell r="DV123"/>
          <cell r="DW123"/>
          <cell r="DX123"/>
          <cell r="DY123"/>
          <cell r="DZ123"/>
          <cell r="EA123"/>
          <cell r="EB123"/>
          <cell r="EC123"/>
          <cell r="ED123"/>
          <cell r="EE123"/>
          <cell r="EF123"/>
          <cell r="EG123"/>
          <cell r="EH123"/>
          <cell r="EI123"/>
          <cell r="EJ123"/>
          <cell r="EK123"/>
          <cell r="EL123"/>
          <cell r="EM123"/>
          <cell r="EN123"/>
          <cell r="EO123"/>
          <cell r="EP123"/>
          <cell r="EQ123"/>
          <cell r="ER123"/>
          <cell r="ES123"/>
          <cell r="ET123"/>
          <cell r="EU123"/>
          <cell r="EV123"/>
        </row>
        <row r="124">
          <cell r="S124" t="str">
            <v>COST TO DATE</v>
          </cell>
          <cell r="T124" t="str">
            <v>ACTUAL COST TO DATE</v>
          </cell>
          <cell r="V124" t="str">
            <v>DIRECT TO DATE</v>
          </cell>
          <cell r="W124" t="str">
            <v>BUDGET</v>
          </cell>
          <cell r="AC124" t="str">
            <v>ADJ</v>
          </cell>
          <cell r="DL124"/>
          <cell r="DM124"/>
          <cell r="DN124"/>
          <cell r="DO124"/>
          <cell r="DP124"/>
          <cell r="DQ124"/>
          <cell r="DR124"/>
          <cell r="DS124"/>
          <cell r="DT124"/>
          <cell r="DU124"/>
          <cell r="DV124"/>
          <cell r="DW124"/>
          <cell r="DX124"/>
          <cell r="DY124"/>
          <cell r="DZ124"/>
          <cell r="EA124"/>
          <cell r="EB124"/>
          <cell r="EC124"/>
          <cell r="ED124"/>
          <cell r="EE124"/>
          <cell r="EF124"/>
          <cell r="EG124"/>
          <cell r="EH124"/>
          <cell r="EI124"/>
          <cell r="EJ124"/>
          <cell r="EK124"/>
          <cell r="EL124"/>
          <cell r="EM124"/>
          <cell r="EN124"/>
          <cell r="EO124"/>
          <cell r="EP124"/>
          <cell r="EQ124"/>
          <cell r="ER124"/>
          <cell r="ES124"/>
          <cell r="ET124"/>
          <cell r="EU124"/>
          <cell r="EV124"/>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cell r="AB136"/>
          <cell r="AC136"/>
          <cell r="AD136"/>
          <cell r="AE136"/>
          <cell r="AF136"/>
          <cell r="AG136"/>
          <cell r="AH136"/>
          <cell r="AI136"/>
          <cell r="AJ136"/>
          <cell r="AK136"/>
          <cell r="AL136"/>
          <cell r="AM136"/>
          <cell r="AN136"/>
          <cell r="AO136"/>
          <cell r="AP136"/>
          <cell r="AQ136"/>
          <cell r="AR136"/>
          <cell r="AS136"/>
          <cell r="AT136"/>
          <cell r="AU136"/>
          <cell r="AV136"/>
          <cell r="AW136"/>
          <cell r="AX136"/>
          <cell r="AY136"/>
          <cell r="AZ136"/>
          <cell r="BA136"/>
          <cell r="BB136"/>
          <cell r="BC136"/>
          <cell r="BD136"/>
          <cell r="BE136"/>
          <cell r="BF136"/>
          <cell r="BG136"/>
          <cell r="BH136"/>
          <cell r="BJ136"/>
          <cell r="BK136"/>
          <cell r="BL136"/>
          <cell r="BM136"/>
          <cell r="BN136"/>
          <cell r="BO136"/>
          <cell r="BP136"/>
          <cell r="BQ136"/>
          <cell r="BR136"/>
          <cell r="BS136"/>
          <cell r="BT136"/>
          <cell r="BU136"/>
          <cell r="BV136"/>
          <cell r="BW136"/>
          <cell r="BX136"/>
          <cell r="BY136"/>
          <cell r="BZ136"/>
          <cell r="CA136"/>
          <cell r="CB136"/>
          <cell r="CC136"/>
          <cell r="CD136"/>
          <cell r="CE136"/>
          <cell r="CF136"/>
          <cell r="CG136"/>
          <cell r="CH136"/>
          <cell r="CI136"/>
          <cell r="CJ136"/>
          <cell r="CK136"/>
          <cell r="CL136"/>
          <cell r="CM136"/>
          <cell r="CN136">
            <v>0</v>
          </cell>
        </row>
        <row r="137">
          <cell r="V137" t="str">
            <v>PROJECTED RTM</v>
          </cell>
          <cell r="X137">
            <v>35907</v>
          </cell>
          <cell r="Y137">
            <v>119</v>
          </cell>
          <cell r="Z137">
            <v>39.666666666666671</v>
          </cell>
          <cell r="AA137"/>
          <cell r="AB137"/>
          <cell r="AC137"/>
          <cell r="AD137"/>
          <cell r="AE137"/>
          <cell r="AF137"/>
          <cell r="AG137"/>
          <cell r="AH137"/>
          <cell r="AI137"/>
          <cell r="AJ137"/>
          <cell r="AK137"/>
          <cell r="AL137"/>
          <cell r="AM137"/>
          <cell r="AN137"/>
          <cell r="AO137"/>
          <cell r="AP137"/>
          <cell r="AQ137"/>
          <cell r="AR137"/>
          <cell r="AS137"/>
          <cell r="AT137">
            <v>0</v>
          </cell>
          <cell r="AU137">
            <v>0</v>
          </cell>
          <cell r="AV137">
            <v>0</v>
          </cell>
          <cell r="AW137">
            <v>0</v>
          </cell>
          <cell r="AX137">
            <v>0</v>
          </cell>
          <cell r="AY137">
            <v>0</v>
          </cell>
          <cell r="AZ137">
            <v>0</v>
          </cell>
          <cell r="BA137"/>
          <cell r="BB137"/>
          <cell r="BC137"/>
          <cell r="BD137"/>
          <cell r="BE137"/>
          <cell r="BF137"/>
          <cell r="BG137"/>
          <cell r="BH137"/>
          <cell r="BJ137"/>
          <cell r="BK137"/>
          <cell r="BL137"/>
          <cell r="BM137"/>
          <cell r="BN137"/>
          <cell r="BO137"/>
          <cell r="BP137"/>
          <cell r="BQ137"/>
          <cell r="BR137"/>
          <cell r="BS137"/>
          <cell r="BT137"/>
          <cell r="BU137"/>
          <cell r="BV137"/>
          <cell r="BW137"/>
          <cell r="BX137"/>
          <cell r="BY137"/>
          <cell r="BZ137"/>
          <cell r="CA137"/>
          <cell r="CB137"/>
          <cell r="CC137"/>
          <cell r="CD137"/>
          <cell r="CE137"/>
          <cell r="CF137"/>
          <cell r="CG137"/>
          <cell r="CH137"/>
          <cell r="CI137"/>
          <cell r="CJ137"/>
          <cell r="CK137"/>
          <cell r="CL137"/>
          <cell r="CM137"/>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START</v>
          </cell>
          <cell r="W142" t="str">
            <v>FRAMES</v>
          </cell>
          <cell r="X142">
            <v>3000</v>
          </cell>
          <cell r="Y142" t="str">
            <v>WK Count</v>
          </cell>
          <cell r="Z142" t="str">
            <v>Total Days</v>
          </cell>
          <cell r="CE142"/>
          <cell r="CF142"/>
          <cell r="CG142"/>
          <cell r="CH142"/>
          <cell r="CI142"/>
          <cell r="CJ142"/>
          <cell r="CK142"/>
          <cell r="CL142"/>
          <cell r="CM142"/>
          <cell r="CN142"/>
          <cell r="CO142"/>
          <cell r="CP142"/>
          <cell r="CQ142"/>
          <cell r="CR142"/>
          <cell r="CS142"/>
          <cell r="CT142"/>
          <cell r="CU142"/>
          <cell r="CV142"/>
          <cell r="CW142"/>
          <cell r="CX142"/>
          <cell r="CY142"/>
          <cell r="CZ142"/>
          <cell r="DA142"/>
          <cell r="DB142"/>
          <cell r="DC142"/>
          <cell r="DD142"/>
          <cell r="DE142"/>
          <cell r="DF142"/>
          <cell r="DG142"/>
          <cell r="DH142"/>
          <cell r="DI142"/>
          <cell r="DJ142"/>
          <cell r="DK142"/>
          <cell r="DL142"/>
          <cell r="DM142"/>
          <cell r="DN142"/>
          <cell r="DO142"/>
          <cell r="DP142"/>
          <cell r="DQ142"/>
          <cell r="DR142"/>
          <cell r="DS142"/>
          <cell r="DT142"/>
          <cell r="DU142"/>
          <cell r="DV142"/>
          <cell r="DW142"/>
          <cell r="DX142"/>
          <cell r="DY142"/>
          <cell r="DZ142"/>
          <cell r="EA142"/>
          <cell r="EB142"/>
          <cell r="EC142"/>
          <cell r="ED142"/>
          <cell r="EE142"/>
          <cell r="EF142"/>
          <cell r="EG142"/>
          <cell r="EH142"/>
          <cell r="EI142"/>
          <cell r="EJ142"/>
          <cell r="EK142"/>
          <cell r="EL142"/>
          <cell r="EM142"/>
          <cell r="EN142"/>
          <cell r="EO142"/>
          <cell r="EP142"/>
          <cell r="EQ142"/>
          <cell r="ER142"/>
          <cell r="ES142"/>
          <cell r="ET142"/>
          <cell r="EU142"/>
          <cell r="EV142"/>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START</v>
          </cell>
          <cell r="W143" t="str">
            <v>END</v>
          </cell>
          <cell r="X143" t="str">
            <v>Billed As</v>
          </cell>
          <cell r="Y143">
            <v>0</v>
          </cell>
          <cell r="Z143" t="e">
            <v>#REF!</v>
          </cell>
          <cell r="CE143"/>
          <cell r="CF143"/>
          <cell r="CG143"/>
          <cell r="CH143"/>
          <cell r="CI143"/>
          <cell r="CJ143"/>
          <cell r="CK143"/>
          <cell r="CL143"/>
          <cell r="CM143"/>
          <cell r="CN143"/>
          <cell r="CO143"/>
          <cell r="CP143"/>
          <cell r="CQ143"/>
          <cell r="CR143"/>
          <cell r="CS143"/>
          <cell r="CT143"/>
          <cell r="CU143"/>
          <cell r="CV143"/>
          <cell r="CW143"/>
          <cell r="CX143"/>
          <cell r="CY143"/>
          <cell r="CZ143"/>
          <cell r="DA143"/>
          <cell r="DB143"/>
          <cell r="DC143"/>
          <cell r="DD143"/>
          <cell r="DE143"/>
          <cell r="DF143"/>
          <cell r="DG143"/>
          <cell r="DH143"/>
          <cell r="DI143"/>
          <cell r="DJ143"/>
          <cell r="DK143"/>
          <cell r="DL143"/>
          <cell r="DM143"/>
          <cell r="DN143"/>
          <cell r="DO143"/>
          <cell r="DP143"/>
          <cell r="DQ143"/>
          <cell r="DR143"/>
          <cell r="DS143"/>
          <cell r="DT143"/>
          <cell r="DU143"/>
          <cell r="DV143"/>
          <cell r="DW143"/>
          <cell r="DX143"/>
          <cell r="DY143"/>
          <cell r="DZ143"/>
          <cell r="EA143"/>
          <cell r="EB143"/>
          <cell r="EC143"/>
          <cell r="ED143"/>
          <cell r="EE143"/>
          <cell r="EF143"/>
          <cell r="EG143"/>
          <cell r="EH143"/>
          <cell r="EI143"/>
          <cell r="EJ143"/>
          <cell r="EK143"/>
          <cell r="EL143"/>
          <cell r="EM143"/>
          <cell r="EN143"/>
          <cell r="EO143"/>
          <cell r="EP143"/>
          <cell r="EQ143"/>
          <cell r="ER143"/>
          <cell r="ES143"/>
          <cell r="ET143"/>
          <cell r="EU143"/>
          <cell r="EV143"/>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cell r="CF144"/>
          <cell r="CG144"/>
          <cell r="CH144"/>
          <cell r="CI144"/>
          <cell r="CJ144"/>
          <cell r="CK144"/>
          <cell r="CL144"/>
          <cell r="CM144"/>
          <cell r="CN144"/>
          <cell r="CO144"/>
          <cell r="CP144"/>
          <cell r="CQ144"/>
          <cell r="CR144"/>
          <cell r="CS144"/>
          <cell r="CT144"/>
          <cell r="CU144"/>
          <cell r="CV144"/>
          <cell r="CW144"/>
          <cell r="CX144"/>
          <cell r="CY144"/>
          <cell r="CZ144"/>
          <cell r="DA144"/>
          <cell r="DB144"/>
          <cell r="DC144"/>
          <cell r="DD144"/>
          <cell r="DE144"/>
          <cell r="DF144"/>
          <cell r="DG144"/>
          <cell r="DH144"/>
          <cell r="DI144"/>
          <cell r="DJ144"/>
          <cell r="DK144"/>
          <cell r="DL144"/>
          <cell r="DM144"/>
          <cell r="DN144"/>
          <cell r="DO144"/>
          <cell r="DP144"/>
          <cell r="DQ144"/>
          <cell r="DR144"/>
          <cell r="DS144"/>
          <cell r="DT144"/>
          <cell r="DU144"/>
          <cell r="DV144"/>
          <cell r="DW144"/>
          <cell r="DX144"/>
          <cell r="DY144"/>
          <cell r="DZ144"/>
          <cell r="EA144"/>
          <cell r="EB144"/>
          <cell r="EC144"/>
          <cell r="ED144"/>
          <cell r="EE144"/>
          <cell r="EF144"/>
          <cell r="EG144"/>
          <cell r="EH144"/>
          <cell r="EI144"/>
          <cell r="EJ144"/>
          <cell r="EK144"/>
          <cell r="EL144"/>
          <cell r="EM144"/>
          <cell r="EN144"/>
          <cell r="EO144"/>
          <cell r="EP144"/>
          <cell r="EQ144"/>
          <cell r="ER144"/>
          <cell r="ES144"/>
          <cell r="ET144"/>
          <cell r="EU144"/>
          <cell r="EV144"/>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cell r="CF153"/>
          <cell r="CG153"/>
          <cell r="CH153"/>
          <cell r="CI153"/>
          <cell r="CJ153"/>
          <cell r="CK153"/>
          <cell r="CL153"/>
          <cell r="CM153"/>
          <cell r="CN153"/>
          <cell r="CO153"/>
          <cell r="CP153"/>
          <cell r="CQ153"/>
          <cell r="CR153"/>
          <cell r="CS153"/>
          <cell r="CT153"/>
          <cell r="CU153"/>
          <cell r="CV153"/>
          <cell r="CW153"/>
          <cell r="CX153"/>
          <cell r="CY153"/>
          <cell r="CZ153"/>
          <cell r="DA153"/>
          <cell r="DB153"/>
          <cell r="DC153"/>
          <cell r="DD153"/>
          <cell r="DE153"/>
          <cell r="DF153"/>
          <cell r="DG153"/>
          <cell r="DH153"/>
          <cell r="DI153"/>
          <cell r="DJ153"/>
          <cell r="DK153"/>
          <cell r="DL153"/>
          <cell r="DM153"/>
          <cell r="DN153"/>
          <cell r="DO153"/>
          <cell r="DP153"/>
          <cell r="DQ153"/>
          <cell r="DR153"/>
          <cell r="DS153"/>
          <cell r="DT153"/>
          <cell r="DU153"/>
          <cell r="DV153"/>
          <cell r="DW153"/>
          <cell r="DX153"/>
          <cell r="DY153"/>
          <cell r="DZ153"/>
          <cell r="EA153"/>
          <cell r="EB153"/>
          <cell r="EC153"/>
          <cell r="ED153"/>
          <cell r="EE153"/>
          <cell r="EF153"/>
          <cell r="EG153"/>
          <cell r="EH153"/>
          <cell r="EI153"/>
          <cell r="EJ153"/>
          <cell r="EK153"/>
          <cell r="EL153"/>
          <cell r="EM153"/>
          <cell r="EN153"/>
          <cell r="EO153"/>
          <cell r="EP153"/>
          <cell r="EQ153"/>
          <cell r="ER153"/>
          <cell r="ES153"/>
          <cell r="ET153"/>
          <cell r="EU153"/>
          <cell r="EV153"/>
        </row>
        <row r="154">
          <cell r="S154" t="str">
            <v>COST TO DATE</v>
          </cell>
          <cell r="V154" t="str">
            <v>DIRECT TO DATE</v>
          </cell>
          <cell r="CE154"/>
          <cell r="CF154"/>
          <cell r="CG154"/>
          <cell r="CH154"/>
          <cell r="CI154"/>
          <cell r="CJ154"/>
          <cell r="CK154"/>
          <cell r="CL154"/>
          <cell r="CM154"/>
          <cell r="CN154"/>
          <cell r="CO154"/>
          <cell r="CP154"/>
          <cell r="CQ154"/>
          <cell r="CR154"/>
          <cell r="CS154"/>
          <cell r="CT154"/>
          <cell r="CU154"/>
          <cell r="CV154"/>
          <cell r="CW154"/>
          <cell r="CX154"/>
          <cell r="CY154"/>
          <cell r="CZ154"/>
          <cell r="DA154"/>
          <cell r="DB154"/>
          <cell r="DC154"/>
          <cell r="DD154"/>
          <cell r="DE154"/>
          <cell r="DF154"/>
          <cell r="DG154"/>
          <cell r="DH154"/>
          <cell r="DI154"/>
          <cell r="DJ154"/>
          <cell r="DK154"/>
          <cell r="DL154"/>
          <cell r="DM154"/>
          <cell r="DN154"/>
          <cell r="DO154"/>
          <cell r="DP154"/>
          <cell r="DQ154"/>
          <cell r="DR154"/>
          <cell r="DS154"/>
          <cell r="DT154"/>
          <cell r="DU154"/>
          <cell r="DV154"/>
          <cell r="DW154"/>
          <cell r="DX154"/>
          <cell r="DY154"/>
          <cell r="DZ154"/>
          <cell r="EA154"/>
          <cell r="EB154"/>
          <cell r="EC154"/>
          <cell r="ED154"/>
          <cell r="EE154"/>
          <cell r="EF154"/>
          <cell r="EG154"/>
          <cell r="EH154"/>
          <cell r="EI154"/>
          <cell r="EJ154"/>
          <cell r="EK154"/>
          <cell r="EL154"/>
          <cell r="EM154"/>
          <cell r="EN154"/>
          <cell r="EO154"/>
          <cell r="EP154"/>
          <cell r="EQ154"/>
          <cell r="ER154"/>
          <cell r="ES154"/>
          <cell r="ET154"/>
          <cell r="EU154"/>
          <cell r="EV154"/>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cell r="AB165"/>
          <cell r="AC165"/>
          <cell r="AD165"/>
          <cell r="AE165"/>
          <cell r="AF165"/>
          <cell r="AG165"/>
          <cell r="AH165"/>
          <cell r="AI165"/>
          <cell r="AJ165"/>
          <cell r="AK165"/>
          <cell r="AL165"/>
          <cell r="AM165"/>
          <cell r="AN165"/>
          <cell r="AO165"/>
          <cell r="AP165"/>
          <cell r="AQ165"/>
          <cell r="AR165"/>
          <cell r="AS165"/>
          <cell r="AT165"/>
          <cell r="AU165"/>
          <cell r="AV165"/>
          <cell r="AW165"/>
          <cell r="AX165"/>
          <cell r="AY165">
            <v>428.57142857142856</v>
          </cell>
          <cell r="AZ165">
            <v>428.57142857142856</v>
          </cell>
          <cell r="BA165">
            <v>428.57142857142856</v>
          </cell>
          <cell r="BB165">
            <v>428.57142857142856</v>
          </cell>
          <cell r="BC165">
            <v>428.57142857142856</v>
          </cell>
          <cell r="BD165"/>
          <cell r="BE165"/>
          <cell r="BF165"/>
          <cell r="BG165"/>
          <cell r="BH165"/>
          <cell r="BJ165"/>
          <cell r="BK165"/>
          <cell r="BL165"/>
          <cell r="BM165"/>
          <cell r="BN165"/>
          <cell r="BO165"/>
          <cell r="BP165"/>
          <cell r="BQ165"/>
          <cell r="BR165"/>
          <cell r="BS165"/>
          <cell r="BT165"/>
          <cell r="BU165"/>
          <cell r="BV165"/>
          <cell r="BW165"/>
          <cell r="BX165"/>
          <cell r="BY165"/>
          <cell r="BZ165"/>
          <cell r="CA165"/>
          <cell r="CB165"/>
          <cell r="CC165"/>
          <cell r="CD165"/>
          <cell r="CE165"/>
          <cell r="CF165"/>
          <cell r="CG165"/>
          <cell r="CH165"/>
          <cell r="CI165"/>
          <cell r="CJ165"/>
          <cell r="CK165"/>
          <cell r="CL165"/>
          <cell r="CM165"/>
          <cell r="CN165">
            <v>0</v>
          </cell>
        </row>
        <row r="166">
          <cell r="V166" t="str">
            <v>PROJECTED RTM</v>
          </cell>
          <cell r="Y166" t="e">
            <v>#REF!</v>
          </cell>
          <cell r="Z166" t="e">
            <v>#REF!</v>
          </cell>
          <cell r="AA166"/>
          <cell r="AB166"/>
          <cell r="AC166"/>
          <cell r="AD166"/>
          <cell r="AE166"/>
          <cell r="AF166"/>
          <cell r="AG166"/>
          <cell r="AH166"/>
          <cell r="AI166"/>
          <cell r="AJ166"/>
          <cell r="AK166"/>
          <cell r="AL166"/>
          <cell r="AM166"/>
          <cell r="AN166"/>
          <cell r="AO166"/>
          <cell r="AP166"/>
          <cell r="AQ166"/>
          <cell r="AR166"/>
          <cell r="AS166"/>
          <cell r="AT166"/>
          <cell r="AU166"/>
          <cell r="AV166"/>
          <cell r="AW166"/>
          <cell r="AX166"/>
          <cell r="AY166">
            <v>0</v>
          </cell>
          <cell r="AZ166">
            <v>0</v>
          </cell>
          <cell r="BA166">
            <v>0</v>
          </cell>
          <cell r="BB166">
            <v>0</v>
          </cell>
          <cell r="BD166"/>
          <cell r="BE166"/>
          <cell r="BF166"/>
          <cell r="BG166"/>
          <cell r="BH166"/>
          <cell r="BJ166"/>
          <cell r="BK166"/>
          <cell r="BL166"/>
          <cell r="BM166"/>
          <cell r="BN166"/>
          <cell r="BO166"/>
          <cell r="BP166"/>
          <cell r="BQ166"/>
          <cell r="BR166"/>
          <cell r="BS166"/>
          <cell r="BT166"/>
          <cell r="BU166"/>
          <cell r="BV166"/>
          <cell r="BW166"/>
          <cell r="BX166"/>
          <cell r="BY166"/>
          <cell r="BZ166"/>
          <cell r="CA166"/>
          <cell r="CB166"/>
          <cell r="CC166"/>
          <cell r="CD166"/>
          <cell r="CE166"/>
          <cell r="CF166"/>
          <cell r="CG166"/>
          <cell r="CH166"/>
          <cell r="CI166"/>
          <cell r="CJ166"/>
          <cell r="CK166"/>
          <cell r="CL166"/>
          <cell r="CM166"/>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START</v>
          </cell>
          <cell r="W170" t="str">
            <v>FRAMES</v>
          </cell>
          <cell r="X170">
            <v>2956.22</v>
          </cell>
          <cell r="Y170" t="str">
            <v>WK Count</v>
          </cell>
          <cell r="Z170" t="str">
            <v>Total Days</v>
          </cell>
          <cell r="AA170"/>
          <cell r="AB170"/>
          <cell r="AC170"/>
          <cell r="AD170"/>
          <cell r="AE170"/>
          <cell r="AF170"/>
          <cell r="AG170"/>
          <cell r="AH170"/>
          <cell r="AI170"/>
          <cell r="AJ170"/>
          <cell r="AK170"/>
          <cell r="AL170"/>
          <cell r="AM170"/>
          <cell r="AN170"/>
          <cell r="AO170"/>
          <cell r="AP170"/>
          <cell r="AQ170"/>
          <cell r="AR170"/>
          <cell r="AS170"/>
          <cell r="AT170"/>
          <cell r="AU170"/>
          <cell r="AV170"/>
          <cell r="AW170"/>
          <cell r="AX170"/>
          <cell r="AY170"/>
          <cell r="AZ170">
            <v>35730</v>
          </cell>
          <cell r="BA170">
            <v>35737</v>
          </cell>
          <cell r="BB170">
            <v>35744</v>
          </cell>
          <cell r="BC170">
            <v>35751</v>
          </cell>
          <cell r="BD170">
            <v>35758</v>
          </cell>
          <cell r="BE170">
            <v>35765</v>
          </cell>
          <cell r="BF170">
            <v>35772</v>
          </cell>
          <cell r="BG170">
            <v>35779</v>
          </cell>
          <cell r="BH170">
            <v>35786</v>
          </cell>
          <cell r="BJ170"/>
          <cell r="BK170"/>
          <cell r="BL170"/>
          <cell r="BM170"/>
          <cell r="BN170"/>
          <cell r="BO170"/>
          <cell r="BP170"/>
          <cell r="BQ170"/>
          <cell r="BR170"/>
          <cell r="BS170"/>
          <cell r="BT170"/>
          <cell r="BU170"/>
          <cell r="BV170"/>
          <cell r="BW170"/>
          <cell r="BX170"/>
          <cell r="BY170"/>
          <cell r="BZ170"/>
          <cell r="CA170"/>
          <cell r="CB170"/>
          <cell r="CC170"/>
          <cell r="CD170"/>
          <cell r="CE170"/>
          <cell r="CF170"/>
          <cell r="CG170"/>
          <cell r="CH170"/>
          <cell r="CI170"/>
          <cell r="CJ170"/>
          <cell r="CK170"/>
          <cell r="CL170"/>
          <cell r="CM170"/>
          <cell r="CN170"/>
          <cell r="CO170"/>
          <cell r="CP170"/>
          <cell r="CQ170"/>
          <cell r="CR170"/>
          <cell r="CS170"/>
          <cell r="CT170"/>
          <cell r="CU170"/>
          <cell r="CV170"/>
          <cell r="CW170"/>
          <cell r="CX170"/>
          <cell r="CY170"/>
          <cell r="CZ170"/>
          <cell r="DA170"/>
          <cell r="DB170"/>
          <cell r="DC170"/>
          <cell r="DD170"/>
          <cell r="DE170"/>
          <cell r="DF170"/>
          <cell r="DG170"/>
          <cell r="DH170"/>
          <cell r="DI170"/>
          <cell r="DJ170"/>
          <cell r="DK170"/>
          <cell r="DL170"/>
          <cell r="DM170"/>
          <cell r="DN170"/>
          <cell r="DO170"/>
          <cell r="DP170"/>
          <cell r="DQ170"/>
          <cell r="DR170"/>
          <cell r="DS170"/>
          <cell r="DT170"/>
          <cell r="DU170"/>
          <cell r="DV170"/>
          <cell r="DW170"/>
          <cell r="DX170"/>
          <cell r="DY170"/>
          <cell r="DZ170"/>
          <cell r="EA170"/>
          <cell r="EB170"/>
          <cell r="EC170"/>
          <cell r="ED170"/>
          <cell r="EE170"/>
          <cell r="EF170"/>
          <cell r="EG170"/>
          <cell r="EH170"/>
          <cell r="EI170"/>
          <cell r="EJ170"/>
          <cell r="EK170"/>
          <cell r="EL170"/>
          <cell r="EM170"/>
          <cell r="EN170"/>
          <cell r="EO170"/>
          <cell r="EP170"/>
          <cell r="EQ170"/>
          <cell r="ER170"/>
          <cell r="ES170"/>
          <cell r="ET170"/>
          <cell r="EU170"/>
          <cell r="EV170"/>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START</v>
          </cell>
          <cell r="W171" t="str">
            <v>END</v>
          </cell>
          <cell r="X171">
            <v>400</v>
          </cell>
          <cell r="Y171">
            <v>9</v>
          </cell>
          <cell r="Z171">
            <v>65.73384999999999</v>
          </cell>
          <cell r="AA171"/>
          <cell r="AB171"/>
          <cell r="AC171"/>
          <cell r="AD171"/>
          <cell r="AE171"/>
          <cell r="AF171"/>
          <cell r="AG171"/>
          <cell r="AH171"/>
          <cell r="AI171"/>
          <cell r="AJ171"/>
          <cell r="AK171"/>
          <cell r="AL171"/>
          <cell r="AM171"/>
          <cell r="AN171"/>
          <cell r="AO171"/>
          <cell r="AP171"/>
          <cell r="AQ171"/>
          <cell r="AR171"/>
          <cell r="AS171"/>
          <cell r="AT171"/>
          <cell r="AU171"/>
          <cell r="AV171"/>
          <cell r="AW171"/>
          <cell r="AX171"/>
          <cell r="AY171"/>
          <cell r="AZ171">
            <v>35730</v>
          </cell>
          <cell r="BA171">
            <v>35737</v>
          </cell>
          <cell r="BB171">
            <v>35744</v>
          </cell>
          <cell r="BC171">
            <v>35751</v>
          </cell>
          <cell r="BD171">
            <v>35758</v>
          </cell>
          <cell r="BE171">
            <v>35765</v>
          </cell>
          <cell r="BF171">
            <v>35772</v>
          </cell>
          <cell r="BG171">
            <v>35779</v>
          </cell>
          <cell r="BH171">
            <v>35786</v>
          </cell>
          <cell r="BI171"/>
          <cell r="BJ171"/>
          <cell r="BK171"/>
          <cell r="BL171"/>
          <cell r="BM171"/>
          <cell r="BN171"/>
          <cell r="BO171"/>
          <cell r="BP171"/>
          <cell r="BQ171"/>
          <cell r="BR171"/>
          <cell r="BS171"/>
          <cell r="BT171"/>
          <cell r="BU171"/>
          <cell r="BV171"/>
          <cell r="BW171"/>
          <cell r="BX171"/>
          <cell r="BY171"/>
          <cell r="BZ171"/>
          <cell r="CA171"/>
          <cell r="CB171"/>
          <cell r="CC171"/>
          <cell r="CD171"/>
          <cell r="CE171"/>
          <cell r="CF171"/>
          <cell r="CG171"/>
          <cell r="CH171"/>
          <cell r="CI171"/>
          <cell r="CJ171"/>
          <cell r="CK171"/>
          <cell r="CL171"/>
          <cell r="CM171"/>
          <cell r="CN171"/>
          <cell r="CO171"/>
          <cell r="CP171"/>
          <cell r="CQ171"/>
          <cell r="CR171"/>
          <cell r="CS171"/>
          <cell r="CT171"/>
          <cell r="CU171"/>
          <cell r="CV171"/>
          <cell r="CW171"/>
          <cell r="CX171"/>
          <cell r="CY171"/>
          <cell r="CZ171"/>
          <cell r="DA171"/>
          <cell r="DB171"/>
          <cell r="DC171"/>
          <cell r="DD171"/>
          <cell r="DE171"/>
          <cell r="DF171"/>
          <cell r="DG171"/>
          <cell r="DH171"/>
          <cell r="DI171"/>
          <cell r="DJ171"/>
          <cell r="DK171"/>
          <cell r="DL171"/>
          <cell r="DM171"/>
          <cell r="DN171"/>
          <cell r="DO171"/>
          <cell r="DP171"/>
          <cell r="DQ171"/>
          <cell r="DR171"/>
          <cell r="DS171"/>
          <cell r="DT171"/>
          <cell r="DU171"/>
          <cell r="DV171"/>
          <cell r="DW171"/>
          <cell r="DX171"/>
          <cell r="DY171"/>
          <cell r="DZ171"/>
          <cell r="EA171"/>
          <cell r="EB171"/>
          <cell r="EC171"/>
          <cell r="ED171"/>
          <cell r="EE171"/>
          <cell r="EF171"/>
          <cell r="EG171"/>
          <cell r="EH171"/>
          <cell r="EI171"/>
          <cell r="EJ171"/>
          <cell r="EK171"/>
          <cell r="EL171"/>
          <cell r="EM171"/>
          <cell r="EN171"/>
          <cell r="EO171"/>
          <cell r="EP171"/>
          <cell r="EQ171"/>
          <cell r="ER171"/>
          <cell r="ES171"/>
          <cell r="ET171"/>
          <cell r="EU171"/>
          <cell r="EV171"/>
          <cell r="EW171"/>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cell r="AB172"/>
          <cell r="AC172"/>
          <cell r="AD172"/>
          <cell r="AE172"/>
          <cell r="AF172"/>
          <cell r="AG172"/>
          <cell r="AH172"/>
          <cell r="AI172"/>
          <cell r="AJ172"/>
          <cell r="AK172"/>
          <cell r="AL172"/>
          <cell r="AM172"/>
          <cell r="AN172"/>
          <cell r="AO172"/>
          <cell r="AP172"/>
          <cell r="AQ172"/>
          <cell r="AR172"/>
          <cell r="AS172"/>
          <cell r="AT172"/>
          <cell r="AU172"/>
          <cell r="AV172"/>
          <cell r="AW172"/>
          <cell r="AX172"/>
          <cell r="AY172"/>
          <cell r="AZ172">
            <v>100</v>
          </cell>
          <cell r="BA172">
            <v>200</v>
          </cell>
          <cell r="BB172">
            <v>300</v>
          </cell>
          <cell r="BC172">
            <v>400</v>
          </cell>
          <cell r="BD172">
            <v>400</v>
          </cell>
          <cell r="BE172">
            <v>400</v>
          </cell>
          <cell r="BF172">
            <v>400</v>
          </cell>
          <cell r="BG172">
            <v>400</v>
          </cell>
          <cell r="BH172">
            <v>400</v>
          </cell>
          <cell r="BI172"/>
          <cell r="BJ172"/>
          <cell r="BK172"/>
          <cell r="BL172"/>
          <cell r="BM172"/>
          <cell r="BN172"/>
          <cell r="BO172">
            <v>0</v>
          </cell>
          <cell r="BP172"/>
          <cell r="BQ172"/>
          <cell r="BR172"/>
          <cell r="BS172"/>
          <cell r="BT172"/>
          <cell r="BU172"/>
          <cell r="BV172"/>
          <cell r="BW172"/>
          <cell r="BX172"/>
          <cell r="BY172"/>
          <cell r="BZ172"/>
          <cell r="CA172"/>
          <cell r="CB172"/>
          <cell r="CC172"/>
          <cell r="CD172"/>
          <cell r="CE172"/>
          <cell r="CF172"/>
          <cell r="CG172"/>
          <cell r="CH172"/>
          <cell r="CI172"/>
          <cell r="CJ172"/>
          <cell r="CK172"/>
          <cell r="CL172"/>
          <cell r="CM172"/>
          <cell r="CN172"/>
          <cell r="CO172"/>
          <cell r="CP172"/>
          <cell r="CQ172"/>
          <cell r="CR172"/>
          <cell r="CS172"/>
          <cell r="CT172"/>
          <cell r="CU172"/>
          <cell r="CV172"/>
          <cell r="CW172"/>
          <cell r="CX172"/>
          <cell r="CY172"/>
          <cell r="CZ172"/>
          <cell r="DA172"/>
          <cell r="DB172"/>
          <cell r="DC172"/>
          <cell r="DD172"/>
          <cell r="DE172"/>
          <cell r="DF172"/>
          <cell r="DG172"/>
          <cell r="DH172"/>
          <cell r="DI172"/>
          <cell r="DJ172"/>
          <cell r="DK172"/>
          <cell r="DL172"/>
          <cell r="DM172"/>
          <cell r="DN172"/>
          <cell r="DO172"/>
          <cell r="DP172"/>
          <cell r="DQ172"/>
          <cell r="DR172"/>
          <cell r="DS172"/>
          <cell r="DT172"/>
          <cell r="DU172"/>
          <cell r="DV172"/>
          <cell r="DW172"/>
          <cell r="DX172"/>
          <cell r="DY172"/>
          <cell r="DZ172"/>
          <cell r="EA172"/>
          <cell r="EB172"/>
          <cell r="EC172"/>
          <cell r="ED172"/>
          <cell r="EE172"/>
          <cell r="EF172"/>
          <cell r="EG172"/>
          <cell r="EH172"/>
          <cell r="EI172"/>
          <cell r="EJ172"/>
          <cell r="EK172"/>
          <cell r="EL172"/>
          <cell r="EM172"/>
          <cell r="EN172"/>
          <cell r="EO172"/>
          <cell r="EP172"/>
          <cell r="EQ172"/>
          <cell r="ER172"/>
          <cell r="ES172"/>
          <cell r="ET172"/>
          <cell r="EU172"/>
          <cell r="EV172"/>
          <cell r="EW172"/>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cell r="AB182"/>
          <cell r="AC182"/>
          <cell r="AD182"/>
          <cell r="AE182"/>
          <cell r="AF182"/>
          <cell r="AG182"/>
          <cell r="AH182"/>
          <cell r="AI182"/>
          <cell r="AJ182"/>
          <cell r="AK182"/>
          <cell r="AL182"/>
          <cell r="AM182"/>
          <cell r="AN182"/>
          <cell r="AO182"/>
          <cell r="AP182"/>
          <cell r="AQ182"/>
          <cell r="AR182"/>
          <cell r="AS182"/>
          <cell r="AT182"/>
          <cell r="AU182"/>
          <cell r="AV182"/>
          <cell r="AW182"/>
          <cell r="AX182"/>
          <cell r="AY182"/>
          <cell r="AZ182"/>
          <cell r="BA182"/>
          <cell r="BB182"/>
          <cell r="BC182"/>
          <cell r="BD182"/>
          <cell r="BE182"/>
          <cell r="BF182"/>
          <cell r="BG182"/>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cell r="BU182"/>
          <cell r="BV182"/>
          <cell r="BW182"/>
          <cell r="BX182"/>
          <cell r="BY182"/>
          <cell r="BZ182"/>
          <cell r="CA182"/>
          <cell r="CB182"/>
          <cell r="CC182"/>
          <cell r="CD182"/>
          <cell r="CE182"/>
          <cell r="CF182"/>
          <cell r="CG182"/>
          <cell r="CH182"/>
          <cell r="CI182"/>
          <cell r="CJ182"/>
          <cell r="CK182"/>
          <cell r="CL182"/>
          <cell r="CM182"/>
          <cell r="CN182"/>
          <cell r="CO182"/>
          <cell r="CP182"/>
          <cell r="CQ182"/>
          <cell r="CR182"/>
          <cell r="CS182"/>
          <cell r="CT182"/>
          <cell r="CU182"/>
          <cell r="CV182"/>
          <cell r="CW182"/>
          <cell r="CX182"/>
          <cell r="CY182"/>
          <cell r="CZ182"/>
          <cell r="DA182"/>
          <cell r="DB182"/>
          <cell r="DC182"/>
          <cell r="DD182"/>
          <cell r="DE182"/>
          <cell r="DF182"/>
          <cell r="DG182"/>
          <cell r="DH182"/>
          <cell r="DI182"/>
          <cell r="DJ182"/>
          <cell r="DK182"/>
          <cell r="DL182"/>
          <cell r="DM182"/>
          <cell r="DN182"/>
          <cell r="DO182"/>
          <cell r="DP182"/>
          <cell r="DQ182"/>
          <cell r="DR182"/>
          <cell r="DS182"/>
          <cell r="DT182"/>
          <cell r="DU182"/>
          <cell r="DV182"/>
          <cell r="DW182"/>
          <cell r="DX182"/>
          <cell r="DY182"/>
          <cell r="DZ182"/>
          <cell r="EA182"/>
          <cell r="EB182"/>
          <cell r="EC182"/>
          <cell r="ED182"/>
          <cell r="EE182"/>
          <cell r="EF182"/>
          <cell r="EG182"/>
          <cell r="EH182"/>
          <cell r="EI182"/>
          <cell r="EJ182"/>
          <cell r="EK182"/>
          <cell r="EL182"/>
          <cell r="EM182"/>
          <cell r="EN182"/>
          <cell r="EO182"/>
          <cell r="EP182"/>
          <cell r="EQ182"/>
          <cell r="ER182"/>
          <cell r="ES182"/>
          <cell r="ET182"/>
          <cell r="EU182"/>
          <cell r="EV182"/>
          <cell r="EW182"/>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cell r="AB183"/>
          <cell r="AC183"/>
          <cell r="AD183"/>
          <cell r="AE183"/>
          <cell r="AF183"/>
          <cell r="AG183"/>
          <cell r="AH183"/>
          <cell r="AI183"/>
          <cell r="AJ183"/>
          <cell r="AK183"/>
          <cell r="AL183"/>
          <cell r="AM183"/>
          <cell r="AN183"/>
          <cell r="AO183"/>
          <cell r="AP183"/>
          <cell r="AQ183"/>
          <cell r="AR183"/>
          <cell r="AS183"/>
          <cell r="AT183"/>
          <cell r="AU183"/>
          <cell r="AV183"/>
          <cell r="AW183"/>
          <cell r="AX183"/>
          <cell r="AY183"/>
          <cell r="AZ183"/>
          <cell r="BA183"/>
          <cell r="BB183"/>
          <cell r="BC183"/>
          <cell r="BD183"/>
          <cell r="BE183"/>
          <cell r="BF183"/>
          <cell r="BG183"/>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cell r="BU183"/>
          <cell r="BV183"/>
          <cell r="BW183"/>
          <cell r="BX183"/>
          <cell r="BY183"/>
          <cell r="BZ183"/>
          <cell r="CA183"/>
          <cell r="CB183"/>
          <cell r="CC183"/>
          <cell r="CD183"/>
          <cell r="CE183"/>
          <cell r="CF183"/>
          <cell r="CG183"/>
          <cell r="CH183"/>
          <cell r="CI183"/>
          <cell r="CJ183"/>
          <cell r="CK183"/>
          <cell r="CL183"/>
          <cell r="CM183"/>
          <cell r="CN183"/>
          <cell r="CO183"/>
          <cell r="CP183"/>
          <cell r="CQ183"/>
          <cell r="CR183"/>
          <cell r="CS183"/>
          <cell r="CT183"/>
          <cell r="CU183"/>
          <cell r="CV183"/>
          <cell r="CW183"/>
          <cell r="CX183"/>
          <cell r="CY183"/>
          <cell r="CZ183"/>
          <cell r="DA183"/>
          <cell r="DB183"/>
          <cell r="DC183"/>
          <cell r="DD183"/>
          <cell r="DE183"/>
          <cell r="DF183"/>
          <cell r="DG183"/>
          <cell r="DH183"/>
          <cell r="DI183"/>
          <cell r="DJ183"/>
          <cell r="DK183"/>
          <cell r="DL183"/>
          <cell r="DM183"/>
          <cell r="DN183"/>
          <cell r="DO183"/>
          <cell r="DP183"/>
          <cell r="DQ183"/>
          <cell r="DR183"/>
          <cell r="DS183"/>
          <cell r="DT183"/>
          <cell r="DU183"/>
          <cell r="DV183"/>
          <cell r="DW183"/>
          <cell r="DX183"/>
          <cell r="DY183"/>
          <cell r="DZ183"/>
          <cell r="EA183"/>
          <cell r="EB183"/>
          <cell r="EC183"/>
          <cell r="ED183"/>
          <cell r="EE183"/>
          <cell r="EF183"/>
          <cell r="EG183"/>
          <cell r="EH183"/>
          <cell r="EI183"/>
          <cell r="EJ183"/>
          <cell r="EK183"/>
          <cell r="EL183"/>
          <cell r="EM183"/>
          <cell r="EN183"/>
          <cell r="EO183"/>
          <cell r="EP183"/>
          <cell r="EQ183"/>
          <cell r="ER183"/>
          <cell r="ES183"/>
          <cell r="ET183"/>
          <cell r="EU183"/>
          <cell r="EV183"/>
          <cell r="EW183"/>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cell r="AB184"/>
          <cell r="AC184"/>
          <cell r="AD184"/>
          <cell r="AE184"/>
          <cell r="AF184"/>
          <cell r="AG184"/>
          <cell r="AH184"/>
          <cell r="AI184"/>
          <cell r="AJ184"/>
          <cell r="AK184"/>
          <cell r="AL184"/>
          <cell r="AM184"/>
          <cell r="AN184"/>
          <cell r="AO184"/>
          <cell r="AP184"/>
          <cell r="AQ184"/>
          <cell r="AR184"/>
          <cell r="AS184"/>
          <cell r="AT184"/>
          <cell r="AU184"/>
          <cell r="AV184"/>
          <cell r="AW184"/>
          <cell r="AX184"/>
          <cell r="AY184"/>
          <cell r="AZ184"/>
          <cell r="BA184"/>
          <cell r="BB184"/>
          <cell r="BC184"/>
          <cell r="BD184"/>
          <cell r="BE184"/>
          <cell r="BF184"/>
          <cell r="BG184"/>
          <cell r="BH184"/>
          <cell r="BI184"/>
          <cell r="BJ184"/>
          <cell r="BK184"/>
          <cell r="BL184"/>
          <cell r="BM184"/>
          <cell r="BN184">
            <v>225</v>
          </cell>
          <cell r="BO184">
            <v>450</v>
          </cell>
          <cell r="BP184">
            <v>450</v>
          </cell>
          <cell r="BQ184">
            <v>675</v>
          </cell>
          <cell r="BR184">
            <v>450</v>
          </cell>
          <cell r="BS184">
            <v>675</v>
          </cell>
          <cell r="BT184">
            <v>900</v>
          </cell>
          <cell r="BU184">
            <v>900</v>
          </cell>
          <cell r="BV184"/>
          <cell r="BW184"/>
          <cell r="BX184"/>
          <cell r="BY184"/>
          <cell r="BZ184"/>
          <cell r="CA184"/>
          <cell r="CB184"/>
          <cell r="CC184"/>
          <cell r="CD184"/>
          <cell r="CE184"/>
          <cell r="CF184"/>
          <cell r="CG184"/>
          <cell r="CH184"/>
          <cell r="CI184"/>
          <cell r="CJ184"/>
          <cell r="CK184"/>
          <cell r="CL184"/>
          <cell r="CM184"/>
          <cell r="CN184"/>
          <cell r="CO184"/>
          <cell r="CP184"/>
          <cell r="CQ184"/>
          <cell r="CR184"/>
          <cell r="CS184"/>
          <cell r="CT184"/>
          <cell r="CU184"/>
          <cell r="CV184"/>
          <cell r="CW184"/>
          <cell r="CX184"/>
          <cell r="CY184"/>
          <cell r="CZ184"/>
          <cell r="DA184"/>
          <cell r="DB184"/>
          <cell r="DC184"/>
          <cell r="DD184"/>
          <cell r="DE184"/>
          <cell r="DF184"/>
          <cell r="DG184"/>
          <cell r="DH184"/>
          <cell r="DI184"/>
          <cell r="DJ184"/>
          <cell r="DK184"/>
          <cell r="DL184"/>
          <cell r="DM184"/>
          <cell r="DN184"/>
          <cell r="DO184"/>
          <cell r="DP184"/>
          <cell r="DQ184"/>
          <cell r="DR184"/>
          <cell r="DS184"/>
          <cell r="DT184"/>
          <cell r="DU184"/>
          <cell r="DV184"/>
          <cell r="DW184"/>
          <cell r="DX184"/>
          <cell r="DY184"/>
          <cell r="DZ184"/>
          <cell r="EA184"/>
          <cell r="EB184"/>
          <cell r="EC184"/>
          <cell r="ED184"/>
          <cell r="EE184"/>
          <cell r="EF184"/>
          <cell r="EG184"/>
          <cell r="EH184"/>
          <cell r="EI184"/>
          <cell r="EJ184"/>
          <cell r="EK184"/>
          <cell r="EL184"/>
          <cell r="EM184"/>
          <cell r="EN184"/>
          <cell r="EO184"/>
          <cell r="EP184"/>
          <cell r="EQ184"/>
          <cell r="ER184"/>
          <cell r="ES184"/>
          <cell r="ET184"/>
          <cell r="EU184"/>
          <cell r="EV184"/>
          <cell r="EW184"/>
        </row>
        <row r="186">
          <cell r="T186" t="str">
            <v>BUDGET FORECAST</v>
          </cell>
          <cell r="AA186"/>
          <cell r="AB186"/>
          <cell r="AC186"/>
          <cell r="AD186"/>
          <cell r="AE186"/>
          <cell r="AF186"/>
          <cell r="AG186"/>
          <cell r="AH186"/>
          <cell r="AI186"/>
          <cell r="AJ186"/>
          <cell r="AK186"/>
          <cell r="AL186"/>
          <cell r="AM186"/>
          <cell r="AN186"/>
          <cell r="AO186"/>
          <cell r="AP186"/>
          <cell r="AQ186"/>
          <cell r="AR186"/>
          <cell r="AS186"/>
          <cell r="AT186"/>
          <cell r="AU186"/>
          <cell r="AV186"/>
          <cell r="AW186"/>
          <cell r="AX186"/>
          <cell r="AY186"/>
          <cell r="AZ186">
            <v>35730</v>
          </cell>
          <cell r="BA186">
            <v>35737</v>
          </cell>
          <cell r="BB186">
            <v>35744</v>
          </cell>
          <cell r="BC186">
            <v>35751</v>
          </cell>
          <cell r="BD186">
            <v>35758</v>
          </cell>
          <cell r="BE186">
            <v>35765</v>
          </cell>
          <cell r="BF186">
            <v>35772</v>
          </cell>
          <cell r="BG186">
            <v>35779</v>
          </cell>
          <cell r="BH186">
            <v>35786</v>
          </cell>
          <cell r="BI186"/>
          <cell r="BJ186"/>
          <cell r="BK186"/>
          <cell r="BL186"/>
          <cell r="BM186"/>
          <cell r="BN186"/>
          <cell r="BO186"/>
          <cell r="BP186"/>
          <cell r="BQ186"/>
          <cell r="BR186"/>
          <cell r="BS186"/>
          <cell r="BT186"/>
          <cell r="BU186"/>
          <cell r="BV186"/>
          <cell r="BW186"/>
          <cell r="BX186"/>
          <cell r="BY186"/>
          <cell r="BZ186"/>
          <cell r="CA186"/>
          <cell r="CB186"/>
          <cell r="CC186"/>
          <cell r="CD186"/>
          <cell r="CE186"/>
          <cell r="CF186"/>
          <cell r="CG186"/>
          <cell r="CH186"/>
          <cell r="CI186"/>
          <cell r="CJ186"/>
          <cell r="CK186"/>
          <cell r="CL186"/>
          <cell r="CM186"/>
          <cell r="CN186"/>
          <cell r="CO186"/>
          <cell r="CP186"/>
          <cell r="CQ186"/>
          <cell r="CR186"/>
          <cell r="CS186"/>
          <cell r="CT186"/>
          <cell r="CU186"/>
          <cell r="CV186"/>
          <cell r="CW186"/>
          <cell r="CX186"/>
          <cell r="CY186"/>
          <cell r="CZ186"/>
          <cell r="DA186"/>
          <cell r="DB186"/>
          <cell r="DC186"/>
          <cell r="DD186"/>
          <cell r="DE186"/>
          <cell r="DF186"/>
          <cell r="DG186"/>
          <cell r="DH186"/>
          <cell r="DI186"/>
          <cell r="DJ186"/>
          <cell r="DK186"/>
          <cell r="DL186"/>
          <cell r="DM186"/>
          <cell r="DN186"/>
          <cell r="DO186"/>
          <cell r="DP186"/>
          <cell r="DQ186"/>
          <cell r="DR186"/>
          <cell r="DS186"/>
          <cell r="DT186"/>
          <cell r="DU186"/>
          <cell r="DV186"/>
          <cell r="DW186"/>
          <cell r="DX186"/>
          <cell r="DY186"/>
          <cell r="DZ186"/>
          <cell r="EA186"/>
          <cell r="EB186"/>
          <cell r="EC186"/>
          <cell r="ED186"/>
          <cell r="EE186"/>
          <cell r="EF186"/>
          <cell r="EG186"/>
          <cell r="EH186"/>
          <cell r="EI186"/>
          <cell r="EJ186"/>
          <cell r="EK186"/>
          <cell r="EL186"/>
          <cell r="EM186"/>
          <cell r="EN186"/>
          <cell r="EO186"/>
          <cell r="EP186"/>
          <cell r="EQ186"/>
          <cell r="ER186"/>
          <cell r="ES186"/>
          <cell r="ET186"/>
          <cell r="EU186"/>
          <cell r="EV186"/>
          <cell r="EW186"/>
          <cell r="EX186"/>
          <cell r="EY186"/>
          <cell r="EZ186"/>
          <cell r="FA186"/>
          <cell r="FB186"/>
          <cell r="FC186"/>
          <cell r="FD186"/>
          <cell r="FE186"/>
          <cell r="FF186"/>
          <cell r="FG186"/>
          <cell r="FH186"/>
          <cell r="FI186"/>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cell r="AB187"/>
          <cell r="AC187"/>
          <cell r="AD187"/>
          <cell r="AE187"/>
          <cell r="AF187"/>
          <cell r="AG187"/>
          <cell r="AH187"/>
          <cell r="AI187"/>
          <cell r="AJ187"/>
          <cell r="AK187"/>
          <cell r="AL187"/>
          <cell r="AM187"/>
          <cell r="AN187"/>
          <cell r="AO187"/>
          <cell r="AP187"/>
          <cell r="AQ187"/>
          <cell r="AR187"/>
          <cell r="AS187"/>
          <cell r="AT187"/>
          <cell r="AU187"/>
          <cell r="AV187"/>
          <cell r="AW187"/>
          <cell r="AX187"/>
          <cell r="AY187"/>
          <cell r="AZ187">
            <v>3000</v>
          </cell>
          <cell r="BA187">
            <v>6000</v>
          </cell>
          <cell r="BB187">
            <v>9000</v>
          </cell>
          <cell r="BC187">
            <v>12000</v>
          </cell>
          <cell r="BD187">
            <v>12000</v>
          </cell>
          <cell r="BE187">
            <v>12000</v>
          </cell>
          <cell r="BF187">
            <v>12000</v>
          </cell>
          <cell r="BG187">
            <v>12000</v>
          </cell>
          <cell r="BH187">
            <v>12000</v>
          </cell>
          <cell r="BI187"/>
          <cell r="BJ187"/>
          <cell r="BK187"/>
          <cell r="BL187"/>
          <cell r="BM187"/>
          <cell r="BN187"/>
          <cell r="BO187"/>
          <cell r="BP187"/>
          <cell r="BQ187"/>
          <cell r="BR187"/>
          <cell r="BS187"/>
          <cell r="BT187"/>
          <cell r="BU187"/>
          <cell r="BV187"/>
          <cell r="BW187"/>
          <cell r="BX187"/>
          <cell r="BY187"/>
          <cell r="BZ187"/>
          <cell r="CA187"/>
          <cell r="CB187"/>
          <cell r="CC187"/>
          <cell r="CD187"/>
          <cell r="CE187"/>
          <cell r="CF187"/>
          <cell r="CG187"/>
          <cell r="CH187"/>
          <cell r="CI187"/>
          <cell r="CJ187"/>
          <cell r="CK187"/>
          <cell r="CL187"/>
          <cell r="CM187"/>
          <cell r="CN187"/>
          <cell r="CO187"/>
          <cell r="CP187"/>
          <cell r="CQ187"/>
          <cell r="CR187"/>
          <cell r="CS187"/>
          <cell r="CT187"/>
          <cell r="CU187"/>
          <cell r="CV187"/>
          <cell r="CW187"/>
          <cell r="CX187"/>
          <cell r="CY187"/>
          <cell r="CZ187"/>
          <cell r="DA187"/>
          <cell r="DB187"/>
          <cell r="DC187"/>
          <cell r="DD187"/>
          <cell r="DE187"/>
          <cell r="DF187"/>
          <cell r="DG187"/>
          <cell r="DH187"/>
          <cell r="DI187"/>
          <cell r="DJ187"/>
          <cell r="DK187"/>
          <cell r="DL187"/>
          <cell r="DM187"/>
          <cell r="DN187"/>
          <cell r="DO187"/>
          <cell r="DP187"/>
          <cell r="DQ187"/>
          <cell r="DR187"/>
          <cell r="DS187"/>
          <cell r="DT187"/>
          <cell r="DU187"/>
          <cell r="DV187"/>
          <cell r="DW187"/>
          <cell r="DX187"/>
          <cell r="DY187"/>
          <cell r="DZ187"/>
          <cell r="EA187"/>
          <cell r="EB187"/>
          <cell r="EC187"/>
          <cell r="ED187"/>
          <cell r="EE187"/>
          <cell r="EF187"/>
          <cell r="EG187"/>
          <cell r="EH187"/>
          <cell r="EI187"/>
          <cell r="EJ187"/>
          <cell r="EK187"/>
          <cell r="EL187"/>
          <cell r="EM187"/>
          <cell r="EN187"/>
          <cell r="EO187"/>
          <cell r="EP187"/>
          <cell r="EQ187"/>
          <cell r="ER187"/>
          <cell r="ES187"/>
          <cell r="ET187"/>
          <cell r="EU187"/>
          <cell r="EV187"/>
          <cell r="EW187"/>
          <cell r="EX187"/>
          <cell r="EY187"/>
          <cell r="EZ187"/>
          <cell r="FA187"/>
          <cell r="FB187"/>
          <cell r="FC187"/>
          <cell r="FD187"/>
          <cell r="FE187"/>
          <cell r="FF187"/>
          <cell r="FG187"/>
          <cell r="FH187"/>
          <cell r="FI187"/>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cell r="AB188"/>
          <cell r="AC188"/>
          <cell r="AD188"/>
          <cell r="AE188"/>
          <cell r="AF188"/>
          <cell r="AG188"/>
          <cell r="AH188"/>
          <cell r="AI188"/>
          <cell r="AJ188"/>
          <cell r="AK188"/>
          <cell r="AL188"/>
          <cell r="AM188"/>
          <cell r="AN188"/>
          <cell r="AO188"/>
          <cell r="AP188"/>
          <cell r="AQ188"/>
          <cell r="AR188"/>
          <cell r="AS188"/>
          <cell r="AT188"/>
          <cell r="AU188"/>
          <cell r="AV188"/>
          <cell r="AW188"/>
          <cell r="AX188"/>
          <cell r="AY188"/>
          <cell r="AZ188">
            <v>3000</v>
          </cell>
          <cell r="BA188">
            <v>6000</v>
          </cell>
          <cell r="BB188">
            <v>9000</v>
          </cell>
          <cell r="BC188">
            <v>12000</v>
          </cell>
          <cell r="BD188">
            <v>12000</v>
          </cell>
          <cell r="BE188">
            <v>12000</v>
          </cell>
          <cell r="BF188">
            <v>13000</v>
          </cell>
          <cell r="BG188">
            <v>18000</v>
          </cell>
          <cell r="BH188">
            <v>12000</v>
          </cell>
          <cell r="BI188"/>
          <cell r="BJ188"/>
          <cell r="BK188"/>
          <cell r="BL188"/>
          <cell r="BM188"/>
          <cell r="BN188"/>
          <cell r="BO188"/>
          <cell r="BP188"/>
          <cell r="BQ188"/>
          <cell r="BR188"/>
          <cell r="BS188"/>
          <cell r="BT188"/>
          <cell r="BU188"/>
          <cell r="BV188"/>
          <cell r="BW188"/>
          <cell r="BX188"/>
          <cell r="BY188"/>
          <cell r="BZ188"/>
          <cell r="CA188"/>
          <cell r="CB188"/>
          <cell r="CC188"/>
          <cell r="CD188"/>
          <cell r="CE188"/>
          <cell r="CF188"/>
          <cell r="CG188"/>
          <cell r="CH188"/>
          <cell r="CI188"/>
          <cell r="CJ188"/>
          <cell r="CK188"/>
          <cell r="CL188"/>
          <cell r="CM188"/>
          <cell r="CN188"/>
          <cell r="CO188"/>
          <cell r="CP188"/>
          <cell r="CQ188"/>
          <cell r="CR188"/>
          <cell r="CS188"/>
          <cell r="CT188"/>
          <cell r="CU188"/>
          <cell r="CV188"/>
          <cell r="CW188"/>
          <cell r="CX188"/>
          <cell r="CY188"/>
          <cell r="CZ188"/>
          <cell r="DA188"/>
          <cell r="DB188"/>
          <cell r="DC188"/>
          <cell r="DD188"/>
          <cell r="DE188"/>
          <cell r="DF188"/>
          <cell r="DG188"/>
          <cell r="DH188"/>
          <cell r="DI188"/>
          <cell r="DJ188"/>
          <cell r="DK188"/>
          <cell r="DL188"/>
          <cell r="DM188"/>
          <cell r="DN188"/>
          <cell r="DO188"/>
          <cell r="DP188"/>
          <cell r="DQ188"/>
          <cell r="DR188"/>
          <cell r="DS188"/>
          <cell r="DT188"/>
          <cell r="DU188"/>
          <cell r="DV188"/>
          <cell r="DW188"/>
          <cell r="DX188"/>
          <cell r="DY188"/>
          <cell r="DZ188"/>
          <cell r="EA188"/>
          <cell r="EB188"/>
          <cell r="EC188"/>
          <cell r="ED188"/>
          <cell r="EE188"/>
          <cell r="EF188"/>
          <cell r="EG188"/>
          <cell r="EH188"/>
          <cell r="EI188"/>
          <cell r="EJ188"/>
          <cell r="EK188"/>
          <cell r="EL188"/>
          <cell r="EM188"/>
          <cell r="EN188"/>
          <cell r="EO188"/>
          <cell r="EP188"/>
          <cell r="EQ188"/>
          <cell r="ER188"/>
          <cell r="ES188"/>
          <cell r="ET188"/>
          <cell r="EU188"/>
          <cell r="EV188"/>
          <cell r="EW188"/>
          <cell r="EX188"/>
          <cell r="EY188"/>
          <cell r="EZ188"/>
          <cell r="FA188"/>
          <cell r="FB188"/>
          <cell r="FC188"/>
          <cell r="FD188"/>
          <cell r="FE188"/>
          <cell r="FF188"/>
          <cell r="FG188"/>
          <cell r="FH188"/>
          <cell r="FI188"/>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cell r="AC189"/>
          <cell r="AD189"/>
          <cell r="AE189"/>
          <cell r="AF189"/>
          <cell r="AG189"/>
          <cell r="AH189"/>
          <cell r="AI189"/>
          <cell r="AJ189"/>
          <cell r="AK189"/>
          <cell r="AL189"/>
          <cell r="AM189"/>
          <cell r="AN189"/>
          <cell r="AO189"/>
          <cell r="AP189"/>
          <cell r="AQ189"/>
          <cell r="AR189"/>
          <cell r="AS189"/>
          <cell r="AT189"/>
          <cell r="AU189"/>
          <cell r="AV189"/>
          <cell r="AW189"/>
          <cell r="AX189"/>
          <cell r="AY189"/>
          <cell r="AZ189"/>
          <cell r="BA189"/>
          <cell r="BB189"/>
          <cell r="BC189"/>
          <cell r="BD189"/>
          <cell r="BE189"/>
          <cell r="BF189"/>
          <cell r="BG189"/>
          <cell r="BH189">
            <v>0</v>
          </cell>
          <cell r="BI189">
            <v>0</v>
          </cell>
          <cell r="BJ189">
            <v>0</v>
          </cell>
          <cell r="BK189">
            <v>0</v>
          </cell>
          <cell r="BL189">
            <v>56250</v>
          </cell>
          <cell r="BM189">
            <v>63750</v>
          </cell>
          <cell r="BN189">
            <v>63750</v>
          </cell>
          <cell r="BO189">
            <v>63750</v>
          </cell>
          <cell r="BP189">
            <v>63750</v>
          </cell>
          <cell r="BQ189">
            <v>63750</v>
          </cell>
          <cell r="BR189">
            <v>63750</v>
          </cell>
          <cell r="BS189"/>
          <cell r="BT189"/>
          <cell r="BU189"/>
          <cell r="BV189"/>
          <cell r="BW189"/>
          <cell r="BX189"/>
          <cell r="BY189"/>
          <cell r="BZ189"/>
          <cell r="CA189"/>
          <cell r="CB189"/>
          <cell r="CC189"/>
          <cell r="CD189"/>
          <cell r="CE189"/>
          <cell r="CF189"/>
          <cell r="CG189"/>
          <cell r="CH189"/>
          <cell r="CI189"/>
          <cell r="CJ189"/>
          <cell r="CK189"/>
          <cell r="CL189"/>
          <cell r="CM189"/>
          <cell r="CN189"/>
          <cell r="CO189"/>
          <cell r="CP189"/>
          <cell r="CQ189"/>
          <cell r="CR189"/>
          <cell r="CS189"/>
          <cell r="CT189"/>
          <cell r="CU189"/>
          <cell r="CV189"/>
          <cell r="CW189"/>
          <cell r="CX189"/>
          <cell r="CY189"/>
          <cell r="CZ189"/>
          <cell r="DA189"/>
          <cell r="DB189"/>
          <cell r="DC189"/>
          <cell r="DD189"/>
          <cell r="DE189"/>
          <cell r="DF189"/>
          <cell r="DG189"/>
          <cell r="DH189"/>
          <cell r="DI189"/>
          <cell r="DJ189"/>
          <cell r="DK189"/>
          <cell r="DL189"/>
          <cell r="DM189"/>
          <cell r="DN189"/>
          <cell r="DO189"/>
          <cell r="DP189"/>
          <cell r="DQ189"/>
          <cell r="DR189"/>
          <cell r="DS189"/>
          <cell r="DT189"/>
          <cell r="DU189"/>
          <cell r="DV189"/>
          <cell r="DW189"/>
          <cell r="DX189"/>
          <cell r="DY189"/>
          <cell r="DZ189"/>
          <cell r="EA189"/>
          <cell r="EB189"/>
          <cell r="EC189"/>
          <cell r="ED189"/>
          <cell r="EE189"/>
          <cell r="EF189"/>
          <cell r="EG189"/>
          <cell r="EH189"/>
          <cell r="EI189"/>
          <cell r="EJ189"/>
          <cell r="EK189"/>
          <cell r="EL189"/>
          <cell r="EM189"/>
          <cell r="EN189"/>
          <cell r="EO189"/>
          <cell r="EP189"/>
          <cell r="EQ189"/>
          <cell r="ER189"/>
          <cell r="ES189"/>
          <cell r="ET189"/>
          <cell r="EU189"/>
          <cell r="EV189"/>
          <cell r="EW189"/>
          <cell r="EX189"/>
          <cell r="EY189"/>
          <cell r="EZ189"/>
          <cell r="FA189"/>
          <cell r="FB189"/>
          <cell r="FC189"/>
          <cell r="FD189"/>
          <cell r="FE189"/>
          <cell r="FF189"/>
          <cell r="FG189"/>
          <cell r="FH189"/>
          <cell r="FI189"/>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cell r="AB190"/>
          <cell r="AC190"/>
          <cell r="AD190"/>
          <cell r="AE190"/>
          <cell r="AF190"/>
          <cell r="AG190"/>
          <cell r="AH190"/>
          <cell r="AI190"/>
          <cell r="AJ190"/>
          <cell r="AK190"/>
          <cell r="AL190"/>
          <cell r="AM190"/>
          <cell r="AN190"/>
          <cell r="AO190"/>
          <cell r="AP190"/>
          <cell r="AQ190"/>
          <cell r="AR190"/>
          <cell r="AS190"/>
          <cell r="AT190"/>
          <cell r="AU190"/>
          <cell r="AV190"/>
          <cell r="AW190"/>
          <cell r="AX190"/>
          <cell r="AY190"/>
          <cell r="AZ190"/>
          <cell r="BA190"/>
          <cell r="BB190"/>
          <cell r="BC190"/>
          <cell r="BD190"/>
          <cell r="BE190"/>
          <cell r="BF190"/>
          <cell r="BG190"/>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cell r="BT190"/>
          <cell r="BU190"/>
          <cell r="BV190"/>
          <cell r="BW190"/>
          <cell r="BX190"/>
          <cell r="BY190"/>
          <cell r="BZ190"/>
          <cell r="CA190"/>
          <cell r="CB190"/>
          <cell r="CC190"/>
          <cell r="CD190"/>
          <cell r="CE190"/>
          <cell r="CF190"/>
          <cell r="CG190"/>
          <cell r="CH190"/>
          <cell r="CI190"/>
          <cell r="CJ190"/>
          <cell r="CK190"/>
          <cell r="CL190"/>
          <cell r="CM190"/>
          <cell r="CN190"/>
          <cell r="CO190"/>
          <cell r="CP190"/>
          <cell r="CQ190"/>
          <cell r="CR190"/>
          <cell r="CS190"/>
          <cell r="CT190"/>
          <cell r="CU190"/>
          <cell r="CV190"/>
          <cell r="CW190"/>
          <cell r="CX190"/>
          <cell r="CY190"/>
          <cell r="CZ190"/>
          <cell r="DA190"/>
          <cell r="DB190"/>
          <cell r="DC190"/>
          <cell r="DD190"/>
          <cell r="DE190"/>
          <cell r="DF190"/>
          <cell r="DG190"/>
          <cell r="DH190"/>
          <cell r="DI190"/>
          <cell r="DJ190"/>
          <cell r="DK190"/>
          <cell r="DL190"/>
          <cell r="DM190"/>
          <cell r="DN190"/>
          <cell r="DO190"/>
          <cell r="DP190"/>
          <cell r="DQ190"/>
          <cell r="DR190"/>
          <cell r="DS190"/>
          <cell r="DT190"/>
          <cell r="DU190"/>
          <cell r="DV190"/>
          <cell r="DW190"/>
          <cell r="DX190"/>
          <cell r="DY190"/>
          <cell r="DZ190"/>
          <cell r="EA190"/>
          <cell r="EB190"/>
          <cell r="EC190"/>
          <cell r="ED190"/>
          <cell r="EE190"/>
          <cell r="EF190"/>
          <cell r="EG190"/>
          <cell r="EH190"/>
          <cell r="EI190"/>
          <cell r="EJ190"/>
          <cell r="EK190"/>
          <cell r="EL190"/>
          <cell r="EM190"/>
          <cell r="EN190"/>
          <cell r="EO190"/>
          <cell r="EP190"/>
          <cell r="EQ190"/>
          <cell r="ER190"/>
          <cell r="ES190"/>
          <cell r="ET190"/>
          <cell r="EU190"/>
          <cell r="EV190"/>
          <cell r="EW190"/>
          <cell r="EX190"/>
          <cell r="EY190"/>
          <cell r="EZ190"/>
          <cell r="FA190"/>
          <cell r="FB190"/>
          <cell r="FC190"/>
          <cell r="FD190"/>
          <cell r="FE190"/>
          <cell r="FF190"/>
          <cell r="FG190"/>
          <cell r="FH190"/>
          <cell r="FI190"/>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cell r="AB191"/>
          <cell r="AC191"/>
          <cell r="AD191"/>
          <cell r="AE191"/>
          <cell r="AF191"/>
          <cell r="AG191"/>
          <cell r="AH191"/>
          <cell r="AI191"/>
          <cell r="AJ191"/>
          <cell r="AK191"/>
          <cell r="AL191"/>
          <cell r="AM191"/>
          <cell r="AN191"/>
          <cell r="AO191"/>
          <cell r="AP191"/>
          <cell r="AQ191"/>
          <cell r="AR191"/>
          <cell r="AS191"/>
          <cell r="AT191"/>
          <cell r="AU191"/>
          <cell r="AV191"/>
          <cell r="AW191"/>
          <cell r="AX191"/>
          <cell r="AY191"/>
          <cell r="AZ191"/>
          <cell r="BA191"/>
          <cell r="BB191"/>
          <cell r="BC191"/>
          <cell r="BD191"/>
          <cell r="BE191"/>
          <cell r="BF191"/>
          <cell r="BG191"/>
          <cell r="BH191"/>
          <cell r="BI191"/>
          <cell r="BJ191"/>
          <cell r="BK191"/>
          <cell r="BL191"/>
          <cell r="BM191"/>
          <cell r="BN191">
            <v>1800</v>
          </cell>
          <cell r="BO191">
            <v>3600</v>
          </cell>
          <cell r="BP191">
            <v>5400</v>
          </cell>
          <cell r="BQ191">
            <v>3600</v>
          </cell>
          <cell r="BR191">
            <v>5400</v>
          </cell>
          <cell r="BS191">
            <v>7200</v>
          </cell>
          <cell r="BT191">
            <v>7200</v>
          </cell>
          <cell r="BU191"/>
          <cell r="BV191"/>
          <cell r="BW191"/>
          <cell r="BX191"/>
          <cell r="BY191"/>
          <cell r="BZ191"/>
          <cell r="CA191"/>
          <cell r="CB191"/>
          <cell r="CC191"/>
          <cell r="CD191"/>
          <cell r="CE191"/>
          <cell r="CF191"/>
          <cell r="CG191"/>
          <cell r="CH191"/>
          <cell r="CI191"/>
          <cell r="CJ191"/>
          <cell r="CK191"/>
          <cell r="CL191"/>
          <cell r="CM191"/>
          <cell r="CN191"/>
          <cell r="CO191"/>
          <cell r="CP191"/>
          <cell r="CQ191"/>
          <cell r="CR191"/>
          <cell r="CS191"/>
          <cell r="CT191"/>
          <cell r="CU191"/>
          <cell r="CV191"/>
          <cell r="CW191"/>
          <cell r="CX191"/>
          <cell r="CY191"/>
          <cell r="CZ191"/>
          <cell r="DA191"/>
          <cell r="DB191"/>
          <cell r="DC191"/>
          <cell r="DD191"/>
          <cell r="DE191"/>
          <cell r="DF191"/>
          <cell r="DG191"/>
          <cell r="DH191"/>
          <cell r="DI191"/>
          <cell r="DJ191"/>
          <cell r="DK191"/>
          <cell r="DL191"/>
          <cell r="DM191"/>
          <cell r="DN191"/>
          <cell r="DO191"/>
          <cell r="DP191"/>
          <cell r="DQ191"/>
          <cell r="DR191"/>
          <cell r="DS191"/>
          <cell r="DT191"/>
          <cell r="DU191"/>
          <cell r="DV191"/>
          <cell r="DW191"/>
          <cell r="DX191"/>
          <cell r="DY191"/>
          <cell r="DZ191"/>
          <cell r="EA191"/>
          <cell r="EB191"/>
          <cell r="EC191"/>
          <cell r="ED191"/>
          <cell r="EE191"/>
          <cell r="EF191"/>
          <cell r="EG191"/>
          <cell r="EH191"/>
          <cell r="EI191"/>
          <cell r="EJ191"/>
          <cell r="EK191"/>
          <cell r="EL191"/>
          <cell r="EM191"/>
          <cell r="EN191"/>
          <cell r="EO191"/>
          <cell r="EP191"/>
          <cell r="EQ191"/>
          <cell r="ER191"/>
          <cell r="ES191"/>
          <cell r="ET191"/>
          <cell r="EU191"/>
          <cell r="EV191"/>
          <cell r="EW191"/>
          <cell r="EX191"/>
          <cell r="EY191"/>
          <cell r="EZ191"/>
          <cell r="FA191"/>
          <cell r="FB191"/>
          <cell r="FC191"/>
          <cell r="FD191"/>
          <cell r="FE191"/>
          <cell r="FF191"/>
          <cell r="FG191"/>
          <cell r="FH191"/>
          <cell r="FI191"/>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cell r="AB192"/>
          <cell r="AC192"/>
          <cell r="AD192"/>
          <cell r="AE192"/>
          <cell r="AF192"/>
          <cell r="AG192"/>
          <cell r="AH192"/>
          <cell r="AI192"/>
          <cell r="AJ192"/>
          <cell r="AK192"/>
          <cell r="AL192"/>
          <cell r="AM192"/>
          <cell r="AN192"/>
          <cell r="AO192"/>
          <cell r="AP192"/>
          <cell r="AQ192"/>
          <cell r="AR192"/>
          <cell r="AS192"/>
          <cell r="AT192"/>
          <cell r="AU192"/>
          <cell r="AV192"/>
          <cell r="AW192"/>
          <cell r="AX192"/>
          <cell r="AY192"/>
          <cell r="AZ192"/>
          <cell r="BA192"/>
          <cell r="BB192"/>
          <cell r="BC192"/>
          <cell r="BD192"/>
          <cell r="BE192"/>
          <cell r="BF192"/>
          <cell r="BG192"/>
          <cell r="BH192"/>
          <cell r="BI192"/>
          <cell r="BJ192"/>
          <cell r="BK192"/>
          <cell r="BL192"/>
          <cell r="BM192"/>
          <cell r="BN192">
            <v>1800</v>
          </cell>
          <cell r="BO192">
            <v>3600</v>
          </cell>
          <cell r="BP192">
            <v>5400</v>
          </cell>
          <cell r="BQ192">
            <v>7200</v>
          </cell>
          <cell r="BR192">
            <v>7200</v>
          </cell>
          <cell r="BS192">
            <v>7200</v>
          </cell>
          <cell r="BT192">
            <v>7200</v>
          </cell>
          <cell r="BU192"/>
          <cell r="BV192"/>
          <cell r="BW192"/>
          <cell r="BX192"/>
          <cell r="BY192"/>
          <cell r="BZ192"/>
          <cell r="CA192"/>
          <cell r="CB192"/>
          <cell r="CC192"/>
          <cell r="CD192"/>
          <cell r="CE192"/>
          <cell r="CF192"/>
          <cell r="CG192"/>
          <cell r="CH192"/>
          <cell r="CI192"/>
          <cell r="CJ192"/>
          <cell r="CK192"/>
          <cell r="CL192"/>
          <cell r="CM192"/>
          <cell r="CN192"/>
          <cell r="CO192"/>
          <cell r="CP192"/>
          <cell r="CQ192"/>
          <cell r="CR192"/>
          <cell r="CS192"/>
          <cell r="CT192"/>
          <cell r="CU192"/>
          <cell r="CV192"/>
          <cell r="CW192"/>
          <cell r="CX192"/>
          <cell r="CY192"/>
          <cell r="CZ192"/>
          <cell r="DA192"/>
          <cell r="DB192"/>
          <cell r="DC192"/>
          <cell r="DD192"/>
          <cell r="DE192"/>
          <cell r="DF192"/>
          <cell r="DG192"/>
          <cell r="DH192"/>
          <cell r="DI192"/>
          <cell r="DJ192"/>
          <cell r="DK192"/>
          <cell r="DL192"/>
          <cell r="DM192"/>
          <cell r="DN192"/>
          <cell r="DO192"/>
          <cell r="DP192"/>
          <cell r="DQ192"/>
          <cell r="DR192"/>
          <cell r="DS192"/>
          <cell r="DT192"/>
          <cell r="DU192"/>
          <cell r="DV192"/>
          <cell r="DW192"/>
          <cell r="DX192"/>
          <cell r="DY192"/>
          <cell r="DZ192"/>
          <cell r="EA192"/>
          <cell r="EB192"/>
          <cell r="EC192"/>
          <cell r="ED192"/>
          <cell r="EE192"/>
          <cell r="EF192"/>
          <cell r="EG192"/>
          <cell r="EH192"/>
          <cell r="EI192"/>
          <cell r="EJ192"/>
          <cell r="EK192"/>
          <cell r="EL192"/>
          <cell r="EM192"/>
          <cell r="EN192"/>
          <cell r="EO192"/>
          <cell r="EP192"/>
          <cell r="EQ192"/>
          <cell r="ER192"/>
          <cell r="ES192"/>
          <cell r="ET192"/>
          <cell r="EU192"/>
          <cell r="EV192"/>
          <cell r="EW192"/>
          <cell r="EX192"/>
          <cell r="EY192"/>
          <cell r="EZ192"/>
          <cell r="FA192"/>
          <cell r="FB192"/>
          <cell r="FC192"/>
          <cell r="FD192"/>
          <cell r="FE192"/>
          <cell r="FF192"/>
          <cell r="FG192"/>
          <cell r="FH192"/>
          <cell r="FI192"/>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cell r="AB196"/>
          <cell r="AC196"/>
          <cell r="AD196"/>
          <cell r="AE196"/>
          <cell r="AF196"/>
          <cell r="AG196"/>
          <cell r="AH196"/>
          <cell r="AI196"/>
          <cell r="AJ196"/>
          <cell r="AK196"/>
          <cell r="AL196"/>
          <cell r="AM196"/>
          <cell r="AN196"/>
          <cell r="AO196"/>
          <cell r="AP196"/>
          <cell r="AQ196"/>
          <cell r="AR196"/>
          <cell r="AS196"/>
          <cell r="AT196"/>
          <cell r="AU196"/>
          <cell r="AV196"/>
          <cell r="AW196"/>
          <cell r="AX196"/>
          <cell r="AY196"/>
          <cell r="AZ196"/>
          <cell r="BA196"/>
          <cell r="BB196"/>
          <cell r="BC196"/>
          <cell r="BD196"/>
          <cell r="BE196"/>
          <cell r="BF196"/>
          <cell r="BG196"/>
          <cell r="BH196"/>
          <cell r="BJ196"/>
          <cell r="BK196"/>
          <cell r="BT196">
            <v>35870</v>
          </cell>
          <cell r="BU196"/>
          <cell r="BV196"/>
          <cell r="BW196"/>
          <cell r="BX196"/>
          <cell r="BY196"/>
          <cell r="BZ196"/>
          <cell r="CA196"/>
          <cell r="CB196"/>
          <cell r="CC196"/>
          <cell r="CD196"/>
          <cell r="CE196"/>
          <cell r="CF196"/>
          <cell r="CG196"/>
          <cell r="CH196"/>
          <cell r="CI196"/>
          <cell r="CJ196"/>
          <cell r="CK196"/>
          <cell r="CL196"/>
          <cell r="CM196"/>
          <cell r="CN196"/>
          <cell r="CO196"/>
          <cell r="CP196"/>
          <cell r="CQ196"/>
          <cell r="CR196"/>
          <cell r="CS196"/>
          <cell r="CT196"/>
          <cell r="CU196"/>
          <cell r="CV196"/>
          <cell r="CW196"/>
          <cell r="CX196"/>
          <cell r="CY196"/>
          <cell r="CZ196"/>
          <cell r="DA196"/>
          <cell r="DB196"/>
          <cell r="DC196"/>
          <cell r="DD196"/>
          <cell r="DE196"/>
          <cell r="DF196"/>
          <cell r="DG196"/>
          <cell r="DH196"/>
          <cell r="DI196"/>
          <cell r="DJ196"/>
          <cell r="DK196"/>
          <cell r="DL196"/>
          <cell r="DM196"/>
          <cell r="DN196"/>
          <cell r="DO196"/>
          <cell r="DP196"/>
          <cell r="DQ196"/>
          <cell r="DR196"/>
          <cell r="DS196"/>
          <cell r="DT196"/>
          <cell r="DU196"/>
          <cell r="DV196"/>
          <cell r="DW196"/>
          <cell r="DX196"/>
          <cell r="DY196"/>
          <cell r="DZ196"/>
          <cell r="EA196"/>
          <cell r="EB196"/>
          <cell r="EC196"/>
          <cell r="ED196"/>
          <cell r="EE196"/>
          <cell r="EF196"/>
          <cell r="EG196"/>
          <cell r="EH196"/>
          <cell r="EI196"/>
          <cell r="EJ196"/>
          <cell r="EK196"/>
          <cell r="EL196"/>
          <cell r="EM196"/>
          <cell r="EN196"/>
          <cell r="EO196"/>
          <cell r="EP196"/>
          <cell r="EQ196"/>
          <cell r="ER196"/>
          <cell r="ES196"/>
          <cell r="ET196"/>
          <cell r="EU196"/>
          <cell r="EV196"/>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cell r="AB197"/>
          <cell r="AC197"/>
          <cell r="AD197"/>
          <cell r="AE197"/>
          <cell r="AF197"/>
          <cell r="AG197"/>
          <cell r="AH197"/>
          <cell r="AI197"/>
          <cell r="AJ197"/>
          <cell r="AK197"/>
          <cell r="AL197"/>
          <cell r="AM197"/>
          <cell r="AN197"/>
          <cell r="AO197"/>
          <cell r="AP197"/>
          <cell r="AQ197"/>
          <cell r="AR197"/>
          <cell r="AS197"/>
          <cell r="AT197"/>
          <cell r="AU197"/>
          <cell r="AV197"/>
          <cell r="AW197"/>
          <cell r="AX197"/>
          <cell r="AY197"/>
          <cell r="AZ197"/>
          <cell r="BA197"/>
          <cell r="BB197"/>
          <cell r="BC197"/>
          <cell r="BD197"/>
          <cell r="BE197"/>
          <cell r="BF197"/>
          <cell r="BG197"/>
          <cell r="BH197"/>
          <cell r="BJ197"/>
          <cell r="BK197"/>
          <cell r="BU197"/>
          <cell r="BV197"/>
          <cell r="BW197"/>
          <cell r="BX197"/>
          <cell r="BY197"/>
          <cell r="BZ197"/>
          <cell r="CA197"/>
          <cell r="CB197"/>
          <cell r="CC197"/>
          <cell r="CD197"/>
          <cell r="CE197"/>
          <cell r="CF197"/>
          <cell r="CG197"/>
          <cell r="CH197"/>
          <cell r="CI197"/>
          <cell r="CJ197"/>
          <cell r="CK197"/>
          <cell r="CL197"/>
          <cell r="CM197"/>
          <cell r="CN197"/>
          <cell r="CO197"/>
          <cell r="CP197"/>
          <cell r="CQ197"/>
          <cell r="CR197"/>
          <cell r="CS197"/>
          <cell r="CT197"/>
          <cell r="CU197"/>
          <cell r="CV197"/>
          <cell r="CW197"/>
          <cell r="CX197"/>
          <cell r="CY197"/>
          <cell r="CZ197"/>
          <cell r="DA197"/>
          <cell r="DB197"/>
          <cell r="DC197"/>
          <cell r="DD197"/>
          <cell r="DE197"/>
          <cell r="DF197"/>
          <cell r="DG197"/>
          <cell r="DH197"/>
          <cell r="DI197"/>
          <cell r="DJ197"/>
          <cell r="DK197"/>
          <cell r="DL197"/>
          <cell r="DM197"/>
          <cell r="DN197"/>
          <cell r="DO197"/>
          <cell r="DP197"/>
          <cell r="DQ197"/>
          <cell r="DR197"/>
          <cell r="DS197"/>
          <cell r="DT197"/>
          <cell r="DU197"/>
          <cell r="DV197"/>
          <cell r="DW197"/>
          <cell r="DX197"/>
          <cell r="DY197"/>
          <cell r="DZ197"/>
          <cell r="EA197"/>
          <cell r="EB197"/>
          <cell r="EC197"/>
          <cell r="ED197"/>
          <cell r="EE197"/>
          <cell r="EF197"/>
          <cell r="EG197"/>
          <cell r="EH197"/>
          <cell r="EI197"/>
          <cell r="EJ197"/>
          <cell r="EK197"/>
          <cell r="EL197"/>
          <cell r="EM197"/>
          <cell r="EN197"/>
          <cell r="EO197"/>
          <cell r="EP197"/>
          <cell r="EQ197"/>
          <cell r="ER197"/>
          <cell r="ES197"/>
          <cell r="ET197"/>
          <cell r="EU197"/>
          <cell r="EV197"/>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row>
        <row r="208">
          <cell r="V208" t="str">
            <v>PROJECTED STREET</v>
          </cell>
          <cell r="X208">
            <v>35966.992822222222</v>
          </cell>
          <cell r="BT208"/>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cell r="AB211"/>
          <cell r="AC211"/>
          <cell r="AD211"/>
          <cell r="AE211"/>
          <cell r="AF211"/>
          <cell r="AG211"/>
          <cell r="AH211"/>
          <cell r="AI211"/>
          <cell r="AJ211"/>
          <cell r="AK211"/>
          <cell r="AL211"/>
          <cell r="AM211"/>
          <cell r="AN211"/>
          <cell r="AO211"/>
          <cell r="AP211"/>
          <cell r="AQ211"/>
          <cell r="AR211"/>
          <cell r="AS211"/>
          <cell r="AT211"/>
          <cell r="AU211"/>
          <cell r="AV211"/>
          <cell r="AW211"/>
          <cell r="AX211"/>
          <cell r="AY211"/>
          <cell r="AZ211"/>
          <cell r="BA211"/>
          <cell r="BB211"/>
          <cell r="BC211"/>
          <cell r="BD211"/>
          <cell r="BE211"/>
          <cell r="BF211"/>
          <cell r="BG211"/>
          <cell r="BH211"/>
          <cell r="BI211"/>
          <cell r="BJ211"/>
          <cell r="BK211"/>
          <cell r="BL211"/>
          <cell r="BM211"/>
          <cell r="BN211"/>
          <cell r="BO211"/>
          <cell r="BP211"/>
          <cell r="BQ211"/>
          <cell r="BR211"/>
          <cell r="BS211"/>
          <cell r="BT211"/>
          <cell r="BU211"/>
          <cell r="BV211"/>
          <cell r="BW211"/>
          <cell r="BX211">
            <v>35898</v>
          </cell>
          <cell r="BY211">
            <v>35905</v>
          </cell>
          <cell r="BZ211">
            <v>35912</v>
          </cell>
          <cell r="CA211">
            <v>35919</v>
          </cell>
          <cell r="CB211">
            <v>35926</v>
          </cell>
          <cell r="CC211">
            <v>35933</v>
          </cell>
          <cell r="CD211">
            <v>35940</v>
          </cell>
          <cell r="CE211">
            <v>35947</v>
          </cell>
          <cell r="CF211">
            <v>35954</v>
          </cell>
          <cell r="CG211"/>
          <cell r="CH211"/>
          <cell r="CI211"/>
          <cell r="CJ211"/>
          <cell r="CK211"/>
          <cell r="CL211"/>
          <cell r="CM211"/>
          <cell r="CN211"/>
          <cell r="CO211"/>
          <cell r="CP211"/>
          <cell r="CQ211"/>
          <cell r="CR211"/>
          <cell r="CS211"/>
          <cell r="CT211"/>
          <cell r="CU211"/>
          <cell r="CV211"/>
          <cell r="CW211"/>
          <cell r="CX211"/>
          <cell r="CY211"/>
          <cell r="CZ211"/>
          <cell r="DA211"/>
          <cell r="DB211"/>
          <cell r="DC211"/>
          <cell r="DD211"/>
          <cell r="DE211"/>
          <cell r="DF211"/>
          <cell r="DG211"/>
          <cell r="DH211"/>
          <cell r="DI211"/>
          <cell r="DJ211"/>
          <cell r="DK211"/>
          <cell r="DL211"/>
          <cell r="DM211"/>
          <cell r="DN211"/>
          <cell r="DO211"/>
          <cell r="DP211"/>
          <cell r="DQ211"/>
          <cell r="DR211"/>
          <cell r="DS211"/>
          <cell r="DT211"/>
          <cell r="DU211"/>
          <cell r="DV211"/>
          <cell r="DW211"/>
          <cell r="DX211"/>
          <cell r="DY211"/>
          <cell r="DZ211"/>
          <cell r="EA211"/>
          <cell r="EB211"/>
          <cell r="EC211"/>
          <cell r="ED211"/>
          <cell r="EE211"/>
          <cell r="EF211"/>
          <cell r="EG211"/>
          <cell r="EH211"/>
          <cell r="EI211"/>
          <cell r="EJ211"/>
          <cell r="EK211"/>
          <cell r="EL211"/>
          <cell r="EM211"/>
          <cell r="EN211"/>
          <cell r="EO211"/>
          <cell r="EP211"/>
          <cell r="EQ211"/>
          <cell r="ER211"/>
          <cell r="ES211"/>
          <cell r="ET211"/>
          <cell r="EU211"/>
          <cell r="EV211"/>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cell r="AB212"/>
          <cell r="AC212"/>
          <cell r="AD212"/>
          <cell r="AE212"/>
          <cell r="AF212"/>
          <cell r="AG212"/>
          <cell r="AH212"/>
          <cell r="AI212"/>
          <cell r="AJ212"/>
          <cell r="AK212"/>
          <cell r="AL212"/>
          <cell r="AM212"/>
          <cell r="AN212"/>
          <cell r="AO212"/>
          <cell r="AP212"/>
          <cell r="AQ212"/>
          <cell r="AR212"/>
          <cell r="AS212"/>
          <cell r="AT212"/>
          <cell r="AU212"/>
          <cell r="AV212"/>
          <cell r="AW212"/>
          <cell r="AX212"/>
          <cell r="AY212"/>
          <cell r="AZ212"/>
          <cell r="BA212"/>
          <cell r="BB212"/>
          <cell r="BC212"/>
          <cell r="BD212"/>
          <cell r="BE212"/>
          <cell r="BF212"/>
          <cell r="BG212"/>
          <cell r="BH212"/>
          <cell r="BI212"/>
          <cell r="BJ212"/>
          <cell r="BK212"/>
          <cell r="BL212"/>
          <cell r="BM212"/>
          <cell r="BN212"/>
          <cell r="BO212"/>
          <cell r="BP212"/>
          <cell r="BQ212"/>
          <cell r="BR212"/>
          <cell r="BS212"/>
          <cell r="BT212"/>
          <cell r="BU212"/>
          <cell r="BV212"/>
          <cell r="BW212"/>
          <cell r="BX212">
            <v>35898</v>
          </cell>
          <cell r="BY212">
            <v>35905</v>
          </cell>
          <cell r="BZ212">
            <v>35912</v>
          </cell>
          <cell r="CA212">
            <v>35919</v>
          </cell>
          <cell r="CB212">
            <v>35926</v>
          </cell>
          <cell r="CC212">
            <v>35933</v>
          </cell>
          <cell r="CD212">
            <v>35940</v>
          </cell>
          <cell r="CE212">
            <v>35947</v>
          </cell>
          <cell r="CF212">
            <v>35954</v>
          </cell>
          <cell r="CG212"/>
          <cell r="CH212"/>
          <cell r="CI212"/>
          <cell r="CJ212"/>
          <cell r="CK212"/>
          <cell r="CL212"/>
          <cell r="CM212"/>
          <cell r="CN212"/>
          <cell r="CO212"/>
          <cell r="CP212"/>
          <cell r="CQ212"/>
          <cell r="CR212"/>
          <cell r="CS212"/>
          <cell r="CT212"/>
          <cell r="CU212"/>
          <cell r="CV212"/>
          <cell r="CW212"/>
          <cell r="CX212"/>
          <cell r="CY212"/>
          <cell r="CZ212"/>
          <cell r="DA212"/>
          <cell r="DB212"/>
          <cell r="DC212"/>
          <cell r="DD212"/>
          <cell r="DE212"/>
          <cell r="DF212"/>
          <cell r="DG212"/>
          <cell r="DH212"/>
          <cell r="DI212"/>
          <cell r="DJ212"/>
          <cell r="DK212"/>
          <cell r="DL212"/>
          <cell r="DM212"/>
          <cell r="DN212"/>
          <cell r="DO212"/>
          <cell r="DP212"/>
          <cell r="DQ212"/>
          <cell r="DR212"/>
          <cell r="DS212"/>
          <cell r="DT212"/>
          <cell r="DU212"/>
          <cell r="DV212"/>
          <cell r="DW212"/>
          <cell r="DX212"/>
          <cell r="DY212"/>
          <cell r="DZ212"/>
          <cell r="EA212"/>
          <cell r="EB212"/>
          <cell r="EC212"/>
          <cell r="ED212"/>
          <cell r="EE212"/>
          <cell r="EF212"/>
          <cell r="EG212"/>
          <cell r="EH212"/>
          <cell r="EI212"/>
          <cell r="EJ212"/>
          <cell r="EK212"/>
          <cell r="EL212"/>
          <cell r="EM212"/>
          <cell r="EN212"/>
          <cell r="EO212"/>
          <cell r="EP212"/>
          <cell r="EQ212"/>
          <cell r="ER212"/>
          <cell r="ES212"/>
          <cell r="ET212"/>
          <cell r="EU212"/>
          <cell r="EV212"/>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cell r="AB213"/>
          <cell r="AC213"/>
          <cell r="AD213"/>
          <cell r="AE213"/>
          <cell r="AF213"/>
          <cell r="AG213"/>
          <cell r="AH213"/>
          <cell r="AI213"/>
          <cell r="AJ213"/>
          <cell r="AK213"/>
          <cell r="AL213"/>
          <cell r="AM213"/>
          <cell r="AN213"/>
          <cell r="AO213"/>
          <cell r="AP213"/>
          <cell r="AQ213"/>
          <cell r="AR213"/>
          <cell r="AS213"/>
          <cell r="AT213"/>
          <cell r="AU213"/>
          <cell r="AV213"/>
          <cell r="AW213"/>
          <cell r="AX213"/>
          <cell r="AY213"/>
          <cell r="AZ213"/>
          <cell r="BA213"/>
          <cell r="BB213"/>
          <cell r="BC213"/>
          <cell r="BD213"/>
          <cell r="BE213"/>
          <cell r="BF213"/>
          <cell r="BG213"/>
          <cell r="BH213"/>
          <cell r="BI213"/>
          <cell r="BJ213"/>
          <cell r="BK213"/>
          <cell r="BL213"/>
          <cell r="BM213"/>
          <cell r="BN213"/>
          <cell r="BO213"/>
          <cell r="BP213"/>
          <cell r="BQ213"/>
          <cell r="BR213"/>
          <cell r="BS213"/>
          <cell r="BT213"/>
          <cell r="BU213"/>
          <cell r="BV213"/>
          <cell r="BW213"/>
          <cell r="BX213">
            <v>125</v>
          </cell>
          <cell r="BY213">
            <v>250</v>
          </cell>
          <cell r="BZ213">
            <v>375</v>
          </cell>
          <cell r="CA213">
            <v>500</v>
          </cell>
          <cell r="CB213">
            <v>500</v>
          </cell>
          <cell r="CC213">
            <v>500</v>
          </cell>
          <cell r="CD213">
            <v>500</v>
          </cell>
          <cell r="CE213">
            <v>500</v>
          </cell>
          <cell r="CF213">
            <v>500</v>
          </cell>
          <cell r="CG213"/>
          <cell r="CH213"/>
          <cell r="CI213"/>
          <cell r="CJ213"/>
          <cell r="CK213"/>
          <cell r="CL213"/>
          <cell r="CM213"/>
          <cell r="CN213"/>
          <cell r="CO213"/>
          <cell r="CP213"/>
          <cell r="CQ213"/>
          <cell r="CR213"/>
          <cell r="CS213"/>
          <cell r="CT213"/>
          <cell r="CU213"/>
          <cell r="CV213"/>
          <cell r="CW213"/>
          <cell r="CX213"/>
          <cell r="CY213"/>
          <cell r="CZ213"/>
          <cell r="DA213"/>
          <cell r="DB213"/>
          <cell r="DC213"/>
          <cell r="DD213"/>
          <cell r="DE213"/>
          <cell r="DF213"/>
          <cell r="DG213"/>
          <cell r="DH213"/>
          <cell r="DI213"/>
          <cell r="DJ213"/>
          <cell r="DK213"/>
          <cell r="DL213"/>
          <cell r="DM213"/>
          <cell r="DN213"/>
          <cell r="DO213"/>
          <cell r="DP213"/>
          <cell r="DQ213"/>
          <cell r="DR213"/>
          <cell r="DS213"/>
          <cell r="DT213"/>
          <cell r="DU213"/>
          <cell r="DV213"/>
          <cell r="DW213"/>
          <cell r="DX213"/>
          <cell r="DY213"/>
          <cell r="DZ213"/>
          <cell r="EA213"/>
          <cell r="EB213"/>
          <cell r="EC213"/>
          <cell r="ED213"/>
          <cell r="EE213"/>
          <cell r="EF213"/>
          <cell r="EG213"/>
          <cell r="EH213"/>
          <cell r="EI213"/>
          <cell r="EJ213"/>
          <cell r="EK213"/>
          <cell r="EL213"/>
          <cell r="EM213"/>
          <cell r="EN213"/>
          <cell r="EO213"/>
          <cell r="EP213"/>
          <cell r="EQ213"/>
          <cell r="ER213"/>
          <cell r="ES213"/>
          <cell r="ET213"/>
          <cell r="EU213"/>
          <cell r="EV213"/>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cell r="AB214"/>
          <cell r="AC214"/>
          <cell r="AD214"/>
          <cell r="AE214"/>
          <cell r="AF214"/>
          <cell r="AG214"/>
          <cell r="AH214"/>
          <cell r="AI214"/>
          <cell r="AJ214"/>
          <cell r="AK214"/>
          <cell r="AL214"/>
          <cell r="AM214"/>
          <cell r="AN214"/>
          <cell r="AO214"/>
          <cell r="AP214"/>
          <cell r="AQ214"/>
          <cell r="AR214"/>
          <cell r="AS214"/>
          <cell r="AT214"/>
          <cell r="AU214"/>
          <cell r="AV214"/>
          <cell r="AW214"/>
          <cell r="AX214"/>
          <cell r="AY214"/>
          <cell r="AZ214"/>
          <cell r="BA214"/>
          <cell r="BB214"/>
          <cell r="BC214"/>
          <cell r="BD214"/>
          <cell r="BE214"/>
          <cell r="BF214"/>
          <cell r="BG214"/>
          <cell r="BH214"/>
          <cell r="BI214"/>
          <cell r="BJ214"/>
          <cell r="BK214"/>
          <cell r="BL214"/>
          <cell r="BM214"/>
          <cell r="BN214"/>
          <cell r="BO214"/>
          <cell r="BP214"/>
          <cell r="BQ214"/>
          <cell r="BR214"/>
          <cell r="BS214"/>
          <cell r="BT214"/>
          <cell r="BU214"/>
          <cell r="BV214"/>
          <cell r="BW214"/>
          <cell r="BX214"/>
          <cell r="BY214"/>
          <cell r="BZ214"/>
          <cell r="CA214"/>
          <cell r="CB214">
            <v>0</v>
          </cell>
          <cell r="CC214">
            <v>0</v>
          </cell>
          <cell r="CD214">
            <v>0</v>
          </cell>
          <cell r="CE214">
            <v>125</v>
          </cell>
          <cell r="CF214">
            <v>250</v>
          </cell>
          <cell r="CG214">
            <v>375</v>
          </cell>
          <cell r="CH214">
            <v>500</v>
          </cell>
          <cell r="CI214">
            <v>500</v>
          </cell>
          <cell r="CJ214">
            <v>500</v>
          </cell>
          <cell r="CK214">
            <v>500</v>
          </cell>
          <cell r="CL214">
            <v>500</v>
          </cell>
          <cell r="CM214"/>
          <cell r="CN214"/>
          <cell r="CO214"/>
          <cell r="CP214"/>
          <cell r="CQ214"/>
          <cell r="CR214"/>
          <cell r="CS214"/>
          <cell r="CT214"/>
          <cell r="CU214"/>
          <cell r="CV214"/>
          <cell r="CW214"/>
          <cell r="CX214"/>
          <cell r="CY214"/>
          <cell r="CZ214"/>
          <cell r="DA214"/>
          <cell r="DB214"/>
          <cell r="DC214"/>
          <cell r="DD214"/>
          <cell r="DE214"/>
          <cell r="DF214"/>
          <cell r="DG214"/>
          <cell r="DH214"/>
          <cell r="DI214"/>
          <cell r="DJ214"/>
          <cell r="DK214"/>
          <cell r="DL214"/>
          <cell r="DM214"/>
          <cell r="DN214"/>
          <cell r="DO214"/>
          <cell r="DP214"/>
          <cell r="DQ214"/>
          <cell r="DR214"/>
          <cell r="DS214"/>
          <cell r="DT214"/>
          <cell r="DU214"/>
          <cell r="DV214"/>
          <cell r="DW214"/>
          <cell r="DX214"/>
          <cell r="DY214"/>
          <cell r="DZ214"/>
          <cell r="EA214"/>
          <cell r="EB214"/>
          <cell r="EC214"/>
          <cell r="ED214"/>
          <cell r="EE214"/>
          <cell r="EF214"/>
          <cell r="EG214"/>
          <cell r="EH214"/>
          <cell r="EI214"/>
          <cell r="EJ214"/>
          <cell r="EK214"/>
          <cell r="EL214"/>
          <cell r="EM214"/>
          <cell r="EN214"/>
          <cell r="EO214"/>
          <cell r="EP214"/>
          <cell r="EQ214"/>
          <cell r="ER214"/>
          <cell r="ES214"/>
          <cell r="ET214"/>
          <cell r="EU214"/>
          <cell r="EV214"/>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cell r="AB215"/>
          <cell r="AC215"/>
          <cell r="AD215"/>
          <cell r="AE215"/>
          <cell r="AF215"/>
          <cell r="AG215"/>
          <cell r="AH215"/>
          <cell r="AI215"/>
          <cell r="AJ215"/>
          <cell r="AK215"/>
          <cell r="AL215"/>
          <cell r="AM215"/>
          <cell r="AN215"/>
          <cell r="AO215"/>
          <cell r="AP215"/>
          <cell r="AQ215"/>
          <cell r="AR215"/>
          <cell r="AS215"/>
          <cell r="AT215"/>
          <cell r="AU215"/>
          <cell r="AV215"/>
          <cell r="AW215"/>
          <cell r="AX215"/>
          <cell r="AY215"/>
          <cell r="AZ215"/>
          <cell r="BA215"/>
          <cell r="BB215"/>
          <cell r="BC215"/>
          <cell r="BD215"/>
          <cell r="BE215"/>
          <cell r="BF215"/>
          <cell r="BG215"/>
          <cell r="BH215"/>
          <cell r="BI215"/>
          <cell r="BJ215"/>
          <cell r="BK215"/>
          <cell r="BL215"/>
          <cell r="BM215"/>
          <cell r="BN215"/>
          <cell r="BO215"/>
          <cell r="BP215"/>
          <cell r="BQ215"/>
          <cell r="BR215"/>
          <cell r="BS215"/>
          <cell r="BT215"/>
          <cell r="BU215"/>
          <cell r="BV215"/>
          <cell r="BW215"/>
          <cell r="BX215"/>
          <cell r="BY215"/>
          <cell r="BZ215"/>
          <cell r="CA215"/>
          <cell r="CB215"/>
          <cell r="CC215"/>
          <cell r="CD215"/>
          <cell r="CE215"/>
          <cell r="CF215"/>
          <cell r="CG215">
            <v>125</v>
          </cell>
          <cell r="CH215">
            <v>250</v>
          </cell>
          <cell r="CI215">
            <v>375</v>
          </cell>
          <cell r="CJ215">
            <v>500</v>
          </cell>
          <cell r="CK215">
            <v>500</v>
          </cell>
          <cell r="CL215">
            <v>500</v>
          </cell>
          <cell r="CM215">
            <v>500</v>
          </cell>
          <cell r="CN215">
            <v>500</v>
          </cell>
          <cell r="CO215"/>
          <cell r="CP215"/>
          <cell r="CQ215"/>
          <cell r="CR215"/>
          <cell r="CS215"/>
          <cell r="CT215"/>
          <cell r="CU215"/>
          <cell r="CV215"/>
          <cell r="CW215"/>
          <cell r="CX215"/>
          <cell r="CY215"/>
          <cell r="CZ215"/>
          <cell r="DA215"/>
          <cell r="DB215"/>
          <cell r="DC215"/>
          <cell r="DD215"/>
          <cell r="DE215"/>
          <cell r="DF215"/>
          <cell r="DG215"/>
          <cell r="DH215"/>
          <cell r="DI215"/>
          <cell r="DJ215"/>
          <cell r="DK215"/>
          <cell r="DL215"/>
          <cell r="DM215"/>
          <cell r="DN215"/>
          <cell r="DO215"/>
          <cell r="DP215"/>
          <cell r="DQ215"/>
          <cell r="DR215"/>
          <cell r="DS215"/>
          <cell r="DT215"/>
          <cell r="DU215"/>
          <cell r="DV215"/>
          <cell r="DW215"/>
          <cell r="DX215"/>
          <cell r="DY215"/>
          <cell r="DZ215"/>
          <cell r="EA215"/>
          <cell r="EB215"/>
          <cell r="EC215"/>
          <cell r="ED215"/>
          <cell r="EE215"/>
          <cell r="EF215"/>
          <cell r="EG215"/>
          <cell r="EH215"/>
          <cell r="EI215"/>
          <cell r="EJ215"/>
          <cell r="EK215"/>
          <cell r="EL215"/>
          <cell r="EM215"/>
          <cell r="EN215"/>
          <cell r="EO215"/>
          <cell r="EP215"/>
          <cell r="EQ215"/>
          <cell r="ER215"/>
          <cell r="ES215"/>
          <cell r="ET215"/>
          <cell r="EU215"/>
          <cell r="EV215"/>
        </row>
        <row r="217">
          <cell r="T217" t="str">
            <v>BUDGET FORECAST</v>
          </cell>
          <cell r="AA217"/>
          <cell r="AB217"/>
          <cell r="AC217"/>
          <cell r="AD217"/>
          <cell r="AE217"/>
          <cell r="AF217"/>
          <cell r="AG217"/>
          <cell r="AH217"/>
          <cell r="AI217"/>
          <cell r="AJ217"/>
          <cell r="AK217"/>
          <cell r="AL217"/>
          <cell r="AM217"/>
          <cell r="AN217"/>
          <cell r="AO217"/>
          <cell r="AP217"/>
          <cell r="AQ217"/>
          <cell r="AR217"/>
          <cell r="AS217"/>
          <cell r="AT217"/>
          <cell r="AU217"/>
          <cell r="AV217"/>
          <cell r="AW217"/>
          <cell r="AX217"/>
          <cell r="AY217"/>
          <cell r="AZ217"/>
          <cell r="BA217"/>
          <cell r="BB217"/>
          <cell r="BC217"/>
          <cell r="BD217"/>
          <cell r="BE217"/>
          <cell r="BF217"/>
          <cell r="BG217"/>
          <cell r="BH217"/>
          <cell r="BI217"/>
          <cell r="BJ217"/>
          <cell r="BK217"/>
          <cell r="BL217"/>
          <cell r="BM217"/>
          <cell r="BN217"/>
          <cell r="BO217"/>
          <cell r="BP217"/>
          <cell r="BQ217"/>
          <cell r="BR217"/>
          <cell r="BS217"/>
          <cell r="BT217"/>
          <cell r="BU217"/>
          <cell r="BV217"/>
          <cell r="BW217"/>
          <cell r="BX217">
            <v>35898</v>
          </cell>
          <cell r="BY217">
            <v>35905</v>
          </cell>
          <cell r="BZ217">
            <v>35912</v>
          </cell>
          <cell r="CA217">
            <v>35919</v>
          </cell>
          <cell r="CB217">
            <v>35926</v>
          </cell>
          <cell r="CC217">
            <v>35933</v>
          </cell>
          <cell r="CD217">
            <v>35940</v>
          </cell>
          <cell r="CE217">
            <v>35947</v>
          </cell>
          <cell r="CF217">
            <v>35954</v>
          </cell>
          <cell r="CG217"/>
          <cell r="CH217"/>
          <cell r="CI217"/>
          <cell r="CJ217"/>
          <cell r="CK217"/>
          <cell r="CL217"/>
          <cell r="CM217"/>
          <cell r="CN217"/>
          <cell r="CO217"/>
          <cell r="CP217"/>
          <cell r="CQ217"/>
          <cell r="CR217"/>
          <cell r="CS217"/>
          <cell r="CT217"/>
          <cell r="CU217"/>
          <cell r="CV217"/>
          <cell r="CW217"/>
          <cell r="CX217"/>
          <cell r="CY217"/>
          <cell r="CZ217"/>
          <cell r="DA217"/>
          <cell r="DB217"/>
          <cell r="DC217"/>
          <cell r="DD217"/>
          <cell r="DE217"/>
          <cell r="DF217"/>
          <cell r="DG217"/>
          <cell r="DH217"/>
          <cell r="DI217"/>
          <cell r="DJ217"/>
          <cell r="DK217"/>
          <cell r="DL217"/>
          <cell r="DM217"/>
          <cell r="DN217"/>
          <cell r="DO217"/>
          <cell r="DP217"/>
          <cell r="DQ217"/>
          <cell r="DR217"/>
          <cell r="DS217"/>
          <cell r="DT217"/>
          <cell r="DU217"/>
          <cell r="DV217"/>
          <cell r="DW217"/>
          <cell r="DX217"/>
          <cell r="DY217"/>
          <cell r="DZ217"/>
          <cell r="EA217"/>
          <cell r="EB217"/>
          <cell r="EC217"/>
          <cell r="ED217"/>
          <cell r="EE217"/>
          <cell r="EF217"/>
          <cell r="EG217"/>
          <cell r="EH217"/>
          <cell r="EI217"/>
          <cell r="EJ217"/>
          <cell r="EK217"/>
          <cell r="EL217"/>
          <cell r="EM217"/>
          <cell r="EN217"/>
          <cell r="EO217"/>
          <cell r="EP217"/>
          <cell r="EQ217"/>
          <cell r="ER217"/>
          <cell r="ES217"/>
          <cell r="ET217"/>
          <cell r="EU217"/>
          <cell r="EV217"/>
          <cell r="EW217"/>
          <cell r="EX217"/>
          <cell r="EY217"/>
          <cell r="EZ217"/>
          <cell r="FA217"/>
          <cell r="FB217"/>
          <cell r="FC217"/>
          <cell r="FD217"/>
          <cell r="FE217"/>
          <cell r="FF217"/>
          <cell r="FG217"/>
          <cell r="FH217"/>
          <cell r="FI217"/>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cell r="AB218"/>
          <cell r="AC218"/>
          <cell r="AD218"/>
          <cell r="AE218"/>
          <cell r="AF218"/>
          <cell r="AG218"/>
          <cell r="AH218"/>
          <cell r="AI218"/>
          <cell r="AJ218"/>
          <cell r="AK218"/>
          <cell r="AL218"/>
          <cell r="AM218"/>
          <cell r="AN218"/>
          <cell r="AO218"/>
          <cell r="AP218"/>
          <cell r="AQ218"/>
          <cell r="AR218"/>
          <cell r="AS218"/>
          <cell r="AT218"/>
          <cell r="AU218"/>
          <cell r="AV218"/>
          <cell r="AW218"/>
          <cell r="AX218"/>
          <cell r="AY218"/>
          <cell r="AZ218"/>
          <cell r="BA218"/>
          <cell r="BB218"/>
          <cell r="BC218"/>
          <cell r="BD218"/>
          <cell r="BE218"/>
          <cell r="BF218"/>
          <cell r="BG218"/>
          <cell r="BH218"/>
          <cell r="BI218"/>
          <cell r="BJ218"/>
          <cell r="BK218"/>
          <cell r="BL218"/>
          <cell r="BM218"/>
          <cell r="BN218"/>
          <cell r="BO218"/>
          <cell r="BP218"/>
          <cell r="BQ218"/>
          <cell r="BR218"/>
          <cell r="BS218"/>
          <cell r="BT218"/>
          <cell r="BU218"/>
          <cell r="BV218"/>
          <cell r="BW218"/>
          <cell r="BX218">
            <v>35898</v>
          </cell>
          <cell r="BY218">
            <v>35905</v>
          </cell>
          <cell r="BZ218">
            <v>35912</v>
          </cell>
          <cell r="CA218">
            <v>35919</v>
          </cell>
          <cell r="CB218">
            <v>35926</v>
          </cell>
          <cell r="CC218">
            <v>35933</v>
          </cell>
          <cell r="CD218">
            <v>35940</v>
          </cell>
          <cell r="CE218">
            <v>35947</v>
          </cell>
          <cell r="CF218">
            <v>35954</v>
          </cell>
          <cell r="CG218"/>
          <cell r="CH218"/>
          <cell r="CI218"/>
          <cell r="CJ218"/>
          <cell r="CK218"/>
          <cell r="CL218"/>
          <cell r="CM218"/>
          <cell r="CN218"/>
          <cell r="CO218"/>
          <cell r="CP218"/>
          <cell r="CQ218"/>
          <cell r="CR218"/>
          <cell r="CS218"/>
          <cell r="CT218"/>
          <cell r="CU218"/>
          <cell r="CV218"/>
          <cell r="CW218"/>
          <cell r="CX218"/>
          <cell r="CY218"/>
          <cell r="CZ218"/>
          <cell r="DA218"/>
          <cell r="DB218"/>
          <cell r="DC218"/>
          <cell r="DD218"/>
          <cell r="DE218"/>
          <cell r="DF218"/>
          <cell r="DG218"/>
          <cell r="DH218"/>
          <cell r="DI218"/>
          <cell r="DJ218"/>
          <cell r="DK218"/>
          <cell r="DL218"/>
          <cell r="DM218"/>
          <cell r="DN218"/>
          <cell r="DO218"/>
          <cell r="DP218"/>
          <cell r="DQ218"/>
          <cell r="DR218"/>
          <cell r="DS218"/>
          <cell r="DT218"/>
          <cell r="DU218"/>
          <cell r="DV218"/>
          <cell r="DW218"/>
          <cell r="DX218"/>
          <cell r="DY218"/>
          <cell r="DZ218"/>
          <cell r="EA218"/>
          <cell r="EB218"/>
          <cell r="EC218"/>
          <cell r="ED218"/>
          <cell r="EE218"/>
          <cell r="EF218"/>
          <cell r="EG218"/>
          <cell r="EH218"/>
          <cell r="EI218"/>
          <cell r="EJ218"/>
          <cell r="EK218"/>
          <cell r="EL218"/>
          <cell r="EM218"/>
          <cell r="EN218"/>
          <cell r="EO218"/>
          <cell r="EP218"/>
          <cell r="EQ218"/>
          <cell r="ER218"/>
          <cell r="ES218"/>
          <cell r="ET218"/>
          <cell r="EU218"/>
          <cell r="EV218"/>
          <cell r="EW218"/>
          <cell r="EX218"/>
          <cell r="EY218"/>
          <cell r="EZ218"/>
          <cell r="FA218"/>
          <cell r="FB218"/>
          <cell r="FC218"/>
          <cell r="FD218"/>
          <cell r="FE218"/>
          <cell r="FF218"/>
          <cell r="FG218"/>
          <cell r="FH218"/>
          <cell r="FI218"/>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cell r="AB219"/>
          <cell r="AC219"/>
          <cell r="AD219"/>
          <cell r="AE219"/>
          <cell r="AF219"/>
          <cell r="AG219"/>
          <cell r="AH219"/>
          <cell r="AI219"/>
          <cell r="AJ219"/>
          <cell r="AK219"/>
          <cell r="AL219"/>
          <cell r="AM219"/>
          <cell r="AN219"/>
          <cell r="AO219"/>
          <cell r="AP219"/>
          <cell r="AQ219"/>
          <cell r="AR219"/>
          <cell r="AS219"/>
          <cell r="AT219"/>
          <cell r="AU219"/>
          <cell r="AV219"/>
          <cell r="AW219"/>
          <cell r="AX219"/>
          <cell r="AY219"/>
          <cell r="AZ219"/>
          <cell r="BA219"/>
          <cell r="BB219"/>
          <cell r="BC219"/>
          <cell r="BD219"/>
          <cell r="BE219"/>
          <cell r="BF219"/>
          <cell r="BG219"/>
          <cell r="BH219"/>
          <cell r="BI219"/>
          <cell r="BJ219"/>
          <cell r="BK219"/>
          <cell r="BL219"/>
          <cell r="BM219"/>
          <cell r="BN219"/>
          <cell r="BO219"/>
          <cell r="BP219"/>
          <cell r="BQ219"/>
          <cell r="BR219"/>
          <cell r="BS219"/>
          <cell r="BT219"/>
          <cell r="BU219"/>
          <cell r="BV219"/>
          <cell r="BW219"/>
          <cell r="BX219">
            <v>3750</v>
          </cell>
          <cell r="BY219">
            <v>7500</v>
          </cell>
          <cell r="BZ219">
            <v>11250</v>
          </cell>
          <cell r="CA219">
            <v>15000</v>
          </cell>
          <cell r="CB219">
            <v>15000</v>
          </cell>
          <cell r="CC219">
            <v>15000</v>
          </cell>
          <cell r="CD219">
            <v>15000</v>
          </cell>
          <cell r="CE219">
            <v>15000</v>
          </cell>
          <cell r="CF219">
            <v>15000</v>
          </cell>
          <cell r="CG219"/>
          <cell r="CH219"/>
          <cell r="CI219"/>
          <cell r="CJ219"/>
          <cell r="CK219"/>
          <cell r="CL219"/>
          <cell r="CM219"/>
          <cell r="CN219"/>
          <cell r="CO219"/>
          <cell r="CP219"/>
          <cell r="CQ219"/>
          <cell r="CR219"/>
          <cell r="CS219"/>
          <cell r="CT219"/>
          <cell r="CU219"/>
          <cell r="CV219"/>
          <cell r="CW219"/>
          <cell r="CX219"/>
          <cell r="CY219"/>
          <cell r="CZ219"/>
          <cell r="DA219"/>
          <cell r="DB219"/>
          <cell r="DC219"/>
          <cell r="DD219"/>
          <cell r="DE219"/>
          <cell r="DF219"/>
          <cell r="DG219"/>
          <cell r="DH219"/>
          <cell r="DI219"/>
          <cell r="DJ219"/>
          <cell r="DK219"/>
          <cell r="DL219"/>
          <cell r="DM219"/>
          <cell r="DN219"/>
          <cell r="DO219"/>
          <cell r="DP219"/>
          <cell r="DQ219"/>
          <cell r="DR219"/>
          <cell r="DS219"/>
          <cell r="DT219"/>
          <cell r="DU219"/>
          <cell r="DV219"/>
          <cell r="DW219"/>
          <cell r="DX219"/>
          <cell r="DY219"/>
          <cell r="DZ219"/>
          <cell r="EA219"/>
          <cell r="EB219"/>
          <cell r="EC219"/>
          <cell r="ED219"/>
          <cell r="EE219"/>
          <cell r="EF219"/>
          <cell r="EG219"/>
          <cell r="EH219"/>
          <cell r="EI219"/>
          <cell r="EJ219"/>
          <cell r="EK219"/>
          <cell r="EL219"/>
          <cell r="EM219"/>
          <cell r="EN219"/>
          <cell r="EO219"/>
          <cell r="EP219"/>
          <cell r="EQ219"/>
          <cell r="ER219"/>
          <cell r="ES219"/>
          <cell r="ET219"/>
          <cell r="EU219"/>
          <cell r="EV219"/>
          <cell r="EW219"/>
          <cell r="EX219"/>
          <cell r="EY219"/>
          <cell r="EZ219"/>
          <cell r="FA219"/>
          <cell r="FB219"/>
          <cell r="FC219"/>
          <cell r="FD219"/>
          <cell r="FE219"/>
          <cell r="FF219"/>
          <cell r="FG219"/>
          <cell r="FH219"/>
          <cell r="FI219"/>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cell r="AB220"/>
          <cell r="AC220"/>
          <cell r="AD220"/>
          <cell r="AE220"/>
          <cell r="AF220"/>
          <cell r="AG220"/>
          <cell r="AH220"/>
          <cell r="AI220"/>
          <cell r="AJ220"/>
          <cell r="AK220"/>
          <cell r="AL220"/>
          <cell r="AM220"/>
          <cell r="AN220"/>
          <cell r="AO220"/>
          <cell r="AP220"/>
          <cell r="AQ220"/>
          <cell r="AR220"/>
          <cell r="AS220"/>
          <cell r="AT220"/>
          <cell r="AU220"/>
          <cell r="AV220"/>
          <cell r="AW220"/>
          <cell r="AX220"/>
          <cell r="AY220"/>
          <cell r="AZ220"/>
          <cell r="BA220"/>
          <cell r="BB220"/>
          <cell r="BC220"/>
          <cell r="BD220"/>
          <cell r="BE220"/>
          <cell r="BF220"/>
          <cell r="BG220"/>
          <cell r="BH220"/>
          <cell r="BI220"/>
          <cell r="BJ220"/>
          <cell r="BK220"/>
          <cell r="BL220"/>
          <cell r="BM220"/>
          <cell r="BN220"/>
          <cell r="BO220"/>
          <cell r="BP220"/>
          <cell r="BQ220"/>
          <cell r="BR220"/>
          <cell r="BS220"/>
          <cell r="BT220"/>
          <cell r="BU220"/>
          <cell r="BV220"/>
          <cell r="BW220"/>
          <cell r="BX220"/>
          <cell r="BY220"/>
          <cell r="BZ220"/>
          <cell r="CA220"/>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cell r="CN220"/>
          <cell r="CO220"/>
          <cell r="CP220"/>
          <cell r="CQ220"/>
          <cell r="CR220"/>
          <cell r="CS220"/>
          <cell r="CT220"/>
          <cell r="CU220"/>
          <cell r="CV220"/>
          <cell r="CW220"/>
          <cell r="CX220"/>
          <cell r="CY220"/>
          <cell r="CZ220"/>
          <cell r="DA220"/>
          <cell r="DB220"/>
          <cell r="DC220"/>
          <cell r="DD220"/>
          <cell r="DE220"/>
          <cell r="DF220"/>
          <cell r="DG220"/>
          <cell r="DH220"/>
          <cell r="DI220"/>
          <cell r="DJ220"/>
          <cell r="DK220"/>
          <cell r="DL220"/>
          <cell r="DM220"/>
          <cell r="DN220"/>
          <cell r="DO220"/>
          <cell r="DP220"/>
          <cell r="DQ220"/>
          <cell r="DR220"/>
          <cell r="DS220"/>
          <cell r="DT220"/>
          <cell r="DU220"/>
          <cell r="DV220"/>
          <cell r="DW220"/>
          <cell r="DX220"/>
          <cell r="DY220"/>
          <cell r="DZ220"/>
          <cell r="EA220"/>
          <cell r="EB220"/>
          <cell r="EC220"/>
          <cell r="ED220"/>
          <cell r="EE220"/>
          <cell r="EF220"/>
          <cell r="EG220"/>
          <cell r="EH220"/>
          <cell r="EI220"/>
          <cell r="EJ220"/>
          <cell r="EK220"/>
          <cell r="EL220"/>
          <cell r="EM220"/>
          <cell r="EN220"/>
          <cell r="EO220"/>
          <cell r="EP220"/>
          <cell r="EQ220"/>
          <cell r="ER220"/>
          <cell r="ES220"/>
          <cell r="ET220"/>
          <cell r="EU220"/>
          <cell r="EV220"/>
          <cell r="EW220"/>
          <cell r="EX220"/>
          <cell r="EY220"/>
          <cell r="EZ220"/>
          <cell r="FA220"/>
          <cell r="FB220"/>
          <cell r="FC220"/>
          <cell r="FD220"/>
          <cell r="FE220"/>
          <cell r="FF220"/>
          <cell r="FG220"/>
          <cell r="FH220"/>
          <cell r="FI220"/>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cell r="AB221"/>
          <cell r="AC221"/>
          <cell r="AD221"/>
          <cell r="AE221"/>
          <cell r="AF221"/>
          <cell r="AG221"/>
          <cell r="AH221"/>
          <cell r="AI221"/>
          <cell r="AJ221"/>
          <cell r="AK221"/>
          <cell r="AL221"/>
          <cell r="AM221"/>
          <cell r="AN221"/>
          <cell r="AO221"/>
          <cell r="AP221"/>
          <cell r="AQ221"/>
          <cell r="AR221"/>
          <cell r="AS221"/>
          <cell r="AT221"/>
          <cell r="AU221"/>
          <cell r="AV221"/>
          <cell r="AW221"/>
          <cell r="AX221"/>
          <cell r="AY221"/>
          <cell r="AZ221"/>
          <cell r="BA221"/>
          <cell r="BB221"/>
          <cell r="BC221"/>
          <cell r="BD221"/>
          <cell r="BE221"/>
          <cell r="BF221"/>
          <cell r="BG221"/>
          <cell r="BH221"/>
          <cell r="BI221"/>
          <cell r="BJ221"/>
          <cell r="BK221"/>
          <cell r="BL221"/>
          <cell r="BM221"/>
          <cell r="BN221"/>
          <cell r="BO221"/>
          <cell r="BP221"/>
          <cell r="BQ221"/>
          <cell r="BR221"/>
          <cell r="BS221"/>
          <cell r="BT221"/>
          <cell r="BU221"/>
          <cell r="BV221"/>
          <cell r="BW221"/>
          <cell r="BX221"/>
          <cell r="BY221"/>
          <cell r="BZ221"/>
          <cell r="CA221"/>
          <cell r="CB221">
            <v>0</v>
          </cell>
          <cell r="CC221">
            <v>0</v>
          </cell>
          <cell r="CD221">
            <v>0</v>
          </cell>
          <cell r="CE221">
            <v>18750</v>
          </cell>
          <cell r="CF221">
            <v>37500</v>
          </cell>
          <cell r="CG221">
            <v>56250</v>
          </cell>
          <cell r="CH221">
            <v>75000</v>
          </cell>
          <cell r="CI221">
            <v>75000</v>
          </cell>
          <cell r="CJ221">
            <v>75000</v>
          </cell>
          <cell r="CK221">
            <v>75000</v>
          </cell>
          <cell r="CL221">
            <v>75000</v>
          </cell>
          <cell r="CM221"/>
          <cell r="CN221"/>
          <cell r="CO221"/>
          <cell r="CP221"/>
          <cell r="CQ221"/>
          <cell r="CR221"/>
          <cell r="CS221"/>
          <cell r="CT221"/>
          <cell r="CU221"/>
          <cell r="CV221"/>
          <cell r="CW221"/>
          <cell r="CX221"/>
          <cell r="CY221"/>
          <cell r="CZ221"/>
          <cell r="DA221"/>
          <cell r="DB221"/>
          <cell r="DC221"/>
          <cell r="DD221"/>
          <cell r="DE221"/>
          <cell r="DF221"/>
          <cell r="DG221"/>
          <cell r="DH221"/>
          <cell r="DI221"/>
          <cell r="DJ221"/>
          <cell r="DK221"/>
          <cell r="DL221"/>
          <cell r="DM221"/>
          <cell r="DN221"/>
          <cell r="DO221"/>
          <cell r="DP221"/>
          <cell r="DQ221"/>
          <cell r="DR221"/>
          <cell r="DS221"/>
          <cell r="DT221"/>
          <cell r="DU221"/>
          <cell r="DV221"/>
          <cell r="DW221"/>
          <cell r="DX221"/>
          <cell r="DY221"/>
          <cell r="DZ221"/>
          <cell r="EA221"/>
          <cell r="EB221"/>
          <cell r="EC221"/>
          <cell r="ED221"/>
          <cell r="EE221"/>
          <cell r="EF221"/>
          <cell r="EG221"/>
          <cell r="EH221"/>
          <cell r="EI221"/>
          <cell r="EJ221"/>
          <cell r="EK221"/>
          <cell r="EL221"/>
          <cell r="EM221"/>
          <cell r="EN221"/>
          <cell r="EO221"/>
          <cell r="EP221"/>
          <cell r="EQ221"/>
          <cell r="ER221"/>
          <cell r="ES221"/>
          <cell r="ET221"/>
          <cell r="EU221"/>
          <cell r="EV221"/>
          <cell r="EW221"/>
          <cell r="EX221"/>
          <cell r="EY221"/>
          <cell r="EZ221"/>
          <cell r="FA221"/>
          <cell r="FB221"/>
          <cell r="FC221"/>
          <cell r="FD221"/>
          <cell r="FE221"/>
          <cell r="FF221"/>
          <cell r="FG221"/>
          <cell r="FH221"/>
          <cell r="FI221"/>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cell r="AB222"/>
          <cell r="AC222"/>
          <cell r="AD222"/>
          <cell r="AE222"/>
          <cell r="AF222"/>
          <cell r="AG222"/>
          <cell r="AH222"/>
          <cell r="AI222"/>
          <cell r="AJ222"/>
          <cell r="AK222"/>
          <cell r="AL222"/>
          <cell r="AM222"/>
          <cell r="AN222"/>
          <cell r="AO222"/>
          <cell r="AP222"/>
          <cell r="AQ222"/>
          <cell r="AR222"/>
          <cell r="AS222"/>
          <cell r="AT222"/>
          <cell r="AU222"/>
          <cell r="AV222"/>
          <cell r="AW222"/>
          <cell r="AX222"/>
          <cell r="AY222"/>
          <cell r="AZ222"/>
          <cell r="BA222"/>
          <cell r="BB222"/>
          <cell r="BC222"/>
          <cell r="BD222"/>
          <cell r="BE222"/>
          <cell r="BF222"/>
          <cell r="BG222"/>
          <cell r="BH222"/>
          <cell r="BI222"/>
          <cell r="BJ222"/>
          <cell r="BK222"/>
          <cell r="BL222"/>
          <cell r="BM222"/>
          <cell r="BN222"/>
          <cell r="BO222"/>
          <cell r="BP222"/>
          <cell r="BQ222"/>
          <cell r="BR222"/>
          <cell r="BS222"/>
          <cell r="BT222"/>
          <cell r="BU222"/>
          <cell r="BV222"/>
          <cell r="BW222"/>
          <cell r="BX222"/>
          <cell r="BY222"/>
          <cell r="BZ222"/>
          <cell r="CA222"/>
          <cell r="CB222"/>
          <cell r="CC222"/>
          <cell r="CD222"/>
          <cell r="CE222"/>
          <cell r="CF222"/>
          <cell r="CG222">
            <v>35961</v>
          </cell>
          <cell r="CH222">
            <v>35968</v>
          </cell>
          <cell r="CI222">
            <v>35975</v>
          </cell>
          <cell r="CJ222">
            <v>35982</v>
          </cell>
          <cell r="CK222">
            <v>35989</v>
          </cell>
          <cell r="CL222">
            <v>35996</v>
          </cell>
          <cell r="CM222">
            <v>36003</v>
          </cell>
          <cell r="CN222">
            <v>36010</v>
          </cell>
          <cell r="CO222"/>
          <cell r="CP222"/>
          <cell r="CQ222"/>
          <cell r="CR222"/>
          <cell r="CS222"/>
          <cell r="CT222"/>
          <cell r="CU222"/>
          <cell r="CV222"/>
          <cell r="CW222"/>
          <cell r="CX222"/>
          <cell r="CY222"/>
          <cell r="CZ222"/>
          <cell r="DA222"/>
          <cell r="DB222"/>
          <cell r="DC222"/>
          <cell r="DD222"/>
          <cell r="DE222"/>
          <cell r="DF222"/>
          <cell r="DG222"/>
          <cell r="DH222"/>
          <cell r="DI222"/>
          <cell r="DJ222"/>
          <cell r="DK222"/>
          <cell r="DL222"/>
          <cell r="DM222"/>
          <cell r="DN222"/>
          <cell r="DO222"/>
          <cell r="DP222"/>
          <cell r="DQ222"/>
          <cell r="DR222"/>
          <cell r="DS222"/>
          <cell r="DT222"/>
          <cell r="DU222"/>
          <cell r="DV222"/>
          <cell r="DW222"/>
          <cell r="DX222"/>
          <cell r="DY222"/>
          <cell r="DZ222"/>
          <cell r="EA222"/>
          <cell r="EB222"/>
          <cell r="EC222"/>
          <cell r="ED222"/>
          <cell r="EE222"/>
          <cell r="EF222"/>
          <cell r="EG222"/>
          <cell r="EH222"/>
          <cell r="EI222"/>
          <cell r="EJ222"/>
          <cell r="EK222"/>
          <cell r="EL222"/>
          <cell r="EM222"/>
          <cell r="EN222"/>
          <cell r="EO222"/>
          <cell r="EP222"/>
          <cell r="EQ222"/>
          <cell r="ER222"/>
          <cell r="ES222"/>
          <cell r="ET222"/>
          <cell r="EU222"/>
          <cell r="EV222"/>
          <cell r="EW222"/>
          <cell r="EX222"/>
          <cell r="EY222"/>
          <cell r="EZ222"/>
          <cell r="FA222"/>
          <cell r="FB222"/>
          <cell r="FC222"/>
          <cell r="FD222"/>
          <cell r="FE222"/>
          <cell r="FF222"/>
          <cell r="FG222"/>
          <cell r="FH222"/>
          <cell r="FI222"/>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cell r="AB223"/>
          <cell r="AC223"/>
          <cell r="AD223"/>
          <cell r="AE223"/>
          <cell r="AF223"/>
          <cell r="AG223"/>
          <cell r="AH223"/>
          <cell r="AI223"/>
          <cell r="AJ223"/>
          <cell r="AK223"/>
          <cell r="AL223"/>
          <cell r="AM223"/>
          <cell r="AN223"/>
          <cell r="AO223"/>
          <cell r="AP223"/>
          <cell r="AQ223"/>
          <cell r="AR223"/>
          <cell r="AS223"/>
          <cell r="AT223"/>
          <cell r="AU223"/>
          <cell r="AV223"/>
          <cell r="AW223"/>
          <cell r="AX223"/>
          <cell r="AY223"/>
          <cell r="AZ223"/>
          <cell r="BA223"/>
          <cell r="BB223"/>
          <cell r="BC223"/>
          <cell r="BD223"/>
          <cell r="BE223"/>
          <cell r="BF223"/>
          <cell r="BG223"/>
          <cell r="BH223"/>
          <cell r="BI223"/>
          <cell r="BJ223"/>
          <cell r="BK223"/>
          <cell r="BL223"/>
          <cell r="BM223"/>
          <cell r="BN223"/>
          <cell r="BO223"/>
          <cell r="BP223"/>
          <cell r="BQ223"/>
          <cell r="BR223"/>
          <cell r="BS223"/>
          <cell r="BT223"/>
          <cell r="BU223"/>
          <cell r="BV223"/>
          <cell r="BW223"/>
          <cell r="BX223"/>
          <cell r="BY223"/>
          <cell r="BZ223"/>
          <cell r="CA223"/>
          <cell r="CB223"/>
          <cell r="CC223"/>
          <cell r="CD223"/>
          <cell r="CE223"/>
          <cell r="CF223"/>
          <cell r="CG223">
            <v>1000</v>
          </cell>
          <cell r="CH223">
            <v>2000</v>
          </cell>
          <cell r="CI223">
            <v>3000</v>
          </cell>
          <cell r="CJ223">
            <v>4000</v>
          </cell>
          <cell r="CK223">
            <v>4000</v>
          </cell>
          <cell r="CL223">
            <v>4000</v>
          </cell>
          <cell r="CM223">
            <v>4000</v>
          </cell>
          <cell r="CN223">
            <v>4000</v>
          </cell>
          <cell r="CO223"/>
          <cell r="CP223"/>
          <cell r="CQ223"/>
          <cell r="CR223"/>
          <cell r="CS223"/>
          <cell r="CT223"/>
          <cell r="CU223"/>
          <cell r="CV223"/>
          <cell r="CW223"/>
          <cell r="CX223"/>
          <cell r="CY223"/>
          <cell r="CZ223"/>
          <cell r="DA223"/>
          <cell r="DB223"/>
          <cell r="DC223"/>
          <cell r="DD223"/>
          <cell r="DE223"/>
          <cell r="DF223"/>
          <cell r="DG223"/>
          <cell r="DH223"/>
          <cell r="DI223"/>
          <cell r="DJ223"/>
          <cell r="DK223"/>
          <cell r="DL223"/>
          <cell r="DM223"/>
          <cell r="DN223"/>
          <cell r="DO223"/>
          <cell r="DP223"/>
          <cell r="DQ223"/>
          <cell r="DR223"/>
          <cell r="DS223"/>
          <cell r="DT223"/>
          <cell r="DU223"/>
          <cell r="DV223"/>
          <cell r="DW223"/>
          <cell r="DX223"/>
          <cell r="DY223"/>
          <cell r="DZ223"/>
          <cell r="EA223"/>
          <cell r="EB223"/>
          <cell r="EC223"/>
          <cell r="ED223"/>
          <cell r="EE223"/>
          <cell r="EF223"/>
          <cell r="EG223"/>
          <cell r="EH223"/>
          <cell r="EI223"/>
          <cell r="EJ223"/>
          <cell r="EK223"/>
          <cell r="EL223"/>
          <cell r="EM223"/>
          <cell r="EN223"/>
          <cell r="EO223"/>
          <cell r="EP223"/>
          <cell r="EQ223"/>
          <cell r="ER223"/>
          <cell r="ES223"/>
          <cell r="ET223"/>
          <cell r="EU223"/>
          <cell r="EV223"/>
          <cell r="EW223"/>
          <cell r="EX223"/>
          <cell r="EY223"/>
          <cell r="EZ223"/>
          <cell r="FA223"/>
          <cell r="FB223"/>
          <cell r="FC223"/>
          <cell r="FD223"/>
          <cell r="FE223"/>
          <cell r="FF223"/>
          <cell r="FG223"/>
          <cell r="FH223"/>
          <cell r="FI223"/>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cell r="AB228"/>
          <cell r="AC228"/>
          <cell r="AD228"/>
          <cell r="AE228"/>
          <cell r="AF228"/>
          <cell r="AG228"/>
          <cell r="AH228"/>
          <cell r="AI228"/>
          <cell r="AJ228"/>
          <cell r="AK228"/>
          <cell r="AL228"/>
          <cell r="AM228"/>
          <cell r="AN228"/>
          <cell r="AO228"/>
          <cell r="AP228"/>
          <cell r="AQ228"/>
          <cell r="AR228"/>
          <cell r="AS228"/>
          <cell r="AT228"/>
          <cell r="AU228"/>
          <cell r="AV228"/>
          <cell r="AW228"/>
          <cell r="AX228"/>
          <cell r="AY228"/>
          <cell r="AZ228"/>
          <cell r="BA228"/>
          <cell r="BB228"/>
          <cell r="BC228"/>
          <cell r="BD228"/>
          <cell r="BE228"/>
          <cell r="BF228"/>
          <cell r="BG228"/>
          <cell r="BH228"/>
          <cell r="BI228"/>
          <cell r="BJ228"/>
          <cell r="BK228"/>
          <cell r="BL228"/>
          <cell r="BM228"/>
          <cell r="BN228"/>
          <cell r="BO228"/>
          <cell r="BP228"/>
          <cell r="BQ228"/>
          <cell r="BR228"/>
          <cell r="BS228"/>
          <cell r="BT228"/>
          <cell r="BU228"/>
          <cell r="BV228"/>
          <cell r="BW228"/>
          <cell r="BX228"/>
          <cell r="BY228"/>
          <cell r="BZ228"/>
          <cell r="CA228"/>
          <cell r="CB228"/>
          <cell r="CC228"/>
          <cell r="CD228"/>
          <cell r="CE228"/>
          <cell r="CF228"/>
          <cell r="CG228"/>
          <cell r="CH228"/>
          <cell r="CI228"/>
          <cell r="CJ228"/>
          <cell r="CK228"/>
          <cell r="CL228"/>
          <cell r="CM228"/>
          <cell r="CN228"/>
          <cell r="CO228"/>
          <cell r="CP228"/>
          <cell r="CQ228"/>
          <cell r="CR228"/>
          <cell r="CS228"/>
          <cell r="CT228"/>
          <cell r="CU228"/>
          <cell r="CV228"/>
          <cell r="CW228"/>
          <cell r="CX228"/>
          <cell r="CY228"/>
          <cell r="CZ228"/>
          <cell r="DA228"/>
          <cell r="DB228"/>
          <cell r="DC228"/>
          <cell r="DD228"/>
          <cell r="DE228"/>
          <cell r="DF228"/>
          <cell r="DG228"/>
          <cell r="DH228"/>
          <cell r="DI228"/>
          <cell r="DJ228"/>
          <cell r="DK228"/>
          <cell r="DL228"/>
          <cell r="DM228"/>
          <cell r="DN228"/>
          <cell r="DO228"/>
          <cell r="DP228"/>
          <cell r="DQ228"/>
          <cell r="DR228"/>
          <cell r="DS228"/>
          <cell r="DT228"/>
          <cell r="DU228"/>
          <cell r="DV228"/>
          <cell r="DW228"/>
          <cell r="DX228"/>
          <cell r="DY228"/>
          <cell r="DZ228"/>
          <cell r="EA228"/>
          <cell r="EB228"/>
          <cell r="EC228"/>
          <cell r="ED228"/>
          <cell r="EE228"/>
          <cell r="EF228"/>
          <cell r="EG228"/>
          <cell r="EH228"/>
          <cell r="EI228"/>
          <cell r="EJ228"/>
          <cell r="EK228"/>
          <cell r="EL228"/>
          <cell r="EM228"/>
          <cell r="EN228"/>
          <cell r="EO228"/>
          <cell r="EP228"/>
          <cell r="EQ228"/>
          <cell r="ER228"/>
          <cell r="ES228"/>
          <cell r="ET228"/>
          <cell r="EU228"/>
          <cell r="EV228"/>
        </row>
        <row r="229">
          <cell r="V229" t="str">
            <v>PROJECTED STREET</v>
          </cell>
          <cell r="X229">
            <v>36122.220141999998</v>
          </cell>
          <cell r="AA229"/>
          <cell r="AB229"/>
          <cell r="AC229"/>
          <cell r="AD229"/>
          <cell r="AE229"/>
          <cell r="AF229"/>
          <cell r="AG229"/>
          <cell r="AH229"/>
          <cell r="AI229"/>
          <cell r="AJ229"/>
          <cell r="AK229"/>
          <cell r="AL229"/>
          <cell r="AM229"/>
          <cell r="AN229"/>
          <cell r="AO229"/>
          <cell r="AP229"/>
          <cell r="AQ229"/>
          <cell r="AR229"/>
          <cell r="AS229"/>
          <cell r="AT229"/>
          <cell r="AU229"/>
          <cell r="AV229"/>
          <cell r="AW229"/>
          <cell r="AX229"/>
          <cell r="AY229"/>
          <cell r="AZ229"/>
          <cell r="BA229"/>
          <cell r="BB229"/>
          <cell r="BC229"/>
          <cell r="BD229"/>
          <cell r="BE229"/>
          <cell r="BF229"/>
          <cell r="BG229"/>
          <cell r="BH229"/>
          <cell r="BI229"/>
          <cell r="BJ229"/>
          <cell r="BK229"/>
          <cell r="BL229"/>
          <cell r="BM229"/>
          <cell r="BN229"/>
          <cell r="BO229"/>
          <cell r="BP229"/>
          <cell r="BQ229"/>
          <cell r="BR229"/>
          <cell r="BS229"/>
          <cell r="BT229"/>
          <cell r="BU229"/>
          <cell r="BV229"/>
          <cell r="BW229"/>
          <cell r="BX229"/>
          <cell r="BY229"/>
          <cell r="BZ229"/>
          <cell r="CA229"/>
          <cell r="CB229"/>
          <cell r="CC229"/>
          <cell r="CD229"/>
          <cell r="CE229"/>
          <cell r="CF229"/>
          <cell r="CG229"/>
          <cell r="CH229"/>
          <cell r="CI229"/>
          <cell r="CJ229"/>
          <cell r="CK229"/>
          <cell r="CL229"/>
          <cell r="CM229"/>
          <cell r="CN229"/>
          <cell r="CO229"/>
          <cell r="CP229"/>
          <cell r="CQ229"/>
          <cell r="CR229"/>
          <cell r="CS229"/>
          <cell r="CT229"/>
          <cell r="CU229"/>
          <cell r="CV229"/>
          <cell r="CW229"/>
          <cell r="CX229"/>
          <cell r="CY229"/>
          <cell r="CZ229"/>
          <cell r="DA229"/>
          <cell r="DB229"/>
          <cell r="DC229"/>
          <cell r="DD229"/>
          <cell r="DE229"/>
          <cell r="DF229"/>
          <cell r="DG229"/>
          <cell r="DH229"/>
          <cell r="DI229"/>
          <cell r="DJ229"/>
          <cell r="DK229"/>
          <cell r="DL229"/>
          <cell r="DM229"/>
          <cell r="DN229"/>
          <cell r="DO229"/>
          <cell r="DP229"/>
          <cell r="DQ229"/>
          <cell r="DR229"/>
          <cell r="DS229"/>
          <cell r="DT229"/>
          <cell r="DU229"/>
          <cell r="DV229"/>
          <cell r="DW229"/>
          <cell r="DX229"/>
          <cell r="DY229"/>
          <cell r="DZ229"/>
          <cell r="EA229"/>
          <cell r="EB229"/>
          <cell r="EC229"/>
          <cell r="ED229"/>
          <cell r="EE229"/>
          <cell r="EF229"/>
          <cell r="EG229"/>
          <cell r="EH229"/>
          <cell r="EI229"/>
          <cell r="EJ229"/>
          <cell r="EK229"/>
          <cell r="EL229"/>
          <cell r="EM229"/>
          <cell r="EN229"/>
          <cell r="EO229"/>
          <cell r="EP229"/>
          <cell r="EQ229"/>
          <cell r="ER229"/>
          <cell r="ES229"/>
          <cell r="ET229"/>
          <cell r="EU229"/>
          <cell r="EV229"/>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cell r="AB232"/>
          <cell r="AC232"/>
          <cell r="AD232"/>
          <cell r="AE232"/>
          <cell r="AF232"/>
          <cell r="AG232"/>
          <cell r="AH232"/>
          <cell r="AI232"/>
          <cell r="AJ232"/>
          <cell r="AK232"/>
          <cell r="AL232"/>
          <cell r="AM232"/>
          <cell r="AN232"/>
          <cell r="AO232"/>
          <cell r="AP232"/>
          <cell r="AQ232"/>
          <cell r="AR232"/>
          <cell r="AS232"/>
          <cell r="AT232"/>
          <cell r="AU232"/>
          <cell r="AV232"/>
          <cell r="AW232"/>
          <cell r="AX232"/>
          <cell r="AY232"/>
          <cell r="AZ232"/>
          <cell r="BA232"/>
          <cell r="BB232"/>
          <cell r="BC232"/>
          <cell r="BD232"/>
          <cell r="BE232"/>
          <cell r="BF232"/>
          <cell r="BG232"/>
          <cell r="BH232"/>
          <cell r="BI232"/>
          <cell r="BJ232"/>
          <cell r="BK232"/>
          <cell r="BL232"/>
          <cell r="BM232"/>
          <cell r="BN232"/>
          <cell r="BO232"/>
          <cell r="BP232"/>
          <cell r="BQ232"/>
          <cell r="BR232"/>
          <cell r="BS232"/>
          <cell r="BT232"/>
          <cell r="BU232"/>
          <cell r="BV232"/>
          <cell r="BW232"/>
          <cell r="BX232"/>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cell r="CP232"/>
          <cell r="CQ232"/>
          <cell r="CR232"/>
          <cell r="CS232"/>
          <cell r="CT232"/>
          <cell r="CU232"/>
          <cell r="CV232"/>
          <cell r="CW232"/>
          <cell r="CX232"/>
          <cell r="CY232"/>
          <cell r="CZ232"/>
          <cell r="DA232"/>
          <cell r="DB232"/>
          <cell r="DC232"/>
          <cell r="DD232"/>
          <cell r="DE232"/>
          <cell r="DF232"/>
          <cell r="DG232"/>
          <cell r="DH232"/>
          <cell r="DI232"/>
          <cell r="DJ232"/>
          <cell r="DK232"/>
          <cell r="DL232"/>
          <cell r="DM232"/>
          <cell r="DN232"/>
          <cell r="DO232"/>
          <cell r="DP232"/>
          <cell r="DQ232"/>
          <cell r="DR232"/>
          <cell r="DS232"/>
          <cell r="DT232"/>
          <cell r="DU232"/>
          <cell r="DV232"/>
          <cell r="DW232"/>
          <cell r="DX232"/>
          <cell r="DY232"/>
          <cell r="DZ232"/>
          <cell r="EA232"/>
          <cell r="EB232"/>
          <cell r="EC232"/>
          <cell r="ED232"/>
          <cell r="EE232"/>
          <cell r="EF232"/>
          <cell r="EG232"/>
          <cell r="EH232"/>
          <cell r="EI232"/>
          <cell r="EJ232"/>
          <cell r="EK232"/>
          <cell r="EL232"/>
          <cell r="EM232"/>
          <cell r="EN232"/>
          <cell r="EO232"/>
          <cell r="EP232"/>
          <cell r="EQ232"/>
          <cell r="ER232"/>
          <cell r="ES232"/>
          <cell r="ET232"/>
          <cell r="EU232"/>
          <cell r="EV232"/>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cell r="AB233"/>
          <cell r="AC233"/>
          <cell r="AD233"/>
          <cell r="AE233"/>
          <cell r="AF233"/>
          <cell r="AG233"/>
          <cell r="AH233"/>
          <cell r="AI233"/>
          <cell r="AJ233"/>
          <cell r="AK233"/>
          <cell r="AL233"/>
          <cell r="AM233"/>
          <cell r="AN233"/>
          <cell r="AO233"/>
          <cell r="AP233"/>
          <cell r="AQ233"/>
          <cell r="AR233"/>
          <cell r="AS233"/>
          <cell r="AT233"/>
          <cell r="AU233"/>
          <cell r="AV233"/>
          <cell r="AW233"/>
          <cell r="AX233"/>
          <cell r="AY233"/>
          <cell r="AZ233"/>
          <cell r="BA233"/>
          <cell r="BB233"/>
          <cell r="BC233"/>
          <cell r="BD233"/>
          <cell r="BE233"/>
          <cell r="BF233"/>
          <cell r="BG233"/>
          <cell r="BH233"/>
          <cell r="BI233"/>
          <cell r="BJ233"/>
          <cell r="BK233"/>
          <cell r="BL233"/>
          <cell r="BM233"/>
          <cell r="BN233"/>
          <cell r="BO233"/>
          <cell r="BP233"/>
          <cell r="BQ233"/>
          <cell r="BR233"/>
          <cell r="BS233"/>
          <cell r="BT233"/>
          <cell r="BU233"/>
          <cell r="BV233"/>
          <cell r="BW233"/>
          <cell r="BX233"/>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cell r="CP233"/>
          <cell r="CQ233"/>
          <cell r="CR233"/>
          <cell r="CS233"/>
          <cell r="CT233"/>
          <cell r="CU233"/>
          <cell r="CV233"/>
          <cell r="CW233"/>
          <cell r="CX233"/>
          <cell r="CY233"/>
          <cell r="CZ233"/>
          <cell r="DA233"/>
          <cell r="DB233"/>
          <cell r="DC233"/>
          <cell r="DD233"/>
          <cell r="DE233"/>
          <cell r="DF233"/>
          <cell r="DG233"/>
          <cell r="DH233"/>
          <cell r="DI233"/>
          <cell r="DJ233"/>
          <cell r="DK233"/>
          <cell r="DL233"/>
          <cell r="DM233"/>
          <cell r="DN233"/>
          <cell r="DO233"/>
          <cell r="DP233"/>
          <cell r="DQ233"/>
          <cell r="DR233"/>
          <cell r="DS233"/>
          <cell r="DT233"/>
          <cell r="DU233"/>
          <cell r="DV233"/>
          <cell r="DW233"/>
          <cell r="DX233"/>
          <cell r="DY233"/>
          <cell r="DZ233"/>
          <cell r="EA233"/>
          <cell r="EB233"/>
          <cell r="EC233"/>
          <cell r="ED233"/>
          <cell r="EE233"/>
          <cell r="EF233"/>
          <cell r="EG233"/>
          <cell r="EH233"/>
          <cell r="EI233"/>
          <cell r="EJ233"/>
          <cell r="EK233"/>
          <cell r="EL233"/>
          <cell r="EM233"/>
          <cell r="EN233"/>
          <cell r="EO233"/>
          <cell r="EP233"/>
          <cell r="EQ233"/>
          <cell r="ER233"/>
          <cell r="ES233"/>
          <cell r="ET233"/>
          <cell r="EU233"/>
          <cell r="EV233"/>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cell r="AB234"/>
          <cell r="AC234"/>
          <cell r="AD234"/>
          <cell r="AE234"/>
          <cell r="AF234"/>
          <cell r="AG234"/>
          <cell r="AH234"/>
          <cell r="AI234"/>
          <cell r="AJ234"/>
          <cell r="AK234"/>
          <cell r="AL234"/>
          <cell r="AM234"/>
          <cell r="AN234"/>
          <cell r="AO234"/>
          <cell r="AP234"/>
          <cell r="AQ234"/>
          <cell r="AR234"/>
          <cell r="AS234"/>
          <cell r="AT234"/>
          <cell r="AU234"/>
          <cell r="AV234"/>
          <cell r="AW234"/>
          <cell r="AX234"/>
          <cell r="AY234"/>
          <cell r="AZ234"/>
          <cell r="BA234"/>
          <cell r="BB234"/>
          <cell r="BC234"/>
          <cell r="BD234"/>
          <cell r="BE234"/>
          <cell r="BF234"/>
          <cell r="BG234"/>
          <cell r="BH234"/>
          <cell r="BI234"/>
          <cell r="BJ234"/>
          <cell r="BK234"/>
          <cell r="BL234"/>
          <cell r="BM234"/>
          <cell r="BN234"/>
          <cell r="BO234"/>
          <cell r="BP234"/>
          <cell r="BQ234"/>
          <cell r="BR234"/>
          <cell r="BS234"/>
          <cell r="BT234"/>
          <cell r="BU234"/>
          <cell r="BV234"/>
          <cell r="BW234"/>
          <cell r="BX234"/>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cell r="CP234"/>
          <cell r="CQ234"/>
          <cell r="CR234"/>
          <cell r="CS234"/>
          <cell r="CT234"/>
          <cell r="CU234"/>
          <cell r="CV234"/>
          <cell r="CW234"/>
          <cell r="CX234"/>
          <cell r="CY234"/>
          <cell r="CZ234"/>
          <cell r="DA234"/>
          <cell r="DB234"/>
          <cell r="DC234"/>
          <cell r="DD234"/>
          <cell r="DE234"/>
          <cell r="DF234"/>
          <cell r="DG234"/>
          <cell r="DH234"/>
          <cell r="DI234"/>
          <cell r="DJ234"/>
          <cell r="DK234"/>
          <cell r="DL234"/>
          <cell r="DM234"/>
          <cell r="DN234"/>
          <cell r="DO234"/>
          <cell r="DP234"/>
          <cell r="DQ234"/>
          <cell r="DR234"/>
          <cell r="DS234"/>
          <cell r="DT234"/>
          <cell r="DU234"/>
          <cell r="DV234"/>
          <cell r="DW234"/>
          <cell r="DX234"/>
          <cell r="DY234"/>
          <cell r="DZ234"/>
          <cell r="EA234"/>
          <cell r="EB234"/>
          <cell r="EC234"/>
          <cell r="ED234"/>
          <cell r="EE234"/>
          <cell r="EF234"/>
          <cell r="EG234"/>
          <cell r="EH234"/>
          <cell r="EI234"/>
          <cell r="EJ234"/>
          <cell r="EK234"/>
          <cell r="EL234"/>
          <cell r="EM234"/>
          <cell r="EN234"/>
          <cell r="EO234"/>
          <cell r="EP234"/>
          <cell r="EQ234"/>
          <cell r="ER234"/>
          <cell r="ES234"/>
          <cell r="ET234"/>
          <cell r="EU234"/>
          <cell r="EV234"/>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cell r="AB235"/>
          <cell r="AC235"/>
          <cell r="AD235"/>
          <cell r="AE235"/>
          <cell r="AF235"/>
          <cell r="AG235"/>
          <cell r="AH235"/>
          <cell r="AI235"/>
          <cell r="AJ235"/>
          <cell r="AK235"/>
          <cell r="AL235"/>
          <cell r="AM235"/>
          <cell r="AN235"/>
          <cell r="AO235"/>
          <cell r="AP235"/>
          <cell r="AQ235"/>
          <cell r="AR235"/>
          <cell r="AS235"/>
          <cell r="AT235"/>
          <cell r="AU235"/>
          <cell r="AV235"/>
          <cell r="AW235"/>
          <cell r="AX235"/>
          <cell r="AY235"/>
          <cell r="AZ235"/>
          <cell r="BA235"/>
          <cell r="BB235"/>
          <cell r="BC235"/>
          <cell r="BD235"/>
          <cell r="BE235"/>
          <cell r="BF235"/>
          <cell r="BG235"/>
          <cell r="BH235"/>
          <cell r="BI235"/>
          <cell r="BJ235"/>
          <cell r="BK235"/>
          <cell r="BL235"/>
          <cell r="BM235"/>
          <cell r="BN235"/>
          <cell r="BO235"/>
          <cell r="BP235"/>
          <cell r="BQ235"/>
          <cell r="BR235"/>
          <cell r="BS235"/>
          <cell r="BT235"/>
          <cell r="BU235"/>
          <cell r="BV235"/>
          <cell r="BW235"/>
          <cell r="BX235"/>
          <cell r="BY235"/>
          <cell r="BZ235"/>
          <cell r="CA235"/>
          <cell r="CB235"/>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cell r="CW235"/>
          <cell r="CX235"/>
          <cell r="CY235"/>
          <cell r="CZ235"/>
          <cell r="DA235"/>
          <cell r="DB235"/>
          <cell r="DC235"/>
          <cell r="DD235"/>
          <cell r="DE235"/>
          <cell r="DF235"/>
          <cell r="DG235"/>
          <cell r="DH235"/>
          <cell r="DI235"/>
          <cell r="DJ235"/>
          <cell r="DK235"/>
          <cell r="DL235"/>
          <cell r="DM235"/>
          <cell r="DN235"/>
          <cell r="DO235"/>
          <cell r="DP235"/>
          <cell r="DQ235"/>
          <cell r="DR235"/>
          <cell r="DS235"/>
          <cell r="DT235"/>
          <cell r="DU235"/>
          <cell r="DV235"/>
          <cell r="DW235"/>
          <cell r="DX235"/>
          <cell r="DY235"/>
          <cell r="DZ235"/>
          <cell r="EA235"/>
          <cell r="EB235"/>
          <cell r="EC235"/>
          <cell r="ED235"/>
          <cell r="EE235"/>
          <cell r="EF235"/>
          <cell r="EG235"/>
          <cell r="EH235"/>
          <cell r="EI235"/>
          <cell r="EJ235"/>
          <cell r="EK235"/>
          <cell r="EL235"/>
          <cell r="EM235"/>
          <cell r="EN235"/>
          <cell r="EO235"/>
          <cell r="EP235"/>
          <cell r="EQ235"/>
          <cell r="ER235"/>
          <cell r="ES235"/>
          <cell r="ET235"/>
          <cell r="EU235"/>
          <cell r="EV235"/>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cell r="AB236"/>
          <cell r="AC236"/>
          <cell r="AD236"/>
          <cell r="AE236"/>
          <cell r="AF236"/>
          <cell r="AG236"/>
          <cell r="AH236"/>
          <cell r="AI236"/>
          <cell r="AJ236"/>
          <cell r="AK236"/>
          <cell r="AL236"/>
          <cell r="AM236"/>
          <cell r="AN236"/>
          <cell r="AO236"/>
          <cell r="AP236"/>
          <cell r="AQ236"/>
          <cell r="AR236"/>
          <cell r="AS236"/>
          <cell r="AT236"/>
          <cell r="AU236"/>
          <cell r="AV236"/>
          <cell r="AW236"/>
          <cell r="AX236"/>
          <cell r="AY236"/>
          <cell r="AZ236"/>
          <cell r="BA236"/>
          <cell r="BB236"/>
          <cell r="BC236"/>
          <cell r="BD236"/>
          <cell r="BE236"/>
          <cell r="BF236"/>
          <cell r="BG236"/>
          <cell r="BH236"/>
          <cell r="BI236"/>
          <cell r="BJ236"/>
          <cell r="BK236"/>
          <cell r="BL236"/>
          <cell r="BM236"/>
          <cell r="BN236"/>
          <cell r="BO236"/>
          <cell r="BP236"/>
          <cell r="BQ236"/>
          <cell r="BR236"/>
          <cell r="BS236"/>
          <cell r="BT236"/>
          <cell r="BU236"/>
          <cell r="BV236"/>
          <cell r="BW236"/>
          <cell r="BX236"/>
          <cell r="BY236"/>
          <cell r="BZ236"/>
          <cell r="CA236"/>
          <cell r="CB236"/>
          <cell r="CC236"/>
          <cell r="CD236"/>
          <cell r="CE236"/>
          <cell r="CF236"/>
          <cell r="CG236"/>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cell r="CY236"/>
          <cell r="CZ236"/>
          <cell r="DA236"/>
          <cell r="DB236"/>
          <cell r="DC236"/>
          <cell r="DD236"/>
          <cell r="DE236"/>
          <cell r="DF236"/>
          <cell r="DG236"/>
          <cell r="DH236"/>
          <cell r="DI236"/>
          <cell r="DJ236"/>
          <cell r="DK236"/>
          <cell r="DL236"/>
          <cell r="DM236"/>
          <cell r="DN236"/>
          <cell r="DO236"/>
          <cell r="DP236"/>
          <cell r="DQ236"/>
          <cell r="DR236"/>
          <cell r="DS236"/>
          <cell r="DT236"/>
          <cell r="DU236"/>
          <cell r="DV236"/>
          <cell r="DW236"/>
          <cell r="DX236"/>
          <cell r="DY236"/>
          <cell r="DZ236"/>
          <cell r="EA236"/>
          <cell r="EB236"/>
          <cell r="EC236"/>
          <cell r="ED236"/>
          <cell r="EE236"/>
          <cell r="EF236"/>
          <cell r="EG236"/>
          <cell r="EH236"/>
          <cell r="EI236"/>
          <cell r="EJ236"/>
          <cell r="EK236"/>
          <cell r="EL236"/>
          <cell r="EM236"/>
          <cell r="EN236"/>
          <cell r="EO236"/>
          <cell r="EP236"/>
          <cell r="EQ236"/>
          <cell r="ER236"/>
          <cell r="ES236"/>
          <cell r="ET236"/>
          <cell r="EU236"/>
          <cell r="EV236"/>
        </row>
        <row r="238">
          <cell r="T238" t="str">
            <v>BUDGET FORECAST</v>
          </cell>
          <cell r="AA238"/>
          <cell r="AB238"/>
          <cell r="AC238"/>
          <cell r="AD238"/>
          <cell r="AE238"/>
          <cell r="AF238"/>
          <cell r="AG238"/>
          <cell r="AH238"/>
          <cell r="AI238"/>
          <cell r="AJ238"/>
          <cell r="AK238"/>
          <cell r="AL238"/>
          <cell r="AM238"/>
          <cell r="AN238"/>
          <cell r="AO238"/>
          <cell r="AP238"/>
          <cell r="AQ238"/>
          <cell r="AR238"/>
          <cell r="AS238"/>
          <cell r="AT238"/>
          <cell r="AU238"/>
          <cell r="AV238"/>
          <cell r="AW238"/>
          <cell r="AX238"/>
          <cell r="AY238"/>
          <cell r="AZ238"/>
          <cell r="BA238"/>
          <cell r="BB238"/>
          <cell r="BC238"/>
          <cell r="BD238"/>
          <cell r="BE238"/>
          <cell r="BF238"/>
          <cell r="BG238"/>
          <cell r="BH238"/>
          <cell r="BI238"/>
          <cell r="BJ238"/>
          <cell r="BK238"/>
          <cell r="BL238"/>
          <cell r="BM238"/>
          <cell r="BN238"/>
          <cell r="BO238"/>
          <cell r="BP238"/>
          <cell r="BQ238"/>
          <cell r="BR238"/>
          <cell r="BS238"/>
          <cell r="BT238"/>
          <cell r="BU238"/>
          <cell r="BV238"/>
          <cell r="BW238"/>
          <cell r="BX238"/>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cell r="CP238"/>
          <cell r="CQ238"/>
          <cell r="CR238"/>
          <cell r="CS238"/>
          <cell r="CT238"/>
          <cell r="CU238"/>
          <cell r="CV238"/>
          <cell r="CW238"/>
          <cell r="CX238"/>
          <cell r="CY238"/>
          <cell r="CZ238"/>
          <cell r="DA238"/>
          <cell r="DB238"/>
          <cell r="DC238"/>
          <cell r="DD238"/>
          <cell r="DE238"/>
          <cell r="DF238"/>
          <cell r="DG238"/>
          <cell r="DH238"/>
          <cell r="DI238"/>
          <cell r="DJ238"/>
          <cell r="DK238"/>
          <cell r="DL238"/>
          <cell r="DM238"/>
          <cell r="DN238"/>
          <cell r="DO238"/>
          <cell r="DP238"/>
          <cell r="DQ238"/>
          <cell r="DR238"/>
          <cell r="DS238"/>
          <cell r="DT238"/>
          <cell r="DU238"/>
          <cell r="DV238"/>
          <cell r="DW238"/>
          <cell r="DX238"/>
          <cell r="DY238"/>
          <cell r="DZ238"/>
          <cell r="EA238"/>
          <cell r="EB238"/>
          <cell r="EC238"/>
          <cell r="ED238"/>
          <cell r="EE238"/>
          <cell r="EF238"/>
          <cell r="EG238"/>
          <cell r="EH238"/>
          <cell r="EI238"/>
          <cell r="EJ238"/>
          <cell r="EK238"/>
          <cell r="EL238"/>
          <cell r="EM238"/>
          <cell r="EN238"/>
          <cell r="EO238"/>
          <cell r="EP238"/>
          <cell r="EQ238"/>
          <cell r="ER238"/>
          <cell r="ES238"/>
          <cell r="ET238"/>
          <cell r="EU238"/>
          <cell r="EV238"/>
          <cell r="EW238"/>
          <cell r="EX238"/>
          <cell r="EY238"/>
          <cell r="EZ238"/>
          <cell r="FA238"/>
          <cell r="FB238"/>
          <cell r="FC238"/>
          <cell r="FD238"/>
          <cell r="FE238"/>
          <cell r="FF238"/>
          <cell r="FG238"/>
          <cell r="FH238"/>
          <cell r="FI238"/>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cell r="AB239"/>
          <cell r="AC239"/>
          <cell r="AD239"/>
          <cell r="AE239"/>
          <cell r="AF239"/>
          <cell r="AG239"/>
          <cell r="AH239"/>
          <cell r="AI239"/>
          <cell r="AJ239"/>
          <cell r="AK239"/>
          <cell r="AL239"/>
          <cell r="AM239"/>
          <cell r="AN239"/>
          <cell r="AO239"/>
          <cell r="AP239"/>
          <cell r="AQ239"/>
          <cell r="AR239"/>
          <cell r="AS239"/>
          <cell r="AT239"/>
          <cell r="AU239"/>
          <cell r="AV239"/>
          <cell r="AW239"/>
          <cell r="AX239"/>
          <cell r="AY239"/>
          <cell r="AZ239"/>
          <cell r="BA239"/>
          <cell r="BB239"/>
          <cell r="BC239"/>
          <cell r="BD239"/>
          <cell r="BE239"/>
          <cell r="BF239"/>
          <cell r="BG239"/>
          <cell r="BH239"/>
          <cell r="BI239"/>
          <cell r="BJ239"/>
          <cell r="BK239"/>
          <cell r="BL239"/>
          <cell r="BM239"/>
          <cell r="BN239"/>
          <cell r="BO239"/>
          <cell r="BP239"/>
          <cell r="BQ239"/>
          <cell r="BR239"/>
          <cell r="BS239"/>
          <cell r="BT239"/>
          <cell r="BU239"/>
          <cell r="BV239"/>
          <cell r="BW239"/>
          <cell r="BX239"/>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cell r="CP239"/>
          <cell r="CQ239"/>
          <cell r="CR239"/>
          <cell r="CS239"/>
          <cell r="CT239"/>
          <cell r="CU239"/>
          <cell r="CV239"/>
          <cell r="CW239"/>
          <cell r="CX239"/>
          <cell r="CY239"/>
          <cell r="CZ239"/>
          <cell r="DA239"/>
          <cell r="DB239"/>
          <cell r="DC239"/>
          <cell r="DD239"/>
          <cell r="DE239"/>
          <cell r="DF239"/>
          <cell r="DG239"/>
          <cell r="DH239"/>
          <cell r="DI239"/>
          <cell r="DJ239"/>
          <cell r="DK239"/>
          <cell r="DL239"/>
          <cell r="DM239"/>
          <cell r="DN239"/>
          <cell r="DO239"/>
          <cell r="DP239"/>
          <cell r="DQ239"/>
          <cell r="DR239"/>
          <cell r="DS239"/>
          <cell r="DT239"/>
          <cell r="DU239"/>
          <cell r="DV239"/>
          <cell r="DW239"/>
          <cell r="DX239"/>
          <cell r="DY239"/>
          <cell r="DZ239"/>
          <cell r="EA239"/>
          <cell r="EB239"/>
          <cell r="EC239"/>
          <cell r="ED239"/>
          <cell r="EE239"/>
          <cell r="EF239"/>
          <cell r="EG239"/>
          <cell r="EH239"/>
          <cell r="EI239"/>
          <cell r="EJ239"/>
          <cell r="EK239"/>
          <cell r="EL239"/>
          <cell r="EM239"/>
          <cell r="EN239"/>
          <cell r="EO239"/>
          <cell r="EP239"/>
          <cell r="EQ239"/>
          <cell r="ER239"/>
          <cell r="ES239"/>
          <cell r="ET239"/>
          <cell r="EU239"/>
          <cell r="EV239"/>
          <cell r="EW239"/>
          <cell r="EX239"/>
          <cell r="EY239"/>
          <cell r="EZ239"/>
          <cell r="FA239"/>
          <cell r="FB239"/>
          <cell r="FC239"/>
          <cell r="FD239"/>
          <cell r="FE239"/>
          <cell r="FF239"/>
          <cell r="FG239"/>
          <cell r="FH239"/>
          <cell r="FI239"/>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cell r="AB240"/>
          <cell r="AC240"/>
          <cell r="AD240"/>
          <cell r="AE240"/>
          <cell r="AF240"/>
          <cell r="AG240"/>
          <cell r="AH240"/>
          <cell r="AI240"/>
          <cell r="AJ240"/>
          <cell r="AK240"/>
          <cell r="AL240"/>
          <cell r="AM240"/>
          <cell r="AN240"/>
          <cell r="AO240"/>
          <cell r="AP240"/>
          <cell r="AQ240"/>
          <cell r="AR240"/>
          <cell r="AS240"/>
          <cell r="AT240"/>
          <cell r="AU240"/>
          <cell r="AV240"/>
          <cell r="AW240"/>
          <cell r="AX240"/>
          <cell r="AY240"/>
          <cell r="AZ240"/>
          <cell r="BA240"/>
          <cell r="BB240"/>
          <cell r="BC240"/>
          <cell r="BD240"/>
          <cell r="BE240"/>
          <cell r="BF240"/>
          <cell r="BG240"/>
          <cell r="BH240"/>
          <cell r="BI240"/>
          <cell r="BJ240"/>
          <cell r="BK240"/>
          <cell r="BL240"/>
          <cell r="BM240"/>
          <cell r="BN240"/>
          <cell r="BO240"/>
          <cell r="BP240"/>
          <cell r="BQ240"/>
          <cell r="BR240"/>
          <cell r="BS240"/>
          <cell r="BT240"/>
          <cell r="BU240"/>
          <cell r="BV240"/>
          <cell r="BW240"/>
          <cell r="BX240"/>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cell r="CP240"/>
          <cell r="CQ240"/>
          <cell r="CR240"/>
          <cell r="CS240"/>
          <cell r="CT240"/>
          <cell r="CU240"/>
          <cell r="CV240"/>
          <cell r="CW240"/>
          <cell r="CX240"/>
          <cell r="CY240"/>
          <cell r="CZ240"/>
          <cell r="DA240"/>
          <cell r="DB240"/>
          <cell r="DC240"/>
          <cell r="DD240"/>
          <cell r="DE240"/>
          <cell r="DF240"/>
          <cell r="DG240"/>
          <cell r="DH240"/>
          <cell r="DI240"/>
          <cell r="DJ240"/>
          <cell r="DK240"/>
          <cell r="DL240"/>
          <cell r="DM240"/>
          <cell r="DN240"/>
          <cell r="DO240"/>
          <cell r="DP240"/>
          <cell r="DQ240"/>
          <cell r="DR240"/>
          <cell r="DS240"/>
          <cell r="DT240"/>
          <cell r="DU240"/>
          <cell r="DV240"/>
          <cell r="DW240"/>
          <cell r="DX240"/>
          <cell r="DY240"/>
          <cell r="DZ240"/>
          <cell r="EA240"/>
          <cell r="EB240"/>
          <cell r="EC240"/>
          <cell r="ED240"/>
          <cell r="EE240"/>
          <cell r="EF240"/>
          <cell r="EG240"/>
          <cell r="EH240"/>
          <cell r="EI240"/>
          <cell r="EJ240"/>
          <cell r="EK240"/>
          <cell r="EL240"/>
          <cell r="EM240"/>
          <cell r="EN240"/>
          <cell r="EO240"/>
          <cell r="EP240"/>
          <cell r="EQ240"/>
          <cell r="ER240"/>
          <cell r="ES240"/>
          <cell r="ET240"/>
          <cell r="EU240"/>
          <cell r="EV240"/>
          <cell r="EW240"/>
          <cell r="EX240"/>
          <cell r="EY240"/>
          <cell r="EZ240"/>
          <cell r="FA240"/>
          <cell r="FB240"/>
          <cell r="FC240"/>
          <cell r="FD240"/>
          <cell r="FE240"/>
          <cell r="FF240"/>
          <cell r="FG240"/>
          <cell r="FH240"/>
          <cell r="FI240"/>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cell r="AB241"/>
          <cell r="AC241"/>
          <cell r="AD241"/>
          <cell r="AE241"/>
          <cell r="AF241"/>
          <cell r="AG241"/>
          <cell r="AH241"/>
          <cell r="AI241"/>
          <cell r="AJ241"/>
          <cell r="AK241"/>
          <cell r="AL241"/>
          <cell r="AM241"/>
          <cell r="AN241"/>
          <cell r="AO241"/>
          <cell r="AP241"/>
          <cell r="AQ241"/>
          <cell r="AR241"/>
          <cell r="AS241"/>
          <cell r="AT241"/>
          <cell r="AU241"/>
          <cell r="AV241"/>
          <cell r="AW241"/>
          <cell r="AX241"/>
          <cell r="AY241"/>
          <cell r="AZ241"/>
          <cell r="BA241"/>
          <cell r="BB241"/>
          <cell r="BC241"/>
          <cell r="BD241"/>
          <cell r="BE241"/>
          <cell r="BF241"/>
          <cell r="BG241"/>
          <cell r="BH241"/>
          <cell r="BI241"/>
          <cell r="BJ241"/>
          <cell r="BK241"/>
          <cell r="BL241"/>
          <cell r="BM241"/>
          <cell r="BN241"/>
          <cell r="BO241"/>
          <cell r="BP241"/>
          <cell r="BQ241"/>
          <cell r="BR241"/>
          <cell r="BS241"/>
          <cell r="BT241"/>
          <cell r="BU241"/>
          <cell r="BV241"/>
          <cell r="BW241"/>
          <cell r="BX241"/>
          <cell r="BY241"/>
          <cell r="BZ241"/>
          <cell r="CA241"/>
          <cell r="CB241"/>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cell r="CW241"/>
          <cell r="CX241"/>
          <cell r="CY241"/>
          <cell r="CZ241"/>
          <cell r="DA241"/>
          <cell r="DB241"/>
          <cell r="DC241"/>
          <cell r="DD241"/>
          <cell r="DE241"/>
          <cell r="DF241"/>
          <cell r="DG241"/>
          <cell r="DH241"/>
          <cell r="DI241"/>
          <cell r="DJ241"/>
          <cell r="DK241"/>
          <cell r="DL241"/>
          <cell r="DM241"/>
          <cell r="DN241"/>
          <cell r="DO241"/>
          <cell r="DP241"/>
          <cell r="DQ241"/>
          <cell r="DR241"/>
          <cell r="DS241"/>
          <cell r="DT241"/>
          <cell r="DU241"/>
          <cell r="DV241"/>
          <cell r="DW241"/>
          <cell r="DX241"/>
          <cell r="DY241"/>
          <cell r="DZ241"/>
          <cell r="EA241"/>
          <cell r="EB241"/>
          <cell r="EC241"/>
          <cell r="ED241"/>
          <cell r="EE241"/>
          <cell r="EF241"/>
          <cell r="EG241"/>
          <cell r="EH241"/>
          <cell r="EI241"/>
          <cell r="EJ241"/>
          <cell r="EK241"/>
          <cell r="EL241"/>
          <cell r="EM241"/>
          <cell r="EN241"/>
          <cell r="EO241"/>
          <cell r="EP241"/>
          <cell r="EQ241"/>
          <cell r="ER241"/>
          <cell r="ES241"/>
          <cell r="ET241"/>
          <cell r="EU241"/>
          <cell r="EV241"/>
          <cell r="EW241"/>
          <cell r="EX241"/>
          <cell r="EY241"/>
          <cell r="EZ241"/>
          <cell r="FA241"/>
          <cell r="FB241"/>
          <cell r="FC241"/>
          <cell r="FD241"/>
          <cell r="FE241"/>
          <cell r="FF241"/>
          <cell r="FG241"/>
          <cell r="FH241"/>
          <cell r="FI241"/>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cell r="AB242"/>
          <cell r="AC242"/>
          <cell r="AD242"/>
          <cell r="AE242"/>
          <cell r="AF242"/>
          <cell r="AG242"/>
          <cell r="AH242"/>
          <cell r="AI242"/>
          <cell r="AJ242"/>
          <cell r="AK242"/>
          <cell r="AL242"/>
          <cell r="AM242"/>
          <cell r="AN242"/>
          <cell r="AO242"/>
          <cell r="AP242"/>
          <cell r="AQ242"/>
          <cell r="AR242"/>
          <cell r="AS242"/>
          <cell r="AT242"/>
          <cell r="AU242"/>
          <cell r="AV242"/>
          <cell r="AW242"/>
          <cell r="AX242"/>
          <cell r="AY242"/>
          <cell r="AZ242"/>
          <cell r="BA242"/>
          <cell r="BB242"/>
          <cell r="BC242"/>
          <cell r="BD242"/>
          <cell r="BE242"/>
          <cell r="BF242"/>
          <cell r="BG242"/>
          <cell r="BH242"/>
          <cell r="BI242"/>
          <cell r="BJ242"/>
          <cell r="BK242"/>
          <cell r="BL242"/>
          <cell r="BM242"/>
          <cell r="BN242"/>
          <cell r="BO242"/>
          <cell r="BP242"/>
          <cell r="BQ242"/>
          <cell r="BR242"/>
          <cell r="BS242"/>
          <cell r="BT242"/>
          <cell r="BU242"/>
          <cell r="BV242"/>
          <cell r="BW242"/>
          <cell r="BX242"/>
          <cell r="BY242"/>
          <cell r="BZ242"/>
          <cell r="CA242"/>
          <cell r="CB242"/>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cell r="CW242"/>
          <cell r="CX242"/>
          <cell r="CY242"/>
          <cell r="CZ242"/>
          <cell r="DA242"/>
          <cell r="DB242"/>
          <cell r="DC242"/>
          <cell r="DD242"/>
          <cell r="DE242"/>
          <cell r="DF242"/>
          <cell r="DG242"/>
          <cell r="DH242"/>
          <cell r="DI242"/>
          <cell r="DJ242"/>
          <cell r="DK242"/>
          <cell r="DL242"/>
          <cell r="DM242"/>
          <cell r="DN242"/>
          <cell r="DO242"/>
          <cell r="DP242"/>
          <cell r="DQ242"/>
          <cell r="DR242"/>
          <cell r="DS242"/>
          <cell r="DT242"/>
          <cell r="DU242"/>
          <cell r="DV242"/>
          <cell r="DW242"/>
          <cell r="DX242"/>
          <cell r="DY242"/>
          <cell r="DZ242"/>
          <cell r="EA242"/>
          <cell r="EB242"/>
          <cell r="EC242"/>
          <cell r="ED242"/>
          <cell r="EE242"/>
          <cell r="EF242"/>
          <cell r="EG242"/>
          <cell r="EH242"/>
          <cell r="EI242"/>
          <cell r="EJ242"/>
          <cell r="EK242"/>
          <cell r="EL242"/>
          <cell r="EM242"/>
          <cell r="EN242"/>
          <cell r="EO242"/>
          <cell r="EP242"/>
          <cell r="EQ242"/>
          <cell r="ER242"/>
          <cell r="ES242"/>
          <cell r="ET242"/>
          <cell r="EU242"/>
          <cell r="EV242"/>
          <cell r="EW242"/>
          <cell r="EX242"/>
          <cell r="EY242"/>
          <cell r="EZ242"/>
          <cell r="FA242"/>
          <cell r="FB242"/>
          <cell r="FC242"/>
          <cell r="FD242"/>
          <cell r="FE242"/>
          <cell r="FF242"/>
          <cell r="FG242"/>
          <cell r="FH242"/>
          <cell r="FI242"/>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cell r="AB243"/>
          <cell r="AC243"/>
          <cell r="AD243"/>
          <cell r="AE243"/>
          <cell r="AF243"/>
          <cell r="AG243"/>
          <cell r="AH243"/>
          <cell r="AI243"/>
          <cell r="AJ243"/>
          <cell r="AK243"/>
          <cell r="AL243"/>
          <cell r="AM243"/>
          <cell r="AN243"/>
          <cell r="AO243"/>
          <cell r="AP243"/>
          <cell r="AQ243"/>
          <cell r="AR243"/>
          <cell r="AS243"/>
          <cell r="AT243"/>
          <cell r="AU243"/>
          <cell r="AV243"/>
          <cell r="AW243"/>
          <cell r="AX243"/>
          <cell r="AY243"/>
          <cell r="AZ243"/>
          <cell r="BA243"/>
          <cell r="BB243"/>
          <cell r="BC243"/>
          <cell r="BD243"/>
          <cell r="BE243"/>
          <cell r="BF243"/>
          <cell r="BG243"/>
          <cell r="BH243"/>
          <cell r="BI243"/>
          <cell r="BJ243"/>
          <cell r="BK243"/>
          <cell r="BL243"/>
          <cell r="BM243"/>
          <cell r="BN243"/>
          <cell r="BO243"/>
          <cell r="BP243"/>
          <cell r="BQ243"/>
          <cell r="BR243"/>
          <cell r="BS243"/>
          <cell r="BT243"/>
          <cell r="BU243"/>
          <cell r="BV243"/>
          <cell r="BW243"/>
          <cell r="BX243"/>
          <cell r="BY243"/>
          <cell r="BZ243"/>
          <cell r="CA243"/>
          <cell r="CB243"/>
          <cell r="CC243"/>
          <cell r="CD243"/>
          <cell r="CE243"/>
          <cell r="CF243"/>
          <cell r="CG243"/>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cell r="CY243"/>
          <cell r="CZ243"/>
          <cell r="DA243"/>
          <cell r="DB243"/>
          <cell r="DC243"/>
          <cell r="DD243"/>
          <cell r="DE243"/>
          <cell r="DF243"/>
          <cell r="DG243"/>
          <cell r="DH243"/>
          <cell r="DI243"/>
          <cell r="DJ243"/>
          <cell r="DK243"/>
          <cell r="DL243"/>
          <cell r="DM243"/>
          <cell r="DN243"/>
          <cell r="DO243"/>
          <cell r="DP243"/>
          <cell r="DQ243"/>
          <cell r="DR243"/>
          <cell r="DS243"/>
          <cell r="DT243"/>
          <cell r="DU243"/>
          <cell r="DV243"/>
          <cell r="DW243"/>
          <cell r="DX243"/>
          <cell r="DY243"/>
          <cell r="DZ243"/>
          <cell r="EA243"/>
          <cell r="EB243"/>
          <cell r="EC243"/>
          <cell r="ED243"/>
          <cell r="EE243"/>
          <cell r="EF243"/>
          <cell r="EG243"/>
          <cell r="EH243"/>
          <cell r="EI243"/>
          <cell r="EJ243"/>
          <cell r="EK243"/>
          <cell r="EL243"/>
          <cell r="EM243"/>
          <cell r="EN243"/>
          <cell r="EO243"/>
          <cell r="EP243"/>
          <cell r="EQ243"/>
          <cell r="ER243"/>
          <cell r="ES243"/>
          <cell r="ET243"/>
          <cell r="EU243"/>
          <cell r="EV243"/>
          <cell r="EW243"/>
          <cell r="EX243"/>
          <cell r="EY243"/>
          <cell r="EZ243"/>
          <cell r="FA243"/>
          <cell r="FB243"/>
          <cell r="FC243"/>
          <cell r="FD243"/>
          <cell r="FE243"/>
          <cell r="FF243"/>
          <cell r="FG243"/>
          <cell r="FH243"/>
          <cell r="FI243"/>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cell r="AB244"/>
          <cell r="AC244"/>
          <cell r="AD244"/>
          <cell r="AE244"/>
          <cell r="AF244"/>
          <cell r="AG244"/>
          <cell r="AH244"/>
          <cell r="AI244"/>
          <cell r="AJ244"/>
          <cell r="AK244"/>
          <cell r="AL244"/>
          <cell r="AM244"/>
          <cell r="AN244"/>
          <cell r="AO244"/>
          <cell r="AP244"/>
          <cell r="AQ244"/>
          <cell r="AR244"/>
          <cell r="AS244"/>
          <cell r="AT244"/>
          <cell r="AU244"/>
          <cell r="AV244"/>
          <cell r="AW244"/>
          <cell r="AX244"/>
          <cell r="AY244"/>
          <cell r="AZ244"/>
          <cell r="BA244"/>
          <cell r="BB244"/>
          <cell r="BC244"/>
          <cell r="BD244"/>
          <cell r="BE244"/>
          <cell r="BF244"/>
          <cell r="BG244"/>
          <cell r="BH244"/>
          <cell r="BI244"/>
          <cell r="BJ244"/>
          <cell r="BK244"/>
          <cell r="BL244"/>
          <cell r="BM244"/>
          <cell r="BN244"/>
          <cell r="BO244"/>
          <cell r="BP244"/>
          <cell r="BQ244"/>
          <cell r="BR244"/>
          <cell r="BS244"/>
          <cell r="BT244"/>
          <cell r="BU244"/>
          <cell r="BV244"/>
          <cell r="BW244"/>
          <cell r="BX244"/>
          <cell r="BY244"/>
          <cell r="BZ244"/>
          <cell r="CA244"/>
          <cell r="CB244"/>
          <cell r="CC244"/>
          <cell r="CD244"/>
          <cell r="CE244"/>
          <cell r="CF244"/>
          <cell r="CG244"/>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cell r="CY244"/>
          <cell r="CZ244"/>
          <cell r="DA244"/>
          <cell r="DB244"/>
          <cell r="DC244"/>
          <cell r="DD244"/>
          <cell r="DE244"/>
          <cell r="DF244"/>
          <cell r="DG244"/>
          <cell r="DH244"/>
          <cell r="DI244"/>
          <cell r="DJ244"/>
          <cell r="DK244"/>
          <cell r="DL244"/>
          <cell r="DM244"/>
          <cell r="DN244"/>
          <cell r="DO244"/>
          <cell r="DP244"/>
          <cell r="DQ244"/>
          <cell r="DR244"/>
          <cell r="DS244"/>
          <cell r="DT244"/>
          <cell r="DU244"/>
          <cell r="DV244"/>
          <cell r="DW244"/>
          <cell r="DX244"/>
          <cell r="DY244"/>
          <cell r="DZ244"/>
          <cell r="EA244"/>
          <cell r="EB244"/>
          <cell r="EC244"/>
          <cell r="ED244"/>
          <cell r="EE244"/>
          <cell r="EF244"/>
          <cell r="EG244"/>
          <cell r="EH244"/>
          <cell r="EI244"/>
          <cell r="EJ244"/>
          <cell r="EK244"/>
          <cell r="EL244"/>
          <cell r="EM244"/>
          <cell r="EN244"/>
          <cell r="EO244"/>
          <cell r="EP244"/>
          <cell r="EQ244"/>
          <cell r="ER244"/>
          <cell r="ES244"/>
          <cell r="ET244"/>
          <cell r="EU244"/>
          <cell r="EV244"/>
          <cell r="EW244"/>
          <cell r="EX244"/>
          <cell r="EY244"/>
          <cell r="EZ244"/>
          <cell r="FA244"/>
          <cell r="FB244"/>
          <cell r="FC244"/>
          <cell r="FD244"/>
          <cell r="FE244"/>
          <cell r="FF244"/>
          <cell r="FG244"/>
          <cell r="FH244"/>
          <cell r="FI244"/>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cell r="AB249"/>
          <cell r="AC249"/>
          <cell r="AD249"/>
          <cell r="AE249"/>
          <cell r="AF249"/>
          <cell r="AG249"/>
          <cell r="AH249"/>
          <cell r="AI249"/>
          <cell r="AJ249"/>
          <cell r="AK249"/>
          <cell r="AL249"/>
          <cell r="AM249"/>
          <cell r="AN249"/>
          <cell r="AO249"/>
          <cell r="AP249"/>
          <cell r="AQ249"/>
          <cell r="AR249"/>
          <cell r="AS249"/>
          <cell r="AT249"/>
          <cell r="AU249"/>
          <cell r="AV249"/>
          <cell r="AW249"/>
          <cell r="AX249"/>
          <cell r="AY249"/>
          <cell r="AZ249"/>
          <cell r="BA249"/>
          <cell r="BB249"/>
          <cell r="BC249"/>
          <cell r="BD249"/>
          <cell r="BE249"/>
          <cell r="BF249"/>
          <cell r="BG249"/>
          <cell r="BH249"/>
          <cell r="BI249"/>
          <cell r="BJ249"/>
          <cell r="BK249"/>
          <cell r="BL249"/>
          <cell r="BM249"/>
          <cell r="BN249"/>
          <cell r="BO249"/>
          <cell r="BP249"/>
          <cell r="BQ249"/>
          <cell r="BR249"/>
          <cell r="BS249"/>
          <cell r="BT249"/>
          <cell r="BU249"/>
          <cell r="BV249"/>
          <cell r="BW249"/>
          <cell r="BX249"/>
          <cell r="BY249"/>
          <cell r="BZ249"/>
          <cell r="CA249"/>
          <cell r="CB249"/>
          <cell r="CC249"/>
          <cell r="CD249"/>
          <cell r="CE249"/>
          <cell r="CF249"/>
          <cell r="CG249"/>
          <cell r="CH249"/>
          <cell r="CI249"/>
          <cell r="CJ249"/>
          <cell r="CK249"/>
          <cell r="CL249"/>
          <cell r="CM249"/>
          <cell r="CN249"/>
          <cell r="CO249"/>
          <cell r="CP249"/>
          <cell r="CQ249"/>
          <cell r="CR249"/>
          <cell r="CS249"/>
          <cell r="CT249"/>
          <cell r="CU249"/>
          <cell r="CV249"/>
          <cell r="CW249"/>
          <cell r="CX249"/>
          <cell r="CY249"/>
          <cell r="CZ249"/>
          <cell r="DA249"/>
          <cell r="DB249"/>
          <cell r="DC249"/>
          <cell r="DD249"/>
          <cell r="DE249"/>
          <cell r="DF249"/>
          <cell r="DG249"/>
          <cell r="DH249"/>
          <cell r="DI249"/>
          <cell r="DJ249"/>
          <cell r="DK249"/>
          <cell r="DL249"/>
          <cell r="DM249"/>
          <cell r="DN249"/>
          <cell r="DO249"/>
          <cell r="DP249"/>
          <cell r="DQ249"/>
          <cell r="DR249"/>
          <cell r="DS249"/>
          <cell r="DT249"/>
          <cell r="DU249"/>
          <cell r="DV249"/>
          <cell r="DW249"/>
          <cell r="DX249"/>
          <cell r="DY249"/>
          <cell r="DZ249"/>
          <cell r="EA249"/>
          <cell r="EB249"/>
          <cell r="EC249"/>
          <cell r="ED249"/>
          <cell r="EE249"/>
          <cell r="EF249"/>
          <cell r="EG249"/>
          <cell r="EH249"/>
          <cell r="EI249"/>
          <cell r="EJ249"/>
          <cell r="EK249"/>
          <cell r="EL249"/>
          <cell r="EM249"/>
          <cell r="EN249"/>
          <cell r="EO249"/>
          <cell r="EP249"/>
          <cell r="EQ249"/>
          <cell r="ER249"/>
          <cell r="ES249"/>
          <cell r="ET249"/>
          <cell r="EU249"/>
          <cell r="EV249"/>
        </row>
        <row r="250">
          <cell r="V250" t="str">
            <v>PROJECTED STREET</v>
          </cell>
          <cell r="X250">
            <v>36184</v>
          </cell>
          <cell r="AA250"/>
          <cell r="AB250"/>
          <cell r="AC250"/>
          <cell r="AD250"/>
          <cell r="AE250"/>
          <cell r="AF250"/>
          <cell r="AG250"/>
          <cell r="AH250"/>
          <cell r="AI250"/>
          <cell r="AJ250"/>
          <cell r="AK250"/>
          <cell r="AL250"/>
          <cell r="AM250"/>
          <cell r="AN250"/>
          <cell r="AO250"/>
          <cell r="AP250"/>
          <cell r="AQ250"/>
          <cell r="AR250"/>
          <cell r="AS250"/>
          <cell r="AT250"/>
          <cell r="AU250"/>
          <cell r="AV250"/>
          <cell r="AW250"/>
          <cell r="AX250"/>
          <cell r="AY250"/>
          <cell r="AZ250"/>
          <cell r="BA250"/>
          <cell r="BB250"/>
          <cell r="BC250"/>
          <cell r="BD250"/>
          <cell r="BE250"/>
          <cell r="BF250"/>
          <cell r="BG250"/>
          <cell r="BH250"/>
          <cell r="BI250"/>
          <cell r="BJ250"/>
          <cell r="BK250"/>
          <cell r="BL250"/>
          <cell r="BM250"/>
          <cell r="BN250"/>
          <cell r="BO250"/>
          <cell r="BP250"/>
          <cell r="BQ250"/>
          <cell r="BR250"/>
          <cell r="BS250"/>
          <cell r="BT250"/>
          <cell r="BU250"/>
          <cell r="BV250"/>
          <cell r="BW250"/>
          <cell r="BX250"/>
          <cell r="BY250"/>
          <cell r="BZ250"/>
          <cell r="CA250"/>
          <cell r="CB250"/>
          <cell r="CC250"/>
          <cell r="CD250"/>
          <cell r="CE250"/>
          <cell r="CF250"/>
          <cell r="CG250"/>
          <cell r="CH250"/>
          <cell r="CI250"/>
          <cell r="CJ250"/>
          <cell r="CK250"/>
          <cell r="CL250"/>
          <cell r="CM250"/>
          <cell r="CN250"/>
          <cell r="CO250"/>
          <cell r="CP250"/>
          <cell r="CQ250"/>
          <cell r="CR250"/>
          <cell r="CS250"/>
          <cell r="CT250"/>
          <cell r="CU250"/>
          <cell r="CV250"/>
          <cell r="CW250"/>
          <cell r="CX250"/>
          <cell r="CY250"/>
          <cell r="CZ250"/>
          <cell r="DA250"/>
          <cell r="DB250"/>
          <cell r="DC250"/>
          <cell r="DD250"/>
          <cell r="DE250"/>
          <cell r="DF250"/>
          <cell r="DG250"/>
          <cell r="DH250"/>
          <cell r="DI250"/>
          <cell r="DJ250"/>
          <cell r="DK250"/>
          <cell r="DL250"/>
          <cell r="DM250"/>
          <cell r="DN250"/>
          <cell r="DO250"/>
          <cell r="DP250"/>
          <cell r="DQ250"/>
          <cell r="DR250"/>
          <cell r="DS250"/>
          <cell r="DT250"/>
          <cell r="DU250"/>
          <cell r="DV250"/>
          <cell r="DW250"/>
          <cell r="DX250"/>
          <cell r="DY250"/>
          <cell r="DZ250"/>
          <cell r="EA250"/>
          <cell r="EB250"/>
          <cell r="EC250"/>
          <cell r="ED250"/>
          <cell r="EE250"/>
          <cell r="EF250"/>
          <cell r="EG250"/>
          <cell r="EH250"/>
          <cell r="EI250"/>
          <cell r="EJ250"/>
          <cell r="EK250"/>
          <cell r="EL250"/>
          <cell r="EM250"/>
          <cell r="EN250"/>
          <cell r="EO250"/>
          <cell r="EP250"/>
          <cell r="EQ250"/>
          <cell r="ER250"/>
          <cell r="ES250"/>
          <cell r="ET250"/>
          <cell r="EU250"/>
          <cell r="EV250"/>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cell r="AB253"/>
          <cell r="AC253"/>
          <cell r="AD253"/>
          <cell r="AE253"/>
          <cell r="AF253"/>
          <cell r="AG253"/>
          <cell r="AH253"/>
          <cell r="AI253"/>
          <cell r="AJ253"/>
          <cell r="AK253"/>
          <cell r="AL253"/>
          <cell r="AM253"/>
          <cell r="AN253"/>
          <cell r="AO253"/>
          <cell r="AP253"/>
          <cell r="AQ253"/>
          <cell r="AR253"/>
          <cell r="AS253"/>
          <cell r="AT253"/>
          <cell r="AU253"/>
          <cell r="AV253"/>
          <cell r="AW253"/>
          <cell r="AX253"/>
          <cell r="AY253"/>
          <cell r="AZ253"/>
          <cell r="BA253"/>
          <cell r="BB253"/>
          <cell r="BC253"/>
          <cell r="BD253"/>
          <cell r="BE253"/>
          <cell r="BF253"/>
          <cell r="BG253"/>
          <cell r="BH253"/>
          <cell r="BI253"/>
          <cell r="BJ253"/>
          <cell r="BK253"/>
          <cell r="BL253"/>
          <cell r="BM253"/>
          <cell r="BN253"/>
          <cell r="BO253"/>
          <cell r="BP253"/>
          <cell r="BQ253"/>
          <cell r="BR253"/>
          <cell r="BS253"/>
          <cell r="BT253"/>
          <cell r="BU253"/>
          <cell r="BV253"/>
          <cell r="BW253"/>
          <cell r="BX253"/>
          <cell r="BY253"/>
          <cell r="BZ253"/>
          <cell r="CA253"/>
          <cell r="CB253"/>
          <cell r="CC253"/>
          <cell r="CD253"/>
          <cell r="CE253"/>
          <cell r="CF253"/>
          <cell r="CG253"/>
          <cell r="CH253"/>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cell r="CV253"/>
          <cell r="CW253"/>
          <cell r="CX253"/>
          <cell r="CY253"/>
          <cell r="CZ253"/>
          <cell r="DA253"/>
          <cell r="DB253"/>
          <cell r="DC253"/>
          <cell r="DD253"/>
          <cell r="DE253"/>
          <cell r="DF253"/>
          <cell r="DG253"/>
          <cell r="DH253"/>
          <cell r="DI253"/>
          <cell r="DJ253"/>
          <cell r="DK253"/>
          <cell r="DL253"/>
          <cell r="DM253"/>
          <cell r="DN253"/>
          <cell r="DO253"/>
          <cell r="DP253"/>
          <cell r="DQ253"/>
          <cell r="DR253"/>
          <cell r="DS253"/>
          <cell r="DT253"/>
          <cell r="DU253"/>
          <cell r="DV253"/>
          <cell r="DW253"/>
          <cell r="DX253"/>
          <cell r="DY253"/>
          <cell r="DZ253"/>
          <cell r="EA253"/>
          <cell r="EB253"/>
          <cell r="EC253"/>
          <cell r="ED253"/>
          <cell r="EE253"/>
          <cell r="EF253"/>
          <cell r="EG253"/>
          <cell r="EH253"/>
          <cell r="EI253"/>
          <cell r="EJ253"/>
          <cell r="EK253"/>
          <cell r="EL253"/>
          <cell r="EM253"/>
          <cell r="EN253"/>
          <cell r="EO253"/>
          <cell r="EP253"/>
          <cell r="EQ253"/>
          <cell r="ER253"/>
          <cell r="ES253"/>
          <cell r="ET253"/>
          <cell r="EU253"/>
          <cell r="EV253"/>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cell r="AB254"/>
          <cell r="AC254"/>
          <cell r="AD254"/>
          <cell r="AE254"/>
          <cell r="AF254"/>
          <cell r="AG254"/>
          <cell r="AH254"/>
          <cell r="AI254"/>
          <cell r="AJ254"/>
          <cell r="AK254"/>
          <cell r="AL254"/>
          <cell r="AM254"/>
          <cell r="AN254"/>
          <cell r="AO254"/>
          <cell r="AP254"/>
          <cell r="AQ254"/>
          <cell r="AR254"/>
          <cell r="AS254"/>
          <cell r="AT254"/>
          <cell r="AU254"/>
          <cell r="AV254"/>
          <cell r="AW254"/>
          <cell r="AX254"/>
          <cell r="AY254"/>
          <cell r="AZ254"/>
          <cell r="BA254"/>
          <cell r="BB254"/>
          <cell r="BC254"/>
          <cell r="BD254"/>
          <cell r="BE254"/>
          <cell r="BF254"/>
          <cell r="BG254"/>
          <cell r="BH254"/>
          <cell r="BI254"/>
          <cell r="BJ254"/>
          <cell r="BK254"/>
          <cell r="BL254"/>
          <cell r="BM254"/>
          <cell r="BN254"/>
          <cell r="BO254"/>
          <cell r="BP254"/>
          <cell r="BQ254"/>
          <cell r="BR254"/>
          <cell r="BS254"/>
          <cell r="BT254"/>
          <cell r="BU254"/>
          <cell r="BV254"/>
          <cell r="BW254"/>
          <cell r="BX254"/>
          <cell r="BY254"/>
          <cell r="BZ254"/>
          <cell r="CA254"/>
          <cell r="CB254"/>
          <cell r="CC254"/>
          <cell r="CD254"/>
          <cell r="CE254"/>
          <cell r="CF254"/>
          <cell r="CG254"/>
          <cell r="CH254"/>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cell r="CV254"/>
          <cell r="CW254"/>
          <cell r="CX254"/>
          <cell r="CY254"/>
          <cell r="CZ254"/>
          <cell r="DA254"/>
          <cell r="DB254"/>
          <cell r="DC254"/>
          <cell r="DD254"/>
          <cell r="DE254"/>
          <cell r="DF254"/>
          <cell r="DG254"/>
          <cell r="DH254"/>
          <cell r="DI254"/>
          <cell r="DJ254"/>
          <cell r="DK254"/>
          <cell r="DL254"/>
          <cell r="DM254"/>
          <cell r="DN254"/>
          <cell r="DO254"/>
          <cell r="DP254"/>
          <cell r="DQ254"/>
          <cell r="DR254"/>
          <cell r="DS254"/>
          <cell r="DT254"/>
          <cell r="DU254"/>
          <cell r="DV254"/>
          <cell r="DW254"/>
          <cell r="DX254"/>
          <cell r="DY254"/>
          <cell r="DZ254"/>
          <cell r="EA254"/>
          <cell r="EB254"/>
          <cell r="EC254"/>
          <cell r="ED254"/>
          <cell r="EE254"/>
          <cell r="EF254"/>
          <cell r="EG254"/>
          <cell r="EH254"/>
          <cell r="EI254"/>
          <cell r="EJ254"/>
          <cell r="EK254"/>
          <cell r="EL254"/>
          <cell r="EM254"/>
          <cell r="EN254"/>
          <cell r="EO254"/>
          <cell r="EP254"/>
          <cell r="EQ254"/>
          <cell r="ER254"/>
          <cell r="ES254"/>
          <cell r="ET254"/>
          <cell r="EU254"/>
          <cell r="EV254"/>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cell r="AB255"/>
          <cell r="AC255"/>
          <cell r="AD255"/>
          <cell r="AE255"/>
          <cell r="AF255"/>
          <cell r="AG255"/>
          <cell r="AH255"/>
          <cell r="AI255"/>
          <cell r="AJ255"/>
          <cell r="AK255"/>
          <cell r="AL255"/>
          <cell r="AM255"/>
          <cell r="AN255"/>
          <cell r="AO255"/>
          <cell r="AP255"/>
          <cell r="AQ255"/>
          <cell r="AR255"/>
          <cell r="AS255"/>
          <cell r="AT255"/>
          <cell r="AU255"/>
          <cell r="AV255"/>
          <cell r="AW255"/>
          <cell r="AX255"/>
          <cell r="AY255"/>
          <cell r="AZ255"/>
          <cell r="BA255"/>
          <cell r="BB255"/>
          <cell r="BC255"/>
          <cell r="BD255"/>
          <cell r="BE255"/>
          <cell r="BF255"/>
          <cell r="BG255"/>
          <cell r="BH255"/>
          <cell r="BI255"/>
          <cell r="BJ255"/>
          <cell r="BK255"/>
          <cell r="BL255"/>
          <cell r="BM255"/>
          <cell r="BN255"/>
          <cell r="BO255"/>
          <cell r="BP255"/>
          <cell r="BQ255"/>
          <cell r="BR255"/>
          <cell r="BS255"/>
          <cell r="BT255"/>
          <cell r="BU255"/>
          <cell r="BV255"/>
          <cell r="BW255"/>
          <cell r="BX255"/>
          <cell r="BY255"/>
          <cell r="BZ255"/>
          <cell r="CA255"/>
          <cell r="CB255"/>
          <cell r="CC255"/>
          <cell r="CD255"/>
          <cell r="CE255"/>
          <cell r="CF255"/>
          <cell r="CG255"/>
          <cell r="CH255"/>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cell r="CV255"/>
          <cell r="CW255"/>
          <cell r="CX255"/>
          <cell r="CY255"/>
          <cell r="CZ255"/>
          <cell r="DA255"/>
          <cell r="DB255"/>
          <cell r="DC255"/>
          <cell r="DD255"/>
          <cell r="DE255"/>
          <cell r="DF255"/>
          <cell r="DG255"/>
          <cell r="DH255"/>
          <cell r="DI255"/>
          <cell r="DJ255"/>
          <cell r="DK255"/>
          <cell r="DL255"/>
          <cell r="DM255"/>
          <cell r="DN255"/>
          <cell r="DO255"/>
          <cell r="DP255"/>
          <cell r="DQ255"/>
          <cell r="DR255"/>
          <cell r="DS255"/>
          <cell r="DT255"/>
          <cell r="DU255"/>
          <cell r="DV255"/>
          <cell r="DW255"/>
          <cell r="DX255"/>
          <cell r="DY255"/>
          <cell r="DZ255"/>
          <cell r="EA255"/>
          <cell r="EB255"/>
          <cell r="EC255"/>
          <cell r="ED255"/>
          <cell r="EE255"/>
          <cell r="EF255"/>
          <cell r="EG255"/>
          <cell r="EH255"/>
          <cell r="EI255"/>
          <cell r="EJ255"/>
          <cell r="EK255"/>
          <cell r="EL255"/>
          <cell r="EM255"/>
          <cell r="EN255"/>
          <cell r="EO255"/>
          <cell r="EP255"/>
          <cell r="EQ255"/>
          <cell r="ER255"/>
          <cell r="ES255"/>
          <cell r="ET255"/>
          <cell r="EU255"/>
          <cell r="EV255"/>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cell r="AB256"/>
          <cell r="AC256"/>
          <cell r="AD256"/>
          <cell r="AE256"/>
          <cell r="AF256"/>
          <cell r="AG256"/>
          <cell r="AH256"/>
          <cell r="AI256"/>
          <cell r="AJ256"/>
          <cell r="AK256"/>
          <cell r="AL256"/>
          <cell r="AM256"/>
          <cell r="AN256"/>
          <cell r="AO256"/>
          <cell r="AP256"/>
          <cell r="AQ256"/>
          <cell r="AR256"/>
          <cell r="AS256"/>
          <cell r="AT256"/>
          <cell r="AU256"/>
          <cell r="AV256"/>
          <cell r="AW256"/>
          <cell r="AX256"/>
          <cell r="AY256"/>
          <cell r="AZ256"/>
          <cell r="BA256"/>
          <cell r="BB256"/>
          <cell r="BC256"/>
          <cell r="BD256"/>
          <cell r="BE256"/>
          <cell r="BF256"/>
          <cell r="BG256"/>
          <cell r="BH256"/>
          <cell r="BI256"/>
          <cell r="BJ256"/>
          <cell r="BK256"/>
          <cell r="BL256"/>
          <cell r="BM256"/>
          <cell r="BN256"/>
          <cell r="BO256"/>
          <cell r="BP256"/>
          <cell r="BQ256"/>
          <cell r="BR256"/>
          <cell r="BS256"/>
          <cell r="BT256"/>
          <cell r="BU256"/>
          <cell r="BV256"/>
          <cell r="BW256"/>
          <cell r="BX256"/>
          <cell r="BY256"/>
          <cell r="BZ256"/>
          <cell r="CA256"/>
          <cell r="CB256"/>
          <cell r="CC256"/>
          <cell r="CD256"/>
          <cell r="CE256"/>
          <cell r="CF256"/>
          <cell r="CG256"/>
          <cell r="CH256"/>
          <cell r="CI256"/>
          <cell r="CJ256"/>
          <cell r="CK256"/>
          <cell r="CL256"/>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cell r="DB256"/>
          <cell r="DC256"/>
          <cell r="DD256"/>
          <cell r="DE256"/>
          <cell r="DF256"/>
          <cell r="DG256"/>
          <cell r="DH256"/>
          <cell r="DI256"/>
          <cell r="DJ256"/>
          <cell r="DK256"/>
          <cell r="DL256"/>
          <cell r="DM256"/>
          <cell r="DN256"/>
          <cell r="DO256"/>
          <cell r="DP256"/>
          <cell r="DQ256"/>
          <cell r="DR256"/>
          <cell r="DS256"/>
          <cell r="DT256"/>
          <cell r="DU256"/>
          <cell r="DV256"/>
          <cell r="DW256"/>
          <cell r="DX256"/>
          <cell r="DY256"/>
          <cell r="DZ256"/>
          <cell r="EA256"/>
          <cell r="EB256"/>
          <cell r="EC256"/>
          <cell r="ED256"/>
          <cell r="EE256"/>
          <cell r="EF256"/>
          <cell r="EG256"/>
          <cell r="EH256"/>
          <cell r="EI256"/>
          <cell r="EJ256"/>
          <cell r="EK256"/>
          <cell r="EL256"/>
          <cell r="EM256"/>
          <cell r="EN256"/>
          <cell r="EO256"/>
          <cell r="EP256"/>
          <cell r="EQ256"/>
          <cell r="ER256"/>
          <cell r="ES256"/>
          <cell r="ET256"/>
          <cell r="EU256"/>
          <cell r="EV256"/>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cell r="AB257"/>
          <cell r="AC257"/>
          <cell r="AD257"/>
          <cell r="AE257"/>
          <cell r="AF257"/>
          <cell r="AG257"/>
          <cell r="AH257"/>
          <cell r="AI257"/>
          <cell r="AJ257"/>
          <cell r="AK257"/>
          <cell r="AL257"/>
          <cell r="AM257"/>
          <cell r="AN257"/>
          <cell r="AO257"/>
          <cell r="AP257"/>
          <cell r="AQ257"/>
          <cell r="AR257"/>
          <cell r="AS257"/>
          <cell r="AT257"/>
          <cell r="AU257"/>
          <cell r="AV257"/>
          <cell r="AW257"/>
          <cell r="AX257"/>
          <cell r="AY257"/>
          <cell r="AZ257"/>
          <cell r="BA257"/>
          <cell r="BB257"/>
          <cell r="BC257"/>
          <cell r="BD257"/>
          <cell r="BE257"/>
          <cell r="BF257"/>
          <cell r="BG257"/>
          <cell r="BH257"/>
          <cell r="BI257"/>
          <cell r="BJ257"/>
          <cell r="BK257"/>
          <cell r="BL257"/>
          <cell r="BM257"/>
          <cell r="BN257"/>
          <cell r="BO257"/>
          <cell r="BP257"/>
          <cell r="BQ257"/>
          <cell r="BR257"/>
          <cell r="BS257"/>
          <cell r="BT257"/>
          <cell r="BU257"/>
          <cell r="BV257"/>
          <cell r="BW257"/>
          <cell r="BX257"/>
          <cell r="BY257"/>
          <cell r="BZ257"/>
          <cell r="CA257"/>
          <cell r="CB257"/>
          <cell r="CC257"/>
          <cell r="CD257"/>
          <cell r="CE257"/>
          <cell r="CF257"/>
          <cell r="CG257"/>
          <cell r="CH257"/>
          <cell r="CI257"/>
          <cell r="CJ257"/>
          <cell r="CK257"/>
          <cell r="CL257"/>
          <cell r="CM257"/>
          <cell r="CN257"/>
          <cell r="CO257"/>
          <cell r="CP257"/>
          <cell r="CQ257"/>
          <cell r="CR257">
            <v>125</v>
          </cell>
          <cell r="CS257">
            <v>250</v>
          </cell>
          <cell r="CT257">
            <v>375</v>
          </cell>
          <cell r="CU257">
            <v>500</v>
          </cell>
          <cell r="CV257">
            <v>500</v>
          </cell>
          <cell r="CW257">
            <v>500</v>
          </cell>
          <cell r="CX257">
            <v>500</v>
          </cell>
          <cell r="CY257">
            <v>500</v>
          </cell>
          <cell r="CZ257">
            <v>500</v>
          </cell>
          <cell r="DA257">
            <v>500</v>
          </cell>
          <cell r="DB257">
            <v>500</v>
          </cell>
          <cell r="DC257"/>
          <cell r="DD257"/>
          <cell r="DE257"/>
          <cell r="DF257"/>
          <cell r="DG257"/>
          <cell r="DH257"/>
          <cell r="DI257"/>
          <cell r="DJ257"/>
          <cell r="DK257"/>
          <cell r="DL257"/>
          <cell r="DM257"/>
          <cell r="DN257"/>
          <cell r="DO257"/>
          <cell r="DP257"/>
          <cell r="DQ257"/>
          <cell r="DR257"/>
          <cell r="DS257"/>
          <cell r="DT257"/>
          <cell r="DU257"/>
          <cell r="DV257"/>
          <cell r="DW257"/>
          <cell r="DX257"/>
          <cell r="DY257"/>
          <cell r="DZ257"/>
          <cell r="EA257"/>
          <cell r="EB257"/>
          <cell r="EC257"/>
          <cell r="ED257"/>
          <cell r="EE257"/>
          <cell r="EF257"/>
          <cell r="EG257"/>
          <cell r="EH257"/>
          <cell r="EI257"/>
          <cell r="EJ257"/>
          <cell r="EK257"/>
          <cell r="EL257"/>
          <cell r="EM257"/>
          <cell r="EN257"/>
          <cell r="EO257"/>
          <cell r="EP257"/>
          <cell r="EQ257"/>
          <cell r="ER257"/>
          <cell r="ES257"/>
          <cell r="ET257"/>
          <cell r="EU257"/>
          <cell r="EV257"/>
        </row>
        <row r="259">
          <cell r="T259" t="str">
            <v>BUDGET FORECAST</v>
          </cell>
          <cell r="AA259"/>
          <cell r="AB259"/>
          <cell r="AC259"/>
          <cell r="AD259"/>
          <cell r="AE259"/>
          <cell r="AF259"/>
          <cell r="AG259"/>
          <cell r="AH259"/>
          <cell r="AI259"/>
          <cell r="AJ259"/>
          <cell r="AK259"/>
          <cell r="AL259"/>
          <cell r="AM259"/>
          <cell r="AN259"/>
          <cell r="AO259"/>
          <cell r="AP259"/>
          <cell r="AQ259"/>
          <cell r="AR259"/>
          <cell r="AS259"/>
          <cell r="AT259"/>
          <cell r="AU259"/>
          <cell r="AV259"/>
          <cell r="AW259"/>
          <cell r="AX259"/>
          <cell r="AY259"/>
          <cell r="AZ259"/>
          <cell r="BA259"/>
          <cell r="BB259"/>
          <cell r="BC259"/>
          <cell r="BD259"/>
          <cell r="BE259"/>
          <cell r="BF259"/>
          <cell r="BG259"/>
          <cell r="BH259"/>
          <cell r="BI259"/>
          <cell r="BJ259"/>
          <cell r="BK259"/>
          <cell r="BL259"/>
          <cell r="BM259"/>
          <cell r="BN259"/>
          <cell r="BO259"/>
          <cell r="BP259"/>
          <cell r="BQ259"/>
          <cell r="BR259"/>
          <cell r="BS259"/>
          <cell r="BT259"/>
          <cell r="BU259"/>
          <cell r="BV259"/>
          <cell r="BW259"/>
          <cell r="BX259"/>
          <cell r="BY259"/>
          <cell r="BZ259"/>
          <cell r="CA259"/>
          <cell r="CB259"/>
          <cell r="CC259"/>
          <cell r="CD259"/>
          <cell r="CE259"/>
          <cell r="CF259"/>
          <cell r="CG259"/>
          <cell r="CH259"/>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cell r="CV259"/>
          <cell r="CW259"/>
          <cell r="CX259"/>
          <cell r="CY259"/>
          <cell r="CZ259"/>
          <cell r="DA259"/>
          <cell r="DB259"/>
          <cell r="DC259"/>
          <cell r="DD259"/>
          <cell r="DE259"/>
          <cell r="DF259"/>
          <cell r="DG259"/>
          <cell r="DH259"/>
          <cell r="DI259"/>
          <cell r="DJ259"/>
          <cell r="DK259"/>
          <cell r="DL259"/>
          <cell r="DM259"/>
          <cell r="DN259"/>
          <cell r="DO259"/>
          <cell r="DP259"/>
          <cell r="DQ259"/>
          <cell r="DR259"/>
          <cell r="DS259"/>
          <cell r="DT259"/>
          <cell r="DU259"/>
          <cell r="DV259"/>
          <cell r="DW259"/>
          <cell r="DX259"/>
          <cell r="DY259"/>
          <cell r="DZ259"/>
          <cell r="EA259"/>
          <cell r="EB259"/>
          <cell r="EC259"/>
          <cell r="ED259"/>
          <cell r="EE259"/>
          <cell r="EF259"/>
          <cell r="EG259"/>
          <cell r="EH259"/>
          <cell r="EI259"/>
          <cell r="EJ259"/>
          <cell r="EK259"/>
          <cell r="EL259"/>
          <cell r="EM259"/>
          <cell r="EN259"/>
          <cell r="EO259"/>
          <cell r="EP259"/>
          <cell r="EQ259"/>
          <cell r="ER259"/>
          <cell r="ES259"/>
          <cell r="ET259"/>
          <cell r="EU259"/>
          <cell r="EV259"/>
          <cell r="EW259"/>
          <cell r="EX259"/>
          <cell r="EY259"/>
          <cell r="EZ259"/>
          <cell r="FA259"/>
          <cell r="FB259"/>
          <cell r="FC259"/>
          <cell r="FD259"/>
          <cell r="FE259"/>
          <cell r="FF259"/>
          <cell r="FG259"/>
          <cell r="FH259"/>
          <cell r="FI259"/>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cell r="AB260"/>
          <cell r="AC260"/>
          <cell r="AD260"/>
          <cell r="AE260"/>
          <cell r="AF260"/>
          <cell r="AG260"/>
          <cell r="AH260"/>
          <cell r="AI260"/>
          <cell r="AJ260"/>
          <cell r="AK260"/>
          <cell r="AL260"/>
          <cell r="AM260"/>
          <cell r="AN260"/>
          <cell r="AO260"/>
          <cell r="AP260"/>
          <cell r="AQ260"/>
          <cell r="AR260"/>
          <cell r="AS260"/>
          <cell r="AT260"/>
          <cell r="AU260"/>
          <cell r="AV260"/>
          <cell r="AW260"/>
          <cell r="AX260"/>
          <cell r="AY260"/>
          <cell r="AZ260"/>
          <cell r="BA260"/>
          <cell r="BB260"/>
          <cell r="BC260"/>
          <cell r="BD260"/>
          <cell r="BE260"/>
          <cell r="BF260"/>
          <cell r="BG260"/>
          <cell r="BH260"/>
          <cell r="BI260"/>
          <cell r="BJ260"/>
          <cell r="BK260"/>
          <cell r="BL260"/>
          <cell r="BM260"/>
          <cell r="BN260"/>
          <cell r="BO260"/>
          <cell r="BP260"/>
          <cell r="BQ260"/>
          <cell r="BR260"/>
          <cell r="BS260"/>
          <cell r="BT260"/>
          <cell r="BU260"/>
          <cell r="BV260"/>
          <cell r="BW260"/>
          <cell r="BX260"/>
          <cell r="BY260"/>
          <cell r="BZ260"/>
          <cell r="CA260"/>
          <cell r="CB260"/>
          <cell r="CC260"/>
          <cell r="CD260"/>
          <cell r="CE260"/>
          <cell r="CF260"/>
          <cell r="CG260"/>
          <cell r="CH260"/>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cell r="CV260"/>
          <cell r="CW260"/>
          <cell r="CX260"/>
          <cell r="CY260"/>
          <cell r="CZ260"/>
          <cell r="DA260"/>
          <cell r="DB260"/>
          <cell r="DC260"/>
          <cell r="DD260"/>
          <cell r="DE260"/>
          <cell r="DF260"/>
          <cell r="DG260"/>
          <cell r="DH260"/>
          <cell r="DI260"/>
          <cell r="DJ260"/>
          <cell r="DK260"/>
          <cell r="DL260"/>
          <cell r="DM260"/>
          <cell r="DN260"/>
          <cell r="DO260"/>
          <cell r="DP260"/>
          <cell r="DQ260"/>
          <cell r="DR260"/>
          <cell r="DS260"/>
          <cell r="DT260"/>
          <cell r="DU260"/>
          <cell r="DV260"/>
          <cell r="DW260"/>
          <cell r="DX260"/>
          <cell r="DY260"/>
          <cell r="DZ260"/>
          <cell r="EA260"/>
          <cell r="EB260"/>
          <cell r="EC260"/>
          <cell r="ED260"/>
          <cell r="EE260"/>
          <cell r="EF260"/>
          <cell r="EG260"/>
          <cell r="EH260"/>
          <cell r="EI260"/>
          <cell r="EJ260"/>
          <cell r="EK260"/>
          <cell r="EL260"/>
          <cell r="EM260"/>
          <cell r="EN260"/>
          <cell r="EO260"/>
          <cell r="EP260"/>
          <cell r="EQ260"/>
          <cell r="ER260"/>
          <cell r="ES260"/>
          <cell r="ET260"/>
          <cell r="EU260"/>
          <cell r="EV260"/>
          <cell r="EW260"/>
          <cell r="EX260"/>
          <cell r="EY260"/>
          <cell r="EZ260"/>
          <cell r="FA260"/>
          <cell r="FB260"/>
          <cell r="FC260"/>
          <cell r="FD260"/>
          <cell r="FE260"/>
          <cell r="FF260"/>
          <cell r="FG260"/>
          <cell r="FH260"/>
          <cell r="FI260"/>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cell r="AB261"/>
          <cell r="AC261"/>
          <cell r="AD261"/>
          <cell r="AE261"/>
          <cell r="AF261"/>
          <cell r="AG261"/>
          <cell r="AH261"/>
          <cell r="AI261"/>
          <cell r="AJ261"/>
          <cell r="AK261"/>
          <cell r="AL261"/>
          <cell r="AM261"/>
          <cell r="AN261"/>
          <cell r="AO261"/>
          <cell r="AP261"/>
          <cell r="AQ261"/>
          <cell r="AR261"/>
          <cell r="AS261"/>
          <cell r="AT261"/>
          <cell r="AU261"/>
          <cell r="AV261"/>
          <cell r="AW261"/>
          <cell r="AX261"/>
          <cell r="AY261"/>
          <cell r="AZ261"/>
          <cell r="BA261"/>
          <cell r="BB261"/>
          <cell r="BC261"/>
          <cell r="BD261"/>
          <cell r="BE261"/>
          <cell r="BF261"/>
          <cell r="BG261"/>
          <cell r="BH261"/>
          <cell r="BI261"/>
          <cell r="BJ261"/>
          <cell r="BK261"/>
          <cell r="BL261"/>
          <cell r="BM261"/>
          <cell r="BN261"/>
          <cell r="BO261"/>
          <cell r="BP261"/>
          <cell r="BQ261"/>
          <cell r="BR261"/>
          <cell r="BS261"/>
          <cell r="BT261"/>
          <cell r="BU261"/>
          <cell r="BV261"/>
          <cell r="BW261"/>
          <cell r="BX261"/>
          <cell r="BY261"/>
          <cell r="BZ261"/>
          <cell r="CA261"/>
          <cell r="CB261"/>
          <cell r="CC261"/>
          <cell r="CD261"/>
          <cell r="CE261"/>
          <cell r="CF261"/>
          <cell r="CG261"/>
          <cell r="CH261"/>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cell r="CV261"/>
          <cell r="CW261"/>
          <cell r="CX261"/>
          <cell r="CY261"/>
          <cell r="CZ261"/>
          <cell r="DA261"/>
          <cell r="DB261"/>
          <cell r="DC261"/>
          <cell r="DD261"/>
          <cell r="DE261"/>
          <cell r="DF261"/>
          <cell r="DG261"/>
          <cell r="DH261"/>
          <cell r="DI261"/>
          <cell r="DJ261"/>
          <cell r="DK261"/>
          <cell r="DL261"/>
          <cell r="DM261"/>
          <cell r="DN261"/>
          <cell r="DO261"/>
          <cell r="DP261"/>
          <cell r="DQ261"/>
          <cell r="DR261"/>
          <cell r="DS261"/>
          <cell r="DT261"/>
          <cell r="DU261"/>
          <cell r="DV261"/>
          <cell r="DW261"/>
          <cell r="DX261"/>
          <cell r="DY261"/>
          <cell r="DZ261"/>
          <cell r="EA261"/>
          <cell r="EB261"/>
          <cell r="EC261"/>
          <cell r="ED261"/>
          <cell r="EE261"/>
          <cell r="EF261"/>
          <cell r="EG261"/>
          <cell r="EH261"/>
          <cell r="EI261"/>
          <cell r="EJ261"/>
          <cell r="EK261"/>
          <cell r="EL261"/>
          <cell r="EM261"/>
          <cell r="EN261"/>
          <cell r="EO261"/>
          <cell r="EP261"/>
          <cell r="EQ261"/>
          <cell r="ER261"/>
          <cell r="ES261"/>
          <cell r="ET261"/>
          <cell r="EU261"/>
          <cell r="EV261"/>
          <cell r="EW261"/>
          <cell r="EX261"/>
          <cell r="EY261"/>
          <cell r="EZ261"/>
          <cell r="FA261"/>
          <cell r="FB261"/>
          <cell r="FC261"/>
          <cell r="FD261"/>
          <cell r="FE261"/>
          <cell r="FF261"/>
          <cell r="FG261"/>
          <cell r="FH261"/>
          <cell r="FI261"/>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cell r="AB262"/>
          <cell r="AC262"/>
          <cell r="AD262"/>
          <cell r="AE262"/>
          <cell r="AF262"/>
          <cell r="AG262"/>
          <cell r="AH262"/>
          <cell r="AI262"/>
          <cell r="AJ262"/>
          <cell r="AK262"/>
          <cell r="AL262"/>
          <cell r="AM262"/>
          <cell r="AN262"/>
          <cell r="AO262"/>
          <cell r="AP262"/>
          <cell r="AQ262"/>
          <cell r="AR262"/>
          <cell r="AS262"/>
          <cell r="AT262"/>
          <cell r="AU262"/>
          <cell r="AV262"/>
          <cell r="AW262"/>
          <cell r="AX262"/>
          <cell r="AY262"/>
          <cell r="AZ262"/>
          <cell r="BA262"/>
          <cell r="BB262"/>
          <cell r="BC262"/>
          <cell r="BD262"/>
          <cell r="BE262"/>
          <cell r="BF262"/>
          <cell r="BG262"/>
          <cell r="BH262"/>
          <cell r="BI262"/>
          <cell r="BJ262"/>
          <cell r="BK262"/>
          <cell r="BL262"/>
          <cell r="BM262"/>
          <cell r="BN262"/>
          <cell r="BO262"/>
          <cell r="BP262"/>
          <cell r="BQ262"/>
          <cell r="BR262"/>
          <cell r="BS262"/>
          <cell r="BT262"/>
          <cell r="BU262"/>
          <cell r="BV262"/>
          <cell r="BW262"/>
          <cell r="BX262"/>
          <cell r="BY262"/>
          <cell r="BZ262"/>
          <cell r="CA262"/>
          <cell r="CB262"/>
          <cell r="CC262"/>
          <cell r="CD262"/>
          <cell r="CE262"/>
          <cell r="CF262"/>
          <cell r="CG262"/>
          <cell r="CH262"/>
          <cell r="CI262"/>
          <cell r="CJ262"/>
          <cell r="CK262"/>
          <cell r="CL262"/>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cell r="DB262"/>
          <cell r="DC262"/>
          <cell r="DD262"/>
          <cell r="DE262"/>
          <cell r="DF262"/>
          <cell r="DG262"/>
          <cell r="DH262"/>
          <cell r="DI262"/>
          <cell r="DJ262"/>
          <cell r="DK262"/>
          <cell r="DL262"/>
          <cell r="DM262"/>
          <cell r="DN262"/>
          <cell r="DO262"/>
          <cell r="DP262"/>
          <cell r="DQ262"/>
          <cell r="DR262"/>
          <cell r="DS262"/>
          <cell r="DT262"/>
          <cell r="DU262"/>
          <cell r="DV262"/>
          <cell r="DW262"/>
          <cell r="DX262"/>
          <cell r="DY262"/>
          <cell r="DZ262"/>
          <cell r="EA262"/>
          <cell r="EB262"/>
          <cell r="EC262"/>
          <cell r="ED262"/>
          <cell r="EE262"/>
          <cell r="EF262"/>
          <cell r="EG262"/>
          <cell r="EH262"/>
          <cell r="EI262"/>
          <cell r="EJ262"/>
          <cell r="EK262"/>
          <cell r="EL262"/>
          <cell r="EM262"/>
          <cell r="EN262"/>
          <cell r="EO262"/>
          <cell r="EP262"/>
          <cell r="EQ262"/>
          <cell r="ER262"/>
          <cell r="ES262"/>
          <cell r="ET262"/>
          <cell r="EU262"/>
          <cell r="EV262"/>
          <cell r="EW262"/>
          <cell r="EX262"/>
          <cell r="EY262"/>
          <cell r="EZ262"/>
          <cell r="FA262"/>
          <cell r="FB262"/>
          <cell r="FC262"/>
          <cell r="FD262"/>
          <cell r="FE262"/>
          <cell r="FF262"/>
          <cell r="FG262"/>
          <cell r="FH262"/>
          <cell r="FI262"/>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cell r="AB263"/>
          <cell r="AC263"/>
          <cell r="AD263"/>
          <cell r="AE263"/>
          <cell r="AF263"/>
          <cell r="AG263"/>
          <cell r="AH263"/>
          <cell r="AI263"/>
          <cell r="AJ263"/>
          <cell r="AK263"/>
          <cell r="AL263"/>
          <cell r="AM263"/>
          <cell r="AN263"/>
          <cell r="AO263"/>
          <cell r="AP263"/>
          <cell r="AQ263"/>
          <cell r="AR263"/>
          <cell r="AS263"/>
          <cell r="AT263"/>
          <cell r="AU263"/>
          <cell r="AV263"/>
          <cell r="AW263"/>
          <cell r="AX263"/>
          <cell r="AY263"/>
          <cell r="AZ263"/>
          <cell r="BA263"/>
          <cell r="BB263"/>
          <cell r="BC263"/>
          <cell r="BD263"/>
          <cell r="BE263"/>
          <cell r="BF263"/>
          <cell r="BG263"/>
          <cell r="BH263"/>
          <cell r="BI263"/>
          <cell r="BJ263"/>
          <cell r="BK263"/>
          <cell r="BL263"/>
          <cell r="BM263"/>
          <cell r="BN263"/>
          <cell r="BO263"/>
          <cell r="BP263"/>
          <cell r="BQ263"/>
          <cell r="BR263"/>
          <cell r="BS263"/>
          <cell r="BT263"/>
          <cell r="BU263"/>
          <cell r="BV263"/>
          <cell r="BW263"/>
          <cell r="BX263"/>
          <cell r="BY263"/>
          <cell r="BZ263"/>
          <cell r="CA263"/>
          <cell r="CB263"/>
          <cell r="CC263"/>
          <cell r="CD263"/>
          <cell r="CE263"/>
          <cell r="CF263"/>
          <cell r="CG263"/>
          <cell r="CH263"/>
          <cell r="CI263"/>
          <cell r="CJ263"/>
          <cell r="CK263"/>
          <cell r="CL263"/>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cell r="DB263"/>
          <cell r="DC263"/>
          <cell r="DD263"/>
          <cell r="DE263"/>
          <cell r="DF263"/>
          <cell r="DG263"/>
          <cell r="DH263"/>
          <cell r="DI263"/>
          <cell r="DJ263"/>
          <cell r="DK263"/>
          <cell r="DL263"/>
          <cell r="DM263"/>
          <cell r="DN263"/>
          <cell r="DO263"/>
          <cell r="DP263"/>
          <cell r="DQ263"/>
          <cell r="DR263"/>
          <cell r="DS263"/>
          <cell r="DT263"/>
          <cell r="DU263"/>
          <cell r="DV263"/>
          <cell r="DW263"/>
          <cell r="DX263"/>
          <cell r="DY263"/>
          <cell r="DZ263"/>
          <cell r="EA263"/>
          <cell r="EB263"/>
          <cell r="EC263"/>
          <cell r="ED263"/>
          <cell r="EE263"/>
          <cell r="EF263"/>
          <cell r="EG263"/>
          <cell r="EH263"/>
          <cell r="EI263"/>
          <cell r="EJ263"/>
          <cell r="EK263"/>
          <cell r="EL263"/>
          <cell r="EM263"/>
          <cell r="EN263"/>
          <cell r="EO263"/>
          <cell r="EP263"/>
          <cell r="EQ263"/>
          <cell r="ER263"/>
          <cell r="ES263"/>
          <cell r="ET263"/>
          <cell r="EU263"/>
          <cell r="EV263"/>
          <cell r="EW263"/>
          <cell r="EX263"/>
          <cell r="EY263"/>
          <cell r="EZ263"/>
          <cell r="FA263"/>
          <cell r="FB263"/>
          <cell r="FC263"/>
          <cell r="FD263"/>
          <cell r="FE263"/>
          <cell r="FF263"/>
          <cell r="FG263"/>
          <cell r="FH263"/>
          <cell r="FI263"/>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cell r="AB264"/>
          <cell r="AC264"/>
          <cell r="AD264"/>
          <cell r="AE264"/>
          <cell r="AF264"/>
          <cell r="AG264"/>
          <cell r="AH264"/>
          <cell r="AI264"/>
          <cell r="AJ264"/>
          <cell r="AK264"/>
          <cell r="AL264"/>
          <cell r="AM264"/>
          <cell r="AN264"/>
          <cell r="AO264"/>
          <cell r="AP264"/>
          <cell r="AQ264"/>
          <cell r="AR264"/>
          <cell r="AS264"/>
          <cell r="AT264"/>
          <cell r="AU264"/>
          <cell r="AV264"/>
          <cell r="AW264"/>
          <cell r="AX264"/>
          <cell r="AY264"/>
          <cell r="AZ264"/>
          <cell r="BA264"/>
          <cell r="BB264"/>
          <cell r="BC264"/>
          <cell r="BD264"/>
          <cell r="BE264"/>
          <cell r="BF264"/>
          <cell r="BG264"/>
          <cell r="BH264"/>
          <cell r="BI264"/>
          <cell r="BJ264"/>
          <cell r="BK264"/>
          <cell r="BL264"/>
          <cell r="BM264"/>
          <cell r="BN264"/>
          <cell r="BO264"/>
          <cell r="BP264"/>
          <cell r="BQ264"/>
          <cell r="BR264"/>
          <cell r="BS264"/>
          <cell r="BT264"/>
          <cell r="BU264"/>
          <cell r="BV264"/>
          <cell r="BW264"/>
          <cell r="BX264"/>
          <cell r="BY264"/>
          <cell r="BZ264"/>
          <cell r="CA264"/>
          <cell r="CB264"/>
          <cell r="CC264"/>
          <cell r="CD264"/>
          <cell r="CE264"/>
          <cell r="CF264"/>
          <cell r="CG264"/>
          <cell r="CH264"/>
          <cell r="CI264"/>
          <cell r="CJ264"/>
          <cell r="CK264"/>
          <cell r="CL264"/>
          <cell r="CM264"/>
          <cell r="CN264"/>
          <cell r="CO264"/>
          <cell r="CP264"/>
          <cell r="CQ264"/>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cell r="DD264"/>
          <cell r="DE264"/>
          <cell r="DF264"/>
          <cell r="DG264"/>
          <cell r="DH264"/>
          <cell r="DI264"/>
          <cell r="DJ264"/>
          <cell r="DK264"/>
          <cell r="DL264"/>
          <cell r="DM264"/>
          <cell r="DN264"/>
          <cell r="DO264"/>
          <cell r="DP264"/>
          <cell r="DQ264"/>
          <cell r="DR264"/>
          <cell r="DS264"/>
          <cell r="DT264"/>
          <cell r="DU264"/>
          <cell r="DV264"/>
          <cell r="DW264"/>
          <cell r="DX264"/>
          <cell r="DY264"/>
          <cell r="DZ264"/>
          <cell r="EA264"/>
          <cell r="EB264"/>
          <cell r="EC264"/>
          <cell r="ED264"/>
          <cell r="EE264"/>
          <cell r="EF264"/>
          <cell r="EG264"/>
          <cell r="EH264"/>
          <cell r="EI264"/>
          <cell r="EJ264"/>
          <cell r="EK264"/>
          <cell r="EL264"/>
          <cell r="EM264"/>
          <cell r="EN264"/>
          <cell r="EO264"/>
          <cell r="EP264"/>
          <cell r="EQ264"/>
          <cell r="ER264"/>
          <cell r="ES264"/>
          <cell r="ET264"/>
          <cell r="EU264"/>
          <cell r="EV264"/>
          <cell r="EW264"/>
          <cell r="EX264"/>
          <cell r="EY264"/>
          <cell r="EZ264"/>
          <cell r="FA264"/>
          <cell r="FB264"/>
          <cell r="FC264"/>
          <cell r="FD264"/>
          <cell r="FE264"/>
          <cell r="FF264"/>
          <cell r="FG264"/>
          <cell r="FH264"/>
          <cell r="FI264"/>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cell r="AB265"/>
          <cell r="AC265"/>
          <cell r="AD265"/>
          <cell r="AE265"/>
          <cell r="AF265"/>
          <cell r="AG265"/>
          <cell r="AH265"/>
          <cell r="AI265"/>
          <cell r="AJ265"/>
          <cell r="AK265"/>
          <cell r="AL265"/>
          <cell r="AM265"/>
          <cell r="AN265"/>
          <cell r="AO265"/>
          <cell r="AP265"/>
          <cell r="AQ265"/>
          <cell r="AR265"/>
          <cell r="AS265"/>
          <cell r="AT265"/>
          <cell r="AU265"/>
          <cell r="AV265"/>
          <cell r="AW265"/>
          <cell r="AX265"/>
          <cell r="AY265"/>
          <cell r="AZ265"/>
          <cell r="BA265"/>
          <cell r="BB265"/>
          <cell r="BC265"/>
          <cell r="BD265"/>
          <cell r="BE265"/>
          <cell r="BF265"/>
          <cell r="BG265"/>
          <cell r="BH265"/>
          <cell r="BI265"/>
          <cell r="BJ265"/>
          <cell r="BK265"/>
          <cell r="BL265"/>
          <cell r="BM265"/>
          <cell r="BN265"/>
          <cell r="BO265"/>
          <cell r="BP265"/>
          <cell r="BQ265"/>
          <cell r="BR265"/>
          <cell r="BS265"/>
          <cell r="BT265"/>
          <cell r="BU265"/>
          <cell r="BV265"/>
          <cell r="BW265"/>
          <cell r="BX265"/>
          <cell r="BY265"/>
          <cell r="BZ265"/>
          <cell r="CA265"/>
          <cell r="CB265"/>
          <cell r="CC265"/>
          <cell r="CD265"/>
          <cell r="CE265"/>
          <cell r="CF265"/>
          <cell r="CG265"/>
          <cell r="CH265"/>
          <cell r="CI265"/>
          <cell r="CJ265"/>
          <cell r="CK265"/>
          <cell r="CL265"/>
          <cell r="CM265"/>
          <cell r="CN265"/>
          <cell r="CO265"/>
          <cell r="CP265"/>
          <cell r="CQ265"/>
          <cell r="CR265">
            <v>1000</v>
          </cell>
          <cell r="CS265">
            <v>2000</v>
          </cell>
          <cell r="CT265">
            <v>3000</v>
          </cell>
          <cell r="CU265">
            <v>4000</v>
          </cell>
          <cell r="CV265">
            <v>4000</v>
          </cell>
          <cell r="CW265">
            <v>4000</v>
          </cell>
          <cell r="CX265">
            <v>4000</v>
          </cell>
          <cell r="CY265">
            <v>4000</v>
          </cell>
          <cell r="CZ265">
            <v>4000</v>
          </cell>
          <cell r="DA265">
            <v>4000</v>
          </cell>
          <cell r="DB265">
            <v>4000</v>
          </cell>
          <cell r="DC265"/>
          <cell r="DD265"/>
          <cell r="DE265"/>
          <cell r="DF265"/>
          <cell r="DG265"/>
          <cell r="DH265"/>
          <cell r="DI265"/>
          <cell r="DJ265"/>
          <cell r="DK265"/>
          <cell r="DL265"/>
          <cell r="DM265"/>
          <cell r="DN265"/>
          <cell r="DO265"/>
          <cell r="DP265"/>
          <cell r="DQ265"/>
          <cell r="DR265"/>
          <cell r="DS265"/>
          <cell r="DT265"/>
          <cell r="DU265"/>
          <cell r="DV265"/>
          <cell r="DW265"/>
          <cell r="DX265"/>
          <cell r="DY265"/>
          <cell r="DZ265"/>
          <cell r="EA265"/>
          <cell r="EB265"/>
          <cell r="EC265"/>
          <cell r="ED265"/>
          <cell r="EE265"/>
          <cell r="EF265"/>
          <cell r="EG265"/>
          <cell r="EH265"/>
          <cell r="EI265"/>
          <cell r="EJ265"/>
          <cell r="EK265"/>
          <cell r="EL265"/>
          <cell r="EM265"/>
          <cell r="EN265"/>
          <cell r="EO265"/>
          <cell r="EP265"/>
          <cell r="EQ265"/>
          <cell r="ER265"/>
          <cell r="ES265"/>
          <cell r="ET265"/>
          <cell r="EU265"/>
          <cell r="EV265"/>
          <cell r="EW265"/>
          <cell r="EX265"/>
          <cell r="EY265"/>
          <cell r="EZ265"/>
          <cell r="FA265"/>
          <cell r="FB265"/>
          <cell r="FC265"/>
          <cell r="FD265"/>
          <cell r="FE265"/>
          <cell r="FF265"/>
          <cell r="FG265"/>
          <cell r="FH265"/>
          <cell r="FI265"/>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cell r="AB270"/>
          <cell r="AC270"/>
          <cell r="AD270"/>
          <cell r="AE270"/>
          <cell r="AF270"/>
          <cell r="AG270"/>
          <cell r="AH270"/>
          <cell r="AI270"/>
          <cell r="AJ270"/>
          <cell r="AK270"/>
          <cell r="AL270"/>
          <cell r="AM270"/>
          <cell r="AN270"/>
          <cell r="AO270"/>
          <cell r="AP270"/>
          <cell r="AQ270"/>
          <cell r="AR270"/>
          <cell r="AS270"/>
          <cell r="AT270"/>
          <cell r="AU270"/>
          <cell r="AV270"/>
          <cell r="AW270"/>
          <cell r="AX270"/>
          <cell r="AY270"/>
          <cell r="AZ270"/>
          <cell r="BA270"/>
          <cell r="BB270"/>
          <cell r="BC270"/>
          <cell r="BD270"/>
          <cell r="BE270"/>
          <cell r="BF270"/>
          <cell r="BG270"/>
          <cell r="BH270"/>
          <cell r="BI270"/>
          <cell r="BJ270"/>
          <cell r="BK270"/>
          <cell r="BL270"/>
          <cell r="BM270"/>
          <cell r="BN270"/>
          <cell r="BO270"/>
          <cell r="BP270"/>
          <cell r="BQ270"/>
          <cell r="BR270"/>
          <cell r="BS270"/>
          <cell r="BT270"/>
          <cell r="BU270"/>
          <cell r="BV270"/>
          <cell r="BW270"/>
          <cell r="BX270"/>
          <cell r="BY270"/>
          <cell r="BZ270"/>
          <cell r="CA270"/>
          <cell r="CB270"/>
          <cell r="CC270"/>
          <cell r="CD270"/>
          <cell r="CE270"/>
          <cell r="CF270"/>
          <cell r="CG270"/>
          <cell r="CH270"/>
          <cell r="CI270"/>
          <cell r="CJ270"/>
          <cell r="CK270"/>
          <cell r="CL270"/>
          <cell r="CM270"/>
          <cell r="CN270"/>
          <cell r="CO270"/>
          <cell r="CP270"/>
          <cell r="CQ270"/>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cell r="DD270"/>
          <cell r="DE270"/>
          <cell r="DF270"/>
          <cell r="DG270"/>
          <cell r="DH270"/>
          <cell r="DI270"/>
          <cell r="DJ270"/>
          <cell r="DK270"/>
          <cell r="DL270"/>
          <cell r="DM270"/>
          <cell r="DN270"/>
          <cell r="DO270"/>
          <cell r="DP270"/>
          <cell r="DQ270"/>
          <cell r="DR270"/>
          <cell r="DS270"/>
          <cell r="DT270"/>
          <cell r="DU270"/>
          <cell r="DV270"/>
          <cell r="DW270"/>
          <cell r="DX270"/>
          <cell r="DY270"/>
          <cell r="DZ270"/>
          <cell r="EA270"/>
          <cell r="EB270"/>
          <cell r="EC270"/>
          <cell r="ED270"/>
          <cell r="EE270"/>
          <cell r="EF270"/>
          <cell r="EG270"/>
          <cell r="EH270"/>
          <cell r="EI270"/>
          <cell r="EJ270"/>
          <cell r="EK270"/>
          <cell r="EL270"/>
          <cell r="EM270"/>
          <cell r="EN270"/>
          <cell r="EO270"/>
          <cell r="EP270"/>
          <cell r="EQ270"/>
          <cell r="ER270"/>
          <cell r="ES270"/>
          <cell r="ET270"/>
          <cell r="EU270"/>
          <cell r="EV270"/>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DIL4"/>
      <sheetName val="Electr"/>
      <sheetName val="ROOUT95"/>
      <sheetName val="Verificari"/>
      <sheetName val="prov"/>
      <sheetName val="AGGTBLS"/>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bPrint"/>
      <sheetName val="ALB"/>
      <sheetName val="AGGTBLS"/>
      <sheetName val="ROOUT95"/>
      <sheetName val="DIL4"/>
      <sheetName val="Electronics"/>
      <sheetName val="ALEBAL96"/>
      <sheetName val="Circ table"/>
      <sheetName val="Circ_table"/>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Salden"/>
      <sheetName val="HypVars"/>
      <sheetName val="UNIT LEVEL"/>
      <sheetName val="AlbPrint"/>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11.3"/>
      <sheetName val="XLR_NoRangeSheet"/>
      <sheetName val="Salden"/>
      <sheetName val="Data"/>
      <sheetName val="Period 1"/>
      <sheetName val="6355"/>
      <sheetName val="Форма 11.3 за 9 мес. 2004 г."/>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 val="Zarnesti"/>
      <sheetName val="OtherKPI"/>
      <sheetName val="FG 121"/>
      <sheetName val="Tabelle1"/>
      <sheetName val="TB"/>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zoomScale="80" zoomScaleNormal="80" workbookViewId="0">
      <selection activeCell="G10" sqref="G10"/>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9" bestFit="1" customWidth="1"/>
    <col min="7" max="7" width="43.5546875" bestFit="1" customWidth="1"/>
    <col min="8" max="8" width="12.6640625" bestFit="1" customWidth="1"/>
    <col min="9" max="11" width="13.44140625" bestFit="1" customWidth="1"/>
    <col min="12" max="12" width="21.88671875" bestFit="1" customWidth="1"/>
    <col min="13" max="13" width="11.109375" bestFit="1" customWidth="1"/>
    <col min="14" max="14" width="9.44140625" bestFit="1" customWidth="1"/>
    <col min="15" max="15" width="10.5546875" bestFit="1" customWidth="1"/>
    <col min="16" max="16" width="15.6640625" bestFit="1" customWidth="1"/>
    <col min="18" max="18" width="12.6640625" bestFit="1" customWidth="1"/>
    <col min="19" max="19" width="45.21875" bestFit="1" customWidth="1"/>
    <col min="20" max="20" width="27.109375" bestFit="1" customWidth="1"/>
    <col min="22" max="22" width="24.6640625" bestFit="1" customWidth="1"/>
  </cols>
  <sheetData>
    <row r="1" spans="1:23" x14ac:dyDescent="0.3">
      <c r="A1" s="1" t="s">
        <v>0</v>
      </c>
      <c r="B1" s="3"/>
    </row>
    <row r="2" spans="1:23" ht="12.5" customHeight="1" thickBot="1" x14ac:dyDescent="0.35">
      <c r="A2" s="1" t="s">
        <v>1</v>
      </c>
      <c r="B2" s="3"/>
      <c r="O2" t="s">
        <v>2</v>
      </c>
      <c r="P2" t="s">
        <v>3</v>
      </c>
      <c r="Q2" t="s">
        <v>4</v>
      </c>
      <c r="R2" t="s">
        <v>5</v>
      </c>
      <c r="S2" t="s">
        <v>4</v>
      </c>
    </row>
    <row r="3" spans="1:23" x14ac:dyDescent="0.3">
      <c r="A3" s="1" t="s">
        <v>6</v>
      </c>
      <c r="B3" s="3"/>
      <c r="O3" s="4">
        <v>121</v>
      </c>
      <c r="P3" s="5">
        <f>SUMIF(D:D,O3,K:K)</f>
        <v>0</v>
      </c>
      <c r="Q3" s="6" t="str">
        <f>IF(P3&lt;0,"BS98","BS99")</f>
        <v>BS99</v>
      </c>
      <c r="R3" s="7">
        <f>SUMIF(D:D,O3,H:H)</f>
        <v>0</v>
      </c>
      <c r="S3" s="6" t="str">
        <f>IF(R3&lt;0,"BS98","BS99")</f>
        <v>BS99</v>
      </c>
    </row>
    <row r="4" spans="1:23" x14ac:dyDescent="0.3">
      <c r="A4" s="1" t="s">
        <v>7</v>
      </c>
      <c r="B4" s="3"/>
      <c r="O4" s="8">
        <v>117</v>
      </c>
      <c r="P4" s="9">
        <f>SUMIF(D:D,O4,K:K)</f>
        <v>0</v>
      </c>
      <c r="Q4" s="10" t="str">
        <f>IF(P4&lt;0,"BS96","BS97")</f>
        <v>BS97</v>
      </c>
      <c r="R4" s="11">
        <f>SUMIF(D:D,O4,H:H)</f>
        <v>0</v>
      </c>
      <c r="S4" s="10" t="str">
        <f>IF(R4&lt;0,"BS96","BS97")</f>
        <v>BS97</v>
      </c>
    </row>
    <row r="5" spans="1:23" ht="12.5" customHeight="1" thickBot="1" x14ac:dyDescent="0.35">
      <c r="A5" s="1" t="s">
        <v>8</v>
      </c>
      <c r="B5" s="3"/>
      <c r="O5" s="12">
        <v>711</v>
      </c>
      <c r="P5" s="13">
        <f>SUMIF(D:D,O5,K:K)</f>
        <v>0</v>
      </c>
      <c r="Q5" s="14" t="str">
        <f>IF(P5&lt;0,"PL7","PL8")</f>
        <v>PL8</v>
      </c>
      <c r="R5" s="15">
        <f>SUMIF(D:D,O5,H:H)</f>
        <v>0</v>
      </c>
      <c r="S5" s="14" t="str">
        <f>IF(R5&lt;0,"PL7","PL8")</f>
        <v>PL8</v>
      </c>
    </row>
    <row r="6" spans="1:23" ht="12.5" customHeight="1" thickBot="1" x14ac:dyDescent="0.35">
      <c r="A6" s="1" t="s">
        <v>9</v>
      </c>
      <c r="B6" s="3"/>
      <c r="I6" s="16" t="s">
        <v>10</v>
      </c>
      <c r="J6" s="17">
        <f>K6-1</f>
        <v>-1</v>
      </c>
      <c r="K6" s="17">
        <f>B7</f>
        <v>0</v>
      </c>
    </row>
    <row r="7" spans="1:23" ht="13" customHeight="1" thickTop="1" thickBot="1" x14ac:dyDescent="0.35">
      <c r="A7" s="1" t="s">
        <v>11</v>
      </c>
      <c r="B7" s="18"/>
      <c r="I7" s="19" t="s">
        <v>12</v>
      </c>
      <c r="J7" s="20">
        <f>SUMIF(A:A,"BS",H:H)</f>
        <v>0</v>
      </c>
      <c r="K7" s="20">
        <f>SUMIF(A:A,"BS",K:K)</f>
        <v>0</v>
      </c>
    </row>
    <row r="8" spans="1:23" ht="12.5" customHeight="1" thickTop="1" x14ac:dyDescent="0.3">
      <c r="I8" s="21" t="s">
        <v>13</v>
      </c>
      <c r="J8" s="22">
        <f>SUMIF(A:A,"Rev",H:H)</f>
        <v>0</v>
      </c>
      <c r="K8" s="22">
        <f>SUMIF(A:A,"Rev",K:K)</f>
        <v>0</v>
      </c>
    </row>
    <row r="9" spans="1:23" ht="12.5" customHeight="1" thickBot="1" x14ac:dyDescent="0.35">
      <c r="I9" s="23" t="s">
        <v>14</v>
      </c>
      <c r="J9" s="24">
        <f>SUMIF(A:A,"Exp",H:H)</f>
        <v>0</v>
      </c>
      <c r="K9" s="24">
        <f>SUMIF(A:A,"Exp",K:K)</f>
        <v>0</v>
      </c>
    </row>
    <row r="10" spans="1:23" ht="12.5" customHeight="1" thickTop="1" x14ac:dyDescent="0.3">
      <c r="I10" s="3" t="s">
        <v>15</v>
      </c>
      <c r="J10" s="25">
        <f>SUM(J8:J9)</f>
        <v>0</v>
      </c>
      <c r="K10" s="25">
        <f>SUM(K8:K9)</f>
        <v>0</v>
      </c>
    </row>
    <row r="11" spans="1:23" ht="12.5" customHeight="1" thickBot="1" x14ac:dyDescent="0.35">
      <c r="I11" s="23" t="s">
        <v>16</v>
      </c>
      <c r="J11" s="23">
        <f>SUMIF(D:D,"121",H:H)</f>
        <v>0</v>
      </c>
      <c r="K11" s="24">
        <f>SUMIF(D:D,"121",K:K)</f>
        <v>0</v>
      </c>
    </row>
    <row r="12" spans="1:23" ht="12.5" customHeight="1" thickTop="1" x14ac:dyDescent="0.3">
      <c r="I12" s="26" t="s">
        <v>17</v>
      </c>
      <c r="J12" s="27">
        <f>J10-J11</f>
        <v>0</v>
      </c>
      <c r="K12" s="27">
        <f>K10-K11</f>
        <v>0</v>
      </c>
    </row>
    <row r="13" spans="1:23" x14ac:dyDescent="0.3">
      <c r="O13" s="3"/>
      <c r="P13" s="3" t="s">
        <v>18</v>
      </c>
    </row>
    <row r="14" spans="1:23" ht="12.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5" customHeight="1" thickTop="1" x14ac:dyDescent="0.3">
      <c r="H15" s="9"/>
      <c r="I15" s="9"/>
      <c r="J15" s="9"/>
      <c r="K15" s="9"/>
      <c r="L15" s="9"/>
      <c r="M15" s="32"/>
    </row>
    <row r="16" spans="1:23"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I8" sqref="I8"/>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5546875" bestFit="1" customWidth="1"/>
    <col min="6" max="6" width="19.44140625" bestFit="1" customWidth="1"/>
    <col min="7" max="7" width="11.6640625" bestFit="1" customWidth="1"/>
    <col min="9" max="9" width="9.109375" customWidth="1" outlineLevel="1"/>
  </cols>
  <sheetData>
    <row r="1" spans="1:9" x14ac:dyDescent="0.3">
      <c r="A1" s="1" t="str">
        <f>'N3 - NCA'!A1</f>
        <v>Companie:</v>
      </c>
      <c r="B1" s="3">
        <f>'N3 - NCA'!B1</f>
        <v>0</v>
      </c>
    </row>
    <row r="2" spans="1:9" x14ac:dyDescent="0.3">
      <c r="A2" s="1" t="str">
        <f>'N3 - NCA'!A2</f>
        <v xml:space="preserve">Adresa:                    </v>
      </c>
      <c r="B2" s="3">
        <f>'N3 - NCA'!B2</f>
        <v>0</v>
      </c>
    </row>
    <row r="3" spans="1:9" x14ac:dyDescent="0.3">
      <c r="A3" s="1" t="str">
        <f>'N3 - NCA'!A3</f>
        <v xml:space="preserve">Cod fiscal TVA: </v>
      </c>
      <c r="B3" s="3">
        <f>'N3 - NCA'!B3</f>
        <v>0</v>
      </c>
    </row>
    <row r="4" spans="1:9" x14ac:dyDescent="0.3">
      <c r="A4" s="1" t="str">
        <f>'N3 - NCA'!A4</f>
        <v xml:space="preserve">Nr. de inregistrare:      </v>
      </c>
      <c r="B4" s="3">
        <f>'N3 - NCA'!B4</f>
        <v>0</v>
      </c>
    </row>
    <row r="5" spans="1:9" x14ac:dyDescent="0.3">
      <c r="A5" s="1" t="str">
        <f>'N3 - NCA'!A5</f>
        <v xml:space="preserve">Tipul companiei:      </v>
      </c>
      <c r="B5" s="3">
        <f>'N3 - NCA'!B5</f>
        <v>0</v>
      </c>
    </row>
    <row r="6" spans="1:9" x14ac:dyDescent="0.3">
      <c r="A6" s="1" t="str">
        <f>'N3 - NCA'!A6</f>
        <v xml:space="preserve">Activitate principala:         </v>
      </c>
      <c r="B6" s="3">
        <f>'N3 - NCA'!B6</f>
        <v>0</v>
      </c>
    </row>
    <row r="7" spans="1:9" x14ac:dyDescent="0.3">
      <c r="A7" s="1" t="str">
        <f>'N3 - NCA'!A7</f>
        <v>An financiar</v>
      </c>
      <c r="B7" s="18">
        <f>'N3 - NCA'!B7</f>
        <v>0</v>
      </c>
    </row>
    <row r="9" spans="1:9" x14ac:dyDescent="0.3">
      <c r="A9" s="3" t="s">
        <v>824</v>
      </c>
    </row>
    <row r="11" spans="1:9" x14ac:dyDescent="0.3">
      <c r="A11" s="213"/>
      <c r="B11" s="191">
        <f>'Trial Balance'!J6</f>
        <v>-1</v>
      </c>
      <c r="C11" s="214"/>
      <c r="D11" s="214"/>
      <c r="E11" s="191">
        <f>'Trial Balance'!K6</f>
        <v>0</v>
      </c>
      <c r="F11" s="214"/>
      <c r="G11" s="215"/>
    </row>
    <row r="12" spans="1:9" x14ac:dyDescent="0.3">
      <c r="A12" s="194"/>
      <c r="B12" s="196" t="s">
        <v>825</v>
      </c>
      <c r="C12" s="196" t="s">
        <v>770</v>
      </c>
      <c r="D12" s="196" t="s">
        <v>826</v>
      </c>
      <c r="E12" s="196" t="s">
        <v>825</v>
      </c>
      <c r="F12" s="196" t="s">
        <v>770</v>
      </c>
      <c r="G12" s="198" t="s">
        <v>311</v>
      </c>
    </row>
    <row r="13" spans="1:9" x14ac:dyDescent="0.3">
      <c r="A13" s="45" t="s">
        <v>827</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828</v>
      </c>
    </row>
    <row r="14" spans="1:9" x14ac:dyDescent="0.3">
      <c r="A14" s="45" t="s">
        <v>829</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830</v>
      </c>
    </row>
    <row r="15" spans="1:9" x14ac:dyDescent="0.3">
      <c r="A15" s="45" t="s">
        <v>831</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832</v>
      </c>
    </row>
    <row r="16" spans="1:9" x14ac:dyDescent="0.3">
      <c r="A16" s="45" t="s">
        <v>833</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834</v>
      </c>
    </row>
    <row r="17" spans="1:9" x14ac:dyDescent="0.3">
      <c r="A17" s="45" t="s">
        <v>835</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836</v>
      </c>
    </row>
    <row r="18" spans="1:9" x14ac:dyDescent="0.3">
      <c r="A18" s="45" t="s">
        <v>837</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838</v>
      </c>
    </row>
    <row r="19" spans="1:9" x14ac:dyDescent="0.3">
      <c r="A19" s="45" t="s">
        <v>839</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840</v>
      </c>
    </row>
    <row r="20" spans="1:9" x14ac:dyDescent="0.3">
      <c r="A20" s="45" t="s">
        <v>841</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842</v>
      </c>
    </row>
    <row r="21" spans="1:9" x14ac:dyDescent="0.3">
      <c r="A21" s="45" t="s">
        <v>843</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844</v>
      </c>
    </row>
    <row r="22" spans="1:9" x14ac:dyDescent="0.3">
      <c r="A22" s="45" t="s">
        <v>845</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846</v>
      </c>
    </row>
    <row r="23" spans="1:9" x14ac:dyDescent="0.3">
      <c r="A23" s="45" t="s">
        <v>847</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848</v>
      </c>
    </row>
    <row r="24" spans="1:9" x14ac:dyDescent="0.3">
      <c r="A24" s="45" t="s">
        <v>849</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850</v>
      </c>
    </row>
    <row r="25" spans="1:9" x14ac:dyDescent="0.3">
      <c r="A25" s="3" t="s">
        <v>311</v>
      </c>
      <c r="B25" s="25">
        <f t="shared" ref="B25:G25" si="2">SUM(B13:B24)</f>
        <v>0</v>
      </c>
      <c r="C25" s="25">
        <f t="shared" si="2"/>
        <v>0</v>
      </c>
      <c r="D25" s="25">
        <f t="shared" si="2"/>
        <v>0</v>
      </c>
      <c r="E25" s="25">
        <f t="shared" si="2"/>
        <v>0</v>
      </c>
      <c r="F25" s="25">
        <f t="shared" si="2"/>
        <v>0</v>
      </c>
      <c r="G25" s="25">
        <f t="shared" si="2"/>
        <v>0</v>
      </c>
    </row>
    <row r="26" spans="1:9" ht="12.5" customHeight="1" thickBot="1" x14ac:dyDescent="0.35">
      <c r="F26" s="16" t="s">
        <v>851</v>
      </c>
      <c r="G26" s="55">
        <f>'1. F10'!E47</f>
        <v>0</v>
      </c>
    </row>
    <row r="27" spans="1:9" ht="12.5" customHeight="1" thickTop="1" x14ac:dyDescent="0.3">
      <c r="F27" s="26" t="s">
        <v>207</v>
      </c>
      <c r="G27" s="199">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
    </sheetView>
  </sheetViews>
  <sheetFormatPr defaultColWidth="47.88671875" defaultRowHeight="12" x14ac:dyDescent="0.3"/>
  <cols>
    <col min="1" max="1" width="41.109375" bestFit="1" customWidth="1"/>
    <col min="2" max="2" width="77.109375" bestFit="1" customWidth="1"/>
    <col min="3" max="3" width="10.5546875" bestFit="1" customWidth="1"/>
    <col min="4" max="4" width="21.44140625" bestFit="1" customWidth="1"/>
    <col min="5" max="5" width="15.109375" bestFit="1" customWidth="1"/>
    <col min="6" max="6" width="15.33203125" bestFit="1" customWidth="1"/>
    <col min="7" max="7" width="10.5546875" bestFit="1" customWidth="1"/>
    <col min="8" max="8" width="11.109375" bestFit="1" customWidth="1"/>
  </cols>
  <sheetData>
    <row r="1" spans="1:8" x14ac:dyDescent="0.3">
      <c r="A1" s="1" t="str">
        <f>'Trial Balance'!A1</f>
        <v>Companie:</v>
      </c>
      <c r="B1" s="3">
        <f>'Trial Balance'!B1</f>
        <v>0</v>
      </c>
    </row>
    <row r="2" spans="1:8" x14ac:dyDescent="0.3">
      <c r="A2" s="1" t="str">
        <f>'Trial Balance'!A2</f>
        <v xml:space="preserve">Adresa:                    </v>
      </c>
      <c r="B2" s="3">
        <f>'Trial Balance'!B2</f>
        <v>0</v>
      </c>
    </row>
    <row r="3" spans="1:8" x14ac:dyDescent="0.3">
      <c r="A3" s="1" t="str">
        <f>'Trial Balance'!A3</f>
        <v xml:space="preserve">Cod fiscal TVA: </v>
      </c>
      <c r="B3" s="3">
        <f>'Trial Balance'!B3</f>
        <v>0</v>
      </c>
    </row>
    <row r="4" spans="1:8" x14ac:dyDescent="0.3">
      <c r="A4" s="1" t="str">
        <f>'Trial Balance'!A4</f>
        <v xml:space="preserve">Nr. de inregistrare:      </v>
      </c>
      <c r="B4" s="3">
        <f>'Trial Balance'!B4</f>
        <v>0</v>
      </c>
    </row>
    <row r="5" spans="1:8" x14ac:dyDescent="0.3">
      <c r="A5" s="1" t="str">
        <f>'Trial Balance'!A5</f>
        <v xml:space="preserve">Tipul companiei:      </v>
      </c>
      <c r="B5" s="3">
        <f>'Trial Balance'!B5</f>
        <v>0</v>
      </c>
    </row>
    <row r="6" spans="1:8" x14ac:dyDescent="0.3">
      <c r="A6" s="1" t="str">
        <f>'Trial Balance'!A6</f>
        <v xml:space="preserve">Activitate principala:         </v>
      </c>
      <c r="B6" s="3">
        <f>'Trial Balance'!B6</f>
        <v>0</v>
      </c>
    </row>
    <row r="7" spans="1:8" x14ac:dyDescent="0.3">
      <c r="A7" s="1" t="str">
        <f>'Trial Balance'!A7</f>
        <v>An financiar</v>
      </c>
      <c r="B7" s="18">
        <f>'Trial Balance'!B7</f>
        <v>0</v>
      </c>
    </row>
    <row r="9" spans="1:8" x14ac:dyDescent="0.3">
      <c r="A9" s="3" t="s">
        <v>852</v>
      </c>
    </row>
    <row r="11" spans="1:8" ht="12" customHeight="1" x14ac:dyDescent="0.3">
      <c r="A11" s="200"/>
      <c r="B11" s="200" t="s">
        <v>853</v>
      </c>
      <c r="C11" s="200">
        <f>'Trial Balance'!J6</f>
        <v>-1</v>
      </c>
      <c r="D11" s="200">
        <f>'Trial Balance'!K6</f>
        <v>0</v>
      </c>
      <c r="E11" s="200" t="s">
        <v>854</v>
      </c>
      <c r="F11" s="200"/>
    </row>
    <row r="12" spans="1:8" ht="12.65" customHeight="1" x14ac:dyDescent="0.3">
      <c r="A12" s="200"/>
      <c r="B12" s="200"/>
      <c r="C12" s="200"/>
      <c r="D12" s="200"/>
      <c r="E12" s="200"/>
      <c r="F12" s="200"/>
    </row>
    <row r="13" spans="1:8" x14ac:dyDescent="0.3">
      <c r="A13" s="200"/>
      <c r="B13" s="200"/>
      <c r="C13" s="200"/>
      <c r="D13" s="200"/>
      <c r="E13" s="216" t="s">
        <v>855</v>
      </c>
      <c r="F13" s="216" t="s">
        <v>856</v>
      </c>
    </row>
    <row r="14" spans="1:8" x14ac:dyDescent="0.3">
      <c r="A14" s="45">
        <v>1</v>
      </c>
      <c r="B14" s="45" t="s">
        <v>857</v>
      </c>
      <c r="C14" s="46">
        <f>ROUND(SUMIF('Trial Balance'!S:S,B14,'Trial Balance'!H:H),0)</f>
        <v>0</v>
      </c>
      <c r="D14" s="46">
        <f>ROUND(SUMIF('Trial Balance'!S:S,B14,'Trial Balance'!K:K),0)</f>
        <v>0</v>
      </c>
      <c r="E14" s="49"/>
      <c r="F14" s="49"/>
    </row>
    <row r="15" spans="1:8" x14ac:dyDescent="0.3">
      <c r="A15" s="45">
        <v>2</v>
      </c>
      <c r="B15" s="45" t="s">
        <v>858</v>
      </c>
      <c r="C15" s="46">
        <f>ROUND(SUMIF('Trial Balance'!S:S,B15,'Trial Balance'!H:H),0)</f>
        <v>0</v>
      </c>
      <c r="D15" s="46">
        <f>ROUND(SUMIF('Trial Balance'!S:S,B15,'Trial Balance'!K:K),0)</f>
        <v>0</v>
      </c>
      <c r="E15" s="49"/>
      <c r="F15" s="49"/>
    </row>
    <row r="16" spans="1:8" x14ac:dyDescent="0.3">
      <c r="A16" s="45">
        <v>3</v>
      </c>
      <c r="B16" s="45" t="s">
        <v>859</v>
      </c>
      <c r="C16" s="46">
        <f>ROUND(SUMIF('Trial Balance'!S:S,B16,'Trial Balance'!H:H),0)</f>
        <v>0</v>
      </c>
      <c r="D16" s="46">
        <f>ROUND(SUMIF('Trial Balance'!S:S,B16,'Trial Balance'!K:K),0)</f>
        <v>0</v>
      </c>
      <c r="E16" s="49"/>
      <c r="F16" s="49"/>
      <c r="G16" s="38"/>
      <c r="H16" s="38"/>
    </row>
    <row r="17" spans="1:8" x14ac:dyDescent="0.3">
      <c r="A17" s="45">
        <v>3</v>
      </c>
      <c r="B17" s="45" t="s">
        <v>860</v>
      </c>
      <c r="C17" s="76">
        <f>SUM(C14:C16)</f>
        <v>0</v>
      </c>
      <c r="D17" s="76">
        <f>SUM(D14:D16)</f>
        <v>0</v>
      </c>
      <c r="E17" s="49"/>
      <c r="F17" s="49"/>
    </row>
    <row r="18" spans="1:8" x14ac:dyDescent="0.3">
      <c r="A18" s="45">
        <v>4</v>
      </c>
      <c r="B18" s="45" t="s">
        <v>861</v>
      </c>
      <c r="C18" s="46">
        <f>-ROUND(SUMIF('Trial Balance'!S:S,B18,'Trial Balance'!H:H),0)</f>
        <v>0</v>
      </c>
      <c r="D18" s="46">
        <f>-ROUND(SUMIF('Trial Balance'!S:S,B18,'Trial Balance'!K:K),0)</f>
        <v>0</v>
      </c>
      <c r="E18" s="49"/>
      <c r="F18" s="49"/>
      <c r="G18" s="70" t="s">
        <v>862</v>
      </c>
      <c r="H18" s="38" t="s">
        <v>207</v>
      </c>
    </row>
    <row r="19" spans="1:8" x14ac:dyDescent="0.3">
      <c r="A19" s="44" t="s">
        <v>863</v>
      </c>
      <c r="B19" s="44" t="s">
        <v>864</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865</v>
      </c>
      <c r="C21" s="46">
        <f>ROUND(SUMIF('Trial Balance'!S:S,B21,'Trial Balance'!H:H),0)</f>
        <v>0</v>
      </c>
      <c r="D21" s="46">
        <f>ROUND(SUMIF('Trial Balance'!S:S,B21,'Trial Balance'!K:K),0)</f>
        <v>0</v>
      </c>
      <c r="E21" s="49"/>
      <c r="F21" s="49"/>
    </row>
    <row r="22" spans="1:8" x14ac:dyDescent="0.3">
      <c r="A22" s="45">
        <v>7</v>
      </c>
      <c r="B22" s="45" t="s">
        <v>866</v>
      </c>
      <c r="C22" s="46">
        <f>ROUND(SUMIF('Trial Balance'!S:S,B22,'Trial Balance'!H:H),0)</f>
        <v>0</v>
      </c>
      <c r="D22" s="46">
        <f>ROUND(SUMIF('Trial Balance'!S:S,B22,'Trial Balance'!K:K),0)</f>
        <v>0</v>
      </c>
      <c r="E22" s="49"/>
      <c r="F22" s="49"/>
    </row>
    <row r="23" spans="1:8" x14ac:dyDescent="0.3">
      <c r="A23" s="45">
        <v>8</v>
      </c>
      <c r="B23" s="45" t="s">
        <v>867</v>
      </c>
      <c r="C23" s="46">
        <f>ROUND(SUMIF('Trial Balance'!S:S,B23,'Trial Balance'!H:H),0)</f>
        <v>0</v>
      </c>
      <c r="D23" s="46">
        <f>ROUND(SUMIF('Trial Balance'!S:S,B23,'Trial Balance'!K:K),0)</f>
        <v>0</v>
      </c>
      <c r="E23" s="49"/>
      <c r="F23" s="49"/>
    </row>
    <row r="24" spans="1:8" s="3" customFormat="1" x14ac:dyDescent="0.3">
      <c r="A24" s="44">
        <v>9</v>
      </c>
      <c r="B24" s="44" t="s">
        <v>868</v>
      </c>
      <c r="C24" s="76">
        <f>SUM(C21:C23)</f>
        <v>0</v>
      </c>
      <c r="D24" s="76">
        <f>SUM(D21:D23)</f>
        <v>0</v>
      </c>
      <c r="E24" s="217"/>
      <c r="F24" s="217"/>
    </row>
    <row r="25" spans="1:8" x14ac:dyDescent="0.3">
      <c r="A25" s="45">
        <v>10</v>
      </c>
      <c r="B25" s="45" t="s">
        <v>869</v>
      </c>
      <c r="C25" s="46">
        <f>-ROUND(SUMIF('Trial Balance'!S:S,B25,'Trial Balance'!H:H),0)</f>
        <v>0</v>
      </c>
      <c r="D25" s="46">
        <f>-ROUND(SUMIF('Trial Balance'!S:S,B25,'Trial Balance'!K:K),0)</f>
        <v>0</v>
      </c>
      <c r="E25" s="49"/>
      <c r="F25" s="49"/>
    </row>
    <row r="26" spans="1:8" x14ac:dyDescent="0.3">
      <c r="A26" s="44" t="s">
        <v>870</v>
      </c>
      <c r="B26" s="45" t="s">
        <v>871</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872</v>
      </c>
      <c r="C28" s="46">
        <f>ROUND(SUMIF('Trial Balance'!T:T,B28,'Trial Balance'!H:H),0)</f>
        <v>0</v>
      </c>
      <c r="D28" s="46">
        <f>ROUND(SUMIF('Trial Balance'!T:T,B28,'Trial Balance'!K:K),0)</f>
        <v>0</v>
      </c>
      <c r="E28" s="49"/>
      <c r="F28" s="49"/>
    </row>
    <row r="29" spans="1:8" x14ac:dyDescent="0.3">
      <c r="A29" s="45">
        <v>13</v>
      </c>
      <c r="B29" s="45" t="s">
        <v>873</v>
      </c>
      <c r="C29" s="46">
        <f>-ROUND(SUMIF('Trial Balance'!S:S,B29,'Trial Balance'!H:H),0)</f>
        <v>0</v>
      </c>
      <c r="D29" s="46">
        <f>-ROUND(SUMIF('Trial Balance'!S:S,B29,'Trial Balance'!K:K),0)</f>
        <v>0</v>
      </c>
      <c r="E29" s="49"/>
      <c r="F29" s="49"/>
    </row>
    <row r="30" spans="1:8" x14ac:dyDescent="0.3">
      <c r="A30" s="44" t="s">
        <v>874</v>
      </c>
      <c r="B30" s="44" t="s">
        <v>875</v>
      </c>
      <c r="C30" s="76">
        <f>C28-C29</f>
        <v>0</v>
      </c>
      <c r="D30" s="76">
        <f>D28-D29</f>
        <v>0</v>
      </c>
      <c r="E30" s="49"/>
      <c r="F30" s="49"/>
      <c r="G30" s="9">
        <f>'1. F10'!E52</f>
        <v>0</v>
      </c>
      <c r="H30" s="27">
        <f>D30-G30</f>
        <v>0</v>
      </c>
    </row>
    <row r="31" spans="1:8" x14ac:dyDescent="0.3">
      <c r="A31" s="45">
        <v>15</v>
      </c>
      <c r="B31" s="45" t="s">
        <v>876</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877</v>
      </c>
      <c r="B33" s="44" t="s">
        <v>878</v>
      </c>
      <c r="C33" s="76">
        <f>C19+C26+C30+C31</f>
        <v>0</v>
      </c>
      <c r="D33" s="76">
        <f>D19+D26+D30+D31</f>
        <v>0</v>
      </c>
      <c r="E33" s="49"/>
      <c r="F33" s="49"/>
      <c r="G33" s="25">
        <f>'1. F10'!E55</f>
        <v>0</v>
      </c>
      <c r="H33" s="27">
        <f>D33-G33</f>
        <v>0</v>
      </c>
    </row>
    <row r="38" spans="1:8" ht="14.4" customHeight="1" x14ac:dyDescent="0.3">
      <c r="A38" s="71" t="s">
        <v>872</v>
      </c>
      <c r="B38" s="71">
        <f>C11</f>
        <v>-1</v>
      </c>
      <c r="C38" s="71">
        <f>D11</f>
        <v>0</v>
      </c>
      <c r="D38" s="71" t="s">
        <v>879</v>
      </c>
      <c r="E38" s="71"/>
      <c r="F38" s="71"/>
    </row>
    <row r="39" spans="1:8" x14ac:dyDescent="0.3">
      <c r="A39" s="71"/>
      <c r="B39" s="71"/>
      <c r="C39" s="71"/>
      <c r="D39" s="44" t="s">
        <v>855</v>
      </c>
      <c r="E39" s="44" t="s">
        <v>880</v>
      </c>
      <c r="F39" s="44" t="s">
        <v>881</v>
      </c>
    </row>
    <row r="40" spans="1:8" x14ac:dyDescent="0.3">
      <c r="A40" s="45" t="s">
        <v>882</v>
      </c>
      <c r="B40" s="46">
        <f>ROUND(SUMIF('Trial Balance'!S:S,A40,'Trial Balance'!H:H),0)</f>
        <v>0</v>
      </c>
      <c r="C40" s="46">
        <f>ROUND(SUMIF('Trial Balance'!S:S,A40,'Trial Balance'!K:K),0)</f>
        <v>0</v>
      </c>
      <c r="D40" s="49"/>
      <c r="E40" s="49"/>
      <c r="F40" s="49"/>
    </row>
    <row r="41" spans="1:8" x14ac:dyDescent="0.3">
      <c r="A41" s="45" t="s">
        <v>883</v>
      </c>
      <c r="B41" s="46">
        <f>ROUND(SUMIF('Trial Balance'!S:S,A41,'Trial Balance'!H:H),0)</f>
        <v>0</v>
      </c>
      <c r="C41" s="46">
        <f>ROUND(SUMIF('Trial Balance'!S:S,A41,'Trial Balance'!K:K),0)</f>
        <v>0</v>
      </c>
      <c r="D41" s="49"/>
      <c r="E41" s="49"/>
      <c r="F41" s="49"/>
    </row>
    <row r="42" spans="1:8" x14ac:dyDescent="0.3">
      <c r="A42" s="45" t="s">
        <v>884</v>
      </c>
      <c r="B42" s="46">
        <f>ROUND(SUMIF('Trial Balance'!S:S,A42,'Trial Balance'!H:H),0)</f>
        <v>0</v>
      </c>
      <c r="C42" s="46">
        <f>ROUND(SUMIF('Trial Balance'!S:S,A42,'Trial Balance'!K:K),0)</f>
        <v>0</v>
      </c>
      <c r="D42" s="49"/>
      <c r="E42" s="49"/>
      <c r="F42" s="49"/>
    </row>
    <row r="43" spans="1:8" x14ac:dyDescent="0.3">
      <c r="A43" s="45" t="s">
        <v>885</v>
      </c>
      <c r="B43" s="46">
        <f>ROUND(SUMIF('Trial Balance'!S:S,A43,'Trial Balance'!H:H),0)</f>
        <v>0</v>
      </c>
      <c r="C43" s="46">
        <f>ROUND(SUMIF('Trial Balance'!S:S,A43,'Trial Balance'!K:K),0)</f>
        <v>0</v>
      </c>
      <c r="D43" s="49"/>
      <c r="E43" s="49"/>
      <c r="F43" s="49"/>
    </row>
    <row r="44" spans="1:8" x14ac:dyDescent="0.3">
      <c r="A44" s="45" t="s">
        <v>872</v>
      </c>
      <c r="B44" s="46">
        <f>ROUND(SUMIF('Trial Balance'!S:S,A44,'Trial Balance'!H:H),0)</f>
        <v>0</v>
      </c>
      <c r="C44" s="46">
        <f>ROUND(SUMIF('Trial Balance'!S:S,A44,'Trial Balance'!K:K),0)</f>
        <v>0</v>
      </c>
      <c r="D44" s="49"/>
      <c r="E44" s="49"/>
      <c r="F44" s="49"/>
    </row>
    <row r="45" spans="1:8" s="3" customFormat="1" x14ac:dyDescent="0.3">
      <c r="A45" s="44" t="s">
        <v>886</v>
      </c>
      <c r="B45" s="76">
        <f>SUM(B40:B44)</f>
        <v>0</v>
      </c>
      <c r="C45" s="76">
        <f>SUM(C40:C44)</f>
        <v>0</v>
      </c>
      <c r="D45" s="217"/>
      <c r="E45" s="217"/>
      <c r="F45" s="217"/>
    </row>
    <row r="46" spans="1:8" x14ac:dyDescent="0.3">
      <c r="A46" s="45" t="s">
        <v>887</v>
      </c>
      <c r="B46" s="46">
        <f>C29</f>
        <v>0</v>
      </c>
      <c r="C46" s="46">
        <f>D29</f>
        <v>0</v>
      </c>
      <c r="D46" s="49"/>
      <c r="E46" s="49"/>
      <c r="F46" s="49"/>
    </row>
    <row r="47" spans="1:8" s="3" customFormat="1" x14ac:dyDescent="0.3">
      <c r="A47" s="44" t="s">
        <v>875</v>
      </c>
      <c r="B47" s="76">
        <f>B45-B46</f>
        <v>0</v>
      </c>
      <c r="C47" s="76">
        <f>C45-C46</f>
        <v>0</v>
      </c>
      <c r="D47" s="217"/>
      <c r="E47" s="217"/>
      <c r="F47" s="217"/>
    </row>
    <row r="48" spans="1:8" x14ac:dyDescent="0.3">
      <c r="A48" s="218" t="s">
        <v>207</v>
      </c>
      <c r="B48" s="27">
        <f>B47-C28+'N9 - TP'!B39</f>
        <v>0</v>
      </c>
      <c r="C48" s="27">
        <f>C47-D28+'N9 - TP'!C39</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9" sqref="B9"/>
    </sheetView>
  </sheetViews>
  <sheetFormatPr defaultColWidth="28.109375" defaultRowHeight="12" x14ac:dyDescent="0.3"/>
  <sheetData>
    <row r="1" spans="1:3" x14ac:dyDescent="0.3">
      <c r="A1" s="1" t="str">
        <f>'Trial Balance'!A1</f>
        <v>Companie:</v>
      </c>
      <c r="B1" s="3">
        <f>'Trial Balance'!B1</f>
        <v>0</v>
      </c>
    </row>
    <row r="2" spans="1:3" x14ac:dyDescent="0.3">
      <c r="A2" s="1" t="str">
        <f>'Trial Balance'!A2</f>
        <v xml:space="preserve">Adresa:                    </v>
      </c>
      <c r="B2" s="3">
        <f>'Trial Balance'!B2</f>
        <v>0</v>
      </c>
    </row>
    <row r="3" spans="1:3" x14ac:dyDescent="0.3">
      <c r="A3" s="1" t="str">
        <f>'Trial Balance'!A3</f>
        <v xml:space="preserve">Cod fiscal TVA: </v>
      </c>
      <c r="B3" s="3">
        <f>'Trial Balance'!B3</f>
        <v>0</v>
      </c>
    </row>
    <row r="4" spans="1:3" x14ac:dyDescent="0.3">
      <c r="A4" s="1" t="str">
        <f>'Trial Balance'!A4</f>
        <v xml:space="preserve">Nr. de inregistrare:      </v>
      </c>
      <c r="B4" s="3">
        <f>'Trial Balance'!B4</f>
        <v>0</v>
      </c>
    </row>
    <row r="5" spans="1:3" x14ac:dyDescent="0.3">
      <c r="A5" s="1" t="str">
        <f>'Trial Balance'!A5</f>
        <v xml:space="preserve">Tipul companiei:      </v>
      </c>
      <c r="B5" s="3">
        <f>'Trial Balance'!B5</f>
        <v>0</v>
      </c>
    </row>
    <row r="6" spans="1:3" x14ac:dyDescent="0.3">
      <c r="A6" s="1" t="str">
        <f>'Trial Balance'!A6</f>
        <v xml:space="preserve">Activitate principala:         </v>
      </c>
      <c r="B6" s="3">
        <f>'Trial Balance'!B6</f>
        <v>0</v>
      </c>
    </row>
    <row r="7" spans="1:3" x14ac:dyDescent="0.3">
      <c r="A7" s="1" t="str">
        <f>'Trial Balance'!A7</f>
        <v>An financiar</v>
      </c>
      <c r="B7" s="18">
        <f>'Trial Balance'!B7</f>
        <v>0</v>
      </c>
    </row>
    <row r="9" spans="1:3" x14ac:dyDescent="0.3">
      <c r="A9" s="3" t="s">
        <v>888</v>
      </c>
    </row>
    <row r="11" spans="1:3" x14ac:dyDescent="0.3">
      <c r="A11" s="44"/>
      <c r="B11" s="44">
        <f>'Trial Balance'!J6</f>
        <v>-1</v>
      </c>
      <c r="C11" s="44">
        <f>'Trial Balance'!K6</f>
        <v>0</v>
      </c>
    </row>
    <row r="12" spans="1:3" x14ac:dyDescent="0.3">
      <c r="A12" s="45" t="s">
        <v>889</v>
      </c>
      <c r="B12" s="46">
        <f>ROUND(SUMIF('Trial Balance'!S:S,A12,'Trial Balance'!H:H),0)</f>
        <v>0</v>
      </c>
      <c r="C12" s="46">
        <f>ROUND(SUMIF('Trial Balance'!S:S,A12,'Trial Balance'!K:K),0)</f>
        <v>0</v>
      </c>
    </row>
    <row r="13" spans="1:3" x14ac:dyDescent="0.3">
      <c r="A13" s="45" t="s">
        <v>890</v>
      </c>
      <c r="B13" s="46">
        <f>ROUND(SUMIF('Trial Balance'!S:S,A13,'Trial Balance'!H:H),0)</f>
        <v>0</v>
      </c>
      <c r="C13" s="46">
        <f>ROUND(SUMIF('Trial Balance'!S:S,A13,'Trial Balance'!K:K),0)</f>
        <v>0</v>
      </c>
    </row>
    <row r="14" spans="1:3" x14ac:dyDescent="0.3">
      <c r="A14" s="45" t="s">
        <v>891</v>
      </c>
      <c r="B14" s="46">
        <f>ROUND(SUMIF('Trial Balance'!S:S,A14,'Trial Balance'!H:H),0)</f>
        <v>0</v>
      </c>
      <c r="C14" s="46">
        <f>ROUND(SUMIF('Trial Balance'!S:S,A14,'Trial Balance'!K:K),0)</f>
        <v>0</v>
      </c>
    </row>
    <row r="15" spans="1:3" x14ac:dyDescent="0.3">
      <c r="A15" s="45" t="s">
        <v>892</v>
      </c>
      <c r="B15" s="46">
        <f>ROUND(SUMIF('Trial Balance'!S:S,A15,'Trial Balance'!H:H),0)</f>
        <v>0</v>
      </c>
      <c r="C15" s="46">
        <f>ROUND(SUMIF('Trial Balance'!S:S,A15,'Trial Balance'!K:K),0)</f>
        <v>0</v>
      </c>
    </row>
    <row r="16" spans="1:3" x14ac:dyDescent="0.3">
      <c r="A16" s="45" t="s">
        <v>893</v>
      </c>
      <c r="B16" s="46">
        <f>ROUND(SUMIF('Trial Balance'!S:S,A16,'Trial Balance'!H:H),0)</f>
        <v>0</v>
      </c>
      <c r="C16" s="46">
        <f>ROUND(SUMIF('Trial Balance'!S:S,A16,'Trial Balance'!K:K),0)</f>
        <v>0</v>
      </c>
    </row>
    <row r="17" spans="1:3" x14ac:dyDescent="0.3">
      <c r="A17" s="45" t="s">
        <v>894</v>
      </c>
      <c r="B17" s="46">
        <f>ROUND(SUMIF('Trial Balance'!S:S,A17,'Trial Balance'!H:H),0)</f>
        <v>0</v>
      </c>
      <c r="C17" s="46">
        <f>ROUND(SUMIF('Trial Balance'!S:S,A17,'Trial Balance'!K:K),0)</f>
        <v>0</v>
      </c>
    </row>
    <row r="18" spans="1:3" x14ac:dyDescent="0.3">
      <c r="A18" s="45" t="s">
        <v>895</v>
      </c>
      <c r="B18" s="46">
        <f>ROUND(SUMIF('Trial Balance'!S:S,A18,'Trial Balance'!H:H),0)</f>
        <v>0</v>
      </c>
      <c r="C18" s="46">
        <f>ROUND(SUMIF('Trial Balance'!S:S,A18,'Trial Balance'!K:K),0)</f>
        <v>0</v>
      </c>
    </row>
    <row r="19" spans="1:3" x14ac:dyDescent="0.3">
      <c r="A19" s="44" t="s">
        <v>311</v>
      </c>
      <c r="B19" s="76">
        <f>SUM(B11:B18)</f>
        <v>-1</v>
      </c>
      <c r="C19" s="76">
        <f>SUM(C12:C18)</f>
        <v>0</v>
      </c>
    </row>
    <row r="20" spans="1:3" x14ac:dyDescent="0.3">
      <c r="A20" s="3" t="s">
        <v>896</v>
      </c>
      <c r="B20" s="9">
        <f>'1. F10'!D60</f>
        <v>0</v>
      </c>
      <c r="C20" s="9">
        <f>'1. F10'!E60</f>
        <v>0</v>
      </c>
    </row>
    <row r="21" spans="1:3" x14ac:dyDescent="0.3">
      <c r="A21" s="3" t="s">
        <v>207</v>
      </c>
      <c r="B21" s="9"/>
      <c r="C21" s="199">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7" sqref="B7"/>
    </sheetView>
  </sheetViews>
  <sheetFormatPr defaultColWidth="29" defaultRowHeight="12" x14ac:dyDescent="0.3"/>
  <cols>
    <col min="1" max="1" width="40.88671875" bestFit="1" customWidth="1"/>
    <col min="2" max="2" width="44.6640625" bestFit="1" customWidth="1"/>
    <col min="3" max="4" width="14.5546875" bestFit="1" customWidth="1"/>
    <col min="5" max="5" width="15.5546875" bestFit="1" customWidth="1"/>
    <col min="6" max="6" width="12.5546875" bestFit="1" customWidth="1"/>
    <col min="7" max="7" width="17" bestFit="1" customWidth="1"/>
  </cols>
  <sheetData>
    <row r="1" spans="1:7" x14ac:dyDescent="0.3">
      <c r="A1" s="1" t="str">
        <f>'Trial Balance'!A1</f>
        <v>Companie:</v>
      </c>
      <c r="B1" s="3">
        <f>'Trial Balance'!B1</f>
        <v>0</v>
      </c>
    </row>
    <row r="2" spans="1:7" x14ac:dyDescent="0.3">
      <c r="A2" s="1" t="str">
        <f>'Trial Balance'!A2</f>
        <v xml:space="preserve">Adresa:                    </v>
      </c>
      <c r="B2" s="3">
        <f>'Trial Balance'!B2</f>
        <v>0</v>
      </c>
    </row>
    <row r="3" spans="1:7" x14ac:dyDescent="0.3">
      <c r="A3" s="1" t="str">
        <f>'Trial Balance'!A3</f>
        <v xml:space="preserve">Cod fiscal TVA: </v>
      </c>
      <c r="B3" s="3">
        <f>'Trial Balance'!B3</f>
        <v>0</v>
      </c>
    </row>
    <row r="4" spans="1:7" x14ac:dyDescent="0.3">
      <c r="A4" s="1" t="str">
        <f>'Trial Balance'!A4</f>
        <v xml:space="preserve">Nr. de inregistrare:      </v>
      </c>
      <c r="B4" s="3">
        <f>'Trial Balance'!B4</f>
        <v>0</v>
      </c>
    </row>
    <row r="5" spans="1:7" x14ac:dyDescent="0.3">
      <c r="A5" s="1" t="str">
        <f>'Trial Balance'!A5</f>
        <v xml:space="preserve">Tipul companiei:      </v>
      </c>
      <c r="B5" s="3">
        <f>'Trial Balance'!B5</f>
        <v>0</v>
      </c>
    </row>
    <row r="6" spans="1:7" x14ac:dyDescent="0.3">
      <c r="A6" s="1" t="str">
        <f>'Trial Balance'!A6</f>
        <v xml:space="preserve">Activitate principala:         </v>
      </c>
      <c r="B6" s="3">
        <f>'Trial Balance'!B6</f>
        <v>0</v>
      </c>
    </row>
    <row r="7" spans="1:7" x14ac:dyDescent="0.3">
      <c r="A7" s="1" t="str">
        <f>'Trial Balance'!A7</f>
        <v>An financiar</v>
      </c>
      <c r="B7" s="18">
        <f>'Trial Balance'!B7</f>
        <v>0</v>
      </c>
    </row>
    <row r="9" spans="1:7" x14ac:dyDescent="0.3">
      <c r="A9" s="3" t="s">
        <v>897</v>
      </c>
    </row>
    <row r="11" spans="1:7" x14ac:dyDescent="0.3">
      <c r="A11" s="200"/>
      <c r="B11" s="200" t="s">
        <v>898</v>
      </c>
      <c r="C11" s="200" t="s">
        <v>651</v>
      </c>
      <c r="D11" s="200" t="s">
        <v>651</v>
      </c>
      <c r="E11" s="71" t="s">
        <v>899</v>
      </c>
      <c r="F11" s="71"/>
      <c r="G11" s="71"/>
    </row>
    <row r="12" spans="1:7" x14ac:dyDescent="0.3">
      <c r="A12" s="200"/>
      <c r="B12" s="200"/>
      <c r="C12" s="219">
        <f>'Trial Balance'!J6</f>
        <v>-1</v>
      </c>
      <c r="D12" s="220">
        <f>'Trial Balance'!K6</f>
        <v>0</v>
      </c>
      <c r="E12" s="71" t="s">
        <v>855</v>
      </c>
      <c r="F12" s="71" t="s">
        <v>880</v>
      </c>
      <c r="G12" s="71" t="s">
        <v>881</v>
      </c>
    </row>
    <row r="13" spans="1:7" x14ac:dyDescent="0.3">
      <c r="A13" s="200"/>
      <c r="B13" s="200"/>
      <c r="C13" s="221"/>
      <c r="D13" s="222"/>
      <c r="E13" s="71"/>
      <c r="F13" s="71"/>
      <c r="G13" s="71"/>
    </row>
    <row r="14" spans="1:7" x14ac:dyDescent="0.3">
      <c r="A14" s="45">
        <v>1</v>
      </c>
      <c r="B14" s="45" t="s">
        <v>900</v>
      </c>
      <c r="C14" s="46">
        <f>-ROUND(SUMIF('Trial Balance'!S:S,B14,'Trial Balance'!H:H),0)</f>
        <v>0</v>
      </c>
      <c r="D14" s="46">
        <f>-ROUND(SUMIF('Trial Balance'!S:S,B14,'Trial Balance'!K:K),0)</f>
        <v>0</v>
      </c>
      <c r="E14" s="49"/>
      <c r="F14" s="49"/>
      <c r="G14" s="49"/>
    </row>
    <row r="15" spans="1:7" x14ac:dyDescent="0.3">
      <c r="A15" s="45"/>
      <c r="B15" s="45" t="s">
        <v>901</v>
      </c>
      <c r="C15" s="46"/>
      <c r="D15" s="46"/>
      <c r="E15" s="49"/>
      <c r="F15" s="49"/>
      <c r="G15" s="49"/>
    </row>
    <row r="16" spans="1:7" x14ac:dyDescent="0.3">
      <c r="A16" s="45">
        <v>2</v>
      </c>
      <c r="B16" s="45" t="s">
        <v>902</v>
      </c>
      <c r="C16" s="46">
        <f>-ROUND(SUMIF('Trial Balance'!S:S,B16,'Trial Balance'!H:H),0)</f>
        <v>0</v>
      </c>
      <c r="D16" s="46">
        <f>-ROUND(SUMIF('Trial Balance'!S:S,B16,'Trial Balance'!K:K),0)</f>
        <v>0</v>
      </c>
      <c r="E16" s="49"/>
      <c r="F16" s="49"/>
      <c r="G16" s="49"/>
    </row>
    <row r="17" spans="1:7" x14ac:dyDescent="0.3">
      <c r="A17" s="45">
        <v>3</v>
      </c>
      <c r="B17" s="45" t="s">
        <v>903</v>
      </c>
      <c r="C17" s="46">
        <f>-ROUND(SUMIF('Trial Balance'!S:S,B17,'Trial Balance'!H:H),0)</f>
        <v>0</v>
      </c>
      <c r="D17" s="46">
        <f>-ROUND(SUMIF('Trial Balance'!S:S,B17,'Trial Balance'!K:K),0)</f>
        <v>0</v>
      </c>
      <c r="E17" s="49"/>
      <c r="F17" s="49"/>
      <c r="G17" s="49"/>
    </row>
    <row r="18" spans="1:7" x14ac:dyDescent="0.3">
      <c r="A18" s="45">
        <v>4</v>
      </c>
      <c r="B18" s="45" t="s">
        <v>904</v>
      </c>
      <c r="C18" s="46">
        <f>-ROUND(SUMIF('Trial Balance'!S:S,B18,'Trial Balance'!H:H),0)</f>
        <v>0</v>
      </c>
      <c r="D18" s="46">
        <f>-ROUND(SUMIF('Trial Balance'!S:S,B18,'Trial Balance'!K:K),0)</f>
        <v>0</v>
      </c>
      <c r="E18" s="49"/>
      <c r="F18" s="49"/>
      <c r="G18" s="49"/>
    </row>
    <row r="19" spans="1:7" x14ac:dyDescent="0.3">
      <c r="A19" s="45">
        <v>5</v>
      </c>
      <c r="B19" s="45" t="s">
        <v>905</v>
      </c>
      <c r="C19" s="46">
        <f>-ROUND(SUMIF('Trial Balance'!S:S,B19,'Trial Balance'!H:H),0)</f>
        <v>0</v>
      </c>
      <c r="D19" s="46">
        <f>-ROUND(SUMIF('Trial Balance'!S:S,B19,'Trial Balance'!K:K),0)</f>
        <v>0</v>
      </c>
      <c r="E19" s="49"/>
      <c r="F19" s="49"/>
      <c r="G19" s="49"/>
    </row>
    <row r="20" spans="1:7" s="3" customFormat="1" x14ac:dyDescent="0.3">
      <c r="A20" s="44" t="s">
        <v>906</v>
      </c>
      <c r="B20" s="44" t="s">
        <v>907</v>
      </c>
      <c r="C20" s="76">
        <f>SUM(C17:C19)</f>
        <v>0</v>
      </c>
      <c r="D20" s="76">
        <f>SUM(D17:D19)</f>
        <v>0</v>
      </c>
      <c r="E20" s="217"/>
      <c r="F20" s="217"/>
      <c r="G20" s="217"/>
    </row>
    <row r="21" spans="1:7" x14ac:dyDescent="0.3">
      <c r="A21" s="45"/>
      <c r="B21" s="45"/>
      <c r="C21" s="46"/>
      <c r="D21" s="46"/>
      <c r="E21" s="49"/>
      <c r="F21" s="49"/>
      <c r="G21" s="49"/>
    </row>
    <row r="22" spans="1:7" x14ac:dyDescent="0.3">
      <c r="A22" s="45">
        <v>7</v>
      </c>
      <c r="B22" s="45" t="s">
        <v>908</v>
      </c>
      <c r="C22" s="46">
        <f>-ROUND(SUMIF('Trial Balance'!S:S,B22,'Trial Balance'!H:H),0)</f>
        <v>0</v>
      </c>
      <c r="D22" s="46">
        <f>-ROUND(SUMIF('Trial Balance'!S:S,B22,'Trial Balance'!K:K),0)</f>
        <v>0</v>
      </c>
      <c r="E22" s="49"/>
      <c r="F22" s="49"/>
      <c r="G22" s="49"/>
    </row>
    <row r="23" spans="1:7" x14ac:dyDescent="0.3">
      <c r="A23" s="45">
        <v>8</v>
      </c>
      <c r="B23" s="45" t="s">
        <v>909</v>
      </c>
      <c r="C23" s="46">
        <f>-ROUND(SUMIF('Trial Balance'!S:S,B23,'Trial Balance'!H:H),0)</f>
        <v>0</v>
      </c>
      <c r="D23" s="46">
        <f>-ROUND(SUMIF('Trial Balance'!S:S,B23,'Trial Balance'!K:K),0)</f>
        <v>0</v>
      </c>
      <c r="E23" s="49"/>
      <c r="F23" s="49"/>
      <c r="G23" s="49"/>
    </row>
    <row r="24" spans="1:7" x14ac:dyDescent="0.3">
      <c r="A24" s="45">
        <v>9</v>
      </c>
      <c r="B24" s="45" t="s">
        <v>910</v>
      </c>
      <c r="C24" s="46">
        <f>-ROUND(SUMIF('Trial Balance'!S:S,B24,'Trial Balance'!H:H),0)</f>
        <v>0</v>
      </c>
      <c r="D24" s="46">
        <f>-ROUND(SUMIF('Trial Balance'!S:S,B24,'Trial Balance'!K:K),0)</f>
        <v>0</v>
      </c>
      <c r="E24" s="49"/>
      <c r="F24" s="49"/>
      <c r="G24" s="49"/>
    </row>
    <row r="25" spans="1:7" x14ac:dyDescent="0.3">
      <c r="A25" s="45">
        <v>10</v>
      </c>
      <c r="B25" s="45" t="s">
        <v>911</v>
      </c>
      <c r="C25" s="46">
        <f>-ROUND(SUMIF('Trial Balance'!S:S,B25,'Trial Balance'!H:H),0)</f>
        <v>0</v>
      </c>
      <c r="D25" s="46">
        <f>-ROUND(SUMIF('Trial Balance'!S:S,B25,'Trial Balance'!K:K),0)</f>
        <v>0</v>
      </c>
      <c r="E25" s="49"/>
      <c r="F25" s="49"/>
      <c r="G25" s="49"/>
    </row>
    <row r="26" spans="1:7" x14ac:dyDescent="0.3">
      <c r="A26" s="45">
        <v>11</v>
      </c>
      <c r="B26" s="45" t="s">
        <v>912</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311</v>
      </c>
      <c r="C28" s="76">
        <f>C14+C16+C20+SUM(C22:C26)</f>
        <v>0</v>
      </c>
      <c r="D28" s="76">
        <f>D14+D16+D20+SUM(D22:D26)</f>
        <v>0</v>
      </c>
      <c r="E28" s="44"/>
      <c r="F28" s="44"/>
      <c r="G28" s="44"/>
    </row>
    <row r="29" spans="1:7" x14ac:dyDescent="0.3">
      <c r="B29" s="3" t="s">
        <v>913</v>
      </c>
      <c r="C29" s="25">
        <f>'1. F10'!D74+'1. F10'!D86</f>
        <v>0</v>
      </c>
      <c r="D29" s="25">
        <f>'1. F10'!E74+'1. F10'!E86</f>
        <v>0</v>
      </c>
    </row>
    <row r="30" spans="1:7" x14ac:dyDescent="0.3">
      <c r="B30" s="26" t="s">
        <v>207</v>
      </c>
      <c r="C30" s="27"/>
      <c r="D30" s="27">
        <f>D28-D29</f>
        <v>0</v>
      </c>
    </row>
    <row r="33" spans="1:6" ht="13.75" customHeight="1" x14ac:dyDescent="0.3">
      <c r="A33" s="71" t="s">
        <v>898</v>
      </c>
      <c r="B33" s="71" t="s">
        <v>651</v>
      </c>
      <c r="C33" s="71" t="s">
        <v>651</v>
      </c>
      <c r="D33" s="71" t="s">
        <v>899</v>
      </c>
      <c r="E33" s="71"/>
      <c r="F33" s="71"/>
    </row>
    <row r="34" spans="1:6" x14ac:dyDescent="0.3">
      <c r="A34" s="71"/>
      <c r="B34" s="71">
        <f>C12</f>
        <v>-1</v>
      </c>
      <c r="C34" s="71">
        <f>D12</f>
        <v>0</v>
      </c>
      <c r="D34" s="71" t="s">
        <v>855</v>
      </c>
      <c r="E34" s="71" t="s">
        <v>880</v>
      </c>
      <c r="F34" s="71" t="s">
        <v>881</v>
      </c>
    </row>
    <row r="35" spans="1:6" x14ac:dyDescent="0.3">
      <c r="A35" s="71"/>
      <c r="B35" s="71"/>
      <c r="C35" s="71"/>
      <c r="D35" s="71"/>
      <c r="E35" s="71"/>
      <c r="F35" s="71"/>
    </row>
    <row r="36" spans="1:6" x14ac:dyDescent="0.3">
      <c r="A36" s="45" t="s">
        <v>914</v>
      </c>
      <c r="B36" s="46">
        <f>-ROUND(SUMIF('Trial Balance'!S:S,A36,'Trial Balance'!H:H),0)</f>
        <v>0</v>
      </c>
      <c r="C36" s="46">
        <f>-ROUND(SUMIF('Trial Balance'!S:S,A36,'Trial Balance'!K:K),0)</f>
        <v>0</v>
      </c>
      <c r="D36" s="49"/>
      <c r="E36" s="49"/>
      <c r="F36" s="49"/>
    </row>
    <row r="37" spans="1:6" x14ac:dyDescent="0.3">
      <c r="A37" s="45" t="s">
        <v>915</v>
      </c>
      <c r="B37" s="46">
        <f>-ROUND(SUMIF('Trial Balance'!S:S,A37,'Trial Balance'!H:H),0)</f>
        <v>0</v>
      </c>
      <c r="C37" s="46">
        <f>-ROUND(SUMIF('Trial Balance'!S:S,A37,'Trial Balance'!K:K),0)</f>
        <v>0</v>
      </c>
      <c r="D37" s="49"/>
      <c r="E37" s="49"/>
      <c r="F37" s="49"/>
    </row>
    <row r="38" spans="1:6" x14ac:dyDescent="0.3">
      <c r="A38" s="45" t="s">
        <v>916</v>
      </c>
      <c r="B38" s="46">
        <f>-ROUND(SUMIF('Trial Balance'!S:S,A38,'Trial Balance'!H:H),0)</f>
        <v>0</v>
      </c>
      <c r="C38" s="46">
        <f>-ROUND(SUMIF('Trial Balance'!S:S,A38,'Trial Balance'!K:K),0)</f>
        <v>0</v>
      </c>
      <c r="D38" s="49"/>
      <c r="E38" s="49"/>
      <c r="F38" s="49"/>
    </row>
    <row r="39" spans="1:6" x14ac:dyDescent="0.3">
      <c r="A39" s="45" t="s">
        <v>885</v>
      </c>
      <c r="B39" s="46">
        <f>-ROUND(SUMIF('Trial Balance'!S:S,A39,'Trial Balance'!H:H),0)</f>
        <v>0</v>
      </c>
      <c r="C39" s="46">
        <f>-ROUND(SUMIF('Trial Balance'!S:S,A39,'Trial Balance'!K:K),0)</f>
        <v>0</v>
      </c>
      <c r="D39" s="49"/>
      <c r="E39" s="49"/>
      <c r="F39" s="49"/>
    </row>
    <row r="40" spans="1:6" x14ac:dyDescent="0.3">
      <c r="A40" s="45" t="s">
        <v>917</v>
      </c>
      <c r="B40" s="46">
        <f>-ROUND(SUMIF('Trial Balance'!S:S,A40,'Trial Balance'!H:H),0)</f>
        <v>0</v>
      </c>
      <c r="C40" s="46">
        <f>-ROUND(SUMIF('Trial Balance'!S:S,A40,'Trial Balance'!K:K),0)</f>
        <v>0</v>
      </c>
      <c r="D40" s="49"/>
      <c r="E40" s="49"/>
      <c r="F40" s="49"/>
    </row>
    <row r="41" spans="1:6" x14ac:dyDescent="0.3">
      <c r="A41" s="45" t="s">
        <v>912</v>
      </c>
      <c r="B41" s="46">
        <f>-ROUND(SUMIF('Trial Balance'!S:S,A41,'Trial Balance'!H:H),0)</f>
        <v>0</v>
      </c>
      <c r="C41" s="46">
        <f>-ROUND(SUMIF('Trial Balance'!S:S,A41,'Trial Balance'!K:K),0)</f>
        <v>0</v>
      </c>
      <c r="D41" s="49"/>
      <c r="E41" s="49"/>
      <c r="F41" s="49"/>
    </row>
    <row r="42" spans="1:6" x14ac:dyDescent="0.3">
      <c r="A42" s="3" t="s">
        <v>311</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C17" sqref="C17"/>
    </sheetView>
  </sheetViews>
  <sheetFormatPr defaultRowHeight="12" x14ac:dyDescent="0.3"/>
  <cols>
    <col min="1" max="1" width="69" customWidth="1"/>
    <col min="2" max="2" width="16.33203125" customWidth="1"/>
    <col min="3" max="3" width="12.5546875" bestFit="1" customWidth="1"/>
    <col min="4" max="4" width="11.109375" bestFit="1" customWidth="1"/>
    <col min="6" max="6" width="11.5546875" bestFit="1" customWidth="1"/>
  </cols>
  <sheetData>
    <row r="1" spans="1:7" x14ac:dyDescent="0.3">
      <c r="A1" s="1" t="str">
        <f>'Trial Balance'!A1</f>
        <v>Companie:</v>
      </c>
      <c r="B1" s="3">
        <f>'Trial Balance'!B1</f>
        <v>0</v>
      </c>
    </row>
    <row r="2" spans="1:7" x14ac:dyDescent="0.3">
      <c r="A2" s="1" t="str">
        <f>'Trial Balance'!A2</f>
        <v xml:space="preserve">Adresa:                    </v>
      </c>
      <c r="B2" s="3">
        <f>'Trial Balance'!B2</f>
        <v>0</v>
      </c>
    </row>
    <row r="3" spans="1:7" x14ac:dyDescent="0.3">
      <c r="A3" s="1" t="str">
        <f>'Trial Balance'!A3</f>
        <v xml:space="preserve">Cod fiscal TVA: </v>
      </c>
      <c r="B3" s="3">
        <f>'Trial Balance'!B3</f>
        <v>0</v>
      </c>
    </row>
    <row r="4" spans="1:7" x14ac:dyDescent="0.3">
      <c r="A4" s="1" t="str">
        <f>'Trial Balance'!A4</f>
        <v xml:space="preserve">Nr. de inregistrare:      </v>
      </c>
      <c r="B4" s="3">
        <f>'Trial Balance'!B4</f>
        <v>0</v>
      </c>
    </row>
    <row r="5" spans="1:7" x14ac:dyDescent="0.3">
      <c r="A5" s="1" t="str">
        <f>'Trial Balance'!A5</f>
        <v xml:space="preserve">Tipul companiei:      </v>
      </c>
      <c r="B5" s="3">
        <f>'Trial Balance'!B5</f>
        <v>0</v>
      </c>
    </row>
    <row r="6" spans="1:7" x14ac:dyDescent="0.3">
      <c r="A6" s="1" t="str">
        <f>'Trial Balance'!A6</f>
        <v xml:space="preserve">Activitate principala:         </v>
      </c>
      <c r="B6" s="3">
        <f>'Trial Balance'!B6</f>
        <v>0</v>
      </c>
    </row>
    <row r="7" spans="1:7" x14ac:dyDescent="0.3">
      <c r="A7" s="1" t="str">
        <f>'Trial Balance'!A7</f>
        <v>An financiar</v>
      </c>
      <c r="B7" s="18">
        <f>'Trial Balance'!B7</f>
        <v>0</v>
      </c>
    </row>
    <row r="9" spans="1:7" x14ac:dyDescent="0.3">
      <c r="A9" s="3" t="s">
        <v>918</v>
      </c>
    </row>
    <row r="11" spans="1:7" ht="24" customHeight="1" x14ac:dyDescent="0.3">
      <c r="A11" s="200" t="s">
        <v>919</v>
      </c>
      <c r="B11" s="205" t="s">
        <v>920</v>
      </c>
      <c r="C11" s="223" t="s">
        <v>777</v>
      </c>
      <c r="D11" s="223"/>
      <c r="E11" s="223"/>
      <c r="F11" s="223"/>
      <c r="G11" s="224" t="s">
        <v>921</v>
      </c>
    </row>
    <row r="12" spans="1:7" x14ac:dyDescent="0.3">
      <c r="A12" s="200"/>
      <c r="B12" s="205"/>
      <c r="C12" s="223" t="s">
        <v>922</v>
      </c>
      <c r="D12" s="223"/>
      <c r="E12" s="223" t="s">
        <v>923</v>
      </c>
      <c r="F12" s="223"/>
      <c r="G12" s="225"/>
    </row>
    <row r="13" spans="1:7" x14ac:dyDescent="0.3">
      <c r="A13" s="200"/>
      <c r="B13" s="205"/>
      <c r="C13" s="226" t="s">
        <v>924</v>
      </c>
      <c r="D13" s="226" t="s">
        <v>925</v>
      </c>
      <c r="E13" s="226" t="s">
        <v>924</v>
      </c>
      <c r="F13" s="226" t="s">
        <v>925</v>
      </c>
      <c r="G13" s="227"/>
    </row>
    <row r="14" spans="1:7" x14ac:dyDescent="0.3">
      <c r="A14" s="44">
        <v>0</v>
      </c>
      <c r="B14" s="44">
        <v>1</v>
      </c>
      <c r="C14" s="44">
        <v>2</v>
      </c>
      <c r="D14" s="44"/>
      <c r="E14" s="44">
        <v>3</v>
      </c>
      <c r="F14" s="44"/>
      <c r="G14" s="44" t="s">
        <v>926</v>
      </c>
    </row>
    <row r="15" spans="1:7" x14ac:dyDescent="0.3">
      <c r="A15" s="45" t="s">
        <v>927</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928</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929</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930</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931</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932</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933</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934</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311</v>
      </c>
      <c r="B23" s="25">
        <f t="shared" ref="B23:G23" si="1">SUM(B15:B22)</f>
        <v>0</v>
      </c>
      <c r="C23" s="25">
        <f t="shared" si="1"/>
        <v>0</v>
      </c>
      <c r="D23" s="25">
        <f t="shared" si="1"/>
        <v>0</v>
      </c>
      <c r="E23" s="25">
        <f t="shared" si="1"/>
        <v>0</v>
      </c>
      <c r="F23" s="25">
        <f t="shared" si="1"/>
        <v>0</v>
      </c>
      <c r="G23" s="25">
        <f t="shared" si="1"/>
        <v>0</v>
      </c>
    </row>
    <row r="24" spans="1:7" ht="12.5" customHeight="1" thickBot="1" x14ac:dyDescent="0.35">
      <c r="F24" s="16" t="s">
        <v>851</v>
      </c>
      <c r="G24" s="55">
        <f>'1. F10'!E91</f>
        <v>0</v>
      </c>
    </row>
    <row r="25" spans="1:7" ht="12.5" customHeight="1" thickTop="1" x14ac:dyDescent="0.3">
      <c r="F25" s="26" t="s">
        <v>207</v>
      </c>
      <c r="G25" s="199">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7"/>
  <sheetViews>
    <sheetView showGridLines="0" workbookViewId="0">
      <selection activeCell="D16" sqref="D16"/>
    </sheetView>
  </sheetViews>
  <sheetFormatPr defaultColWidth="39.88671875" defaultRowHeight="12" x14ac:dyDescent="0.3"/>
  <cols>
    <col min="1" max="1" width="65.44140625" bestFit="1" customWidth="1"/>
    <col min="2" max="2" width="12.109375" bestFit="1" customWidth="1"/>
    <col min="3" max="3" width="11.5546875" bestFit="1" customWidth="1"/>
  </cols>
  <sheetData>
    <row r="1" spans="1:3" x14ac:dyDescent="0.3">
      <c r="A1" s="1" t="str">
        <f>'Trial Balance'!A1</f>
        <v>Companie:</v>
      </c>
      <c r="B1" s="3">
        <f>'Trial Balance'!B1</f>
        <v>0</v>
      </c>
    </row>
    <row r="2" spans="1:3" x14ac:dyDescent="0.3">
      <c r="A2" s="1" t="str">
        <f>'Trial Balance'!A2</f>
        <v xml:space="preserve">Adresa:                    </v>
      </c>
      <c r="B2" s="3">
        <f>'Trial Balance'!B2</f>
        <v>0</v>
      </c>
    </row>
    <row r="3" spans="1:3" x14ac:dyDescent="0.3">
      <c r="A3" s="1" t="str">
        <f>'Trial Balance'!A3</f>
        <v xml:space="preserve">Cod fiscal TVA: </v>
      </c>
      <c r="B3" s="3">
        <f>'Trial Balance'!B3</f>
        <v>0</v>
      </c>
    </row>
    <row r="4" spans="1:3" x14ac:dyDescent="0.3">
      <c r="A4" s="1" t="str">
        <f>'Trial Balance'!A4</f>
        <v xml:space="preserve">Nr. de inregistrare:      </v>
      </c>
      <c r="B4" s="3">
        <f>'Trial Balance'!B4</f>
        <v>0</v>
      </c>
    </row>
    <row r="5" spans="1:3" x14ac:dyDescent="0.3">
      <c r="A5" s="1" t="str">
        <f>'Trial Balance'!A5</f>
        <v xml:space="preserve">Tipul companiei:      </v>
      </c>
      <c r="B5" s="3">
        <f>'Trial Balance'!B5</f>
        <v>0</v>
      </c>
    </row>
    <row r="6" spans="1:3" x14ac:dyDescent="0.3">
      <c r="A6" s="1" t="str">
        <f>'Trial Balance'!A6</f>
        <v xml:space="preserve">Activitate principala:         </v>
      </c>
      <c r="B6" s="3">
        <f>'Trial Balance'!B6</f>
        <v>0</v>
      </c>
    </row>
    <row r="7" spans="1:3" x14ac:dyDescent="0.3">
      <c r="A7" s="1" t="str">
        <f>'Trial Balance'!A7</f>
        <v>An financiar</v>
      </c>
      <c r="B7" s="18">
        <f>'Trial Balance'!B7</f>
        <v>0</v>
      </c>
    </row>
    <row r="9" spans="1:3" x14ac:dyDescent="0.3">
      <c r="A9" s="3" t="s">
        <v>935</v>
      </c>
    </row>
    <row r="11" spans="1:3" s="3" customFormat="1" x14ac:dyDescent="0.3">
      <c r="A11" s="44"/>
      <c r="B11" s="44">
        <f>'Trial Balance'!J6</f>
        <v>-1</v>
      </c>
      <c r="C11" s="44">
        <f>'Trial Balance'!K6</f>
        <v>0</v>
      </c>
    </row>
    <row r="12" spans="1:3" x14ac:dyDescent="0.3">
      <c r="A12" s="45" t="s">
        <v>936</v>
      </c>
      <c r="B12" s="49"/>
      <c r="C12" s="49"/>
    </row>
    <row r="13" spans="1:3" x14ac:dyDescent="0.3">
      <c r="A13" s="45" t="s">
        <v>937</v>
      </c>
      <c r="B13" s="49"/>
      <c r="C13" s="49"/>
    </row>
    <row r="14" spans="1:3" x14ac:dyDescent="0.3">
      <c r="A14" s="45" t="s">
        <v>938</v>
      </c>
      <c r="B14" s="49"/>
      <c r="C14" s="49"/>
    </row>
    <row r="18" spans="1:3" s="3" customFormat="1" x14ac:dyDescent="0.3">
      <c r="A18" s="44"/>
      <c r="B18" s="44">
        <f>B11</f>
        <v>-1</v>
      </c>
      <c r="C18" s="44">
        <f>C11</f>
        <v>0</v>
      </c>
    </row>
    <row r="19" spans="1:3" x14ac:dyDescent="0.3">
      <c r="A19" s="45" t="s">
        <v>939</v>
      </c>
      <c r="B19" s="46">
        <f>ROUND(SUMIF('Trial Balance'!S:S,A19,'Trial Balance'!H:H),0)</f>
        <v>0</v>
      </c>
      <c r="C19" s="46">
        <f>ROUND(SUMIF('Trial Balance'!S:S,A19,'Trial Balance'!K:K),0)</f>
        <v>0</v>
      </c>
    </row>
    <row r="20" spans="1:3" x14ac:dyDescent="0.3">
      <c r="A20" s="45" t="s">
        <v>940</v>
      </c>
      <c r="B20" s="49"/>
      <c r="C20" s="49"/>
    </row>
    <row r="21" spans="1:3" x14ac:dyDescent="0.3">
      <c r="A21" s="45" t="s">
        <v>941</v>
      </c>
      <c r="B21" s="49"/>
      <c r="C21" s="49"/>
    </row>
    <row r="22" spans="1:3" x14ac:dyDescent="0.3">
      <c r="A22" s="45" t="s">
        <v>942</v>
      </c>
      <c r="B22" s="46">
        <f>ROUND(SUMIF('Trial Balance'!S:S,A22,'Trial Balance'!H:H),0)</f>
        <v>0</v>
      </c>
      <c r="C22" s="46">
        <f>ROUND(SUMIF('Trial Balance'!S:S,A22,'Trial Balance'!K:K),0)</f>
        <v>0</v>
      </c>
    </row>
    <row r="23" spans="1:3" x14ac:dyDescent="0.3">
      <c r="A23" s="45" t="s">
        <v>943</v>
      </c>
      <c r="B23" s="46">
        <f>ROUND(SUMIF('Trial Balance'!S:S,A23,'Trial Balance'!H:H),0)</f>
        <v>0</v>
      </c>
      <c r="C23" s="46">
        <f>ROUND(SUMIF('Trial Balance'!S:S,A23,'Trial Balance'!K:K),0)</f>
        <v>0</v>
      </c>
    </row>
    <row r="24" spans="1:3" x14ac:dyDescent="0.3">
      <c r="A24" s="45" t="s">
        <v>944</v>
      </c>
      <c r="B24" s="46">
        <f>ROUND(SUMIF('Trial Balance'!S:S,A24,'Trial Balance'!H:H),0)</f>
        <v>0</v>
      </c>
      <c r="C24" s="46">
        <f>ROUND(SUMIF('Trial Balance'!S:S,A24,'Trial Balance'!K:K),0)</f>
        <v>0</v>
      </c>
    </row>
    <row r="25" spans="1:3" x14ac:dyDescent="0.3">
      <c r="A25" s="45" t="s">
        <v>945</v>
      </c>
      <c r="B25" s="46">
        <f>ROUND(SUMIF('Trial Balance'!S:S,A25,'Trial Balance'!H:H),0)</f>
        <v>0</v>
      </c>
      <c r="C25" s="46">
        <f>ROUND(SUMIF('Trial Balance'!S:S,A25,'Trial Balance'!K:K),0)</f>
        <v>0</v>
      </c>
    </row>
    <row r="26" spans="1:3" x14ac:dyDescent="0.3">
      <c r="A26" s="45" t="s">
        <v>946</v>
      </c>
      <c r="B26" s="46">
        <f>ROUND(SUMIF('Trial Balance'!S:S,A26,'Trial Balance'!H:H),0)</f>
        <v>0</v>
      </c>
      <c r="C26" s="46">
        <f>ROUND(SUMIF('Trial Balance'!S:S,A26,'Trial Balance'!K:K),0)</f>
        <v>0</v>
      </c>
    </row>
    <row r="27" spans="1:3" x14ac:dyDescent="0.3">
      <c r="A27" s="45" t="s">
        <v>826</v>
      </c>
      <c r="B27" s="46">
        <f>SUM(B19:B26)</f>
        <v>0</v>
      </c>
      <c r="C27" s="46">
        <f>SUM(C19:C26)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topLeftCell="A5" workbookViewId="0">
      <selection activeCell="B9" sqref="B9"/>
    </sheetView>
  </sheetViews>
  <sheetFormatPr defaultColWidth="63.5546875" defaultRowHeight="12" x14ac:dyDescent="0.3"/>
  <cols>
    <col min="1" max="1" width="17.33203125" bestFit="1" customWidth="1"/>
    <col min="2" max="2" width="56.6640625" bestFit="1" customWidth="1"/>
    <col min="3" max="3" width="11.6640625" bestFit="1" customWidth="1"/>
    <col min="4" max="4" width="11.5546875" bestFit="1" customWidth="1"/>
  </cols>
  <sheetData>
    <row r="1" spans="1:4" x14ac:dyDescent="0.3">
      <c r="A1" s="1" t="str">
        <f>'Trial Balance'!A1</f>
        <v>Companie:</v>
      </c>
      <c r="B1" s="3">
        <f>'Trial Balance'!B1</f>
        <v>0</v>
      </c>
    </row>
    <row r="2" spans="1:4" x14ac:dyDescent="0.3">
      <c r="A2" s="1" t="str">
        <f>'Trial Balance'!A2</f>
        <v xml:space="preserve">Adresa:                    </v>
      </c>
      <c r="B2" s="3">
        <f>'Trial Balance'!B2</f>
        <v>0</v>
      </c>
    </row>
    <row r="3" spans="1:4" x14ac:dyDescent="0.3">
      <c r="A3" s="1" t="str">
        <f>'Trial Balance'!A3</f>
        <v xml:space="preserve">Cod fiscal TVA: </v>
      </c>
      <c r="B3" s="3">
        <f>'Trial Balance'!B3</f>
        <v>0</v>
      </c>
    </row>
    <row r="4" spans="1:4" x14ac:dyDescent="0.3">
      <c r="A4" s="1" t="str">
        <f>'Trial Balance'!A4</f>
        <v xml:space="preserve">Nr. de inregistrare:      </v>
      </c>
      <c r="B4" s="3">
        <f>'Trial Balance'!B4</f>
        <v>0</v>
      </c>
    </row>
    <row r="5" spans="1:4" x14ac:dyDescent="0.3">
      <c r="A5" s="1" t="str">
        <f>'Trial Balance'!A5</f>
        <v xml:space="preserve">Tipul companiei:      </v>
      </c>
      <c r="B5" s="3">
        <f>'Trial Balance'!B5</f>
        <v>0</v>
      </c>
    </row>
    <row r="6" spans="1:4" x14ac:dyDescent="0.3">
      <c r="A6" s="1" t="str">
        <f>'Trial Balance'!A6</f>
        <v xml:space="preserve">Activitate principala:         </v>
      </c>
      <c r="B6" s="3">
        <f>'Trial Balance'!B6</f>
        <v>0</v>
      </c>
    </row>
    <row r="7" spans="1:4" x14ac:dyDescent="0.3">
      <c r="A7" s="1" t="str">
        <f>'Trial Balance'!A7</f>
        <v>An financiar</v>
      </c>
      <c r="B7" s="18">
        <f>'Trial Balance'!B7</f>
        <v>0</v>
      </c>
    </row>
    <row r="9" spans="1:4" x14ac:dyDescent="0.3">
      <c r="A9" s="3" t="s">
        <v>947</v>
      </c>
    </row>
    <row r="11" spans="1:4" x14ac:dyDescent="0.3">
      <c r="A11" s="45"/>
      <c r="B11" s="45"/>
      <c r="C11" s="44">
        <f>'Trial Balance'!J6</f>
        <v>-1</v>
      </c>
      <c r="D11" s="44">
        <f>'Trial Balance'!K6</f>
        <v>0</v>
      </c>
    </row>
    <row r="12" spans="1:4" x14ac:dyDescent="0.3">
      <c r="A12" s="45">
        <v>1</v>
      </c>
      <c r="B12" s="45" t="s">
        <v>948</v>
      </c>
      <c r="C12" s="46">
        <f>ROUND(SUMIF('Trial Balance'!S:S,B12,'Trial Balance'!H:H),0)</f>
        <v>0</v>
      </c>
      <c r="D12" s="46">
        <f>ROUND(SUMIF('Trial Balance'!S:S,B12,'Trial Balance'!K:K),0)</f>
        <v>0</v>
      </c>
    </row>
    <row r="13" spans="1:4" x14ac:dyDescent="0.3">
      <c r="A13" s="45">
        <v>2</v>
      </c>
      <c r="B13" s="45" t="s">
        <v>949</v>
      </c>
      <c r="C13" s="46">
        <f>ROUND(SUMIF('Trial Balance'!S:S,B13,'Trial Balance'!H:H),0)</f>
        <v>0</v>
      </c>
      <c r="D13" s="46">
        <f>ROUND(SUMIF('Trial Balance'!S:S,B13,'Trial Balance'!K:K),0)</f>
        <v>0</v>
      </c>
    </row>
    <row r="14" spans="1:4" x14ac:dyDescent="0.3">
      <c r="A14" s="45">
        <v>3</v>
      </c>
      <c r="B14" s="45" t="s">
        <v>950</v>
      </c>
      <c r="C14" s="46">
        <f>ROUND(SUMIF('Trial Balance'!S:S,B14,'Trial Balance'!H:H),0)</f>
        <v>0</v>
      </c>
      <c r="D14" s="46">
        <f>ROUND(SUMIF('Trial Balance'!S:S,B14,'Trial Balance'!K:K),0)</f>
        <v>0</v>
      </c>
    </row>
    <row r="15" spans="1:4" x14ac:dyDescent="0.3">
      <c r="A15" s="45">
        <v>4</v>
      </c>
      <c r="B15" s="45" t="s">
        <v>951</v>
      </c>
      <c r="C15" s="46">
        <f>ROUND(SUMIF('Trial Balance'!S:S,B15,'Trial Balance'!H:H),0)</f>
        <v>0</v>
      </c>
      <c r="D15" s="46">
        <f>ROUND(SUMIF('Trial Balance'!S:S,B15,'Trial Balance'!K:K),0)</f>
        <v>0</v>
      </c>
    </row>
    <row r="16" spans="1:4" x14ac:dyDescent="0.3">
      <c r="A16" s="45">
        <v>5</v>
      </c>
      <c r="B16" s="45" t="s">
        <v>952</v>
      </c>
      <c r="C16" s="46">
        <f>ROUND(SUMIF('Trial Balance'!S:S,B16,'Trial Balance'!H:H),0)</f>
        <v>0</v>
      </c>
      <c r="D16" s="46">
        <f>ROUND(SUMIF('Trial Balance'!S:S,B16,'Trial Balance'!K:K),0)</f>
        <v>0</v>
      </c>
    </row>
    <row r="17" spans="1:4" x14ac:dyDescent="0.3">
      <c r="A17" s="49">
        <v>6</v>
      </c>
      <c r="B17" s="49" t="s">
        <v>953</v>
      </c>
      <c r="C17" s="202">
        <f>ROUND(SUMIF('Trial Balance'!S:S,B17,'Trial Balance'!H:H),0)</f>
        <v>0</v>
      </c>
      <c r="D17" s="202">
        <f>ROUND(SUMIF('Trial Balance'!S:S,B17,'Trial Balance'!K:K),0)</f>
        <v>0</v>
      </c>
    </row>
    <row r="18" spans="1:4" x14ac:dyDescent="0.3">
      <c r="A18" s="49">
        <v>7</v>
      </c>
      <c r="B18" s="49" t="s">
        <v>954</v>
      </c>
      <c r="C18" s="202">
        <f>ROUND(SUMIF('Trial Balance'!S:S,B18,'Trial Balance'!H:H),0)</f>
        <v>0</v>
      </c>
      <c r="D18" s="202">
        <f>ROUND(SUMIF('Trial Balance'!S:S,B18,'Trial Balance'!K:K),0)</f>
        <v>0</v>
      </c>
    </row>
    <row r="19" spans="1:4" x14ac:dyDescent="0.3">
      <c r="A19" s="45">
        <v>8</v>
      </c>
      <c r="B19" s="45" t="s">
        <v>955</v>
      </c>
      <c r="C19" s="46">
        <f>ROUND(SUMIF('Trial Balance'!S:S,B19,'Trial Balance'!H:H),0)</f>
        <v>0</v>
      </c>
      <c r="D19" s="46">
        <f>ROUND(SUMIF('Trial Balance'!S:S,B19,'Trial Balance'!K:K),0)</f>
        <v>0</v>
      </c>
    </row>
    <row r="20" spans="1:4" x14ac:dyDescent="0.3">
      <c r="A20" s="45">
        <v>9</v>
      </c>
      <c r="B20" s="45" t="s">
        <v>956</v>
      </c>
      <c r="C20" s="46">
        <f>ROUND(SUMIF('Trial Balance'!S:S,B20,'Trial Balance'!H:H),0)</f>
        <v>0</v>
      </c>
      <c r="D20" s="46">
        <f>ROUND(SUMIF('Trial Balance'!S:S,B20,'Trial Balance'!K:K),0)</f>
        <v>0</v>
      </c>
    </row>
    <row r="21" spans="1:4" x14ac:dyDescent="0.3">
      <c r="A21" s="45">
        <v>10</v>
      </c>
      <c r="B21" s="45" t="s">
        <v>957</v>
      </c>
      <c r="C21" s="46">
        <f>ROUND(SUMIF('Trial Balance'!S:S,B21,'Trial Balance'!H:H),0)</f>
        <v>0</v>
      </c>
      <c r="D21" s="46">
        <f>ROUND(SUMIF('Trial Balance'!S:S,B21,'Trial Balance'!K:K),0)</f>
        <v>0</v>
      </c>
    </row>
    <row r="22" spans="1:4" x14ac:dyDescent="0.3">
      <c r="A22" s="45">
        <v>11</v>
      </c>
      <c r="B22" s="45" t="s">
        <v>958</v>
      </c>
      <c r="C22" s="46">
        <f>ROUND(SUMIF('Trial Balance'!S:S,B22,'Trial Balance'!H:H),0)</f>
        <v>0</v>
      </c>
      <c r="D22" s="46">
        <f>ROUND(SUMIF('Trial Balance'!S:S,B22,'Trial Balance'!K:K),0)</f>
        <v>0</v>
      </c>
    </row>
    <row r="23" spans="1:4" x14ac:dyDescent="0.3">
      <c r="A23" s="45">
        <v>12</v>
      </c>
      <c r="B23" s="45" t="s">
        <v>959</v>
      </c>
      <c r="C23" s="46">
        <f>ROUND(SUMIF('Trial Balance'!S:S,B23,'Trial Balance'!H:H),0)</f>
        <v>0</v>
      </c>
      <c r="D23" s="46">
        <f>ROUND(SUMIF('Trial Balance'!S:S,B23,'Trial Balance'!K:K),0)</f>
        <v>0</v>
      </c>
    </row>
    <row r="24" spans="1:4" x14ac:dyDescent="0.3">
      <c r="A24" s="44" t="s">
        <v>960</v>
      </c>
      <c r="B24" s="44" t="s">
        <v>961</v>
      </c>
      <c r="C24" s="76">
        <f>SUM(C12:C23)</f>
        <v>0</v>
      </c>
      <c r="D24" s="76">
        <f>SUM(D12:D23)</f>
        <v>0</v>
      </c>
    </row>
    <row r="25" spans="1:4" x14ac:dyDescent="0.3">
      <c r="A25" s="45">
        <v>14</v>
      </c>
      <c r="B25" s="45" t="s">
        <v>962</v>
      </c>
      <c r="C25" s="46">
        <f>ROUND(SUMIF('Trial Balance'!S:S,B25,'Trial Balance'!H:H),0)</f>
        <v>0</v>
      </c>
      <c r="D25" s="46">
        <f>ROUND(SUMIF('Trial Balance'!S:S,B25,'Trial Balance'!K:K),0)</f>
        <v>0</v>
      </c>
    </row>
    <row r="26" spans="1:4" x14ac:dyDescent="0.3">
      <c r="A26" s="45">
        <v>15</v>
      </c>
      <c r="B26" s="45" t="s">
        <v>963</v>
      </c>
      <c r="C26" s="46">
        <f>ROUND(SUMIF('Trial Balance'!S:S,B26,'Trial Balance'!H:H),0)</f>
        <v>0</v>
      </c>
      <c r="D26" s="46">
        <f>ROUND(SUMIF('Trial Balance'!S:S,B26,'Trial Balance'!K:K),0)</f>
        <v>0</v>
      </c>
    </row>
    <row r="27" spans="1:4" x14ac:dyDescent="0.3">
      <c r="A27" s="45">
        <v>16</v>
      </c>
      <c r="B27" s="45" t="s">
        <v>964</v>
      </c>
      <c r="C27" s="46">
        <f>ROUND(SUMIF('Trial Balance'!S:S,B27,'Trial Balance'!H:H),0)</f>
        <v>0</v>
      </c>
      <c r="D27" s="46">
        <f>ROUND(SUMIF('Trial Balance'!S:S,B27,'Trial Balance'!K:K),0)</f>
        <v>0</v>
      </c>
    </row>
    <row r="28" spans="1:4" x14ac:dyDescent="0.3">
      <c r="A28" s="45">
        <v>17</v>
      </c>
      <c r="B28" s="45" t="s">
        <v>965</v>
      </c>
      <c r="C28" s="46">
        <f>ROUND(SUMIF('Trial Balance'!S:S,B28,'Trial Balance'!H:H),0)</f>
        <v>0</v>
      </c>
      <c r="D28" s="46">
        <f>ROUND(SUMIF('Trial Balance'!S:S,B28,'Trial Balance'!K:K),0)</f>
        <v>0</v>
      </c>
    </row>
    <row r="29" spans="1:4" x14ac:dyDescent="0.3">
      <c r="A29" s="45">
        <v>18</v>
      </c>
      <c r="B29" s="45" t="s">
        <v>966</v>
      </c>
      <c r="C29" s="46">
        <f>ROUND(SUMIF('Trial Balance'!S:S,B29,'Trial Balance'!H:H),0)</f>
        <v>0</v>
      </c>
      <c r="D29" s="46">
        <f>ROUND(SUMIF('Trial Balance'!S:S,B29,'Trial Balance'!K:K),0)</f>
        <v>0</v>
      </c>
    </row>
    <row r="30" spans="1:4" x14ac:dyDescent="0.3">
      <c r="A30" s="44" t="s">
        <v>967</v>
      </c>
      <c r="B30" s="44" t="s">
        <v>311</v>
      </c>
      <c r="C30" s="76">
        <f>SUM(C24:C29)</f>
        <v>0</v>
      </c>
      <c r="D30" s="76">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E116" activePane="bottomRight" state="frozen"/>
      <selection sqref="A1:XFD1048576"/>
      <selection pane="topRight" sqref="A1:XFD1048576"/>
      <selection pane="bottomLeft" sqref="A1:XFD1048576"/>
      <selection pane="bottomRight" sqref="A1:XFD1048576"/>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88671875" style="96" bestFit="1" customWidth="1"/>
    <col min="5" max="5" width="18.88671875" style="96" bestFit="1" customWidth="1"/>
    <col min="6" max="11" width="11.6640625" style="96" customWidth="1"/>
    <col min="12" max="12" width="7.6640625" style="96" bestFit="1" customWidth="1"/>
    <col min="13" max="13" width="11.6640625" style="96" customWidth="1"/>
    <col min="14" max="16384" width="11.6640625" style="96"/>
  </cols>
  <sheetData>
    <row r="1" spans="1:12" s="95" customFormat="1" ht="66.75" customHeight="1" x14ac:dyDescent="0.2">
      <c r="A1" s="93" t="s">
        <v>968</v>
      </c>
      <c r="B1" s="94" t="s">
        <v>23</v>
      </c>
      <c r="C1" s="95" t="s">
        <v>969</v>
      </c>
      <c r="D1" s="95" t="s">
        <v>970</v>
      </c>
      <c r="E1" s="95" t="s">
        <v>971</v>
      </c>
      <c r="F1" s="95" t="s">
        <v>972</v>
      </c>
      <c r="G1" s="95" t="s">
        <v>19</v>
      </c>
      <c r="H1" s="95" t="s">
        <v>35</v>
      </c>
    </row>
    <row r="2" spans="1:12" ht="12.75" customHeight="1" x14ac:dyDescent="0.2">
      <c r="A2" s="96" t="s">
        <v>973</v>
      </c>
      <c r="B2" s="96" t="s">
        <v>974</v>
      </c>
      <c r="C2" s="96" t="s">
        <v>975</v>
      </c>
      <c r="D2" s="96" t="s">
        <v>664</v>
      </c>
      <c r="E2" s="96">
        <v>0</v>
      </c>
      <c r="G2" s="96" t="str">
        <f t="shared" ref="G2:G65" si="0">LEFT(A2)</f>
        <v>1</v>
      </c>
    </row>
    <row r="3" spans="1:12" ht="12.75" customHeight="1" x14ac:dyDescent="0.2">
      <c r="A3" s="96" t="s">
        <v>976</v>
      </c>
      <c r="B3" s="96" t="s">
        <v>977</v>
      </c>
      <c r="C3" s="96" t="s">
        <v>975</v>
      </c>
      <c r="D3" s="96" t="s">
        <v>661</v>
      </c>
      <c r="E3" s="96">
        <v>0</v>
      </c>
      <c r="G3" s="96" t="str">
        <f t="shared" si="0"/>
        <v>1</v>
      </c>
    </row>
    <row r="4" spans="1:12" ht="12.75" customHeight="1" x14ac:dyDescent="0.2">
      <c r="A4" s="96" t="s">
        <v>978</v>
      </c>
      <c r="B4" s="96" t="s">
        <v>979</v>
      </c>
      <c r="C4" s="96" t="s">
        <v>975</v>
      </c>
      <c r="D4" s="96" t="s">
        <v>667</v>
      </c>
      <c r="E4" s="96">
        <v>0</v>
      </c>
      <c r="G4" s="96" t="str">
        <f t="shared" si="0"/>
        <v>1</v>
      </c>
    </row>
    <row r="5" spans="1:12" ht="12.75" customHeight="1" x14ac:dyDescent="0.2">
      <c r="A5" s="96" t="s">
        <v>980</v>
      </c>
      <c r="B5" s="96" t="s">
        <v>981</v>
      </c>
      <c r="C5" s="96" t="s">
        <v>975</v>
      </c>
      <c r="D5" s="96" t="s">
        <v>982</v>
      </c>
      <c r="E5" s="96">
        <v>0</v>
      </c>
      <c r="G5" s="96" t="str">
        <f t="shared" si="0"/>
        <v>1</v>
      </c>
    </row>
    <row r="6" spans="1:12" ht="12.75" customHeight="1" x14ac:dyDescent="0.2">
      <c r="A6" s="96" t="s">
        <v>983</v>
      </c>
      <c r="B6" s="96" t="s">
        <v>984</v>
      </c>
      <c r="C6" s="96" t="s">
        <v>975</v>
      </c>
      <c r="D6" s="96" t="s">
        <v>985</v>
      </c>
      <c r="E6" s="96">
        <v>0</v>
      </c>
      <c r="G6" s="96" t="str">
        <f t="shared" si="0"/>
        <v>1</v>
      </c>
    </row>
    <row r="7" spans="1:12" ht="12.75" customHeight="1" x14ac:dyDescent="0.2">
      <c r="A7" s="96" t="s">
        <v>986</v>
      </c>
      <c r="B7" s="96" t="s">
        <v>987</v>
      </c>
      <c r="C7" s="96" t="s">
        <v>975</v>
      </c>
      <c r="D7" s="96" t="s">
        <v>670</v>
      </c>
      <c r="E7" s="96">
        <v>0</v>
      </c>
      <c r="G7" s="96" t="str">
        <f t="shared" si="0"/>
        <v>1</v>
      </c>
    </row>
    <row r="8" spans="1:12" ht="12.75" customHeight="1" x14ac:dyDescent="0.2">
      <c r="A8" s="96" t="s">
        <v>988</v>
      </c>
      <c r="B8" s="96" t="s">
        <v>672</v>
      </c>
      <c r="C8" s="96" t="s">
        <v>988</v>
      </c>
      <c r="D8" s="96" t="s">
        <v>670</v>
      </c>
      <c r="E8" s="96">
        <v>0</v>
      </c>
      <c r="G8" s="96" t="str">
        <f t="shared" si="0"/>
        <v>1</v>
      </c>
    </row>
    <row r="9" spans="1:12" ht="12.75" customHeight="1" x14ac:dyDescent="0.2">
      <c r="A9" s="96" t="s">
        <v>989</v>
      </c>
      <c r="B9" s="96" t="s">
        <v>990</v>
      </c>
      <c r="C9" s="96" t="s">
        <v>988</v>
      </c>
      <c r="D9" s="96" t="s">
        <v>991</v>
      </c>
      <c r="E9" s="96">
        <v>0</v>
      </c>
      <c r="G9" s="96" t="str">
        <f t="shared" si="0"/>
        <v>1</v>
      </c>
    </row>
    <row r="10" spans="1:12" ht="12.75" customHeight="1" x14ac:dyDescent="0.2">
      <c r="A10" s="96" t="s">
        <v>992</v>
      </c>
      <c r="B10" s="96" t="s">
        <v>993</v>
      </c>
      <c r="C10" s="96" t="s">
        <v>994</v>
      </c>
      <c r="D10" s="96" t="s">
        <v>676</v>
      </c>
      <c r="E10" s="96">
        <v>0</v>
      </c>
      <c r="G10" s="96" t="str">
        <f t="shared" si="0"/>
        <v>1</v>
      </c>
      <c r="H10" s="97"/>
      <c r="I10" s="97"/>
      <c r="J10" s="97"/>
      <c r="K10" s="97"/>
      <c r="L10" s="97"/>
    </row>
    <row r="11" spans="1:12" ht="12.75" customHeight="1" x14ac:dyDescent="0.2">
      <c r="A11" s="96" t="s">
        <v>995</v>
      </c>
      <c r="B11" s="96" t="s">
        <v>996</v>
      </c>
      <c r="C11" s="96" t="s">
        <v>994</v>
      </c>
      <c r="D11" s="96" t="s">
        <v>676</v>
      </c>
      <c r="E11" s="96">
        <v>0</v>
      </c>
      <c r="G11" s="96" t="str">
        <f t="shared" si="0"/>
        <v>1</v>
      </c>
      <c r="H11" s="98"/>
      <c r="I11" s="98"/>
      <c r="J11" s="98"/>
      <c r="K11" s="98"/>
      <c r="L11" s="98">
        <v>-8059</v>
      </c>
    </row>
    <row r="12" spans="1:12" ht="12.75" customHeight="1" x14ac:dyDescent="0.2">
      <c r="A12" s="96" t="s">
        <v>997</v>
      </c>
      <c r="B12" s="96" t="s">
        <v>998</v>
      </c>
      <c r="C12" s="96" t="s">
        <v>994</v>
      </c>
      <c r="D12" s="96" t="s">
        <v>676</v>
      </c>
      <c r="E12" s="96">
        <v>0</v>
      </c>
      <c r="G12" s="96" t="str">
        <f t="shared" si="0"/>
        <v>1</v>
      </c>
      <c r="H12" s="98"/>
      <c r="I12" s="98"/>
      <c r="J12" s="98"/>
      <c r="K12" s="98"/>
      <c r="L12" s="98">
        <v>-8059</v>
      </c>
    </row>
    <row r="13" spans="1:12" ht="12.75" customHeight="1" x14ac:dyDescent="0.2">
      <c r="A13" s="96" t="s">
        <v>999</v>
      </c>
      <c r="B13" s="96" t="s">
        <v>1000</v>
      </c>
      <c r="C13" s="96" t="s">
        <v>994</v>
      </c>
      <c r="D13" s="96" t="s">
        <v>676</v>
      </c>
      <c r="E13" s="96">
        <v>0</v>
      </c>
      <c r="G13" s="96" t="str">
        <f t="shared" si="0"/>
        <v>1</v>
      </c>
      <c r="H13" s="98"/>
      <c r="I13" s="98"/>
      <c r="J13" s="98"/>
      <c r="K13" s="98"/>
      <c r="L13" s="98">
        <v>-8059</v>
      </c>
    </row>
    <row r="14" spans="1:12" ht="12.75" customHeight="1" x14ac:dyDescent="0.2">
      <c r="A14" s="96" t="s">
        <v>1001</v>
      </c>
      <c r="B14" s="96" t="s">
        <v>1002</v>
      </c>
      <c r="C14" s="96" t="s">
        <v>1001</v>
      </c>
      <c r="D14" s="96" t="s">
        <v>679</v>
      </c>
      <c r="E14" s="96">
        <v>0</v>
      </c>
      <c r="G14" s="96" t="str">
        <f t="shared" si="0"/>
        <v>1</v>
      </c>
      <c r="H14" s="98"/>
      <c r="I14" s="98"/>
      <c r="J14" s="98"/>
      <c r="K14" s="98"/>
      <c r="L14" s="98">
        <v>-8059</v>
      </c>
    </row>
    <row r="15" spans="1:12" ht="12.75" customHeight="1" x14ac:dyDescent="0.2">
      <c r="A15" s="96" t="s">
        <v>1003</v>
      </c>
      <c r="B15" s="96" t="s">
        <v>1004</v>
      </c>
      <c r="C15" s="96" t="s">
        <v>1005</v>
      </c>
      <c r="D15" s="96" t="s">
        <v>681</v>
      </c>
      <c r="E15" s="96">
        <v>0</v>
      </c>
      <c r="G15" s="96" t="str">
        <f t="shared" si="0"/>
        <v>1</v>
      </c>
      <c r="H15" s="98"/>
      <c r="I15" s="98"/>
      <c r="J15" s="98"/>
      <c r="K15" s="98"/>
      <c r="L15" s="98">
        <v>-8059</v>
      </c>
    </row>
    <row r="16" spans="1:12" ht="12.75" customHeight="1" x14ac:dyDescent="0.2">
      <c r="A16" s="96" t="s">
        <v>1006</v>
      </c>
      <c r="B16" s="96" t="s">
        <v>1007</v>
      </c>
      <c r="C16" s="96" t="s">
        <v>1005</v>
      </c>
      <c r="D16" s="96" t="s">
        <v>684</v>
      </c>
      <c r="E16" s="96">
        <v>0</v>
      </c>
      <c r="G16" s="96" t="str">
        <f t="shared" si="0"/>
        <v>1</v>
      </c>
      <c r="H16" s="98"/>
      <c r="I16" s="98"/>
      <c r="J16" s="98"/>
      <c r="K16" s="98"/>
      <c r="L16" s="98">
        <v>-8059</v>
      </c>
    </row>
    <row r="17" spans="1:12" ht="12.75" customHeight="1" x14ac:dyDescent="0.2">
      <c r="A17" s="96" t="s">
        <v>1008</v>
      </c>
      <c r="B17" s="99" t="s">
        <v>1009</v>
      </c>
      <c r="C17" s="96" t="s">
        <v>1005</v>
      </c>
      <c r="D17" s="96" t="s">
        <v>1010</v>
      </c>
      <c r="E17" s="96">
        <v>0</v>
      </c>
      <c r="G17" s="96" t="str">
        <f t="shared" si="0"/>
        <v>1</v>
      </c>
      <c r="H17" s="98"/>
      <c r="I17" s="98"/>
      <c r="J17" s="98"/>
      <c r="K17" s="98"/>
      <c r="L17" s="98">
        <v>-8059</v>
      </c>
    </row>
    <row r="18" spans="1:12" ht="12.75" customHeight="1" x14ac:dyDescent="0.2">
      <c r="A18" s="96" t="s">
        <v>1011</v>
      </c>
      <c r="B18" s="96" t="s">
        <v>1012</v>
      </c>
      <c r="C18" s="96" t="s">
        <v>1005</v>
      </c>
      <c r="D18" s="96" t="s">
        <v>1013</v>
      </c>
      <c r="E18" s="96">
        <v>0</v>
      </c>
      <c r="G18" s="96" t="str">
        <f t="shared" si="0"/>
        <v>1</v>
      </c>
      <c r="H18" s="98"/>
      <c r="I18" s="98"/>
      <c r="J18" s="98"/>
      <c r="K18" s="98"/>
      <c r="L18" s="98">
        <v>-8059</v>
      </c>
    </row>
    <row r="19" spans="1:12" ht="12.75" customHeight="1" x14ac:dyDescent="0.2">
      <c r="A19" s="96" t="s">
        <v>1014</v>
      </c>
      <c r="B19" s="96" t="s">
        <v>1015</v>
      </c>
      <c r="C19" s="96" t="s">
        <v>1016</v>
      </c>
      <c r="D19" s="96" t="s">
        <v>690</v>
      </c>
      <c r="E19" s="96">
        <v>0</v>
      </c>
      <c r="G19" s="96" t="str">
        <f t="shared" si="0"/>
        <v>1</v>
      </c>
      <c r="H19" s="98"/>
      <c r="I19" s="98"/>
      <c r="J19" s="98"/>
      <c r="K19" s="98"/>
      <c r="L19" s="98">
        <v>-8059</v>
      </c>
    </row>
    <row r="20" spans="1:12" ht="12.75" customHeight="1" x14ac:dyDescent="0.2">
      <c r="A20" s="96" t="s">
        <v>1017</v>
      </c>
      <c r="B20" s="96" t="s">
        <v>1018</v>
      </c>
      <c r="C20" s="96" t="s">
        <v>1016</v>
      </c>
      <c r="D20" s="96" t="s">
        <v>690</v>
      </c>
      <c r="E20" s="96">
        <v>0</v>
      </c>
      <c r="G20" s="96" t="str">
        <f t="shared" si="0"/>
        <v>1</v>
      </c>
      <c r="H20" s="98"/>
      <c r="I20" s="98"/>
      <c r="J20" s="98"/>
      <c r="K20" s="98"/>
      <c r="L20" s="98">
        <v>-8059</v>
      </c>
    </row>
    <row r="21" spans="1:12" ht="12.75" customHeight="1" x14ac:dyDescent="0.2">
      <c r="A21" s="96" t="s">
        <v>1019</v>
      </c>
      <c r="B21" s="96" t="s">
        <v>1020</v>
      </c>
      <c r="C21" s="96" t="s">
        <v>1016</v>
      </c>
      <c r="D21" s="96" t="s">
        <v>690</v>
      </c>
      <c r="E21" s="96">
        <v>0</v>
      </c>
      <c r="G21" s="96" t="str">
        <f t="shared" si="0"/>
        <v>1</v>
      </c>
      <c r="H21" s="98"/>
      <c r="I21" s="98"/>
      <c r="J21" s="98"/>
      <c r="K21" s="98"/>
      <c r="L21" s="98">
        <v>-8059</v>
      </c>
    </row>
    <row r="22" spans="1:12" ht="12.75" customHeight="1" x14ac:dyDescent="0.2">
      <c r="A22" s="96" t="s">
        <v>1021</v>
      </c>
      <c r="B22" s="96" t="s">
        <v>1022</v>
      </c>
      <c r="C22" s="96" t="s">
        <v>1023</v>
      </c>
      <c r="D22" s="96" t="s">
        <v>1010</v>
      </c>
      <c r="E22" s="96">
        <v>0</v>
      </c>
      <c r="G22" s="96" t="str">
        <f t="shared" si="0"/>
        <v>1</v>
      </c>
      <c r="H22" s="98"/>
      <c r="I22" s="98"/>
      <c r="J22" s="98"/>
      <c r="K22" s="98"/>
      <c r="L22" s="98">
        <v>-8059</v>
      </c>
    </row>
    <row r="23" spans="1:12" ht="12.75" customHeight="1" x14ac:dyDescent="0.2">
      <c r="A23" s="96" t="s">
        <v>1024</v>
      </c>
      <c r="B23" s="96" t="s">
        <v>1025</v>
      </c>
      <c r="C23" s="96" t="s">
        <v>1023</v>
      </c>
      <c r="D23" s="96" t="s">
        <v>1010</v>
      </c>
      <c r="E23" s="96">
        <v>0</v>
      </c>
      <c r="G23" s="96" t="str">
        <f t="shared" si="0"/>
        <v>1</v>
      </c>
      <c r="H23" s="98"/>
      <c r="I23" s="98"/>
      <c r="J23" s="98"/>
      <c r="K23" s="98"/>
      <c r="L23" s="98">
        <v>-8059</v>
      </c>
    </row>
    <row r="24" spans="1:12" ht="12.75" customHeight="1" x14ac:dyDescent="0.2">
      <c r="A24" s="96" t="s">
        <v>1026</v>
      </c>
      <c r="B24" s="96" t="s">
        <v>1027</v>
      </c>
      <c r="C24" s="96" t="s">
        <v>1023</v>
      </c>
      <c r="D24" s="96" t="s">
        <v>1010</v>
      </c>
      <c r="E24" s="96">
        <v>0</v>
      </c>
      <c r="G24" s="96" t="str">
        <f t="shared" si="0"/>
        <v>1</v>
      </c>
      <c r="H24" s="98"/>
      <c r="I24" s="98"/>
      <c r="J24" s="98"/>
      <c r="K24" s="98"/>
      <c r="L24" s="98">
        <v>-8059</v>
      </c>
    </row>
    <row r="25" spans="1:12" ht="12.75" customHeight="1" x14ac:dyDescent="0.2">
      <c r="A25" s="96" t="s">
        <v>1028</v>
      </c>
      <c r="B25" s="96" t="s">
        <v>1027</v>
      </c>
      <c r="C25" s="96" t="s">
        <v>1023</v>
      </c>
      <c r="D25" s="96" t="s">
        <v>1010</v>
      </c>
      <c r="E25" s="96">
        <v>0</v>
      </c>
      <c r="G25" s="96" t="str">
        <f t="shared" si="0"/>
        <v>1</v>
      </c>
      <c r="H25" s="98"/>
      <c r="I25" s="98"/>
      <c r="J25" s="98"/>
      <c r="K25" s="98"/>
      <c r="L25" s="98">
        <v>-8059</v>
      </c>
    </row>
    <row r="26" spans="1:12" ht="12.75" customHeight="1" x14ac:dyDescent="0.2">
      <c r="A26" s="96" t="s">
        <v>1029</v>
      </c>
      <c r="B26" s="96" t="s">
        <v>1030</v>
      </c>
      <c r="C26" s="96" t="s">
        <v>1023</v>
      </c>
      <c r="D26" s="96" t="s">
        <v>1010</v>
      </c>
      <c r="E26" s="96">
        <v>0</v>
      </c>
      <c r="G26" s="96" t="str">
        <f t="shared" si="0"/>
        <v>1</v>
      </c>
      <c r="H26" s="98"/>
      <c r="I26" s="98"/>
      <c r="J26" s="98"/>
      <c r="K26" s="98"/>
      <c r="L26" s="98">
        <v>-8059</v>
      </c>
    </row>
    <row r="27" spans="1:12" ht="12.75" customHeight="1" x14ac:dyDescent="0.2">
      <c r="A27" s="96" t="s">
        <v>1031</v>
      </c>
      <c r="B27" s="96" t="s">
        <v>1032</v>
      </c>
      <c r="C27" s="96" t="s">
        <v>1023</v>
      </c>
      <c r="D27" s="96" t="s">
        <v>1010</v>
      </c>
      <c r="E27" s="96">
        <v>0</v>
      </c>
      <c r="G27" s="96" t="str">
        <f t="shared" si="0"/>
        <v>1</v>
      </c>
      <c r="H27" s="98"/>
      <c r="I27" s="98"/>
      <c r="J27" s="98"/>
      <c r="K27" s="98"/>
      <c r="L27" s="98">
        <v>-8059</v>
      </c>
    </row>
    <row r="28" spans="1:12" ht="12.75" customHeight="1" x14ac:dyDescent="0.2">
      <c r="A28" s="96" t="s">
        <v>1033</v>
      </c>
      <c r="B28" s="96" t="s">
        <v>1034</v>
      </c>
      <c r="C28" s="96" t="s">
        <v>1033</v>
      </c>
      <c r="D28" s="96" t="s">
        <v>1035</v>
      </c>
      <c r="E28" s="96">
        <v>0</v>
      </c>
      <c r="G28" s="96" t="str">
        <f t="shared" si="0"/>
        <v>1</v>
      </c>
      <c r="H28" s="98"/>
      <c r="I28" s="98"/>
      <c r="J28" s="98"/>
      <c r="K28" s="98"/>
      <c r="L28" s="98">
        <v>-8059</v>
      </c>
    </row>
    <row r="29" spans="1:12" ht="12.75" customHeight="1" x14ac:dyDescent="0.2">
      <c r="A29" s="96" t="s">
        <v>1036</v>
      </c>
      <c r="B29" s="96" t="s">
        <v>1037</v>
      </c>
      <c r="C29" s="96" t="s">
        <v>1036</v>
      </c>
      <c r="D29" s="96" t="s">
        <v>721</v>
      </c>
      <c r="E29" s="96">
        <v>0</v>
      </c>
      <c r="G29" s="96" t="str">
        <f t="shared" si="0"/>
        <v>1</v>
      </c>
      <c r="H29" s="98"/>
      <c r="I29" s="98"/>
      <c r="J29" s="98"/>
      <c r="K29" s="98"/>
      <c r="L29" s="98">
        <v>-8059</v>
      </c>
    </row>
    <row r="30" spans="1:12" ht="12.75" customHeight="1" x14ac:dyDescent="0.2">
      <c r="A30" s="96" t="s">
        <v>1038</v>
      </c>
      <c r="B30" s="96" t="s">
        <v>1039</v>
      </c>
      <c r="C30" s="96" t="s">
        <v>1038</v>
      </c>
      <c r="D30" s="96" t="s">
        <v>693</v>
      </c>
      <c r="E30" s="96">
        <v>0</v>
      </c>
      <c r="G30" s="96" t="str">
        <f t="shared" si="0"/>
        <v>1</v>
      </c>
      <c r="H30" s="98"/>
      <c r="I30" s="98"/>
      <c r="J30" s="98"/>
      <c r="K30" s="98"/>
      <c r="L30" s="98">
        <v>-8059</v>
      </c>
    </row>
    <row r="31" spans="1:12" x14ac:dyDescent="0.2">
      <c r="A31" s="96" t="s">
        <v>1040</v>
      </c>
      <c r="B31" s="96" t="s">
        <v>1041</v>
      </c>
      <c r="C31" s="96" t="s">
        <v>1038</v>
      </c>
      <c r="D31" s="96" t="s">
        <v>693</v>
      </c>
      <c r="E31" s="96">
        <v>0</v>
      </c>
      <c r="G31" s="96" t="str">
        <f t="shared" si="0"/>
        <v>1</v>
      </c>
      <c r="H31" s="98"/>
      <c r="I31" s="98"/>
      <c r="J31" s="98"/>
      <c r="K31" s="98"/>
      <c r="L31" s="98">
        <v>-8059</v>
      </c>
    </row>
    <row r="32" spans="1:12" ht="12.75" customHeight="1" x14ac:dyDescent="0.2">
      <c r="A32" s="96" t="s">
        <v>1042</v>
      </c>
      <c r="B32" s="96" t="s">
        <v>1043</v>
      </c>
      <c r="C32" s="96" t="s">
        <v>1038</v>
      </c>
      <c r="D32" s="96" t="s">
        <v>693</v>
      </c>
      <c r="E32" s="96">
        <v>0</v>
      </c>
      <c r="G32" s="96" t="str">
        <f t="shared" si="0"/>
        <v>1</v>
      </c>
      <c r="H32" s="98"/>
      <c r="I32" s="98"/>
      <c r="J32" s="98"/>
      <c r="K32" s="98"/>
      <c r="L32" s="98">
        <v>-8059</v>
      </c>
    </row>
    <row r="33" spans="1:12" ht="12.75" customHeight="1" x14ac:dyDescent="0.2">
      <c r="A33" s="96" t="s">
        <v>1044</v>
      </c>
      <c r="B33" s="96" t="s">
        <v>1045</v>
      </c>
      <c r="C33" s="96" t="s">
        <v>1044</v>
      </c>
      <c r="D33" s="96" t="s">
        <v>696</v>
      </c>
      <c r="E33" s="96">
        <v>0</v>
      </c>
      <c r="G33" s="96" t="str">
        <f t="shared" si="0"/>
        <v>1</v>
      </c>
      <c r="H33" s="98"/>
      <c r="I33" s="98"/>
      <c r="J33" s="98"/>
      <c r="K33" s="98"/>
      <c r="L33" s="98">
        <v>-8059</v>
      </c>
    </row>
    <row r="34" spans="1:12" ht="12.75" customHeight="1" x14ac:dyDescent="0.2">
      <c r="A34" s="96" t="s">
        <v>1046</v>
      </c>
      <c r="B34" s="96" t="s">
        <v>1047</v>
      </c>
      <c r="C34" s="96" t="s">
        <v>1044</v>
      </c>
      <c r="D34" s="96" t="s">
        <v>696</v>
      </c>
      <c r="E34" s="96">
        <v>0</v>
      </c>
      <c r="G34" s="96" t="str">
        <f t="shared" si="0"/>
        <v>1</v>
      </c>
      <c r="H34" s="98"/>
      <c r="I34" s="98"/>
      <c r="J34" s="98"/>
      <c r="K34" s="98"/>
      <c r="L34" s="98">
        <v>-8059</v>
      </c>
    </row>
    <row r="35" spans="1:12" ht="12.75" customHeight="1" x14ac:dyDescent="0.2">
      <c r="A35" s="96" t="s">
        <v>1048</v>
      </c>
      <c r="B35" s="96" t="s">
        <v>1049</v>
      </c>
      <c r="C35" s="96" t="s">
        <v>1044</v>
      </c>
      <c r="D35" s="96" t="s">
        <v>696</v>
      </c>
      <c r="E35" s="96">
        <v>0</v>
      </c>
      <c r="G35" s="96" t="str">
        <f t="shared" si="0"/>
        <v>1</v>
      </c>
      <c r="H35" s="98"/>
      <c r="I35" s="98"/>
      <c r="J35" s="98"/>
      <c r="K35" s="98"/>
      <c r="L35" s="98">
        <v>-8059</v>
      </c>
    </row>
    <row r="36" spans="1:12" ht="12.75" customHeight="1" x14ac:dyDescent="0.2">
      <c r="A36" s="96" t="s">
        <v>1050</v>
      </c>
      <c r="B36" s="96" t="s">
        <v>1051</v>
      </c>
      <c r="C36" s="96" t="s">
        <v>1044</v>
      </c>
      <c r="D36" s="96" t="s">
        <v>696</v>
      </c>
      <c r="E36" s="96">
        <v>0</v>
      </c>
      <c r="G36" s="96" t="str">
        <f t="shared" si="0"/>
        <v>1</v>
      </c>
      <c r="H36" s="98"/>
      <c r="I36" s="98"/>
      <c r="J36" s="98"/>
      <c r="K36" s="98"/>
      <c r="L36" s="98">
        <v>-8059</v>
      </c>
    </row>
    <row r="37" spans="1:12" ht="12.75" customHeight="1" x14ac:dyDescent="0.2">
      <c r="A37" s="96" t="s">
        <v>1052</v>
      </c>
      <c r="B37" s="96" t="s">
        <v>1053</v>
      </c>
      <c r="C37" s="96" t="s">
        <v>1054</v>
      </c>
      <c r="D37" s="96" t="s">
        <v>1055</v>
      </c>
      <c r="E37" s="96" t="s">
        <v>931</v>
      </c>
      <c r="G37" s="96" t="str">
        <f t="shared" si="0"/>
        <v>1</v>
      </c>
      <c r="H37" s="98"/>
      <c r="I37" s="98"/>
      <c r="J37" s="98"/>
      <c r="K37" s="98"/>
      <c r="L37" s="98">
        <v>-8059</v>
      </c>
    </row>
    <row r="38" spans="1:12" ht="12.75" customHeight="1" x14ac:dyDescent="0.2">
      <c r="A38" s="96" t="s">
        <v>1056</v>
      </c>
      <c r="B38" s="96" t="s">
        <v>1057</v>
      </c>
      <c r="C38" s="96" t="s">
        <v>1054</v>
      </c>
      <c r="D38" s="96" t="s">
        <v>1058</v>
      </c>
      <c r="E38" s="96" t="s">
        <v>932</v>
      </c>
      <c r="G38" s="96" t="str">
        <f t="shared" si="0"/>
        <v>1</v>
      </c>
      <c r="H38" s="100"/>
      <c r="I38" s="100"/>
      <c r="J38" s="100"/>
      <c r="K38" s="100"/>
      <c r="L38" s="100"/>
    </row>
    <row r="39" spans="1:12" ht="12.75" customHeight="1" x14ac:dyDescent="0.2">
      <c r="A39" s="96" t="s">
        <v>1059</v>
      </c>
      <c r="B39" s="96" t="s">
        <v>1060</v>
      </c>
      <c r="C39" s="96" t="s">
        <v>1054</v>
      </c>
      <c r="D39" s="96" t="s">
        <v>1061</v>
      </c>
      <c r="E39" s="96" t="s">
        <v>927</v>
      </c>
      <c r="G39" s="96" t="str">
        <f t="shared" si="0"/>
        <v>1</v>
      </c>
    </row>
    <row r="40" spans="1:12" ht="12.75" customHeight="1" x14ac:dyDescent="0.2">
      <c r="A40" s="96" t="s">
        <v>1062</v>
      </c>
      <c r="B40" s="96" t="s">
        <v>1063</v>
      </c>
      <c r="C40" s="96" t="s">
        <v>1054</v>
      </c>
      <c r="D40" s="96" t="s">
        <v>1061</v>
      </c>
      <c r="E40" s="101" t="s">
        <v>928</v>
      </c>
      <c r="G40" s="96" t="str">
        <f t="shared" si="0"/>
        <v>1</v>
      </c>
    </row>
    <row r="41" spans="1:12" ht="12.75" customHeight="1" x14ac:dyDescent="0.2">
      <c r="A41" s="96" t="s">
        <v>1064</v>
      </c>
      <c r="B41" s="96" t="s">
        <v>1065</v>
      </c>
      <c r="C41" s="96" t="s">
        <v>1054</v>
      </c>
      <c r="D41" s="96" t="s">
        <v>1061</v>
      </c>
      <c r="E41" s="101" t="s">
        <v>929</v>
      </c>
      <c r="G41" s="96" t="str">
        <f t="shared" si="0"/>
        <v>1</v>
      </c>
    </row>
    <row r="42" spans="1:12" ht="12.75" customHeight="1" x14ac:dyDescent="0.2">
      <c r="A42" s="96" t="s">
        <v>1066</v>
      </c>
      <c r="B42" s="96" t="s">
        <v>1067</v>
      </c>
      <c r="C42" s="96" t="s">
        <v>1054</v>
      </c>
      <c r="D42" s="96" t="s">
        <v>1061</v>
      </c>
      <c r="E42" s="96" t="s">
        <v>930</v>
      </c>
      <c r="G42" s="96" t="str">
        <f t="shared" si="0"/>
        <v>1</v>
      </c>
    </row>
    <row r="43" spans="1:12" ht="12.75" customHeight="1" x14ac:dyDescent="0.2">
      <c r="A43" s="96" t="s">
        <v>1068</v>
      </c>
      <c r="B43" s="96" t="s">
        <v>1069</v>
      </c>
      <c r="C43" s="96" t="s">
        <v>1054</v>
      </c>
      <c r="D43" s="96" t="s">
        <v>1061</v>
      </c>
      <c r="E43" s="96" t="s">
        <v>934</v>
      </c>
      <c r="G43" s="96" t="str">
        <f t="shared" si="0"/>
        <v>1</v>
      </c>
    </row>
    <row r="44" spans="1:12" ht="12.75" customHeight="1" x14ac:dyDescent="0.2">
      <c r="A44" s="96" t="s">
        <v>1070</v>
      </c>
      <c r="B44" s="96" t="s">
        <v>1071</v>
      </c>
      <c r="C44" s="96" t="s">
        <v>1054</v>
      </c>
      <c r="D44" s="96" t="s">
        <v>1055</v>
      </c>
      <c r="E44" s="96" t="s">
        <v>933</v>
      </c>
      <c r="G44" s="96" t="str">
        <f t="shared" si="0"/>
        <v>1</v>
      </c>
    </row>
    <row r="45" spans="1:12" ht="12.75" customHeight="1" x14ac:dyDescent="0.2">
      <c r="A45" s="96" t="s">
        <v>1072</v>
      </c>
      <c r="B45" s="96" t="s">
        <v>1073</v>
      </c>
      <c r="C45" s="96" t="s">
        <v>1072</v>
      </c>
      <c r="D45" s="96" t="s">
        <v>1074</v>
      </c>
      <c r="E45" s="101" t="s">
        <v>900</v>
      </c>
      <c r="G45" s="96" t="str">
        <f t="shared" si="0"/>
        <v>1</v>
      </c>
    </row>
    <row r="46" spans="1:12" ht="12.75" customHeight="1" x14ac:dyDescent="0.2">
      <c r="A46" s="96" t="s">
        <v>1075</v>
      </c>
      <c r="B46" s="96" t="s">
        <v>1076</v>
      </c>
      <c r="C46" s="96" t="s">
        <v>1072</v>
      </c>
      <c r="D46" s="96" t="s">
        <v>1074</v>
      </c>
      <c r="E46" s="96">
        <v>0</v>
      </c>
      <c r="G46" s="96" t="str">
        <f t="shared" si="0"/>
        <v>1</v>
      </c>
    </row>
    <row r="47" spans="1:12" ht="12.75" customHeight="1" x14ac:dyDescent="0.2">
      <c r="A47" s="96" t="s">
        <v>1077</v>
      </c>
      <c r="B47" s="96" t="s">
        <v>1078</v>
      </c>
      <c r="C47" s="96" t="s">
        <v>1072</v>
      </c>
      <c r="D47" s="96" t="s">
        <v>1074</v>
      </c>
      <c r="E47" s="96">
        <v>0</v>
      </c>
      <c r="G47" s="96" t="str">
        <f t="shared" si="0"/>
        <v>1</v>
      </c>
    </row>
    <row r="48" spans="1:12" ht="12" customHeight="1" x14ac:dyDescent="0.2">
      <c r="A48" s="96" t="s">
        <v>1079</v>
      </c>
      <c r="B48" s="96" t="s">
        <v>1080</v>
      </c>
      <c r="C48" s="96" t="s">
        <v>1072</v>
      </c>
      <c r="D48" s="96" t="s">
        <v>1074</v>
      </c>
      <c r="E48" s="96">
        <v>0</v>
      </c>
      <c r="G48" s="96" t="str">
        <f t="shared" si="0"/>
        <v>1</v>
      </c>
    </row>
    <row r="49" spans="1:7" ht="12.75" customHeight="1" x14ac:dyDescent="0.2">
      <c r="A49" s="96" t="s">
        <v>1081</v>
      </c>
      <c r="B49" s="96" t="s">
        <v>1073</v>
      </c>
      <c r="C49" s="96" t="s">
        <v>1072</v>
      </c>
      <c r="D49" s="96" t="s">
        <v>1074</v>
      </c>
      <c r="E49" s="96">
        <v>0</v>
      </c>
      <c r="G49" s="96" t="str">
        <f t="shared" si="0"/>
        <v>1</v>
      </c>
    </row>
    <row r="50" spans="1:7" ht="12.75" customHeight="1" x14ac:dyDescent="0.2">
      <c r="A50" s="96" t="s">
        <v>1082</v>
      </c>
      <c r="B50" s="96" t="s">
        <v>1083</v>
      </c>
      <c r="C50" s="96" t="s">
        <v>1084</v>
      </c>
      <c r="D50" s="96" t="s">
        <v>1085</v>
      </c>
      <c r="E50" s="96">
        <v>0</v>
      </c>
      <c r="G50" s="96" t="str">
        <f t="shared" si="0"/>
        <v>1</v>
      </c>
    </row>
    <row r="51" spans="1:7" ht="12.75" customHeight="1" x14ac:dyDescent="0.2">
      <c r="A51" s="96" t="s">
        <v>1086</v>
      </c>
      <c r="B51" s="96" t="s">
        <v>1087</v>
      </c>
      <c r="C51" s="96" t="s">
        <v>1084</v>
      </c>
      <c r="D51" s="96" t="s">
        <v>1085</v>
      </c>
      <c r="E51" s="96">
        <v>0</v>
      </c>
      <c r="G51" s="96" t="str">
        <f t="shared" si="0"/>
        <v>1</v>
      </c>
    </row>
    <row r="52" spans="1:7" ht="12.75" customHeight="1" x14ac:dyDescent="0.2">
      <c r="A52" s="96" t="s">
        <v>1088</v>
      </c>
      <c r="B52" s="96" t="s">
        <v>1089</v>
      </c>
      <c r="C52" s="96" t="s">
        <v>1084</v>
      </c>
      <c r="D52" s="96" t="s">
        <v>1085</v>
      </c>
      <c r="E52" s="96">
        <v>0</v>
      </c>
      <c r="G52" s="96" t="str">
        <f t="shared" si="0"/>
        <v>1</v>
      </c>
    </row>
    <row r="53" spans="1:7" ht="15" customHeight="1" x14ac:dyDescent="0.2">
      <c r="A53" s="96" t="s">
        <v>1090</v>
      </c>
      <c r="B53" s="96" t="s">
        <v>1091</v>
      </c>
      <c r="C53" s="96" t="s">
        <v>1084</v>
      </c>
      <c r="D53" s="96" t="s">
        <v>1085</v>
      </c>
      <c r="E53" s="96">
        <v>0</v>
      </c>
      <c r="G53" s="96" t="str">
        <f t="shared" si="0"/>
        <v>1</v>
      </c>
    </row>
    <row r="54" spans="1:7" ht="12.75" customHeight="1" x14ac:dyDescent="0.2">
      <c r="A54" s="96" t="s">
        <v>1092</v>
      </c>
      <c r="B54" s="96" t="s">
        <v>1093</v>
      </c>
      <c r="C54" s="96" t="s">
        <v>1084</v>
      </c>
      <c r="D54" s="96" t="s">
        <v>1085</v>
      </c>
      <c r="E54" s="96">
        <v>0</v>
      </c>
      <c r="G54" s="96" t="str">
        <f t="shared" si="0"/>
        <v>1</v>
      </c>
    </row>
    <row r="55" spans="1:7" ht="12.75" customHeight="1" x14ac:dyDescent="0.2">
      <c r="A55" s="96" t="s">
        <v>1094</v>
      </c>
      <c r="B55" s="96" t="s">
        <v>1095</v>
      </c>
      <c r="C55" s="96" t="s">
        <v>1084</v>
      </c>
      <c r="D55" s="96" t="s">
        <v>1096</v>
      </c>
      <c r="E55" s="96">
        <v>0</v>
      </c>
      <c r="G55" s="96" t="str">
        <f t="shared" si="0"/>
        <v>1</v>
      </c>
    </row>
    <row r="56" spans="1:7" ht="12.75" customHeight="1" x14ac:dyDescent="0.2">
      <c r="A56" s="96" t="s">
        <v>1097</v>
      </c>
      <c r="B56" s="96" t="s">
        <v>1098</v>
      </c>
      <c r="C56" s="96" t="s">
        <v>1084</v>
      </c>
      <c r="D56" s="96" t="s">
        <v>1096</v>
      </c>
      <c r="E56" s="96">
        <v>0</v>
      </c>
      <c r="G56" s="96" t="str">
        <f t="shared" si="0"/>
        <v>1</v>
      </c>
    </row>
    <row r="57" spans="1:7" ht="12.75" customHeight="1" x14ac:dyDescent="0.2">
      <c r="A57" s="96" t="s">
        <v>1099</v>
      </c>
      <c r="B57" s="96" t="s">
        <v>1100</v>
      </c>
      <c r="C57" s="96" t="s">
        <v>1101</v>
      </c>
      <c r="D57" s="96" t="s">
        <v>1102</v>
      </c>
      <c r="E57" s="96" t="s">
        <v>909</v>
      </c>
      <c r="G57" s="96" t="str">
        <f t="shared" si="0"/>
        <v>1</v>
      </c>
    </row>
    <row r="58" spans="1:7" ht="12.75" customHeight="1" x14ac:dyDescent="0.2">
      <c r="A58" s="96" t="s">
        <v>1103</v>
      </c>
      <c r="B58" s="96" t="s">
        <v>1104</v>
      </c>
      <c r="C58" s="96" t="s">
        <v>1101</v>
      </c>
      <c r="D58" s="96" t="s">
        <v>1105</v>
      </c>
      <c r="E58" s="96" t="s">
        <v>909</v>
      </c>
      <c r="G58" s="96" t="str">
        <f t="shared" si="0"/>
        <v>1</v>
      </c>
    </row>
    <row r="59" spans="1:7" ht="12.75" customHeight="1" x14ac:dyDescent="0.2">
      <c r="A59" s="96" t="s">
        <v>1106</v>
      </c>
      <c r="B59" s="96" t="s">
        <v>1107</v>
      </c>
      <c r="C59" s="96" t="s">
        <v>1106</v>
      </c>
      <c r="D59" s="96" t="s">
        <v>1108</v>
      </c>
      <c r="E59" s="101" t="s">
        <v>912</v>
      </c>
      <c r="F59" s="96" t="s">
        <v>912</v>
      </c>
      <c r="G59" s="96" t="str">
        <f t="shared" si="0"/>
        <v>1</v>
      </c>
    </row>
    <row r="60" spans="1:7" ht="12.75" customHeight="1" x14ac:dyDescent="0.2">
      <c r="A60" s="96" t="s">
        <v>1109</v>
      </c>
      <c r="B60" s="96" t="s">
        <v>1110</v>
      </c>
      <c r="C60" s="96" t="s">
        <v>1111</v>
      </c>
      <c r="D60" s="96" t="s">
        <v>1074</v>
      </c>
      <c r="E60" s="101" t="s">
        <v>900</v>
      </c>
      <c r="G60" s="96" t="str">
        <f t="shared" si="0"/>
        <v>1</v>
      </c>
    </row>
    <row r="61" spans="1:7" ht="12.75" customHeight="1" x14ac:dyDescent="0.2">
      <c r="A61" s="96" t="s">
        <v>1112</v>
      </c>
      <c r="B61" s="96" t="s">
        <v>1113</v>
      </c>
      <c r="C61" s="96" t="s">
        <v>1111</v>
      </c>
      <c r="D61" s="96" t="s">
        <v>1114</v>
      </c>
      <c r="E61" s="96" t="s">
        <v>1115</v>
      </c>
      <c r="G61" s="96" t="str">
        <f t="shared" si="0"/>
        <v>1</v>
      </c>
    </row>
    <row r="62" spans="1:7" ht="12.75" customHeight="1" x14ac:dyDescent="0.2">
      <c r="A62" s="96" t="s">
        <v>1116</v>
      </c>
      <c r="B62" s="96" t="s">
        <v>1117</v>
      </c>
      <c r="C62" s="96" t="s">
        <v>1111</v>
      </c>
      <c r="D62" s="96" t="s">
        <v>1118</v>
      </c>
      <c r="E62" s="96" t="s">
        <v>909</v>
      </c>
      <c r="G62" s="96" t="str">
        <f t="shared" si="0"/>
        <v>1</v>
      </c>
    </row>
    <row r="63" spans="1:7" ht="12.75" customHeight="1" x14ac:dyDescent="0.2">
      <c r="A63" s="96" t="s">
        <v>1119</v>
      </c>
      <c r="B63" s="96" t="s">
        <v>1120</v>
      </c>
      <c r="C63" s="96" t="s">
        <v>1111</v>
      </c>
      <c r="D63" s="96" t="s">
        <v>1121</v>
      </c>
      <c r="E63" s="96" t="s">
        <v>909</v>
      </c>
      <c r="G63" s="96" t="str">
        <f t="shared" si="0"/>
        <v>1</v>
      </c>
    </row>
    <row r="64" spans="1:7" ht="12.75" customHeight="1" x14ac:dyDescent="0.2">
      <c r="A64" s="96" t="s">
        <v>1122</v>
      </c>
      <c r="B64" s="96" t="s">
        <v>1123</v>
      </c>
      <c r="C64" s="96" t="s">
        <v>1111</v>
      </c>
      <c r="D64" s="96" t="s">
        <v>1108</v>
      </c>
      <c r="E64" s="101" t="s">
        <v>912</v>
      </c>
      <c r="F64" s="96" t="s">
        <v>912</v>
      </c>
      <c r="G64" s="96" t="str">
        <f t="shared" si="0"/>
        <v>1</v>
      </c>
    </row>
    <row r="65" spans="1:7" ht="12.75" customHeight="1" x14ac:dyDescent="0.2">
      <c r="A65" s="96" t="s">
        <v>1124</v>
      </c>
      <c r="B65" s="96" t="s">
        <v>1125</v>
      </c>
      <c r="C65" s="96" t="s">
        <v>1124</v>
      </c>
      <c r="D65" s="96" t="s">
        <v>1074</v>
      </c>
      <c r="E65" s="101" t="s">
        <v>900</v>
      </c>
      <c r="G65" s="96" t="str">
        <f t="shared" si="0"/>
        <v>1</v>
      </c>
    </row>
    <row r="66" spans="1:7" ht="12.75" customHeight="1" x14ac:dyDescent="0.2">
      <c r="A66" s="96" t="s">
        <v>1126</v>
      </c>
      <c r="B66" s="96" t="s">
        <v>1127</v>
      </c>
      <c r="C66" s="96" t="s">
        <v>1124</v>
      </c>
      <c r="D66" s="96" t="s">
        <v>1074</v>
      </c>
      <c r="E66" s="96">
        <v>0</v>
      </c>
      <c r="G66" s="96" t="str">
        <f t="shared" ref="G66:G129" si="1">LEFT(A66)</f>
        <v>1</v>
      </c>
    </row>
    <row r="67" spans="1:7" ht="12.75" customHeight="1" x14ac:dyDescent="0.2">
      <c r="A67" s="96" t="s">
        <v>1128</v>
      </c>
      <c r="B67" s="96" t="s">
        <v>1129</v>
      </c>
      <c r="C67" s="96" t="s">
        <v>1124</v>
      </c>
      <c r="D67" s="96" t="s">
        <v>1074</v>
      </c>
      <c r="E67" s="96">
        <v>0</v>
      </c>
      <c r="G67" s="96" t="str">
        <f t="shared" si="1"/>
        <v>1</v>
      </c>
    </row>
    <row r="68" spans="1:7" ht="12.75" customHeight="1" x14ac:dyDescent="0.2">
      <c r="A68" s="96" t="s">
        <v>1130</v>
      </c>
      <c r="B68" s="96" t="s">
        <v>1131</v>
      </c>
      <c r="C68" s="96" t="s">
        <v>1130</v>
      </c>
      <c r="D68" s="96" t="s">
        <v>1132</v>
      </c>
      <c r="E68" s="101" t="s">
        <v>784</v>
      </c>
      <c r="G68" s="96" t="str">
        <f t="shared" si="1"/>
        <v>2</v>
      </c>
    </row>
    <row r="69" spans="1:7" ht="12.75" customHeight="1" x14ac:dyDescent="0.2">
      <c r="A69" s="96" t="s">
        <v>1133</v>
      </c>
      <c r="B69" s="96" t="s">
        <v>1134</v>
      </c>
      <c r="C69" s="96" t="s">
        <v>1133</v>
      </c>
      <c r="D69" s="96" t="s">
        <v>1135</v>
      </c>
      <c r="E69" s="101" t="s">
        <v>784</v>
      </c>
      <c r="G69" s="96" t="str">
        <f t="shared" si="1"/>
        <v>2</v>
      </c>
    </row>
    <row r="70" spans="1:7" ht="12.75" customHeight="1" x14ac:dyDescent="0.2">
      <c r="A70" s="96" t="s">
        <v>1136</v>
      </c>
      <c r="B70" s="96" t="s">
        <v>1137</v>
      </c>
      <c r="C70" s="96" t="s">
        <v>1136</v>
      </c>
      <c r="D70" s="96" t="s">
        <v>1138</v>
      </c>
      <c r="E70" s="96" t="s">
        <v>785</v>
      </c>
      <c r="G70" s="96" t="str">
        <f t="shared" si="1"/>
        <v>2</v>
      </c>
    </row>
    <row r="71" spans="1:7" ht="12.75" customHeight="1" x14ac:dyDescent="0.2">
      <c r="A71" s="96" t="s">
        <v>1139</v>
      </c>
      <c r="B71" s="96" t="s">
        <v>1140</v>
      </c>
      <c r="C71" s="96" t="s">
        <v>1139</v>
      </c>
      <c r="D71" s="96" t="s">
        <v>1141</v>
      </c>
      <c r="E71" s="96" t="s">
        <v>787</v>
      </c>
      <c r="G71" s="96" t="str">
        <f t="shared" si="1"/>
        <v>2</v>
      </c>
    </row>
    <row r="72" spans="1:7" ht="12.75" customHeight="1" x14ac:dyDescent="0.2">
      <c r="A72" s="96" t="s">
        <v>1142</v>
      </c>
      <c r="B72" s="96" t="s">
        <v>1143</v>
      </c>
      <c r="C72" s="96" t="s">
        <v>1144</v>
      </c>
      <c r="D72" s="96" t="s">
        <v>1145</v>
      </c>
      <c r="E72" s="96" t="s">
        <v>786</v>
      </c>
      <c r="G72" s="96" t="str">
        <f t="shared" si="1"/>
        <v>2</v>
      </c>
    </row>
    <row r="73" spans="1:7" ht="12.75" customHeight="1" x14ac:dyDescent="0.2">
      <c r="A73" s="96" t="s">
        <v>1146</v>
      </c>
      <c r="B73" s="96" t="s">
        <v>1147</v>
      </c>
      <c r="C73" s="96" t="s">
        <v>1144</v>
      </c>
      <c r="D73" s="96" t="s">
        <v>1148</v>
      </c>
      <c r="G73" s="96" t="str">
        <f t="shared" si="1"/>
        <v>2</v>
      </c>
    </row>
    <row r="74" spans="1:7" ht="12.75" customHeight="1" x14ac:dyDescent="0.2">
      <c r="A74" s="96" t="s">
        <v>1149</v>
      </c>
      <c r="B74" s="96" t="s">
        <v>1150</v>
      </c>
      <c r="C74" s="96" t="s">
        <v>1149</v>
      </c>
      <c r="D74" s="96" t="s">
        <v>1138</v>
      </c>
      <c r="E74" s="101" t="s">
        <v>788</v>
      </c>
      <c r="G74" s="96" t="str">
        <f t="shared" si="1"/>
        <v>2</v>
      </c>
    </row>
    <row r="75" spans="1:7" ht="12.75" customHeight="1" x14ac:dyDescent="0.2">
      <c r="A75" s="96" t="s">
        <v>1151</v>
      </c>
      <c r="B75" s="96" t="s">
        <v>1152</v>
      </c>
      <c r="C75" s="96" t="s">
        <v>1151</v>
      </c>
      <c r="D75" s="96" t="s">
        <v>1153</v>
      </c>
      <c r="E75" s="96" t="s">
        <v>792</v>
      </c>
      <c r="G75" s="96" t="str">
        <f t="shared" si="1"/>
        <v>2</v>
      </c>
    </row>
    <row r="76" spans="1:7" ht="12.75" customHeight="1" x14ac:dyDescent="0.2">
      <c r="A76" s="96" t="s">
        <v>1154</v>
      </c>
      <c r="B76" s="96" t="s">
        <v>1155</v>
      </c>
      <c r="C76" s="96" t="s">
        <v>1151</v>
      </c>
      <c r="D76" s="96" t="s">
        <v>1153</v>
      </c>
      <c r="E76" s="96" t="s">
        <v>792</v>
      </c>
      <c r="G76" s="96" t="str">
        <f t="shared" si="1"/>
        <v>2</v>
      </c>
    </row>
    <row r="77" spans="1:7" ht="12.75" customHeight="1" x14ac:dyDescent="0.2">
      <c r="A77" s="96" t="s">
        <v>1156</v>
      </c>
      <c r="B77" s="96" t="s">
        <v>1157</v>
      </c>
      <c r="C77" s="96" t="s">
        <v>1151</v>
      </c>
      <c r="D77" s="96" t="s">
        <v>1153</v>
      </c>
      <c r="E77" s="96" t="s">
        <v>792</v>
      </c>
      <c r="G77" s="96" t="str">
        <f t="shared" si="1"/>
        <v>2</v>
      </c>
    </row>
    <row r="78" spans="1:7" ht="12.75" customHeight="1" x14ac:dyDescent="0.2">
      <c r="A78" s="96" t="s">
        <v>1158</v>
      </c>
      <c r="B78" s="96" t="s">
        <v>1159</v>
      </c>
      <c r="C78" s="96" t="s">
        <v>1158</v>
      </c>
      <c r="D78" s="96" t="s">
        <v>1153</v>
      </c>
      <c r="E78" s="96" t="s">
        <v>793</v>
      </c>
      <c r="G78" s="96" t="str">
        <f t="shared" si="1"/>
        <v>2</v>
      </c>
    </row>
    <row r="79" spans="1:7" ht="12.75" customHeight="1" x14ac:dyDescent="0.2">
      <c r="A79" s="96" t="s">
        <v>1160</v>
      </c>
      <c r="B79" s="96" t="s">
        <v>1161</v>
      </c>
      <c r="C79" s="96" t="s">
        <v>1160</v>
      </c>
      <c r="D79" s="96" t="s">
        <v>1162</v>
      </c>
      <c r="E79" s="101" t="s">
        <v>794</v>
      </c>
      <c r="G79" s="96" t="str">
        <f t="shared" si="1"/>
        <v>2</v>
      </c>
    </row>
    <row r="80" spans="1:7" ht="12.75" customHeight="1" x14ac:dyDescent="0.2">
      <c r="A80" s="96" t="s">
        <v>1163</v>
      </c>
      <c r="B80" s="96" t="s">
        <v>1164</v>
      </c>
      <c r="C80" s="96" t="s">
        <v>1160</v>
      </c>
      <c r="D80" s="96" t="s">
        <v>1162</v>
      </c>
      <c r="E80" s="101" t="s">
        <v>794</v>
      </c>
      <c r="G80" s="96" t="str">
        <f t="shared" si="1"/>
        <v>2</v>
      </c>
    </row>
    <row r="81" spans="1:10" ht="12.75" customHeight="1" x14ac:dyDescent="0.2">
      <c r="A81" s="96" t="s">
        <v>1165</v>
      </c>
      <c r="B81" s="96" t="s">
        <v>1166</v>
      </c>
      <c r="C81" s="96" t="s">
        <v>1160</v>
      </c>
      <c r="D81" s="96" t="s">
        <v>1162</v>
      </c>
      <c r="E81" s="101" t="s">
        <v>794</v>
      </c>
      <c r="G81" s="96" t="str">
        <f t="shared" si="1"/>
        <v>2</v>
      </c>
    </row>
    <row r="82" spans="1:10" ht="12.75" customHeight="1" x14ac:dyDescent="0.2">
      <c r="A82" s="96" t="s">
        <v>1167</v>
      </c>
      <c r="B82" s="96" t="s">
        <v>1168</v>
      </c>
      <c r="C82" s="96" t="s">
        <v>1160</v>
      </c>
      <c r="D82" s="96" t="s">
        <v>1162</v>
      </c>
      <c r="E82" s="101" t="s">
        <v>794</v>
      </c>
      <c r="G82" s="96" t="str">
        <f t="shared" si="1"/>
        <v>2</v>
      </c>
    </row>
    <row r="83" spans="1:10" ht="12.75" customHeight="1" x14ac:dyDescent="0.2">
      <c r="A83" s="96" t="s">
        <v>1169</v>
      </c>
      <c r="B83" s="99" t="s">
        <v>1170</v>
      </c>
      <c r="C83" s="96" t="s">
        <v>1160</v>
      </c>
      <c r="D83" s="96" t="s">
        <v>42</v>
      </c>
      <c r="E83" s="101" t="s">
        <v>794</v>
      </c>
      <c r="G83" s="96" t="str">
        <f t="shared" si="1"/>
        <v>2</v>
      </c>
    </row>
    <row r="84" spans="1:10" ht="12.75" customHeight="1" x14ac:dyDescent="0.2">
      <c r="A84" s="96" t="s">
        <v>1171</v>
      </c>
      <c r="B84" s="96" t="s">
        <v>1172</v>
      </c>
      <c r="C84" s="96" t="s">
        <v>1171</v>
      </c>
      <c r="D84" s="96" t="s">
        <v>1173</v>
      </c>
      <c r="E84" s="101" t="s">
        <v>795</v>
      </c>
      <c r="G84" s="96" t="str">
        <f t="shared" si="1"/>
        <v>2</v>
      </c>
    </row>
    <row r="85" spans="1:10" ht="12.75" customHeight="1" x14ac:dyDescent="0.2">
      <c r="A85" s="96" t="s">
        <v>1174</v>
      </c>
      <c r="B85" s="96" t="s">
        <v>1175</v>
      </c>
      <c r="C85" s="96" t="s">
        <v>1174</v>
      </c>
      <c r="D85" s="96" t="s">
        <v>1176</v>
      </c>
      <c r="E85" s="96" t="s">
        <v>797</v>
      </c>
      <c r="G85" s="96" t="str">
        <f t="shared" si="1"/>
        <v>2</v>
      </c>
    </row>
    <row r="86" spans="1:10" ht="12.75" customHeight="1" x14ac:dyDescent="0.2">
      <c r="A86" s="96" t="s">
        <v>1177</v>
      </c>
      <c r="B86" s="96" t="s">
        <v>1178</v>
      </c>
      <c r="C86" s="96" t="s">
        <v>1177</v>
      </c>
      <c r="D86" s="96" t="s">
        <v>1179</v>
      </c>
      <c r="E86" s="96" t="s">
        <v>800</v>
      </c>
      <c r="G86" s="96" t="str">
        <f t="shared" si="1"/>
        <v>2</v>
      </c>
    </row>
    <row r="87" spans="1:10" ht="12.75" customHeight="1" x14ac:dyDescent="0.2">
      <c r="A87" s="96" t="s">
        <v>1180</v>
      </c>
      <c r="B87" s="96" t="s">
        <v>1181</v>
      </c>
      <c r="C87" s="96" t="s">
        <v>1180</v>
      </c>
      <c r="D87" s="96" t="s">
        <v>1182</v>
      </c>
      <c r="E87" s="101" t="s">
        <v>801</v>
      </c>
      <c r="G87" s="96" t="str">
        <f t="shared" si="1"/>
        <v>2</v>
      </c>
    </row>
    <row r="88" spans="1:10" ht="12.75" customHeight="1" x14ac:dyDescent="0.2">
      <c r="A88" s="96" t="s">
        <v>1183</v>
      </c>
      <c r="B88" s="96" t="s">
        <v>1184</v>
      </c>
      <c r="C88" s="96" t="s">
        <v>1183</v>
      </c>
      <c r="D88" s="96" t="s">
        <v>1162</v>
      </c>
      <c r="E88" s="101" t="s">
        <v>794</v>
      </c>
      <c r="G88" s="96" t="str">
        <f t="shared" si="1"/>
        <v>2</v>
      </c>
    </row>
    <row r="89" spans="1:10" ht="12.75" customHeight="1" x14ac:dyDescent="0.2">
      <c r="A89" s="96" t="s">
        <v>1185</v>
      </c>
      <c r="B89" s="96" t="s">
        <v>1186</v>
      </c>
      <c r="C89" s="96" t="s">
        <v>1185</v>
      </c>
      <c r="D89" s="96" t="s">
        <v>1173</v>
      </c>
      <c r="E89" s="101" t="s">
        <v>795</v>
      </c>
      <c r="G89" s="96" t="str">
        <f t="shared" si="1"/>
        <v>2</v>
      </c>
    </row>
    <row r="90" spans="1:10" ht="12.75" customHeight="1" x14ac:dyDescent="0.2">
      <c r="A90" s="96" t="s">
        <v>1187</v>
      </c>
      <c r="B90" s="96" t="s">
        <v>1188</v>
      </c>
      <c r="C90" s="96" t="s">
        <v>1187</v>
      </c>
      <c r="D90" s="96" t="s">
        <v>1182</v>
      </c>
      <c r="E90" s="101" t="s">
        <v>801</v>
      </c>
      <c r="G90" s="96" t="str">
        <f t="shared" si="1"/>
        <v>2</v>
      </c>
    </row>
    <row r="91" spans="1:10" ht="12.75" customHeight="1" x14ac:dyDescent="0.2">
      <c r="A91" s="96" t="s">
        <v>1189</v>
      </c>
      <c r="B91" s="96" t="s">
        <v>1190</v>
      </c>
      <c r="C91" s="96" t="s">
        <v>1189</v>
      </c>
      <c r="D91" s="96" t="s">
        <v>1191</v>
      </c>
      <c r="E91" s="96" t="s">
        <v>798</v>
      </c>
      <c r="G91" s="96" t="str">
        <f t="shared" si="1"/>
        <v>2</v>
      </c>
    </row>
    <row r="92" spans="1:10" ht="12.75" customHeight="1" x14ac:dyDescent="0.2">
      <c r="A92" s="96" t="s">
        <v>1192</v>
      </c>
      <c r="B92" s="99" t="s">
        <v>1193</v>
      </c>
      <c r="C92" s="96" t="s">
        <v>1192</v>
      </c>
      <c r="D92" s="96" t="s">
        <v>1194</v>
      </c>
      <c r="E92" s="96">
        <v>0</v>
      </c>
      <c r="G92" s="96" t="str">
        <f t="shared" si="1"/>
        <v>2</v>
      </c>
    </row>
    <row r="93" spans="1:10" ht="12.75" customHeight="1" x14ac:dyDescent="0.2">
      <c r="A93" s="96" t="s">
        <v>1195</v>
      </c>
      <c r="B93" s="99" t="s">
        <v>1196</v>
      </c>
      <c r="C93" s="96" t="s">
        <v>1195</v>
      </c>
      <c r="D93" s="96" t="s">
        <v>1197</v>
      </c>
      <c r="E93" s="96">
        <v>0</v>
      </c>
      <c r="G93" s="96" t="str">
        <f t="shared" si="1"/>
        <v>2</v>
      </c>
      <c r="J93" s="102"/>
    </row>
    <row r="94" spans="1:10" ht="12.75" customHeight="1" x14ac:dyDescent="0.2">
      <c r="A94" s="96" t="s">
        <v>1198</v>
      </c>
      <c r="B94" s="99" t="s">
        <v>1199</v>
      </c>
      <c r="C94" s="96" t="s">
        <v>1198</v>
      </c>
      <c r="D94" s="96" t="s">
        <v>1197</v>
      </c>
      <c r="E94" s="96">
        <v>0</v>
      </c>
      <c r="G94" s="96" t="str">
        <f t="shared" si="1"/>
        <v>2</v>
      </c>
      <c r="J94" s="102"/>
    </row>
    <row r="95" spans="1:10" ht="12.75" customHeight="1" x14ac:dyDescent="0.2">
      <c r="A95" s="96" t="s">
        <v>1200</v>
      </c>
      <c r="B95" s="96" t="s">
        <v>1201</v>
      </c>
      <c r="C95" s="96" t="s">
        <v>1200</v>
      </c>
      <c r="D95" s="96" t="s">
        <v>1202</v>
      </c>
      <c r="E95" s="101" t="s">
        <v>799</v>
      </c>
      <c r="G95" s="96" t="str">
        <f t="shared" si="1"/>
        <v>2</v>
      </c>
    </row>
    <row r="96" spans="1:10" ht="12.75" customHeight="1" x14ac:dyDescent="0.2">
      <c r="A96" s="96" t="s">
        <v>1203</v>
      </c>
      <c r="B96" s="96" t="s">
        <v>1204</v>
      </c>
      <c r="C96" s="96" t="s">
        <v>1203</v>
      </c>
      <c r="D96" s="96" t="s">
        <v>1205</v>
      </c>
      <c r="E96" s="96" t="s">
        <v>806</v>
      </c>
      <c r="G96" s="96" t="str">
        <f t="shared" si="1"/>
        <v>2</v>
      </c>
    </row>
    <row r="97" spans="1:8" ht="12.75" customHeight="1" x14ac:dyDescent="0.2">
      <c r="A97" s="96" t="s">
        <v>1206</v>
      </c>
      <c r="B97" s="96" t="s">
        <v>1207</v>
      </c>
      <c r="C97" s="96" t="s">
        <v>1206</v>
      </c>
      <c r="D97" s="96" t="s">
        <v>1208</v>
      </c>
      <c r="E97" s="96" t="s">
        <v>806</v>
      </c>
      <c r="G97" s="96" t="str">
        <f t="shared" si="1"/>
        <v>2</v>
      </c>
    </row>
    <row r="98" spans="1:8" ht="12.75" customHeight="1" x14ac:dyDescent="0.2">
      <c r="A98" s="96" t="s">
        <v>1209</v>
      </c>
      <c r="B98" s="96" t="s">
        <v>1210</v>
      </c>
      <c r="C98" s="96" t="s">
        <v>1209</v>
      </c>
      <c r="D98" s="96" t="s">
        <v>1208</v>
      </c>
      <c r="E98" s="96" t="s">
        <v>806</v>
      </c>
      <c r="G98" s="96" t="str">
        <f t="shared" si="1"/>
        <v>2</v>
      </c>
    </row>
    <row r="99" spans="1:8" ht="12.75" customHeight="1" x14ac:dyDescent="0.2">
      <c r="A99" s="96" t="s">
        <v>1211</v>
      </c>
      <c r="B99" s="96" t="s">
        <v>1212</v>
      </c>
      <c r="C99" s="96" t="s">
        <v>1211</v>
      </c>
      <c r="D99" s="96" t="s">
        <v>42</v>
      </c>
      <c r="E99" s="96">
        <v>0</v>
      </c>
      <c r="G99" s="96" t="str">
        <f t="shared" si="1"/>
        <v>2</v>
      </c>
    </row>
    <row r="100" spans="1:8" ht="12.75" customHeight="1" x14ac:dyDescent="0.2">
      <c r="A100" s="96" t="s">
        <v>1213</v>
      </c>
      <c r="B100" s="96" t="s">
        <v>1214</v>
      </c>
      <c r="C100" s="96" t="s">
        <v>1213</v>
      </c>
      <c r="D100" s="96" t="s">
        <v>1215</v>
      </c>
      <c r="E100" s="96" t="s">
        <v>822</v>
      </c>
      <c r="G100" s="96" t="str">
        <f t="shared" si="1"/>
        <v>2</v>
      </c>
    </row>
    <row r="101" spans="1:8" ht="12.75" customHeight="1" x14ac:dyDescent="0.2">
      <c r="A101" s="96" t="s">
        <v>1216</v>
      </c>
      <c r="B101" s="96" t="s">
        <v>1217</v>
      </c>
      <c r="C101" s="96" t="s">
        <v>1218</v>
      </c>
      <c r="D101" s="96" t="s">
        <v>1219</v>
      </c>
      <c r="E101" s="101" t="s">
        <v>807</v>
      </c>
      <c r="G101" s="96" t="str">
        <f t="shared" si="1"/>
        <v>2</v>
      </c>
    </row>
    <row r="102" spans="1:8" ht="12.75" customHeight="1" x14ac:dyDescent="0.2">
      <c r="A102" s="96" t="s">
        <v>1220</v>
      </c>
      <c r="B102" s="96" t="s">
        <v>1221</v>
      </c>
      <c r="C102" s="96" t="s">
        <v>1218</v>
      </c>
      <c r="D102" s="96" t="s">
        <v>1219</v>
      </c>
      <c r="E102" s="101" t="s">
        <v>807</v>
      </c>
      <c r="G102" s="96" t="str">
        <f t="shared" si="1"/>
        <v>2</v>
      </c>
    </row>
    <row r="103" spans="1:8" ht="12.75" customHeight="1" x14ac:dyDescent="0.2">
      <c r="A103" s="96" t="s">
        <v>1222</v>
      </c>
      <c r="B103" s="96" t="s">
        <v>1223</v>
      </c>
      <c r="C103" s="96" t="s">
        <v>1218</v>
      </c>
      <c r="D103" s="96" t="s">
        <v>1224</v>
      </c>
      <c r="E103" s="96">
        <v>0</v>
      </c>
      <c r="G103" s="96" t="str">
        <f t="shared" si="1"/>
        <v>2</v>
      </c>
    </row>
    <row r="104" spans="1:8" ht="12.75" customHeight="1" x14ac:dyDescent="0.2">
      <c r="A104" s="96" t="s">
        <v>1225</v>
      </c>
      <c r="B104" s="96" t="s">
        <v>1226</v>
      </c>
      <c r="C104" s="96" t="s">
        <v>1218</v>
      </c>
      <c r="D104" s="96" t="s">
        <v>1224</v>
      </c>
      <c r="E104" s="96">
        <v>0</v>
      </c>
      <c r="G104" s="96" t="str">
        <f t="shared" si="1"/>
        <v>2</v>
      </c>
    </row>
    <row r="105" spans="1:8" ht="12.75" customHeight="1" x14ac:dyDescent="0.2">
      <c r="A105" s="96" t="s">
        <v>1227</v>
      </c>
      <c r="B105" s="96" t="s">
        <v>1228</v>
      </c>
      <c r="C105" s="96" t="s">
        <v>1218</v>
      </c>
      <c r="D105" s="96" t="s">
        <v>1229</v>
      </c>
      <c r="E105" s="96" t="s">
        <v>811</v>
      </c>
      <c r="G105" s="96" t="str">
        <f t="shared" si="1"/>
        <v>2</v>
      </c>
    </row>
    <row r="106" spans="1:8" ht="12.75" customHeight="1" x14ac:dyDescent="0.2">
      <c r="A106" s="96" t="s">
        <v>1230</v>
      </c>
      <c r="B106" s="96" t="s">
        <v>1231</v>
      </c>
      <c r="C106" s="96" t="s">
        <v>1218</v>
      </c>
      <c r="D106" s="96" t="s">
        <v>1229</v>
      </c>
      <c r="E106" s="96" t="s">
        <v>811</v>
      </c>
      <c r="G106" s="96" t="str">
        <f t="shared" si="1"/>
        <v>2</v>
      </c>
    </row>
    <row r="107" spans="1:8" ht="12.75" customHeight="1" x14ac:dyDescent="0.2">
      <c r="A107" s="96" t="s">
        <v>1232</v>
      </c>
      <c r="B107" s="96" t="s">
        <v>1233</v>
      </c>
      <c r="C107" s="96" t="s">
        <v>1218</v>
      </c>
      <c r="D107" s="96" t="s">
        <v>1229</v>
      </c>
      <c r="E107" s="96" t="s">
        <v>811</v>
      </c>
      <c r="G107" s="96" t="str">
        <f t="shared" si="1"/>
        <v>2</v>
      </c>
    </row>
    <row r="108" spans="1:8" ht="12.75" customHeight="1" x14ac:dyDescent="0.2">
      <c r="A108" s="96" t="s">
        <v>1234</v>
      </c>
      <c r="B108" s="96" t="s">
        <v>1235</v>
      </c>
      <c r="C108" s="96" t="s">
        <v>1218</v>
      </c>
      <c r="D108" s="96" t="s">
        <v>1229</v>
      </c>
      <c r="E108" s="96" t="s">
        <v>811</v>
      </c>
      <c r="G108" s="96" t="str">
        <f t="shared" si="1"/>
        <v>2</v>
      </c>
      <c r="H108" s="96" t="s">
        <v>1236</v>
      </c>
    </row>
    <row r="109" spans="1:8" ht="12.75" customHeight="1" x14ac:dyDescent="0.2">
      <c r="A109" s="96" t="s">
        <v>1237</v>
      </c>
      <c r="B109" s="96" t="s">
        <v>1238</v>
      </c>
      <c r="C109" s="96" t="s">
        <v>1218</v>
      </c>
      <c r="D109" s="96" t="s">
        <v>1229</v>
      </c>
      <c r="E109" s="96" t="s">
        <v>811</v>
      </c>
      <c r="G109" s="96" t="str">
        <f t="shared" si="1"/>
        <v>2</v>
      </c>
    </row>
    <row r="110" spans="1:8" ht="12.75" customHeight="1" x14ac:dyDescent="0.2">
      <c r="A110" s="96" t="s">
        <v>1239</v>
      </c>
      <c r="B110" s="96" t="s">
        <v>1240</v>
      </c>
      <c r="C110" s="96" t="s">
        <v>1241</v>
      </c>
      <c r="D110" s="96" t="s">
        <v>1118</v>
      </c>
      <c r="E110" s="96">
        <v>0</v>
      </c>
      <c r="G110" s="96" t="str">
        <f t="shared" si="1"/>
        <v>2</v>
      </c>
    </row>
    <row r="111" spans="1:8" ht="12.75" customHeight="1" x14ac:dyDescent="0.2">
      <c r="A111" s="96" t="s">
        <v>1242</v>
      </c>
      <c r="B111" s="96" t="s">
        <v>1243</v>
      </c>
      <c r="C111" s="96" t="s">
        <v>1241</v>
      </c>
      <c r="D111" s="96" t="s">
        <v>1121</v>
      </c>
      <c r="E111" s="96">
        <v>0</v>
      </c>
      <c r="G111" s="96" t="str">
        <f t="shared" si="1"/>
        <v>2</v>
      </c>
    </row>
    <row r="112" spans="1:8" ht="12.75" customHeight="1" x14ac:dyDescent="0.2">
      <c r="A112" s="96" t="s">
        <v>1244</v>
      </c>
      <c r="B112" s="96" t="s">
        <v>1245</v>
      </c>
      <c r="C112" s="96" t="s">
        <v>1241</v>
      </c>
      <c r="D112" s="96" t="s">
        <v>1121</v>
      </c>
      <c r="E112" s="96">
        <v>0</v>
      </c>
      <c r="G112" s="96" t="str">
        <f t="shared" si="1"/>
        <v>2</v>
      </c>
    </row>
    <row r="113" spans="1:7" ht="12.75" customHeight="1" x14ac:dyDescent="0.2">
      <c r="A113" s="96" t="s">
        <v>1246</v>
      </c>
      <c r="B113" s="96" t="s">
        <v>1247</v>
      </c>
      <c r="C113" s="96" t="s">
        <v>1241</v>
      </c>
      <c r="D113" s="96" t="s">
        <v>1108</v>
      </c>
      <c r="E113" s="101" t="s">
        <v>912</v>
      </c>
      <c r="F113" s="96" t="s">
        <v>912</v>
      </c>
      <c r="G113" s="96" t="str">
        <f t="shared" si="1"/>
        <v>2</v>
      </c>
    </row>
    <row r="114" spans="1:7" ht="12.75" customHeight="1" x14ac:dyDescent="0.2">
      <c r="A114" s="96" t="s">
        <v>1248</v>
      </c>
      <c r="B114" s="96" t="s">
        <v>1249</v>
      </c>
      <c r="C114" s="96" t="s">
        <v>1250</v>
      </c>
      <c r="D114" s="96" t="s">
        <v>1132</v>
      </c>
      <c r="E114" s="96">
        <v>0</v>
      </c>
      <c r="F114" s="96" t="s">
        <v>784</v>
      </c>
      <c r="G114" s="96" t="str">
        <f t="shared" si="1"/>
        <v>2</v>
      </c>
    </row>
    <row r="115" spans="1:7" ht="12.75" customHeight="1" x14ac:dyDescent="0.2">
      <c r="A115" s="96" t="s">
        <v>1251</v>
      </c>
      <c r="B115" s="96" t="s">
        <v>1252</v>
      </c>
      <c r="C115" s="96" t="s">
        <v>1250</v>
      </c>
      <c r="D115" s="96" t="s">
        <v>1135</v>
      </c>
      <c r="E115" s="96">
        <v>0</v>
      </c>
      <c r="F115" s="96" t="s">
        <v>784</v>
      </c>
      <c r="G115" s="96" t="str">
        <f t="shared" si="1"/>
        <v>2</v>
      </c>
    </row>
    <row r="116" spans="1:7" ht="12.75" customHeight="1" x14ac:dyDescent="0.2">
      <c r="A116" s="96" t="s">
        <v>1253</v>
      </c>
      <c r="B116" s="96" t="s">
        <v>1254</v>
      </c>
      <c r="C116" s="96" t="s">
        <v>1250</v>
      </c>
      <c r="D116" s="96" t="s">
        <v>1138</v>
      </c>
      <c r="E116" s="96">
        <v>0</v>
      </c>
      <c r="F116" s="96" t="s">
        <v>785</v>
      </c>
      <c r="G116" s="96" t="str">
        <f t="shared" si="1"/>
        <v>2</v>
      </c>
    </row>
    <row r="117" spans="1:7" ht="12.75" customHeight="1" x14ac:dyDescent="0.2">
      <c r="A117" s="96" t="s">
        <v>1255</v>
      </c>
      <c r="B117" s="96" t="s">
        <v>1256</v>
      </c>
      <c r="C117" s="96" t="s">
        <v>1250</v>
      </c>
      <c r="D117" s="96" t="s">
        <v>1141</v>
      </c>
      <c r="E117" s="96">
        <v>0</v>
      </c>
      <c r="F117" s="96" t="s">
        <v>787</v>
      </c>
      <c r="G117" s="96" t="str">
        <f t="shared" si="1"/>
        <v>2</v>
      </c>
    </row>
    <row r="118" spans="1:7" ht="12.75" customHeight="1" x14ac:dyDescent="0.2">
      <c r="A118" s="96" t="s">
        <v>1257</v>
      </c>
      <c r="B118" s="96" t="s">
        <v>1258</v>
      </c>
      <c r="C118" s="96" t="s">
        <v>1250</v>
      </c>
      <c r="D118" s="96" t="s">
        <v>1138</v>
      </c>
      <c r="E118" s="96">
        <v>0</v>
      </c>
      <c r="F118" s="96" t="s">
        <v>788</v>
      </c>
      <c r="G118" s="96" t="str">
        <f t="shared" si="1"/>
        <v>2</v>
      </c>
    </row>
    <row r="119" spans="1:7" ht="12.75" customHeight="1" x14ac:dyDescent="0.2">
      <c r="A119" s="96" t="s">
        <v>1259</v>
      </c>
      <c r="B119" s="96" t="s">
        <v>1260</v>
      </c>
      <c r="C119" s="96" t="s">
        <v>1250</v>
      </c>
      <c r="D119" s="96" t="s">
        <v>1145</v>
      </c>
      <c r="E119" s="96">
        <v>0</v>
      </c>
      <c r="F119" s="96" t="s">
        <v>786</v>
      </c>
      <c r="G119" s="96" t="str">
        <f t="shared" si="1"/>
        <v>2</v>
      </c>
    </row>
    <row r="120" spans="1:7" ht="12.75" customHeight="1" x14ac:dyDescent="0.2">
      <c r="A120" s="96" t="s">
        <v>1261</v>
      </c>
      <c r="B120" s="96" t="s">
        <v>1262</v>
      </c>
      <c r="C120" s="96" t="s">
        <v>1263</v>
      </c>
      <c r="D120" s="96" t="s">
        <v>1153</v>
      </c>
      <c r="E120" s="96">
        <v>0</v>
      </c>
      <c r="F120" s="96" t="s">
        <v>792</v>
      </c>
      <c r="G120" s="96" t="str">
        <f t="shared" si="1"/>
        <v>2</v>
      </c>
    </row>
    <row r="121" spans="1:7" ht="12.75" customHeight="1" x14ac:dyDescent="0.2">
      <c r="A121" s="96" t="s">
        <v>1264</v>
      </c>
      <c r="B121" s="96" t="s">
        <v>1265</v>
      </c>
      <c r="C121" s="96" t="s">
        <v>1263</v>
      </c>
      <c r="D121" s="96" t="s">
        <v>1153</v>
      </c>
      <c r="E121" s="96">
        <v>0</v>
      </c>
      <c r="F121" s="96" t="s">
        <v>793</v>
      </c>
      <c r="G121" s="96" t="str">
        <f t="shared" si="1"/>
        <v>2</v>
      </c>
    </row>
    <row r="122" spans="1:7" ht="12.75" customHeight="1" x14ac:dyDescent="0.2">
      <c r="A122" s="96" t="s">
        <v>1266</v>
      </c>
      <c r="B122" s="96" t="s">
        <v>1267</v>
      </c>
      <c r="C122" s="96" t="s">
        <v>1263</v>
      </c>
      <c r="D122" s="96" t="s">
        <v>1162</v>
      </c>
      <c r="E122" s="96">
        <v>0</v>
      </c>
      <c r="F122" s="96" t="s">
        <v>794</v>
      </c>
      <c r="G122" s="96" t="str">
        <f t="shared" si="1"/>
        <v>2</v>
      </c>
    </row>
    <row r="123" spans="1:7" ht="12.75" customHeight="1" x14ac:dyDescent="0.2">
      <c r="A123" s="96" t="s">
        <v>1268</v>
      </c>
      <c r="B123" s="96" t="s">
        <v>1269</v>
      </c>
      <c r="C123" s="96" t="s">
        <v>1263</v>
      </c>
      <c r="D123" s="96" t="s">
        <v>1173</v>
      </c>
      <c r="E123" s="96">
        <v>0</v>
      </c>
      <c r="F123" s="96" t="s">
        <v>795</v>
      </c>
      <c r="G123" s="96" t="str">
        <f t="shared" si="1"/>
        <v>2</v>
      </c>
    </row>
    <row r="124" spans="1:7" ht="12.75" customHeight="1" x14ac:dyDescent="0.2">
      <c r="A124" s="96" t="s">
        <v>1270</v>
      </c>
      <c r="B124" s="96" t="s">
        <v>1271</v>
      </c>
      <c r="C124" s="96" t="s">
        <v>1263</v>
      </c>
      <c r="D124" s="96" t="s">
        <v>1176</v>
      </c>
      <c r="E124" s="96">
        <v>0</v>
      </c>
      <c r="F124" s="96" t="s">
        <v>797</v>
      </c>
      <c r="G124" s="96" t="str">
        <f t="shared" si="1"/>
        <v>2</v>
      </c>
    </row>
    <row r="125" spans="1:7" ht="12.75" customHeight="1" x14ac:dyDescent="0.2">
      <c r="A125" s="96" t="s">
        <v>1272</v>
      </c>
      <c r="B125" s="96" t="s">
        <v>1273</v>
      </c>
      <c r="C125" s="96" t="s">
        <v>1263</v>
      </c>
      <c r="D125" s="96" t="s">
        <v>1179</v>
      </c>
      <c r="E125" s="96">
        <v>0</v>
      </c>
      <c r="F125" s="96" t="s">
        <v>800</v>
      </c>
      <c r="G125" s="96" t="str">
        <f t="shared" si="1"/>
        <v>2</v>
      </c>
    </row>
    <row r="126" spans="1:7" ht="12.75" customHeight="1" x14ac:dyDescent="0.2">
      <c r="A126" s="96" t="s">
        <v>1274</v>
      </c>
      <c r="B126" s="96" t="s">
        <v>1275</v>
      </c>
      <c r="C126" s="96" t="s">
        <v>1263</v>
      </c>
      <c r="D126" s="96" t="s">
        <v>1182</v>
      </c>
      <c r="E126" s="96">
        <v>0</v>
      </c>
      <c r="F126" s="96" t="s">
        <v>801</v>
      </c>
      <c r="G126" s="96" t="str">
        <f t="shared" si="1"/>
        <v>2</v>
      </c>
    </row>
    <row r="127" spans="1:7" ht="12.75" customHeight="1" x14ac:dyDescent="0.2">
      <c r="A127" s="96" t="s">
        <v>1276</v>
      </c>
      <c r="B127" s="96" t="s">
        <v>1277</v>
      </c>
      <c r="C127" s="96" t="s">
        <v>1278</v>
      </c>
      <c r="D127" s="96" t="s">
        <v>1135</v>
      </c>
      <c r="E127" s="96" t="s">
        <v>1279</v>
      </c>
      <c r="G127" s="96" t="str">
        <f t="shared" si="1"/>
        <v>2</v>
      </c>
    </row>
    <row r="128" spans="1:7" ht="12.75" customHeight="1" x14ac:dyDescent="0.2">
      <c r="A128" s="96" t="s">
        <v>1280</v>
      </c>
      <c r="B128" s="96" t="s">
        <v>1281</v>
      </c>
      <c r="C128" s="96" t="s">
        <v>1278</v>
      </c>
      <c r="D128" s="96" t="s">
        <v>1138</v>
      </c>
      <c r="E128" s="101" t="s">
        <v>1282</v>
      </c>
      <c r="G128" s="96" t="str">
        <f t="shared" si="1"/>
        <v>2</v>
      </c>
    </row>
    <row r="129" spans="1:7" ht="12.75" customHeight="1" x14ac:dyDescent="0.2">
      <c r="A129" s="96" t="s">
        <v>1283</v>
      </c>
      <c r="B129" s="96" t="s">
        <v>1284</v>
      </c>
      <c r="C129" s="96" t="s">
        <v>1278</v>
      </c>
      <c r="D129" s="96" t="s">
        <v>1141</v>
      </c>
      <c r="E129" s="101" t="s">
        <v>1285</v>
      </c>
      <c r="G129" s="96" t="str">
        <f t="shared" si="1"/>
        <v>2</v>
      </c>
    </row>
    <row r="130" spans="1:7" ht="12.75" customHeight="1" x14ac:dyDescent="0.2">
      <c r="A130" s="96" t="s">
        <v>1286</v>
      </c>
      <c r="B130" s="96" t="s">
        <v>1287</v>
      </c>
      <c r="C130" s="96" t="s">
        <v>1278</v>
      </c>
      <c r="D130" s="96" t="s">
        <v>1138</v>
      </c>
      <c r="E130" s="96" t="s">
        <v>1288</v>
      </c>
      <c r="G130" s="96" t="str">
        <f t="shared" ref="G130:G193" si="2">LEFT(A130)</f>
        <v>2</v>
      </c>
    </row>
    <row r="131" spans="1:7" ht="12.75" customHeight="1" x14ac:dyDescent="0.2">
      <c r="A131" s="96" t="s">
        <v>1289</v>
      </c>
      <c r="B131" s="99" t="s">
        <v>1290</v>
      </c>
      <c r="C131" s="96" t="s">
        <v>1278</v>
      </c>
      <c r="D131" s="96" t="s">
        <v>42</v>
      </c>
      <c r="E131" s="96" t="s">
        <v>1291</v>
      </c>
      <c r="G131" s="96" t="str">
        <f t="shared" si="2"/>
        <v>2</v>
      </c>
    </row>
    <row r="132" spans="1:7" ht="12.75" customHeight="1" x14ac:dyDescent="0.2">
      <c r="A132" s="96" t="s">
        <v>1292</v>
      </c>
      <c r="B132" s="96" t="s">
        <v>1293</v>
      </c>
      <c r="C132" s="96" t="s">
        <v>1294</v>
      </c>
      <c r="D132" s="96" t="s">
        <v>1153</v>
      </c>
      <c r="E132" s="96" t="s">
        <v>1295</v>
      </c>
      <c r="G132" s="96" t="str">
        <f t="shared" si="2"/>
        <v>2</v>
      </c>
    </row>
    <row r="133" spans="1:7" ht="12.75" customHeight="1" x14ac:dyDescent="0.2">
      <c r="A133" s="96" t="s">
        <v>1296</v>
      </c>
      <c r="B133" s="96" t="s">
        <v>1297</v>
      </c>
      <c r="C133" s="96" t="s">
        <v>1294</v>
      </c>
      <c r="D133" s="96" t="s">
        <v>1153</v>
      </c>
      <c r="E133" s="101" t="s">
        <v>1298</v>
      </c>
      <c r="G133" s="96" t="str">
        <f t="shared" si="2"/>
        <v>2</v>
      </c>
    </row>
    <row r="134" spans="1:7" ht="12.75" customHeight="1" x14ac:dyDescent="0.2">
      <c r="A134" s="96" t="s">
        <v>1299</v>
      </c>
      <c r="B134" s="96" t="s">
        <v>1300</v>
      </c>
      <c r="C134" s="96" t="s">
        <v>1294</v>
      </c>
      <c r="D134" s="96" t="s">
        <v>1162</v>
      </c>
      <c r="E134" s="101" t="s">
        <v>1301</v>
      </c>
      <c r="G134" s="96" t="str">
        <f t="shared" si="2"/>
        <v>2</v>
      </c>
    </row>
    <row r="135" spans="1:7" x14ac:dyDescent="0.2">
      <c r="A135" s="96" t="s">
        <v>1302</v>
      </c>
      <c r="B135" s="96" t="s">
        <v>1303</v>
      </c>
      <c r="C135" s="96" t="s">
        <v>1294</v>
      </c>
      <c r="D135" s="96" t="s">
        <v>1173</v>
      </c>
      <c r="E135" s="96" t="s">
        <v>1304</v>
      </c>
      <c r="G135" s="96" t="str">
        <f t="shared" si="2"/>
        <v>2</v>
      </c>
    </row>
    <row r="136" spans="1:7" ht="12.75" customHeight="1" x14ac:dyDescent="0.2">
      <c r="A136" s="96" t="s">
        <v>1305</v>
      </c>
      <c r="B136" s="96" t="s">
        <v>1306</v>
      </c>
      <c r="C136" s="96" t="s">
        <v>1294</v>
      </c>
      <c r="D136" s="96" t="s">
        <v>1176</v>
      </c>
      <c r="E136" s="96" t="s">
        <v>1307</v>
      </c>
      <c r="G136" s="96" t="str">
        <f t="shared" si="2"/>
        <v>2</v>
      </c>
    </row>
    <row r="137" spans="1:7" ht="12.75" customHeight="1" x14ac:dyDescent="0.2">
      <c r="A137" s="96" t="s">
        <v>1308</v>
      </c>
      <c r="B137" s="96" t="s">
        <v>1309</v>
      </c>
      <c r="C137" s="96" t="s">
        <v>1294</v>
      </c>
      <c r="D137" s="96" t="s">
        <v>1179</v>
      </c>
      <c r="E137" s="101" t="s">
        <v>1310</v>
      </c>
      <c r="G137" s="96" t="str">
        <f t="shared" si="2"/>
        <v>2</v>
      </c>
    </row>
    <row r="138" spans="1:7" ht="12.75" customHeight="1" x14ac:dyDescent="0.2">
      <c r="A138" s="96" t="s">
        <v>1311</v>
      </c>
      <c r="B138" s="96" t="s">
        <v>1312</v>
      </c>
      <c r="C138" s="96" t="s">
        <v>1294</v>
      </c>
      <c r="D138" s="96" t="s">
        <v>1182</v>
      </c>
      <c r="E138" s="101" t="s">
        <v>1313</v>
      </c>
      <c r="G138" s="96" t="str">
        <f t="shared" si="2"/>
        <v>2</v>
      </c>
    </row>
    <row r="139" spans="1:7" ht="12.75" customHeight="1" x14ac:dyDescent="0.2">
      <c r="A139" s="96" t="s">
        <v>1314</v>
      </c>
      <c r="B139" s="99" t="s">
        <v>1315</v>
      </c>
      <c r="C139" s="96" t="s">
        <v>1316</v>
      </c>
      <c r="D139" s="96" t="s">
        <v>42</v>
      </c>
      <c r="E139" s="96">
        <v>0</v>
      </c>
      <c r="G139" s="96" t="str">
        <f t="shared" si="2"/>
        <v>2</v>
      </c>
    </row>
    <row r="140" spans="1:7" ht="12.75" customHeight="1" x14ac:dyDescent="0.2">
      <c r="A140" s="96" t="s">
        <v>1317</v>
      </c>
      <c r="B140" s="96" t="s">
        <v>1318</v>
      </c>
      <c r="C140" s="96" t="s">
        <v>1316</v>
      </c>
      <c r="D140" s="96" t="s">
        <v>1191</v>
      </c>
      <c r="E140" s="101" t="s">
        <v>1319</v>
      </c>
      <c r="G140" s="96" t="str">
        <f t="shared" si="2"/>
        <v>2</v>
      </c>
    </row>
    <row r="141" spans="1:7" ht="12.75" customHeight="1" x14ac:dyDescent="0.2">
      <c r="A141" s="96" t="s">
        <v>1320</v>
      </c>
      <c r="B141" s="96" t="s">
        <v>1321</v>
      </c>
      <c r="C141" s="96" t="s">
        <v>1316</v>
      </c>
      <c r="D141" s="96" t="s">
        <v>1202</v>
      </c>
      <c r="E141" s="96" t="s">
        <v>1322</v>
      </c>
      <c r="G141" s="96" t="str">
        <f t="shared" si="2"/>
        <v>2</v>
      </c>
    </row>
    <row r="142" spans="1:7" ht="12.75" customHeight="1" x14ac:dyDescent="0.2">
      <c r="A142" s="96" t="s">
        <v>1323</v>
      </c>
      <c r="B142" s="96" t="s">
        <v>1324</v>
      </c>
      <c r="C142" s="96" t="s">
        <v>1325</v>
      </c>
      <c r="D142" s="96" t="s">
        <v>1205</v>
      </c>
      <c r="E142" s="96" t="s">
        <v>1326</v>
      </c>
      <c r="G142" s="96" t="str">
        <f t="shared" si="2"/>
        <v>2</v>
      </c>
    </row>
    <row r="143" spans="1:7" ht="12.75" customHeight="1" x14ac:dyDescent="0.2">
      <c r="A143" s="96" t="s">
        <v>1327</v>
      </c>
      <c r="B143" s="96" t="s">
        <v>1328</v>
      </c>
      <c r="C143" s="96" t="s">
        <v>1325</v>
      </c>
      <c r="D143" s="96" t="s">
        <v>1219</v>
      </c>
      <c r="E143" s="96">
        <v>0</v>
      </c>
      <c r="G143" s="96" t="str">
        <f t="shared" si="2"/>
        <v>2</v>
      </c>
    </row>
    <row r="144" spans="1:7" ht="12.75" customHeight="1" x14ac:dyDescent="0.2">
      <c r="A144" s="96" t="s">
        <v>1329</v>
      </c>
      <c r="B144" s="96" t="s">
        <v>1330</v>
      </c>
      <c r="C144" s="96" t="s">
        <v>1325</v>
      </c>
      <c r="D144" s="96" t="s">
        <v>1208</v>
      </c>
      <c r="E144" s="96" t="s">
        <v>1331</v>
      </c>
      <c r="G144" s="96" t="str">
        <f t="shared" si="2"/>
        <v>2</v>
      </c>
    </row>
    <row r="145" spans="1:8" ht="12.75" customHeight="1" x14ac:dyDescent="0.2">
      <c r="A145" s="96" t="s">
        <v>1332</v>
      </c>
      <c r="B145" s="96" t="s">
        <v>1333</v>
      </c>
      <c r="C145" s="96" t="s">
        <v>1325</v>
      </c>
      <c r="D145" s="96" t="s">
        <v>1224</v>
      </c>
      <c r="E145" s="96">
        <v>0</v>
      </c>
      <c r="G145" s="96" t="str">
        <f t="shared" si="2"/>
        <v>2</v>
      </c>
    </row>
    <row r="146" spans="1:8" ht="12.75" customHeight="1" x14ac:dyDescent="0.2">
      <c r="A146" s="96" t="s">
        <v>1334</v>
      </c>
      <c r="B146" s="96" t="s">
        <v>1335</v>
      </c>
      <c r="C146" s="96" t="s">
        <v>1325</v>
      </c>
      <c r="D146" s="96" t="s">
        <v>1215</v>
      </c>
      <c r="E146" s="101" t="s">
        <v>1336</v>
      </c>
      <c r="G146" s="96" t="str">
        <f t="shared" si="2"/>
        <v>2</v>
      </c>
    </row>
    <row r="147" spans="1:8" ht="12.75" customHeight="1" x14ac:dyDescent="0.2">
      <c r="A147" s="96" t="s">
        <v>1337</v>
      </c>
      <c r="B147" s="96" t="s">
        <v>1338</v>
      </c>
      <c r="C147" s="96" t="s">
        <v>1325</v>
      </c>
      <c r="D147" s="96" t="s">
        <v>1229</v>
      </c>
      <c r="E147" s="96">
        <v>0</v>
      </c>
      <c r="G147" s="96" t="str">
        <f t="shared" si="2"/>
        <v>2</v>
      </c>
    </row>
    <row r="148" spans="1:8" ht="12.75" customHeight="1" x14ac:dyDescent="0.2">
      <c r="A148" s="96" t="s">
        <v>1339</v>
      </c>
      <c r="B148" s="96" t="s">
        <v>1340</v>
      </c>
      <c r="C148" s="96" t="s">
        <v>1325</v>
      </c>
      <c r="D148" s="96" t="s">
        <v>1229</v>
      </c>
      <c r="E148" s="96">
        <v>0</v>
      </c>
      <c r="G148" s="96" t="str">
        <f t="shared" si="2"/>
        <v>2</v>
      </c>
    </row>
    <row r="149" spans="1:8" ht="12.75" customHeight="1" x14ac:dyDescent="0.2">
      <c r="A149" s="96" t="s">
        <v>1341</v>
      </c>
      <c r="B149" s="96" t="s">
        <v>1342</v>
      </c>
      <c r="C149" s="96" t="s">
        <v>1341</v>
      </c>
      <c r="D149" s="96" t="s">
        <v>1343</v>
      </c>
      <c r="E149" s="96" t="s">
        <v>827</v>
      </c>
      <c r="G149" s="96" t="str">
        <f t="shared" si="2"/>
        <v>3</v>
      </c>
    </row>
    <row r="150" spans="1:8" ht="12.75" customHeight="1" x14ac:dyDescent="0.2">
      <c r="A150" s="96" t="s">
        <v>1344</v>
      </c>
      <c r="B150" s="96" t="s">
        <v>1345</v>
      </c>
      <c r="C150" s="96" t="s">
        <v>1346</v>
      </c>
      <c r="D150" s="96" t="s">
        <v>1343</v>
      </c>
      <c r="E150" s="96" t="s">
        <v>827</v>
      </c>
      <c r="G150" s="96" t="str">
        <f t="shared" si="2"/>
        <v>3</v>
      </c>
    </row>
    <row r="151" spans="1:8" ht="12.75" customHeight="1" x14ac:dyDescent="0.2">
      <c r="A151" s="96" t="s">
        <v>1347</v>
      </c>
      <c r="B151" s="96" t="s">
        <v>1348</v>
      </c>
      <c r="C151" s="96" t="s">
        <v>1346</v>
      </c>
      <c r="D151" s="96" t="s">
        <v>1343</v>
      </c>
      <c r="E151" s="96" t="s">
        <v>827</v>
      </c>
      <c r="G151" s="96" t="str">
        <f t="shared" si="2"/>
        <v>3</v>
      </c>
    </row>
    <row r="152" spans="1:8" ht="12.75" customHeight="1" x14ac:dyDescent="0.2">
      <c r="A152" s="96" t="s">
        <v>1349</v>
      </c>
      <c r="B152" s="96" t="s">
        <v>1350</v>
      </c>
      <c r="C152" s="96" t="s">
        <v>1346</v>
      </c>
      <c r="D152" s="96" t="s">
        <v>1343</v>
      </c>
      <c r="E152" s="96" t="s">
        <v>827</v>
      </c>
      <c r="G152" s="96" t="str">
        <f t="shared" si="2"/>
        <v>3</v>
      </c>
    </row>
    <row r="153" spans="1:8" ht="12.75" customHeight="1" x14ac:dyDescent="0.2">
      <c r="A153" s="96" t="s">
        <v>1351</v>
      </c>
      <c r="B153" s="96" t="s">
        <v>1352</v>
      </c>
      <c r="C153" s="96" t="s">
        <v>1346</v>
      </c>
      <c r="D153" s="96" t="s">
        <v>1343</v>
      </c>
      <c r="E153" s="96" t="s">
        <v>827</v>
      </c>
      <c r="G153" s="96" t="str">
        <f t="shared" si="2"/>
        <v>3</v>
      </c>
    </row>
    <row r="154" spans="1:8" ht="12.75" customHeight="1" x14ac:dyDescent="0.2">
      <c r="A154" s="96" t="s">
        <v>1353</v>
      </c>
      <c r="B154" s="96" t="s">
        <v>1354</v>
      </c>
      <c r="C154" s="96" t="s">
        <v>1346</v>
      </c>
      <c r="D154" s="96" t="s">
        <v>1343</v>
      </c>
      <c r="E154" s="96" t="s">
        <v>827</v>
      </c>
      <c r="G154" s="96" t="str">
        <f t="shared" si="2"/>
        <v>3</v>
      </c>
    </row>
    <row r="155" spans="1:8" ht="12.75" customHeight="1" x14ac:dyDescent="0.2">
      <c r="A155" s="96" t="s">
        <v>1355</v>
      </c>
      <c r="B155" s="96" t="s">
        <v>1356</v>
      </c>
      <c r="C155" s="96" t="s">
        <v>1346</v>
      </c>
      <c r="D155" s="96" t="s">
        <v>1343</v>
      </c>
      <c r="E155" s="96" t="s">
        <v>827</v>
      </c>
      <c r="G155" s="96" t="str">
        <f t="shared" si="2"/>
        <v>3</v>
      </c>
    </row>
    <row r="156" spans="1:8" ht="12.75" customHeight="1" x14ac:dyDescent="0.2">
      <c r="A156" s="96" t="s">
        <v>1357</v>
      </c>
      <c r="B156" s="96" t="s">
        <v>1358</v>
      </c>
      <c r="C156" s="96" t="s">
        <v>1346</v>
      </c>
      <c r="D156" s="96" t="s">
        <v>1343</v>
      </c>
      <c r="E156" s="96" t="s">
        <v>827</v>
      </c>
      <c r="G156" s="96" t="str">
        <f t="shared" si="2"/>
        <v>3</v>
      </c>
    </row>
    <row r="157" spans="1:8" ht="12.75" customHeight="1" x14ac:dyDescent="0.2">
      <c r="A157" s="96" t="s">
        <v>1359</v>
      </c>
      <c r="B157" s="96" t="s">
        <v>1360</v>
      </c>
      <c r="C157" s="96" t="s">
        <v>1359</v>
      </c>
      <c r="D157" s="96" t="s">
        <v>1343</v>
      </c>
      <c r="E157" s="101" t="s">
        <v>845</v>
      </c>
      <c r="G157" s="96" t="str">
        <f t="shared" si="2"/>
        <v>3</v>
      </c>
    </row>
    <row r="158" spans="1:8" ht="12.75" customHeight="1" x14ac:dyDescent="0.2">
      <c r="A158" s="96" t="s">
        <v>1361</v>
      </c>
      <c r="B158" s="96" t="s">
        <v>1362</v>
      </c>
      <c r="C158" s="96" t="s">
        <v>1361</v>
      </c>
      <c r="D158" s="96" t="s">
        <v>1343</v>
      </c>
      <c r="E158" s="96" t="s">
        <v>827</v>
      </c>
      <c r="G158" s="96" t="str">
        <f t="shared" si="2"/>
        <v>3</v>
      </c>
      <c r="H158" s="96" t="s">
        <v>1363</v>
      </c>
    </row>
    <row r="159" spans="1:8" ht="12.75" customHeight="1" x14ac:dyDescent="0.2">
      <c r="A159" s="96" t="s">
        <v>1364</v>
      </c>
      <c r="B159" s="96" t="s">
        <v>1365</v>
      </c>
      <c r="C159" s="96" t="s">
        <v>1364</v>
      </c>
      <c r="D159" s="96" t="s">
        <v>1343</v>
      </c>
      <c r="E159" s="101" t="s">
        <v>841</v>
      </c>
      <c r="G159" s="96" t="str">
        <f t="shared" si="2"/>
        <v>3</v>
      </c>
    </row>
    <row r="160" spans="1:8" ht="12.75" customHeight="1" x14ac:dyDescent="0.2">
      <c r="A160" s="96" t="s">
        <v>1366</v>
      </c>
      <c r="B160" s="96" t="s">
        <v>1367</v>
      </c>
      <c r="C160" s="96" t="s">
        <v>1366</v>
      </c>
      <c r="D160" s="96" t="s">
        <v>1343</v>
      </c>
      <c r="E160" s="101" t="s">
        <v>841</v>
      </c>
      <c r="G160" s="96" t="str">
        <f t="shared" si="2"/>
        <v>3</v>
      </c>
    </row>
    <row r="161" spans="1:8" ht="12.75" customHeight="1" x14ac:dyDescent="0.2">
      <c r="A161" s="96" t="s">
        <v>1368</v>
      </c>
      <c r="B161" s="96" t="s">
        <v>1369</v>
      </c>
      <c r="C161" s="96" t="s">
        <v>1368</v>
      </c>
      <c r="D161" s="96" t="s">
        <v>1343</v>
      </c>
      <c r="E161" s="101" t="s">
        <v>841</v>
      </c>
      <c r="G161" s="96" t="str">
        <f t="shared" si="2"/>
        <v>3</v>
      </c>
    </row>
    <row r="162" spans="1:8" ht="12.75" customHeight="1" x14ac:dyDescent="0.2">
      <c r="A162" s="96" t="s">
        <v>1370</v>
      </c>
      <c r="B162" s="96" t="s">
        <v>1371</v>
      </c>
      <c r="C162" s="96" t="s">
        <v>1370</v>
      </c>
      <c r="D162" s="96" t="s">
        <v>1372</v>
      </c>
      <c r="E162" s="101" t="s">
        <v>841</v>
      </c>
      <c r="G162" s="96" t="str">
        <f t="shared" si="2"/>
        <v>3</v>
      </c>
    </row>
    <row r="163" spans="1:8" ht="12.75" customHeight="1" x14ac:dyDescent="0.2">
      <c r="A163" s="96" t="s">
        <v>1373</v>
      </c>
      <c r="B163" s="96" t="s">
        <v>1374</v>
      </c>
      <c r="C163" s="96" t="s">
        <v>1373</v>
      </c>
      <c r="D163" s="96" t="s">
        <v>1372</v>
      </c>
      <c r="E163" s="101" t="s">
        <v>841</v>
      </c>
      <c r="G163" s="96" t="str">
        <f t="shared" si="2"/>
        <v>3</v>
      </c>
    </row>
    <row r="164" spans="1:8" ht="12.75" customHeight="1" x14ac:dyDescent="0.2">
      <c r="A164" s="96" t="s">
        <v>1375</v>
      </c>
      <c r="B164" s="96" t="s">
        <v>1376</v>
      </c>
      <c r="C164" s="96" t="s">
        <v>1375</v>
      </c>
      <c r="D164" s="96" t="s">
        <v>1343</v>
      </c>
      <c r="E164" s="101" t="s">
        <v>841</v>
      </c>
      <c r="G164" s="96" t="str">
        <f t="shared" si="2"/>
        <v>3</v>
      </c>
    </row>
    <row r="165" spans="1:8" ht="12.75" customHeight="1" x14ac:dyDescent="0.2">
      <c r="A165" s="96" t="s">
        <v>1377</v>
      </c>
      <c r="B165" s="96" t="s">
        <v>1378</v>
      </c>
      <c r="C165" s="96" t="s">
        <v>1377</v>
      </c>
      <c r="D165" s="96" t="s">
        <v>1379</v>
      </c>
      <c r="E165" s="101" t="s">
        <v>829</v>
      </c>
      <c r="G165" s="96" t="str">
        <f t="shared" si="2"/>
        <v>3</v>
      </c>
    </row>
    <row r="166" spans="1:8" ht="12.75" customHeight="1" x14ac:dyDescent="0.2">
      <c r="A166" s="96" t="s">
        <v>1380</v>
      </c>
      <c r="B166" s="96" t="s">
        <v>1381</v>
      </c>
      <c r="C166" s="96" t="s">
        <v>1380</v>
      </c>
      <c r="D166" s="96" t="s">
        <v>1379</v>
      </c>
      <c r="E166" s="101" t="s">
        <v>829</v>
      </c>
      <c r="G166" s="96" t="str">
        <f t="shared" si="2"/>
        <v>3</v>
      </c>
    </row>
    <row r="167" spans="1:8" ht="12.75" customHeight="1" x14ac:dyDescent="0.2">
      <c r="A167" s="96" t="s">
        <v>1382</v>
      </c>
      <c r="B167" s="96" t="s">
        <v>1383</v>
      </c>
      <c r="C167" s="96" t="s">
        <v>1382</v>
      </c>
      <c r="D167" s="96" t="s">
        <v>1379</v>
      </c>
      <c r="E167" s="96" t="s">
        <v>831</v>
      </c>
      <c r="G167" s="96" t="str">
        <f t="shared" si="2"/>
        <v>3</v>
      </c>
    </row>
    <row r="168" spans="1:8" ht="12.75" customHeight="1" x14ac:dyDescent="0.2">
      <c r="A168" s="96" t="s">
        <v>1384</v>
      </c>
      <c r="B168" s="96" t="s">
        <v>1385</v>
      </c>
      <c r="C168" s="96" t="s">
        <v>1384</v>
      </c>
      <c r="D168" s="96" t="s">
        <v>1372</v>
      </c>
      <c r="E168" s="96" t="s">
        <v>833</v>
      </c>
      <c r="G168" s="96" t="str">
        <f t="shared" si="2"/>
        <v>3</v>
      </c>
    </row>
    <row r="169" spans="1:8" ht="12.75" customHeight="1" x14ac:dyDescent="0.2">
      <c r="A169" s="96" t="s">
        <v>1386</v>
      </c>
      <c r="B169" s="96" t="s">
        <v>1387</v>
      </c>
      <c r="C169" s="96" t="s">
        <v>1386</v>
      </c>
      <c r="D169" s="96" t="s">
        <v>1372</v>
      </c>
      <c r="E169" s="96" t="s">
        <v>847</v>
      </c>
      <c r="G169" s="96" t="str">
        <f t="shared" si="2"/>
        <v>3</v>
      </c>
    </row>
    <row r="170" spans="1:8" ht="12.75" customHeight="1" x14ac:dyDescent="0.2">
      <c r="A170" s="96" t="s">
        <v>1388</v>
      </c>
      <c r="B170" s="96" t="s">
        <v>1389</v>
      </c>
      <c r="C170" s="96" t="s">
        <v>1388</v>
      </c>
      <c r="D170" s="96" t="s">
        <v>1372</v>
      </c>
      <c r="E170" s="101" t="s">
        <v>837</v>
      </c>
      <c r="G170" s="96" t="str">
        <f t="shared" si="2"/>
        <v>3</v>
      </c>
    </row>
    <row r="171" spans="1:8" ht="12.75" customHeight="1" x14ac:dyDescent="0.2">
      <c r="A171" s="96" t="s">
        <v>1390</v>
      </c>
      <c r="B171" s="96" t="s">
        <v>1391</v>
      </c>
      <c r="C171" s="96" t="s">
        <v>1392</v>
      </c>
      <c r="D171" s="96" t="s">
        <v>1379</v>
      </c>
      <c r="E171" s="101" t="s">
        <v>829</v>
      </c>
      <c r="G171" s="96" t="str">
        <f t="shared" si="2"/>
        <v>3</v>
      </c>
      <c r="H171" s="96" t="s">
        <v>1363</v>
      </c>
    </row>
    <row r="172" spans="1:8" ht="12.75" customHeight="1" x14ac:dyDescent="0.2">
      <c r="A172" s="96" t="s">
        <v>1392</v>
      </c>
      <c r="B172" s="96" t="s">
        <v>1393</v>
      </c>
      <c r="C172" s="96" t="s">
        <v>1392</v>
      </c>
      <c r="D172" s="96" t="s">
        <v>1372</v>
      </c>
      <c r="E172" s="96" t="s">
        <v>833</v>
      </c>
      <c r="G172" s="96" t="str">
        <f t="shared" si="2"/>
        <v>3</v>
      </c>
      <c r="H172" s="96" t="s">
        <v>1363</v>
      </c>
    </row>
    <row r="173" spans="1:8" ht="12.75" customHeight="1" x14ac:dyDescent="0.2">
      <c r="A173" s="96" t="s">
        <v>1394</v>
      </c>
      <c r="B173" s="96" t="s">
        <v>1395</v>
      </c>
      <c r="C173" s="96" t="s">
        <v>1394</v>
      </c>
      <c r="D173" s="96" t="s">
        <v>1343</v>
      </c>
      <c r="E173" s="101" t="s">
        <v>843</v>
      </c>
      <c r="G173" s="96" t="str">
        <f t="shared" si="2"/>
        <v>3</v>
      </c>
    </row>
    <row r="174" spans="1:8" ht="12.75" customHeight="1" x14ac:dyDescent="0.2">
      <c r="A174" s="96" t="s">
        <v>1396</v>
      </c>
      <c r="B174" s="96" t="s">
        <v>1397</v>
      </c>
      <c r="C174" s="96" t="s">
        <v>1396</v>
      </c>
      <c r="D174" s="96" t="s">
        <v>1372</v>
      </c>
      <c r="E174" s="101" t="s">
        <v>843</v>
      </c>
      <c r="G174" s="96" t="str">
        <f t="shared" si="2"/>
        <v>3</v>
      </c>
    </row>
    <row r="175" spans="1:8" ht="12.75" customHeight="1" x14ac:dyDescent="0.2">
      <c r="A175" s="96" t="s">
        <v>1398</v>
      </c>
      <c r="B175" s="96" t="s">
        <v>1399</v>
      </c>
      <c r="C175" s="96" t="s">
        <v>1398</v>
      </c>
      <c r="D175" s="96" t="s">
        <v>1372</v>
      </c>
      <c r="E175" s="101" t="s">
        <v>843</v>
      </c>
      <c r="G175" s="96" t="str">
        <f t="shared" si="2"/>
        <v>3</v>
      </c>
    </row>
    <row r="176" spans="1:8" ht="12.75" customHeight="1" x14ac:dyDescent="0.2">
      <c r="A176" s="96" t="s">
        <v>1400</v>
      </c>
      <c r="B176" s="96" t="s">
        <v>1401</v>
      </c>
      <c r="C176" s="96" t="s">
        <v>1400</v>
      </c>
      <c r="D176" s="96" t="s">
        <v>1372</v>
      </c>
      <c r="E176" s="101" t="s">
        <v>843</v>
      </c>
      <c r="G176" s="96" t="str">
        <f t="shared" si="2"/>
        <v>3</v>
      </c>
    </row>
    <row r="177" spans="1:8" ht="12.75" customHeight="1" x14ac:dyDescent="0.2">
      <c r="A177" s="96" t="s">
        <v>1402</v>
      </c>
      <c r="B177" s="96" t="s">
        <v>1403</v>
      </c>
      <c r="C177" s="96" t="s">
        <v>1402</v>
      </c>
      <c r="D177" s="96" t="s">
        <v>1343</v>
      </c>
      <c r="E177" s="101" t="s">
        <v>843</v>
      </c>
      <c r="G177" s="96" t="str">
        <f t="shared" si="2"/>
        <v>3</v>
      </c>
    </row>
    <row r="178" spans="1:8" ht="12.75" customHeight="1" x14ac:dyDescent="0.2">
      <c r="A178" s="96" t="s">
        <v>1404</v>
      </c>
      <c r="B178" s="96" t="s">
        <v>1405</v>
      </c>
      <c r="C178" s="96" t="s">
        <v>1404</v>
      </c>
      <c r="D178" s="96" t="s">
        <v>1372</v>
      </c>
      <c r="E178" s="101" t="s">
        <v>1406</v>
      </c>
      <c r="G178" s="96" t="str">
        <f t="shared" si="2"/>
        <v>3</v>
      </c>
    </row>
    <row r="179" spans="1:8" ht="12.75" customHeight="1" x14ac:dyDescent="0.2">
      <c r="A179" s="96" t="s">
        <v>1407</v>
      </c>
      <c r="B179" s="96" t="s">
        <v>1408</v>
      </c>
      <c r="C179" s="96" t="s">
        <v>1407</v>
      </c>
      <c r="D179" s="96" t="s">
        <v>1372</v>
      </c>
      <c r="E179" s="101" t="s">
        <v>1406</v>
      </c>
      <c r="G179" s="96" t="str">
        <f t="shared" si="2"/>
        <v>3</v>
      </c>
      <c r="H179" s="96" t="s">
        <v>1363</v>
      </c>
    </row>
    <row r="180" spans="1:8" ht="12.75" customHeight="1" x14ac:dyDescent="0.2">
      <c r="A180" s="96" t="s">
        <v>1409</v>
      </c>
      <c r="B180" s="96" t="s">
        <v>1410</v>
      </c>
      <c r="C180" s="96" t="s">
        <v>1409</v>
      </c>
      <c r="D180" s="96" t="s">
        <v>1372</v>
      </c>
      <c r="E180" s="96" t="s">
        <v>833</v>
      </c>
      <c r="G180" s="96" t="str">
        <f t="shared" si="2"/>
        <v>3</v>
      </c>
    </row>
    <row r="181" spans="1:8" ht="12.75" customHeight="1" x14ac:dyDescent="0.2">
      <c r="A181" s="96" t="s">
        <v>1411</v>
      </c>
      <c r="B181" s="96" t="s">
        <v>1412</v>
      </c>
      <c r="C181" s="96" t="s">
        <v>1411</v>
      </c>
      <c r="D181" s="96" t="s">
        <v>1372</v>
      </c>
      <c r="E181" s="96" t="s">
        <v>833</v>
      </c>
      <c r="G181" s="96" t="str">
        <f t="shared" si="2"/>
        <v>3</v>
      </c>
      <c r="H181" s="96" t="s">
        <v>1363</v>
      </c>
    </row>
    <row r="182" spans="1:8" ht="12.75" customHeight="1" x14ac:dyDescent="0.2">
      <c r="A182" s="96" t="s">
        <v>1413</v>
      </c>
      <c r="B182" s="96" t="s">
        <v>1414</v>
      </c>
      <c r="C182" s="96" t="s">
        <v>1413</v>
      </c>
      <c r="D182" s="96" t="s">
        <v>1343</v>
      </c>
      <c r="E182" s="101" t="s">
        <v>835</v>
      </c>
      <c r="G182" s="96" t="str">
        <f t="shared" si="2"/>
        <v>3</v>
      </c>
    </row>
    <row r="183" spans="1:8" ht="12.75" customHeight="1" x14ac:dyDescent="0.2">
      <c r="A183" s="96" t="s">
        <v>1415</v>
      </c>
      <c r="B183" s="96" t="s">
        <v>1416</v>
      </c>
      <c r="C183" s="96" t="s">
        <v>1415</v>
      </c>
      <c r="D183" s="96" t="s">
        <v>1343</v>
      </c>
      <c r="E183" s="101" t="s">
        <v>835</v>
      </c>
      <c r="G183" s="96" t="str">
        <f t="shared" si="2"/>
        <v>3</v>
      </c>
      <c r="H183" s="96" t="s">
        <v>1363</v>
      </c>
    </row>
    <row r="184" spans="1:8" ht="12.75" customHeight="1" x14ac:dyDescent="0.2">
      <c r="A184" s="96" t="s">
        <v>1417</v>
      </c>
      <c r="B184" s="96" t="s">
        <v>1418</v>
      </c>
      <c r="C184" s="96" t="s">
        <v>1417</v>
      </c>
      <c r="D184" s="96" t="s">
        <v>1343</v>
      </c>
      <c r="E184" s="101" t="s">
        <v>828</v>
      </c>
      <c r="G184" s="96" t="str">
        <f t="shared" si="2"/>
        <v>3</v>
      </c>
    </row>
    <row r="185" spans="1:8" ht="12.75" customHeight="1" x14ac:dyDescent="0.2">
      <c r="A185" s="96" t="s">
        <v>1419</v>
      </c>
      <c r="B185" s="96" t="s">
        <v>1420</v>
      </c>
      <c r="C185" s="96" t="s">
        <v>1421</v>
      </c>
      <c r="D185" s="96" t="s">
        <v>1343</v>
      </c>
      <c r="E185" s="101" t="s">
        <v>828</v>
      </c>
      <c r="G185" s="96" t="str">
        <f t="shared" si="2"/>
        <v>3</v>
      </c>
    </row>
    <row r="186" spans="1:8" ht="12.75" customHeight="1" x14ac:dyDescent="0.2">
      <c r="A186" s="96" t="s">
        <v>1422</v>
      </c>
      <c r="B186" s="96" t="s">
        <v>1423</v>
      </c>
      <c r="C186" s="96" t="s">
        <v>1421</v>
      </c>
      <c r="D186" s="96" t="s">
        <v>1343</v>
      </c>
      <c r="E186" s="101" t="s">
        <v>846</v>
      </c>
      <c r="G186" s="96" t="str">
        <f t="shared" si="2"/>
        <v>3</v>
      </c>
    </row>
    <row r="187" spans="1:8" ht="12.75" customHeight="1" x14ac:dyDescent="0.2">
      <c r="A187" s="96" t="s">
        <v>1424</v>
      </c>
      <c r="B187" s="96" t="s">
        <v>1425</v>
      </c>
      <c r="C187" s="96" t="s">
        <v>1424</v>
      </c>
      <c r="D187" s="96" t="s">
        <v>1379</v>
      </c>
      <c r="E187" s="96" t="s">
        <v>830</v>
      </c>
      <c r="G187" s="96" t="str">
        <f t="shared" si="2"/>
        <v>3</v>
      </c>
    </row>
    <row r="188" spans="1:8" ht="12.75" customHeight="1" x14ac:dyDescent="0.2">
      <c r="A188" s="96" t="s">
        <v>1426</v>
      </c>
      <c r="B188" s="96" t="s">
        <v>1427</v>
      </c>
      <c r="C188" s="96" t="s">
        <v>1426</v>
      </c>
      <c r="D188" s="96" t="s">
        <v>1372</v>
      </c>
      <c r="E188" s="101" t="s">
        <v>834</v>
      </c>
      <c r="G188" s="96" t="str">
        <f t="shared" si="2"/>
        <v>3</v>
      </c>
    </row>
    <row r="189" spans="1:8" ht="12.75" customHeight="1" x14ac:dyDescent="0.2">
      <c r="A189" s="96" t="s">
        <v>1428</v>
      </c>
      <c r="B189" s="96" t="s">
        <v>1429</v>
      </c>
      <c r="C189" s="96" t="s">
        <v>1426</v>
      </c>
      <c r="D189" s="96" t="s">
        <v>1379</v>
      </c>
      <c r="E189" s="96" t="s">
        <v>1430</v>
      </c>
      <c r="G189" s="96" t="str">
        <f t="shared" si="2"/>
        <v>3</v>
      </c>
    </row>
    <row r="190" spans="1:8" ht="12.75" customHeight="1" x14ac:dyDescent="0.2">
      <c r="A190" s="96" t="s">
        <v>1431</v>
      </c>
      <c r="B190" s="96" t="s">
        <v>1432</v>
      </c>
      <c r="C190" s="96" t="s">
        <v>1426</v>
      </c>
      <c r="D190" s="96" t="s">
        <v>1372</v>
      </c>
      <c r="E190" s="101" t="s">
        <v>834</v>
      </c>
      <c r="G190" s="96" t="str">
        <f t="shared" si="2"/>
        <v>3</v>
      </c>
    </row>
    <row r="191" spans="1:8" ht="12.75" customHeight="1" x14ac:dyDescent="0.2">
      <c r="A191" s="96" t="s">
        <v>1433</v>
      </c>
      <c r="B191" s="96" t="s">
        <v>1434</v>
      </c>
      <c r="C191" s="96" t="s">
        <v>1426</v>
      </c>
      <c r="D191" s="96" t="s">
        <v>1372</v>
      </c>
      <c r="E191" s="96" t="s">
        <v>848</v>
      </c>
      <c r="G191" s="96" t="str">
        <f t="shared" si="2"/>
        <v>3</v>
      </c>
    </row>
    <row r="192" spans="1:8" ht="12.75" customHeight="1" x14ac:dyDescent="0.2">
      <c r="A192" s="96" t="s">
        <v>1435</v>
      </c>
      <c r="B192" s="96" t="s">
        <v>1436</v>
      </c>
      <c r="C192" s="96" t="s">
        <v>1426</v>
      </c>
      <c r="D192" s="96" t="s">
        <v>1372</v>
      </c>
      <c r="E192" s="101" t="s">
        <v>838</v>
      </c>
      <c r="G192" s="96" t="str">
        <f t="shared" si="2"/>
        <v>3</v>
      </c>
    </row>
    <row r="193" spans="1:7" ht="12.75" customHeight="1" x14ac:dyDescent="0.2">
      <c r="A193" s="96" t="s">
        <v>1437</v>
      </c>
      <c r="B193" s="96" t="s">
        <v>1438</v>
      </c>
      <c r="C193" s="96" t="s">
        <v>1437</v>
      </c>
      <c r="D193" s="96" t="s">
        <v>1343</v>
      </c>
      <c r="E193" s="96" t="s">
        <v>1439</v>
      </c>
      <c r="G193" s="96" t="str">
        <f t="shared" si="2"/>
        <v>3</v>
      </c>
    </row>
    <row r="194" spans="1:7" ht="12.75" customHeight="1" x14ac:dyDescent="0.2">
      <c r="A194" s="96" t="s">
        <v>1440</v>
      </c>
      <c r="B194" s="96" t="s">
        <v>1441</v>
      </c>
      <c r="C194" s="96" t="s">
        <v>1437</v>
      </c>
      <c r="D194" s="96" t="s">
        <v>1343</v>
      </c>
      <c r="E194" s="96" t="s">
        <v>1439</v>
      </c>
      <c r="G194" s="96" t="str">
        <f t="shared" ref="G194:G257" si="3">LEFT(A194)</f>
        <v>3</v>
      </c>
    </row>
    <row r="195" spans="1:7" ht="12.75" customHeight="1" x14ac:dyDescent="0.2">
      <c r="A195" s="96" t="s">
        <v>1442</v>
      </c>
      <c r="B195" s="96" t="s">
        <v>1443</v>
      </c>
      <c r="C195" s="96" t="s">
        <v>1437</v>
      </c>
      <c r="D195" s="96" t="s">
        <v>1343</v>
      </c>
      <c r="E195" s="96" t="s">
        <v>1439</v>
      </c>
      <c r="G195" s="96" t="str">
        <f t="shared" si="3"/>
        <v>3</v>
      </c>
    </row>
    <row r="196" spans="1:7" ht="12.75" customHeight="1" x14ac:dyDescent="0.2">
      <c r="A196" s="96" t="s">
        <v>1444</v>
      </c>
      <c r="B196" s="96" t="s">
        <v>1445</v>
      </c>
      <c r="C196" s="96" t="s">
        <v>1437</v>
      </c>
      <c r="D196" s="96" t="s">
        <v>1379</v>
      </c>
      <c r="E196" s="96" t="s">
        <v>1439</v>
      </c>
      <c r="G196" s="96" t="str">
        <f t="shared" si="3"/>
        <v>3</v>
      </c>
    </row>
    <row r="197" spans="1:7" ht="12.75" customHeight="1" x14ac:dyDescent="0.2">
      <c r="A197" s="96" t="s">
        <v>1446</v>
      </c>
      <c r="B197" s="96" t="s">
        <v>1447</v>
      </c>
      <c r="C197" s="96" t="s">
        <v>1437</v>
      </c>
      <c r="D197" s="96" t="s">
        <v>1372</v>
      </c>
      <c r="E197" s="96" t="s">
        <v>1439</v>
      </c>
      <c r="G197" s="96" t="str">
        <f t="shared" si="3"/>
        <v>3</v>
      </c>
    </row>
    <row r="198" spans="1:7" ht="12.75" customHeight="1" x14ac:dyDescent="0.2">
      <c r="A198" s="96" t="s">
        <v>1448</v>
      </c>
      <c r="B198" s="96" t="s">
        <v>1449</v>
      </c>
      <c r="C198" s="96" t="s">
        <v>1437</v>
      </c>
      <c r="D198" s="96" t="s">
        <v>1372</v>
      </c>
      <c r="E198" s="96" t="s">
        <v>1439</v>
      </c>
      <c r="G198" s="96" t="str">
        <f t="shared" si="3"/>
        <v>3</v>
      </c>
    </row>
    <row r="199" spans="1:7" ht="12.75" customHeight="1" x14ac:dyDescent="0.2">
      <c r="A199" s="96" t="s">
        <v>1450</v>
      </c>
      <c r="B199" s="96" t="s">
        <v>1451</v>
      </c>
      <c r="C199" s="96" t="s">
        <v>1437</v>
      </c>
      <c r="D199" s="96" t="s">
        <v>1372</v>
      </c>
      <c r="E199" s="96" t="s">
        <v>1439</v>
      </c>
      <c r="G199" s="96" t="str">
        <f t="shared" si="3"/>
        <v>3</v>
      </c>
    </row>
    <row r="200" spans="1:7" ht="12.75" customHeight="1" x14ac:dyDescent="0.2">
      <c r="A200" s="96" t="s">
        <v>1452</v>
      </c>
      <c r="B200" s="96" t="s">
        <v>1453</v>
      </c>
      <c r="C200" s="96" t="s">
        <v>1437</v>
      </c>
      <c r="D200" s="96" t="s">
        <v>1372</v>
      </c>
      <c r="E200" s="96" t="s">
        <v>1439</v>
      </c>
      <c r="G200" s="96" t="str">
        <f t="shared" si="3"/>
        <v>3</v>
      </c>
    </row>
    <row r="201" spans="1:7" ht="12.75" customHeight="1" x14ac:dyDescent="0.2">
      <c r="A201" s="96" t="s">
        <v>1454</v>
      </c>
      <c r="B201" s="96" t="s">
        <v>1455</v>
      </c>
      <c r="C201" s="96" t="s">
        <v>1437</v>
      </c>
      <c r="D201" s="96" t="s">
        <v>1372</v>
      </c>
      <c r="E201" s="96" t="s">
        <v>1439</v>
      </c>
      <c r="G201" s="96" t="str">
        <f t="shared" si="3"/>
        <v>3</v>
      </c>
    </row>
    <row r="202" spans="1:7" ht="12.75" customHeight="1" x14ac:dyDescent="0.2">
      <c r="A202" s="96" t="s">
        <v>1456</v>
      </c>
      <c r="B202" s="96" t="s">
        <v>1457</v>
      </c>
      <c r="C202" s="96" t="s">
        <v>1456</v>
      </c>
      <c r="D202" s="96" t="s">
        <v>1372</v>
      </c>
      <c r="E202" s="101" t="s">
        <v>840</v>
      </c>
      <c r="G202" s="96" t="str">
        <f t="shared" si="3"/>
        <v>3</v>
      </c>
    </row>
    <row r="203" spans="1:7" ht="12.75" customHeight="1" x14ac:dyDescent="0.2">
      <c r="A203" s="96" t="s">
        <v>1458</v>
      </c>
      <c r="B203" s="96" t="s">
        <v>1459</v>
      </c>
      <c r="C203" s="96" t="s">
        <v>1458</v>
      </c>
      <c r="D203" s="96" t="s">
        <v>1372</v>
      </c>
      <c r="E203" s="101" t="s">
        <v>834</v>
      </c>
      <c r="G203" s="96" t="str">
        <f t="shared" si="3"/>
        <v>3</v>
      </c>
    </row>
    <row r="204" spans="1:7" ht="12.75" customHeight="1" x14ac:dyDescent="0.2">
      <c r="A204" s="96" t="s">
        <v>1460</v>
      </c>
      <c r="B204" s="96" t="s">
        <v>1461</v>
      </c>
      <c r="C204" s="96" t="s">
        <v>1460</v>
      </c>
      <c r="D204" s="96" t="s">
        <v>1343</v>
      </c>
      <c r="E204" s="101" t="s">
        <v>1462</v>
      </c>
      <c r="G204" s="96" t="str">
        <f t="shared" si="3"/>
        <v>3</v>
      </c>
    </row>
    <row r="205" spans="1:7" ht="12.75" customHeight="1" x14ac:dyDescent="0.2">
      <c r="A205" s="96" t="s">
        <v>1463</v>
      </c>
      <c r="B205" s="96" t="s">
        <v>1464</v>
      </c>
      <c r="C205" s="96" t="s">
        <v>1463</v>
      </c>
      <c r="D205" s="96" t="s">
        <v>1465</v>
      </c>
      <c r="E205" s="101" t="s">
        <v>905</v>
      </c>
      <c r="G205" s="96" t="str">
        <f t="shared" si="3"/>
        <v>4</v>
      </c>
    </row>
    <row r="206" spans="1:7" ht="12.75" customHeight="1" x14ac:dyDescent="0.2">
      <c r="A206" s="96" t="s">
        <v>1466</v>
      </c>
      <c r="B206" s="96" t="s">
        <v>1467</v>
      </c>
      <c r="C206" s="96" t="s">
        <v>1466</v>
      </c>
      <c r="D206" s="96" t="s">
        <v>1468</v>
      </c>
      <c r="E206" s="101" t="s">
        <v>908</v>
      </c>
      <c r="G206" s="96" t="str">
        <f t="shared" si="3"/>
        <v>4</v>
      </c>
    </row>
    <row r="207" spans="1:7" ht="12.75" customHeight="1" x14ac:dyDescent="0.2">
      <c r="A207" s="96" t="s">
        <v>1469</v>
      </c>
      <c r="B207" s="96" t="s">
        <v>1470</v>
      </c>
      <c r="C207" s="96" t="s">
        <v>1469</v>
      </c>
      <c r="D207" s="96" t="s">
        <v>1465</v>
      </c>
      <c r="E207" s="101" t="s">
        <v>905</v>
      </c>
      <c r="G207" s="96" t="str">
        <f t="shared" si="3"/>
        <v>4</v>
      </c>
    </row>
    <row r="208" spans="1:7" ht="12.75" customHeight="1" x14ac:dyDescent="0.2">
      <c r="A208" s="96" t="s">
        <v>1471</v>
      </c>
      <c r="B208" s="96" t="s">
        <v>1472</v>
      </c>
      <c r="C208" s="96" t="s">
        <v>1471</v>
      </c>
      <c r="D208" s="96" t="s">
        <v>1468</v>
      </c>
      <c r="E208" s="101" t="s">
        <v>908</v>
      </c>
      <c r="G208" s="96" t="str">
        <f t="shared" si="3"/>
        <v>4</v>
      </c>
    </row>
    <row r="209" spans="1:7" ht="12.75" customHeight="1" x14ac:dyDescent="0.2">
      <c r="A209" s="96" t="s">
        <v>1473</v>
      </c>
      <c r="B209" s="96" t="s">
        <v>1474</v>
      </c>
      <c r="C209" s="96" t="s">
        <v>1473</v>
      </c>
      <c r="D209" s="96" t="s">
        <v>1465</v>
      </c>
      <c r="E209" s="101" t="s">
        <v>905</v>
      </c>
      <c r="G209" s="96" t="str">
        <f t="shared" si="3"/>
        <v>4</v>
      </c>
    </row>
    <row r="210" spans="1:7" ht="12.75" customHeight="1" x14ac:dyDescent="0.2">
      <c r="A210" s="96" t="s">
        <v>1475</v>
      </c>
      <c r="B210" s="96" t="s">
        <v>1476</v>
      </c>
      <c r="C210" s="96" t="s">
        <v>1477</v>
      </c>
      <c r="D210" s="96" t="s">
        <v>1478</v>
      </c>
      <c r="E210" s="96" t="s">
        <v>849</v>
      </c>
      <c r="G210" s="96" t="str">
        <f t="shared" si="3"/>
        <v>4</v>
      </c>
    </row>
    <row r="211" spans="1:7" ht="12.75" customHeight="1" x14ac:dyDescent="0.2">
      <c r="A211" s="96" t="s">
        <v>1477</v>
      </c>
      <c r="B211" s="96" t="s">
        <v>1479</v>
      </c>
      <c r="C211" s="96" t="s">
        <v>1477</v>
      </c>
      <c r="D211" s="96" t="s">
        <v>1478</v>
      </c>
      <c r="E211" s="96">
        <v>0</v>
      </c>
      <c r="G211" s="96" t="str">
        <f t="shared" si="3"/>
        <v>4</v>
      </c>
    </row>
    <row r="212" spans="1:7" ht="12.75" customHeight="1" x14ac:dyDescent="0.2">
      <c r="A212" s="96" t="s">
        <v>1480</v>
      </c>
      <c r="B212" s="96" t="s">
        <v>1481</v>
      </c>
      <c r="C212" s="96" t="s">
        <v>1477</v>
      </c>
      <c r="D212" s="96" t="s">
        <v>1194</v>
      </c>
      <c r="E212" s="103" t="s">
        <v>1482</v>
      </c>
      <c r="G212" s="96" t="str">
        <f t="shared" si="3"/>
        <v>4</v>
      </c>
    </row>
    <row r="213" spans="1:7" ht="12.75" customHeight="1" x14ac:dyDescent="0.2">
      <c r="A213" s="96" t="s">
        <v>1483</v>
      </c>
      <c r="B213" s="96" t="s">
        <v>1484</v>
      </c>
      <c r="C213" s="96" t="s">
        <v>1477</v>
      </c>
      <c r="D213" s="96" t="s">
        <v>1197</v>
      </c>
      <c r="E213" s="101" t="s">
        <v>789</v>
      </c>
      <c r="G213" s="96" t="str">
        <f t="shared" si="3"/>
        <v>4</v>
      </c>
    </row>
    <row r="214" spans="1:7" ht="12.75" customHeight="1" x14ac:dyDescent="0.2">
      <c r="A214" s="96" t="s">
        <v>1485</v>
      </c>
      <c r="B214" s="96" t="s">
        <v>1486</v>
      </c>
      <c r="C214" s="96" t="s">
        <v>1477</v>
      </c>
      <c r="D214" s="96" t="s">
        <v>1487</v>
      </c>
      <c r="E214" s="96" t="s">
        <v>859</v>
      </c>
      <c r="G214" s="96" t="str">
        <f t="shared" si="3"/>
        <v>4</v>
      </c>
    </row>
    <row r="215" spans="1:7" ht="12.75" customHeight="1" x14ac:dyDescent="0.2">
      <c r="A215" s="96" t="s">
        <v>1488</v>
      </c>
      <c r="B215" s="96" t="s">
        <v>1489</v>
      </c>
      <c r="C215" s="96" t="s">
        <v>1490</v>
      </c>
      <c r="D215" s="96" t="s">
        <v>1487</v>
      </c>
      <c r="E215" s="101" t="s">
        <v>857</v>
      </c>
      <c r="G215" s="96" t="str">
        <f t="shared" si="3"/>
        <v>4</v>
      </c>
    </row>
    <row r="216" spans="1:7" ht="12.75" customHeight="1" x14ac:dyDescent="0.2">
      <c r="A216" s="96" t="s">
        <v>1491</v>
      </c>
      <c r="B216" s="96" t="s">
        <v>1492</v>
      </c>
      <c r="C216" s="96" t="s">
        <v>1490</v>
      </c>
      <c r="D216" s="96" t="s">
        <v>1487</v>
      </c>
      <c r="E216" s="101" t="s">
        <v>857</v>
      </c>
      <c r="G216" s="96" t="str">
        <f t="shared" si="3"/>
        <v>4</v>
      </c>
    </row>
    <row r="217" spans="1:7" ht="12.75" customHeight="1" x14ac:dyDescent="0.2">
      <c r="A217" s="96" t="s">
        <v>1493</v>
      </c>
      <c r="B217" s="96" t="s">
        <v>1494</v>
      </c>
      <c r="C217" s="96" t="s">
        <v>1493</v>
      </c>
      <c r="D217" s="96" t="s">
        <v>1487</v>
      </c>
      <c r="E217" s="101" t="s">
        <v>857</v>
      </c>
      <c r="G217" s="96" t="str">
        <f t="shared" si="3"/>
        <v>4</v>
      </c>
    </row>
    <row r="218" spans="1:7" ht="12.75" customHeight="1" x14ac:dyDescent="0.2">
      <c r="A218" s="96" t="s">
        <v>1495</v>
      </c>
      <c r="B218" s="96" t="s">
        <v>1496</v>
      </c>
      <c r="C218" s="96" t="s">
        <v>1495</v>
      </c>
      <c r="D218" s="96" t="s">
        <v>1487</v>
      </c>
      <c r="E218" s="101" t="s">
        <v>857</v>
      </c>
      <c r="G218" s="96" t="str">
        <f t="shared" si="3"/>
        <v>4</v>
      </c>
    </row>
    <row r="219" spans="1:7" ht="12.75" customHeight="1" x14ac:dyDescent="0.2">
      <c r="A219" s="96" t="s">
        <v>1497</v>
      </c>
      <c r="B219" s="96" t="s">
        <v>1498</v>
      </c>
      <c r="C219" s="96" t="s">
        <v>1497</v>
      </c>
      <c r="D219" s="96" t="s">
        <v>1499</v>
      </c>
      <c r="E219" s="101" t="s">
        <v>903</v>
      </c>
      <c r="G219" s="96" t="str">
        <f t="shared" si="3"/>
        <v>4</v>
      </c>
    </row>
    <row r="220" spans="1:7" ht="12.75" customHeight="1" x14ac:dyDescent="0.2">
      <c r="A220" s="96" t="s">
        <v>1500</v>
      </c>
      <c r="B220" s="96" t="s">
        <v>1501</v>
      </c>
      <c r="C220" s="96" t="s">
        <v>1500</v>
      </c>
      <c r="D220" s="96" t="s">
        <v>1108</v>
      </c>
      <c r="E220" s="96" t="s">
        <v>914</v>
      </c>
      <c r="F220" s="96" t="s">
        <v>912</v>
      </c>
      <c r="G220" s="96" t="str">
        <f t="shared" si="3"/>
        <v>4</v>
      </c>
    </row>
    <row r="221" spans="1:7" ht="12.75" customHeight="1" x14ac:dyDescent="0.2">
      <c r="A221" s="96" t="s">
        <v>1502</v>
      </c>
      <c r="B221" s="96" t="s">
        <v>1503</v>
      </c>
      <c r="C221" s="96" t="s">
        <v>1502</v>
      </c>
      <c r="D221" s="96" t="s">
        <v>1108</v>
      </c>
      <c r="E221" s="96" t="s">
        <v>914</v>
      </c>
      <c r="F221" s="96" t="s">
        <v>912</v>
      </c>
      <c r="G221" s="96" t="str">
        <f t="shared" si="3"/>
        <v>4</v>
      </c>
    </row>
    <row r="222" spans="1:7" ht="12.75" customHeight="1" x14ac:dyDescent="0.2">
      <c r="A222" s="96" t="s">
        <v>1504</v>
      </c>
      <c r="B222" s="96" t="s">
        <v>1505</v>
      </c>
      <c r="C222" s="96" t="s">
        <v>1504</v>
      </c>
      <c r="D222" s="96" t="s">
        <v>1108</v>
      </c>
      <c r="E222" s="96" t="s">
        <v>914</v>
      </c>
      <c r="F222" s="96" t="s">
        <v>912</v>
      </c>
      <c r="G222" s="96" t="str">
        <f t="shared" si="3"/>
        <v>4</v>
      </c>
    </row>
    <row r="223" spans="1:7" ht="12.75" customHeight="1" x14ac:dyDescent="0.2">
      <c r="A223" s="96" t="s">
        <v>1506</v>
      </c>
      <c r="B223" s="96" t="s">
        <v>1507</v>
      </c>
      <c r="C223" s="96" t="s">
        <v>1506</v>
      </c>
      <c r="D223" s="96" t="s">
        <v>1508</v>
      </c>
      <c r="E223" s="96" t="s">
        <v>872</v>
      </c>
      <c r="F223" s="96" t="s">
        <v>872</v>
      </c>
      <c r="G223" s="96" t="str">
        <f t="shared" si="3"/>
        <v>4</v>
      </c>
    </row>
    <row r="224" spans="1:7" ht="12.75" customHeight="1" x14ac:dyDescent="0.2">
      <c r="A224" s="96" t="s">
        <v>1509</v>
      </c>
      <c r="B224" s="96" t="s">
        <v>1510</v>
      </c>
      <c r="C224" s="96" t="s">
        <v>1509</v>
      </c>
      <c r="D224" s="96" t="s">
        <v>1108</v>
      </c>
      <c r="E224" s="96" t="s">
        <v>914</v>
      </c>
      <c r="F224" s="96" t="s">
        <v>912</v>
      </c>
      <c r="G224" s="96" t="str">
        <f t="shared" si="3"/>
        <v>4</v>
      </c>
    </row>
    <row r="225" spans="1:7" ht="12.75" customHeight="1" x14ac:dyDescent="0.2">
      <c r="A225" s="96" t="s">
        <v>1511</v>
      </c>
      <c r="B225" s="96" t="s">
        <v>1512</v>
      </c>
      <c r="C225" s="96" t="s">
        <v>1511</v>
      </c>
      <c r="D225" s="96" t="s">
        <v>1108</v>
      </c>
      <c r="E225" s="96" t="s">
        <v>914</v>
      </c>
      <c r="F225" s="96" t="s">
        <v>912</v>
      </c>
      <c r="G225" s="96" t="str">
        <f t="shared" si="3"/>
        <v>4</v>
      </c>
    </row>
    <row r="226" spans="1:7" ht="12.75" customHeight="1" x14ac:dyDescent="0.2">
      <c r="A226" s="96" t="s">
        <v>1513</v>
      </c>
      <c r="B226" s="96" t="s">
        <v>1514</v>
      </c>
      <c r="C226" s="96" t="s">
        <v>1515</v>
      </c>
      <c r="D226" s="96" t="s">
        <v>1508</v>
      </c>
      <c r="E226" s="96" t="s">
        <v>872</v>
      </c>
      <c r="F226" s="96" t="s">
        <v>872</v>
      </c>
      <c r="G226" s="96" t="str">
        <f t="shared" si="3"/>
        <v>4</v>
      </c>
    </row>
    <row r="227" spans="1:7" ht="12.75" customHeight="1" x14ac:dyDescent="0.2">
      <c r="A227" s="96" t="s">
        <v>1516</v>
      </c>
      <c r="B227" s="96" t="s">
        <v>1517</v>
      </c>
      <c r="C227" s="96" t="s">
        <v>1515</v>
      </c>
      <c r="D227" s="96" t="s">
        <v>1108</v>
      </c>
      <c r="E227" s="96" t="s">
        <v>917</v>
      </c>
      <c r="F227" s="96" t="s">
        <v>912</v>
      </c>
      <c r="G227" s="96" t="str">
        <f t="shared" si="3"/>
        <v>4</v>
      </c>
    </row>
    <row r="228" spans="1:7" ht="12.75" customHeight="1" x14ac:dyDescent="0.2">
      <c r="A228" s="96" t="s">
        <v>1518</v>
      </c>
      <c r="B228" s="104" t="s">
        <v>1519</v>
      </c>
      <c r="C228" s="96" t="s">
        <v>1518</v>
      </c>
      <c r="D228" s="96" t="s">
        <v>1108</v>
      </c>
      <c r="E228" s="96" t="s">
        <v>917</v>
      </c>
      <c r="F228" s="96" t="s">
        <v>912</v>
      </c>
      <c r="G228" s="96" t="str">
        <f t="shared" si="3"/>
        <v>4</v>
      </c>
    </row>
    <row r="229" spans="1:7" ht="12.75" customHeight="1" x14ac:dyDescent="0.2">
      <c r="A229" s="96" t="s">
        <v>1520</v>
      </c>
      <c r="B229" s="104" t="s">
        <v>1519</v>
      </c>
      <c r="C229" s="96" t="s">
        <v>1518</v>
      </c>
      <c r="D229" s="96" t="s">
        <v>1108</v>
      </c>
      <c r="E229" s="96" t="s">
        <v>917</v>
      </c>
      <c r="F229" s="96" t="s">
        <v>912</v>
      </c>
      <c r="G229" s="96" t="str">
        <f t="shared" si="3"/>
        <v>4</v>
      </c>
    </row>
    <row r="230" spans="1:7" x14ac:dyDescent="0.2">
      <c r="A230" s="96" t="s">
        <v>1521</v>
      </c>
      <c r="B230" s="104" t="s">
        <v>1522</v>
      </c>
      <c r="C230" s="96" t="s">
        <v>1518</v>
      </c>
      <c r="D230" s="96" t="s">
        <v>1108</v>
      </c>
      <c r="E230" s="96" t="s">
        <v>917</v>
      </c>
      <c r="F230" s="96" t="s">
        <v>912</v>
      </c>
      <c r="G230" s="96" t="str">
        <f t="shared" si="3"/>
        <v>4</v>
      </c>
    </row>
    <row r="231" spans="1:7" s="104" customFormat="1" ht="12.75" customHeight="1" x14ac:dyDescent="0.2">
      <c r="A231" s="96" t="s">
        <v>1523</v>
      </c>
      <c r="B231" s="104" t="s">
        <v>1524</v>
      </c>
      <c r="C231" s="96" t="s">
        <v>1518</v>
      </c>
      <c r="D231" s="96" t="s">
        <v>1108</v>
      </c>
      <c r="E231" s="96" t="s">
        <v>917</v>
      </c>
      <c r="F231" s="96" t="s">
        <v>912</v>
      </c>
      <c r="G231" s="96" t="str">
        <f t="shared" si="3"/>
        <v>4</v>
      </c>
    </row>
    <row r="232" spans="1:7" s="104" customFormat="1" ht="12.75" customHeight="1" x14ac:dyDescent="0.2">
      <c r="A232" s="96" t="s">
        <v>1525</v>
      </c>
      <c r="B232" s="104" t="s">
        <v>1526</v>
      </c>
      <c r="C232" s="96" t="s">
        <v>1518</v>
      </c>
      <c r="D232" s="96" t="s">
        <v>1108</v>
      </c>
      <c r="E232" s="96" t="s">
        <v>917</v>
      </c>
      <c r="F232" s="96" t="s">
        <v>912</v>
      </c>
      <c r="G232" s="96" t="str">
        <f t="shared" si="3"/>
        <v>4</v>
      </c>
    </row>
    <row r="233" spans="1:7" s="104" customFormat="1" ht="12.75" customHeight="1" x14ac:dyDescent="0.2">
      <c r="A233" s="96" t="s">
        <v>1527</v>
      </c>
      <c r="B233" s="104" t="s">
        <v>1528</v>
      </c>
      <c r="C233" s="96" t="s">
        <v>1527</v>
      </c>
      <c r="D233" s="96" t="s">
        <v>1108</v>
      </c>
      <c r="E233" s="96" t="s">
        <v>917</v>
      </c>
      <c r="F233" s="96" t="s">
        <v>912</v>
      </c>
      <c r="G233" s="96" t="str">
        <f t="shared" si="3"/>
        <v>4</v>
      </c>
    </row>
    <row r="234" spans="1:7" s="104" customFormat="1" ht="12.75" customHeight="1" x14ac:dyDescent="0.2">
      <c r="A234" s="96" t="s">
        <v>1529</v>
      </c>
      <c r="B234" s="104" t="s">
        <v>1530</v>
      </c>
      <c r="C234" s="96" t="s">
        <v>1529</v>
      </c>
      <c r="D234" s="96" t="s">
        <v>1108</v>
      </c>
      <c r="E234" s="96" t="s">
        <v>917</v>
      </c>
      <c r="F234" s="96" t="s">
        <v>912</v>
      </c>
      <c r="G234" s="96" t="str">
        <f t="shared" si="3"/>
        <v>4</v>
      </c>
    </row>
    <row r="235" spans="1:7" s="104" customFormat="1" x14ac:dyDescent="0.2">
      <c r="A235" s="96" t="s">
        <v>1531</v>
      </c>
      <c r="B235" s="96" t="s">
        <v>1532</v>
      </c>
      <c r="C235" s="96" t="s">
        <v>1529</v>
      </c>
      <c r="D235" s="96" t="s">
        <v>1108</v>
      </c>
      <c r="E235" s="96" t="s">
        <v>917</v>
      </c>
      <c r="F235" s="96" t="s">
        <v>912</v>
      </c>
      <c r="G235" s="96" t="str">
        <f t="shared" si="3"/>
        <v>4</v>
      </c>
    </row>
    <row r="236" spans="1:7" s="104" customFormat="1" ht="12.75" customHeight="1" x14ac:dyDescent="0.2">
      <c r="A236" s="96" t="s">
        <v>1533</v>
      </c>
      <c r="B236" s="96" t="s">
        <v>1534</v>
      </c>
      <c r="C236" s="96" t="s">
        <v>1529</v>
      </c>
      <c r="D236" s="96" t="s">
        <v>1108</v>
      </c>
      <c r="E236" s="96" t="s">
        <v>917</v>
      </c>
      <c r="F236" s="96" t="s">
        <v>912</v>
      </c>
      <c r="G236" s="96" t="str">
        <f t="shared" si="3"/>
        <v>4</v>
      </c>
    </row>
    <row r="237" spans="1:7" ht="12.75" customHeight="1" x14ac:dyDescent="0.2">
      <c r="A237" s="96" t="s">
        <v>1535</v>
      </c>
      <c r="B237" s="96" t="s">
        <v>1536</v>
      </c>
      <c r="C237" s="96" t="s">
        <v>1537</v>
      </c>
      <c r="D237" s="96" t="s">
        <v>1508</v>
      </c>
      <c r="E237" s="101" t="s">
        <v>884</v>
      </c>
      <c r="F237" s="96" t="s">
        <v>872</v>
      </c>
      <c r="G237" s="96" t="str">
        <f t="shared" si="3"/>
        <v>4</v>
      </c>
    </row>
    <row r="238" spans="1:7" x14ac:dyDescent="0.2">
      <c r="A238" s="96" t="s">
        <v>1538</v>
      </c>
      <c r="B238" s="96" t="s">
        <v>1539</v>
      </c>
      <c r="C238" s="96" t="s">
        <v>1537</v>
      </c>
      <c r="D238" s="96" t="s">
        <v>1108</v>
      </c>
      <c r="E238" s="96" t="s">
        <v>917</v>
      </c>
      <c r="F238" s="96" t="s">
        <v>912</v>
      </c>
      <c r="G238" s="96" t="str">
        <f t="shared" si="3"/>
        <v>4</v>
      </c>
    </row>
    <row r="239" spans="1:7" x14ac:dyDescent="0.2">
      <c r="A239" s="96" t="s">
        <v>1540</v>
      </c>
      <c r="B239" s="96" t="s">
        <v>1541</v>
      </c>
      <c r="C239" s="96" t="s">
        <v>1542</v>
      </c>
      <c r="D239" s="96" t="s">
        <v>1108</v>
      </c>
      <c r="E239" s="96" t="s">
        <v>917</v>
      </c>
      <c r="F239" s="96" t="s">
        <v>912</v>
      </c>
      <c r="G239" s="96" t="str">
        <f t="shared" si="3"/>
        <v>4</v>
      </c>
    </row>
    <row r="240" spans="1:7" x14ac:dyDescent="0.2">
      <c r="A240" s="96" t="s">
        <v>1543</v>
      </c>
      <c r="B240" s="96" t="s">
        <v>1544</v>
      </c>
      <c r="C240" s="96" t="s">
        <v>1542</v>
      </c>
      <c r="D240" s="96" t="s">
        <v>1108</v>
      </c>
      <c r="E240" s="96" t="s">
        <v>917</v>
      </c>
      <c r="F240" s="96" t="s">
        <v>912</v>
      </c>
      <c r="G240" s="96" t="str">
        <f t="shared" si="3"/>
        <v>4</v>
      </c>
    </row>
    <row r="241" spans="1:8" x14ac:dyDescent="0.2">
      <c r="A241" s="96" t="s">
        <v>1545</v>
      </c>
      <c r="B241" s="96" t="s">
        <v>1546</v>
      </c>
      <c r="C241" s="96" t="s">
        <v>1547</v>
      </c>
      <c r="D241" s="96" t="s">
        <v>1372</v>
      </c>
      <c r="E241" s="96">
        <v>0</v>
      </c>
      <c r="G241" s="96" t="str">
        <f t="shared" si="3"/>
        <v>4</v>
      </c>
      <c r="H241" s="96" t="s">
        <v>1363</v>
      </c>
    </row>
    <row r="242" spans="1:8" ht="20" customHeight="1" x14ac:dyDescent="0.2">
      <c r="A242" s="96" t="s">
        <v>1548</v>
      </c>
      <c r="B242" s="96" t="s">
        <v>1549</v>
      </c>
      <c r="C242" s="96" t="s">
        <v>1547</v>
      </c>
      <c r="D242" s="96" t="s">
        <v>1508</v>
      </c>
      <c r="E242" s="101" t="s">
        <v>884</v>
      </c>
      <c r="F242" s="96" t="s">
        <v>872</v>
      </c>
      <c r="G242" s="96" t="str">
        <f t="shared" si="3"/>
        <v>4</v>
      </c>
    </row>
    <row r="243" spans="1:8" ht="12.75" customHeight="1" x14ac:dyDescent="0.2">
      <c r="A243" s="96" t="s">
        <v>1550</v>
      </c>
      <c r="B243" s="96" t="s">
        <v>1551</v>
      </c>
      <c r="C243" s="96" t="s">
        <v>1547</v>
      </c>
      <c r="D243" s="96" t="s">
        <v>1508</v>
      </c>
      <c r="E243" s="101" t="s">
        <v>884</v>
      </c>
      <c r="F243" s="96" t="s">
        <v>872</v>
      </c>
      <c r="G243" s="96" t="str">
        <f t="shared" si="3"/>
        <v>4</v>
      </c>
    </row>
    <row r="244" spans="1:8" ht="12.75" customHeight="1" x14ac:dyDescent="0.2">
      <c r="A244" s="96" t="s">
        <v>1552</v>
      </c>
      <c r="B244" s="96" t="s">
        <v>1546</v>
      </c>
      <c r="C244" s="96" t="s">
        <v>1547</v>
      </c>
      <c r="D244" s="96" t="s">
        <v>1108</v>
      </c>
      <c r="E244" s="96" t="s">
        <v>917</v>
      </c>
      <c r="F244" s="96" t="s">
        <v>912</v>
      </c>
      <c r="G244" s="96" t="str">
        <f t="shared" si="3"/>
        <v>4</v>
      </c>
      <c r="H244" s="96" t="s">
        <v>1363</v>
      </c>
    </row>
    <row r="245" spans="1:8" x14ac:dyDescent="0.2">
      <c r="A245" s="96" t="s">
        <v>1553</v>
      </c>
      <c r="B245" s="96" t="s">
        <v>1554</v>
      </c>
      <c r="C245" s="96" t="s">
        <v>1547</v>
      </c>
      <c r="D245" s="96" t="s">
        <v>1108</v>
      </c>
      <c r="E245" s="96" t="s">
        <v>917</v>
      </c>
      <c r="F245" s="96" t="s">
        <v>912</v>
      </c>
      <c r="G245" s="96" t="str">
        <f t="shared" si="3"/>
        <v>4</v>
      </c>
    </row>
    <row r="246" spans="1:8" ht="12.75" customHeight="1" x14ac:dyDescent="0.2">
      <c r="A246" s="96" t="s">
        <v>1555</v>
      </c>
      <c r="B246" s="96" t="s">
        <v>1556</v>
      </c>
      <c r="C246" s="96" t="s">
        <v>1547</v>
      </c>
      <c r="D246" s="96" t="s">
        <v>1108</v>
      </c>
      <c r="E246" s="96" t="s">
        <v>917</v>
      </c>
      <c r="F246" s="96" t="s">
        <v>912</v>
      </c>
      <c r="G246" s="96" t="str">
        <f t="shared" si="3"/>
        <v>4</v>
      </c>
    </row>
    <row r="247" spans="1:8" ht="12.75" customHeight="1" x14ac:dyDescent="0.2">
      <c r="A247" s="96" t="s">
        <v>1557</v>
      </c>
      <c r="B247" s="96" t="s">
        <v>1558</v>
      </c>
      <c r="C247" s="96" t="s">
        <v>1557</v>
      </c>
      <c r="D247" s="96" t="s">
        <v>1108</v>
      </c>
      <c r="E247" s="96" t="s">
        <v>917</v>
      </c>
      <c r="F247" s="96" t="s">
        <v>912</v>
      </c>
      <c r="G247" s="96" t="str">
        <f t="shared" si="3"/>
        <v>4</v>
      </c>
    </row>
    <row r="248" spans="1:8" ht="12.75" customHeight="1" x14ac:dyDescent="0.2">
      <c r="A248" s="96" t="s">
        <v>1559</v>
      </c>
      <c r="B248" s="96" t="s">
        <v>1560</v>
      </c>
      <c r="C248" s="96" t="s">
        <v>1559</v>
      </c>
      <c r="D248" s="96" t="s">
        <v>1508</v>
      </c>
      <c r="E248" s="101" t="s">
        <v>884</v>
      </c>
      <c r="F248" s="96" t="s">
        <v>872</v>
      </c>
      <c r="G248" s="96" t="str">
        <f t="shared" si="3"/>
        <v>4</v>
      </c>
    </row>
    <row r="249" spans="1:8" ht="20" customHeight="1" x14ac:dyDescent="0.2">
      <c r="A249" s="96" t="s">
        <v>1561</v>
      </c>
      <c r="B249" s="96" t="s">
        <v>1562</v>
      </c>
      <c r="C249" s="96" t="s">
        <v>1559</v>
      </c>
      <c r="D249" s="96" t="s">
        <v>1508</v>
      </c>
      <c r="E249" s="101" t="s">
        <v>884</v>
      </c>
      <c r="F249" s="96" t="s">
        <v>872</v>
      </c>
      <c r="G249" s="96" t="str">
        <f t="shared" si="3"/>
        <v>4</v>
      </c>
    </row>
    <row r="250" spans="1:8" ht="12.75" customHeight="1" x14ac:dyDescent="0.2">
      <c r="A250" s="96" t="s">
        <v>1563</v>
      </c>
      <c r="B250" s="96" t="s">
        <v>1564</v>
      </c>
      <c r="C250" s="96" t="s">
        <v>1559</v>
      </c>
      <c r="D250" s="96" t="s">
        <v>1508</v>
      </c>
      <c r="E250" s="101" t="s">
        <v>884</v>
      </c>
      <c r="F250" s="96" t="s">
        <v>872</v>
      </c>
      <c r="G250" s="96" t="str">
        <f t="shared" si="3"/>
        <v>4</v>
      </c>
    </row>
    <row r="251" spans="1:8" ht="20" customHeight="1" x14ac:dyDescent="0.2">
      <c r="A251" s="96" t="s">
        <v>1565</v>
      </c>
      <c r="B251" s="96" t="s">
        <v>1566</v>
      </c>
      <c r="C251" s="96" t="s">
        <v>1559</v>
      </c>
      <c r="D251" s="96" t="s">
        <v>1508</v>
      </c>
      <c r="E251" s="101" t="s">
        <v>884</v>
      </c>
      <c r="F251" s="96" t="s">
        <v>872</v>
      </c>
      <c r="G251" s="96" t="str">
        <f t="shared" si="3"/>
        <v>4</v>
      </c>
    </row>
    <row r="252" spans="1:8" x14ac:dyDescent="0.2">
      <c r="A252" s="96" t="s">
        <v>1567</v>
      </c>
      <c r="B252" s="96" t="s">
        <v>1568</v>
      </c>
      <c r="C252" s="96" t="s">
        <v>1567</v>
      </c>
      <c r="D252" s="96" t="s">
        <v>1108</v>
      </c>
      <c r="E252" s="96" t="s">
        <v>917</v>
      </c>
      <c r="F252" s="96" t="s">
        <v>912</v>
      </c>
      <c r="G252" s="96" t="str">
        <f t="shared" si="3"/>
        <v>4</v>
      </c>
    </row>
    <row r="253" spans="1:8" x14ac:dyDescent="0.2">
      <c r="A253" s="96" t="s">
        <v>1569</v>
      </c>
      <c r="B253" s="96" t="s">
        <v>1570</v>
      </c>
      <c r="C253" s="96" t="s">
        <v>1569</v>
      </c>
      <c r="D253" s="96" t="s">
        <v>1108</v>
      </c>
      <c r="E253" s="96" t="s">
        <v>914</v>
      </c>
      <c r="F253" s="96" t="s">
        <v>912</v>
      </c>
      <c r="G253" s="96" t="str">
        <f t="shared" si="3"/>
        <v>4</v>
      </c>
    </row>
    <row r="254" spans="1:8" ht="12.75" customHeight="1" x14ac:dyDescent="0.2">
      <c r="A254" s="96" t="s">
        <v>1571</v>
      </c>
      <c r="B254" s="96" t="s">
        <v>1572</v>
      </c>
      <c r="C254" s="96" t="s">
        <v>1573</v>
      </c>
      <c r="D254" s="96" t="s">
        <v>1508</v>
      </c>
      <c r="E254" s="101" t="s">
        <v>884</v>
      </c>
      <c r="F254" s="96" t="s">
        <v>872</v>
      </c>
      <c r="G254" s="96" t="str">
        <f t="shared" si="3"/>
        <v>4</v>
      </c>
    </row>
    <row r="255" spans="1:8" ht="12.75" customHeight="1" x14ac:dyDescent="0.2">
      <c r="A255" s="96" t="s">
        <v>1574</v>
      </c>
      <c r="B255" s="96" t="s">
        <v>1575</v>
      </c>
      <c r="C255" s="96" t="s">
        <v>1573</v>
      </c>
      <c r="D255" s="96" t="s">
        <v>1108</v>
      </c>
      <c r="E255" s="96" t="s">
        <v>917</v>
      </c>
      <c r="F255" s="96" t="s">
        <v>912</v>
      </c>
      <c r="G255" s="96" t="str">
        <f t="shared" si="3"/>
        <v>4</v>
      </c>
    </row>
    <row r="256" spans="1:8" ht="12.75" customHeight="1" x14ac:dyDescent="0.2">
      <c r="A256" s="96" t="s">
        <v>1576</v>
      </c>
      <c r="B256" s="96" t="s">
        <v>1577</v>
      </c>
      <c r="C256" s="96" t="s">
        <v>1576</v>
      </c>
      <c r="D256" s="96" t="s">
        <v>1118</v>
      </c>
      <c r="E256" s="101" t="s">
        <v>1578</v>
      </c>
      <c r="G256" s="96" t="str">
        <f t="shared" si="3"/>
        <v>4</v>
      </c>
    </row>
    <row r="257" spans="1:8" ht="12.75" customHeight="1" x14ac:dyDescent="0.2">
      <c r="A257" s="96" t="s">
        <v>1579</v>
      </c>
      <c r="B257" s="96" t="s">
        <v>1580</v>
      </c>
      <c r="C257" s="96" t="s">
        <v>1576</v>
      </c>
      <c r="D257" s="96" t="s">
        <v>1118</v>
      </c>
      <c r="E257" s="101" t="s">
        <v>1578</v>
      </c>
      <c r="G257" s="96" t="str">
        <f t="shared" si="3"/>
        <v>4</v>
      </c>
      <c r="H257" s="96" t="s">
        <v>1363</v>
      </c>
    </row>
    <row r="258" spans="1:8" ht="12.75" customHeight="1" x14ac:dyDescent="0.2">
      <c r="A258" s="96" t="s">
        <v>1581</v>
      </c>
      <c r="B258" s="96" t="s">
        <v>1582</v>
      </c>
      <c r="C258" s="96" t="s">
        <v>1576</v>
      </c>
      <c r="D258" s="96" t="s">
        <v>1118</v>
      </c>
      <c r="E258" s="101" t="s">
        <v>1578</v>
      </c>
      <c r="G258" s="96" t="str">
        <f t="shared" ref="G258:G321" si="4">LEFT(A258)</f>
        <v>4</v>
      </c>
      <c r="H258" s="96" t="s">
        <v>1363</v>
      </c>
    </row>
    <row r="259" spans="1:8" ht="12.75" customHeight="1" x14ac:dyDescent="0.2">
      <c r="A259" s="96" t="s">
        <v>1579</v>
      </c>
      <c r="B259" s="96" t="s">
        <v>1580</v>
      </c>
      <c r="C259" s="96" t="s">
        <v>1576</v>
      </c>
      <c r="D259" s="96" t="s">
        <v>1118</v>
      </c>
      <c r="E259" s="101" t="s">
        <v>1578</v>
      </c>
      <c r="G259" s="96" t="str">
        <f t="shared" si="4"/>
        <v>4</v>
      </c>
      <c r="H259" s="96" t="s">
        <v>1363</v>
      </c>
    </row>
    <row r="260" spans="1:8" ht="12.75" customHeight="1" x14ac:dyDescent="0.2">
      <c r="A260" s="96" t="s">
        <v>1581</v>
      </c>
      <c r="B260" s="96" t="s">
        <v>1582</v>
      </c>
      <c r="C260" s="96" t="s">
        <v>1576</v>
      </c>
      <c r="D260" s="96" t="s">
        <v>1118</v>
      </c>
      <c r="E260" s="101" t="s">
        <v>1578</v>
      </c>
      <c r="G260" s="96" t="str">
        <f t="shared" si="4"/>
        <v>4</v>
      </c>
      <c r="H260" s="96" t="s">
        <v>1363</v>
      </c>
    </row>
    <row r="261" spans="1:8" ht="12.75" customHeight="1" x14ac:dyDescent="0.2">
      <c r="A261" s="96" t="s">
        <v>1583</v>
      </c>
      <c r="B261" s="96" t="s">
        <v>1584</v>
      </c>
      <c r="C261" s="96" t="s">
        <v>1585</v>
      </c>
      <c r="D261" s="96" t="s">
        <v>1121</v>
      </c>
      <c r="E261" s="96">
        <v>0</v>
      </c>
      <c r="G261" s="96" t="str">
        <f t="shared" si="4"/>
        <v>4</v>
      </c>
      <c r="H261" s="96" t="s">
        <v>1363</v>
      </c>
    </row>
    <row r="262" spans="1:8" ht="12.75" customHeight="1" x14ac:dyDescent="0.2">
      <c r="A262" s="96" t="s">
        <v>1586</v>
      </c>
      <c r="B262" s="96" t="s">
        <v>1587</v>
      </c>
      <c r="C262" s="96" t="s">
        <v>1585</v>
      </c>
      <c r="D262" s="96" t="s">
        <v>1121</v>
      </c>
      <c r="E262" s="96">
        <v>0</v>
      </c>
      <c r="G262" s="96" t="str">
        <f t="shared" si="4"/>
        <v>4</v>
      </c>
      <c r="H262" s="96" t="s">
        <v>1363</v>
      </c>
    </row>
    <row r="263" spans="1:8" ht="12.75" customHeight="1" x14ac:dyDescent="0.2">
      <c r="A263" s="96" t="s">
        <v>1583</v>
      </c>
      <c r="B263" s="96" t="s">
        <v>1584</v>
      </c>
      <c r="C263" s="96" t="s">
        <v>1585</v>
      </c>
      <c r="D263" s="96" t="s">
        <v>1121</v>
      </c>
      <c r="E263" s="96">
        <v>0</v>
      </c>
      <c r="G263" s="96" t="str">
        <f t="shared" si="4"/>
        <v>4</v>
      </c>
      <c r="H263" s="96" t="s">
        <v>1363</v>
      </c>
    </row>
    <row r="264" spans="1:8" ht="12.75" customHeight="1" x14ac:dyDescent="0.2">
      <c r="A264" s="96" t="s">
        <v>1586</v>
      </c>
      <c r="B264" s="96" t="s">
        <v>1587</v>
      </c>
      <c r="C264" s="96" t="s">
        <v>1585</v>
      </c>
      <c r="D264" s="96" t="s">
        <v>1121</v>
      </c>
      <c r="E264" s="96">
        <v>0</v>
      </c>
      <c r="G264" s="96" t="str">
        <f t="shared" si="4"/>
        <v>4</v>
      </c>
      <c r="H264" s="96" t="s">
        <v>1363</v>
      </c>
    </row>
    <row r="265" spans="1:8" x14ac:dyDescent="0.2">
      <c r="A265" s="96" t="s">
        <v>1588</v>
      </c>
      <c r="B265" s="96" t="s">
        <v>1589</v>
      </c>
      <c r="C265" s="96" t="s">
        <v>1590</v>
      </c>
      <c r="D265" s="96" t="s">
        <v>1108</v>
      </c>
      <c r="E265" s="96" t="s">
        <v>915</v>
      </c>
      <c r="F265" s="96" t="s">
        <v>912</v>
      </c>
      <c r="G265" s="96" t="str">
        <f t="shared" si="4"/>
        <v>4</v>
      </c>
    </row>
    <row r="266" spans="1:8" ht="12.75" customHeight="1" x14ac:dyDescent="0.2">
      <c r="A266" s="96" t="s">
        <v>1591</v>
      </c>
      <c r="B266" s="96" t="s">
        <v>1592</v>
      </c>
      <c r="C266" s="96" t="s">
        <v>1590</v>
      </c>
      <c r="D266" s="96" t="s">
        <v>1108</v>
      </c>
      <c r="E266" s="96" t="s">
        <v>915</v>
      </c>
      <c r="F266" s="96" t="s">
        <v>912</v>
      </c>
      <c r="G266" s="96" t="str">
        <f t="shared" si="4"/>
        <v>4</v>
      </c>
    </row>
    <row r="267" spans="1:8" ht="12.75" customHeight="1" x14ac:dyDescent="0.2">
      <c r="A267" s="96" t="s">
        <v>1593</v>
      </c>
      <c r="B267" s="96" t="s">
        <v>1594</v>
      </c>
      <c r="C267" s="96" t="s">
        <v>1593</v>
      </c>
      <c r="D267" s="96" t="s">
        <v>1595</v>
      </c>
      <c r="E267" s="96" t="s">
        <v>876</v>
      </c>
      <c r="G267" s="96" t="str">
        <f t="shared" si="4"/>
        <v>4</v>
      </c>
      <c r="H267" s="96" t="s">
        <v>1363</v>
      </c>
    </row>
    <row r="268" spans="1:8" ht="12.75" customHeight="1" x14ac:dyDescent="0.2">
      <c r="A268" s="96" t="s">
        <v>1596</v>
      </c>
      <c r="B268" s="96" t="s">
        <v>1597</v>
      </c>
      <c r="C268" s="96" t="s">
        <v>1596</v>
      </c>
      <c r="D268" s="96" t="s">
        <v>1108</v>
      </c>
      <c r="E268" s="96" t="s">
        <v>915</v>
      </c>
      <c r="F268" s="96" t="s">
        <v>912</v>
      </c>
      <c r="G268" s="96" t="str">
        <f t="shared" si="4"/>
        <v>4</v>
      </c>
    </row>
    <row r="269" spans="1:8" ht="12.75" customHeight="1" x14ac:dyDescent="0.2">
      <c r="A269" s="96" t="s">
        <v>1598</v>
      </c>
      <c r="B269" s="96" t="s">
        <v>1599</v>
      </c>
      <c r="C269" s="96" t="s">
        <v>1600</v>
      </c>
      <c r="D269" s="96" t="s">
        <v>1508</v>
      </c>
      <c r="E269" s="96" t="s">
        <v>883</v>
      </c>
      <c r="F269" s="96" t="s">
        <v>872</v>
      </c>
      <c r="G269" s="96" t="str">
        <f t="shared" si="4"/>
        <v>4</v>
      </c>
    </row>
    <row r="270" spans="1:8" ht="12.75" customHeight="1" x14ac:dyDescent="0.2">
      <c r="A270" s="96" t="s">
        <v>1601</v>
      </c>
      <c r="B270" s="96" t="s">
        <v>1602</v>
      </c>
      <c r="C270" s="96" t="s">
        <v>1600</v>
      </c>
      <c r="D270" s="96" t="s">
        <v>1108</v>
      </c>
      <c r="E270" s="96" t="s">
        <v>915</v>
      </c>
      <c r="F270" s="96" t="s">
        <v>912</v>
      </c>
      <c r="G270" s="96" t="str">
        <f t="shared" si="4"/>
        <v>4</v>
      </c>
    </row>
    <row r="271" spans="1:8" ht="12.75" customHeight="1" x14ac:dyDescent="0.2">
      <c r="A271" s="96" t="s">
        <v>1603</v>
      </c>
      <c r="B271" s="96" t="s">
        <v>1604</v>
      </c>
      <c r="C271" s="96" t="s">
        <v>1603</v>
      </c>
      <c r="D271" s="96" t="s">
        <v>1508</v>
      </c>
      <c r="E271" s="101" t="s">
        <v>884</v>
      </c>
      <c r="F271" s="96" t="s">
        <v>872</v>
      </c>
      <c r="G271" s="96" t="str">
        <f t="shared" si="4"/>
        <v>4</v>
      </c>
    </row>
    <row r="272" spans="1:8" ht="12.75" customHeight="1" x14ac:dyDescent="0.2">
      <c r="A272" s="96" t="s">
        <v>1605</v>
      </c>
      <c r="B272" s="96" t="s">
        <v>1606</v>
      </c>
      <c r="C272" s="96" t="s">
        <v>1605</v>
      </c>
      <c r="D272" s="96" t="s">
        <v>1108</v>
      </c>
      <c r="E272" s="101" t="s">
        <v>912</v>
      </c>
      <c r="F272" s="96" t="s">
        <v>912</v>
      </c>
      <c r="G272" s="96" t="str">
        <f t="shared" si="4"/>
        <v>4</v>
      </c>
    </row>
    <row r="273" spans="1:8" ht="12.75" customHeight="1" x14ac:dyDescent="0.2">
      <c r="A273" s="96" t="s">
        <v>1607</v>
      </c>
      <c r="B273" s="96" t="s">
        <v>1608</v>
      </c>
      <c r="C273" s="96" t="s">
        <v>1607</v>
      </c>
      <c r="D273" s="96" t="s">
        <v>1609</v>
      </c>
      <c r="E273" s="96">
        <v>0</v>
      </c>
      <c r="G273" s="96" t="str">
        <f t="shared" si="4"/>
        <v>4</v>
      </c>
    </row>
    <row r="274" spans="1:8" ht="12.75" customHeight="1" x14ac:dyDescent="0.2">
      <c r="A274" s="96" t="s">
        <v>1610</v>
      </c>
      <c r="B274" s="96" t="s">
        <v>1611</v>
      </c>
      <c r="C274" s="96" t="s">
        <v>1612</v>
      </c>
      <c r="D274" s="96" t="s">
        <v>1508</v>
      </c>
      <c r="E274" s="96" t="s">
        <v>872</v>
      </c>
      <c r="F274" s="96" t="s">
        <v>872</v>
      </c>
      <c r="G274" s="96" t="str">
        <f t="shared" si="4"/>
        <v>4</v>
      </c>
    </row>
    <row r="275" spans="1:8" ht="12.75" customHeight="1" x14ac:dyDescent="0.2">
      <c r="A275" s="96" t="s">
        <v>1613</v>
      </c>
      <c r="B275" s="96" t="s">
        <v>1614</v>
      </c>
      <c r="C275" s="96" t="s">
        <v>1612</v>
      </c>
      <c r="D275" s="96" t="s">
        <v>1108</v>
      </c>
      <c r="E275" s="101" t="s">
        <v>912</v>
      </c>
      <c r="F275" s="96" t="s">
        <v>912</v>
      </c>
      <c r="G275" s="96" t="str">
        <f t="shared" si="4"/>
        <v>4</v>
      </c>
    </row>
    <row r="276" spans="1:8" ht="12.75" customHeight="1" x14ac:dyDescent="0.2">
      <c r="A276" s="96" t="s">
        <v>1615</v>
      </c>
      <c r="B276" s="96" t="s">
        <v>1616</v>
      </c>
      <c r="C276" s="96" t="s">
        <v>1615</v>
      </c>
      <c r="D276" s="96" t="s">
        <v>1617</v>
      </c>
      <c r="E276" s="96">
        <v>0</v>
      </c>
      <c r="G276" s="96" t="str">
        <f t="shared" si="4"/>
        <v>4</v>
      </c>
    </row>
    <row r="277" spans="1:8" ht="12.75" customHeight="1" x14ac:dyDescent="0.2">
      <c r="A277" s="96" t="s">
        <v>1618</v>
      </c>
      <c r="B277" s="96" t="s">
        <v>1619</v>
      </c>
      <c r="C277" s="96" t="s">
        <v>1618</v>
      </c>
      <c r="D277" s="96" t="s">
        <v>1620</v>
      </c>
      <c r="E277" s="96">
        <v>0</v>
      </c>
      <c r="G277" s="96" t="str">
        <f t="shared" si="4"/>
        <v>4</v>
      </c>
    </row>
    <row r="278" spans="1:8" ht="12.75" customHeight="1" x14ac:dyDescent="0.2">
      <c r="A278" s="96" t="s">
        <v>1621</v>
      </c>
      <c r="B278" s="96" t="s">
        <v>1619</v>
      </c>
      <c r="C278" s="96" t="s">
        <v>1618</v>
      </c>
      <c r="D278" s="96" t="s">
        <v>1620</v>
      </c>
      <c r="E278" s="96">
        <v>0</v>
      </c>
      <c r="G278" s="96" t="str">
        <f t="shared" si="4"/>
        <v>4</v>
      </c>
    </row>
    <row r="279" spans="1:8" ht="12.75" customHeight="1" x14ac:dyDescent="0.2">
      <c r="A279" s="96" t="s">
        <v>1622</v>
      </c>
      <c r="B279" s="96" t="s">
        <v>1623</v>
      </c>
      <c r="C279" s="96" t="s">
        <v>1622</v>
      </c>
      <c r="D279" s="96" t="s">
        <v>1108</v>
      </c>
      <c r="E279" s="96" t="s">
        <v>885</v>
      </c>
      <c r="F279" s="96" t="s">
        <v>912</v>
      </c>
      <c r="G279" s="96" t="str">
        <f t="shared" si="4"/>
        <v>4</v>
      </c>
      <c r="H279" s="96" t="s">
        <v>1363</v>
      </c>
    </row>
    <row r="280" spans="1:8" ht="12.75" customHeight="1" x14ac:dyDescent="0.2">
      <c r="A280" s="96" t="s">
        <v>1624</v>
      </c>
      <c r="B280" s="96" t="s">
        <v>1625</v>
      </c>
      <c r="C280" s="96" t="s">
        <v>1626</v>
      </c>
      <c r="D280" s="96" t="s">
        <v>1627</v>
      </c>
      <c r="E280" s="96">
        <v>0</v>
      </c>
      <c r="G280" s="96" t="str">
        <f t="shared" si="4"/>
        <v>4</v>
      </c>
    </row>
    <row r="281" spans="1:8" ht="12.75" customHeight="1" x14ac:dyDescent="0.2">
      <c r="A281" s="96" t="s">
        <v>1628</v>
      </c>
      <c r="B281" s="96" t="s">
        <v>1629</v>
      </c>
      <c r="C281" s="96" t="s">
        <v>1626</v>
      </c>
      <c r="D281" s="96" t="s">
        <v>1627</v>
      </c>
      <c r="E281" s="96">
        <v>0</v>
      </c>
      <c r="G281" s="96" t="str">
        <f t="shared" si="4"/>
        <v>4</v>
      </c>
    </row>
    <row r="282" spans="1:8" ht="12.75" customHeight="1" x14ac:dyDescent="0.2">
      <c r="A282" s="96" t="s">
        <v>1630</v>
      </c>
      <c r="B282" s="96" t="s">
        <v>1631</v>
      </c>
      <c r="C282" s="96" t="s">
        <v>1626</v>
      </c>
      <c r="D282" s="96" t="s">
        <v>1627</v>
      </c>
      <c r="E282" s="96">
        <v>0</v>
      </c>
      <c r="G282" s="96" t="str">
        <f t="shared" si="4"/>
        <v>4</v>
      </c>
    </row>
    <row r="283" spans="1:8" ht="12.75" customHeight="1" x14ac:dyDescent="0.2">
      <c r="A283" s="96" t="s">
        <v>1632</v>
      </c>
      <c r="B283" s="96" t="s">
        <v>1633</v>
      </c>
      <c r="C283" s="96" t="s">
        <v>1626</v>
      </c>
      <c r="D283" s="96" t="s">
        <v>1627</v>
      </c>
      <c r="E283" s="96">
        <v>0</v>
      </c>
      <c r="G283" s="96" t="str">
        <f t="shared" si="4"/>
        <v>4</v>
      </c>
    </row>
    <row r="284" spans="1:8" ht="12.75" customHeight="1" x14ac:dyDescent="0.2">
      <c r="A284" s="96" t="s">
        <v>1634</v>
      </c>
      <c r="B284" s="96" t="s">
        <v>1635</v>
      </c>
      <c r="C284" s="96" t="s">
        <v>1626</v>
      </c>
      <c r="D284" s="96" t="s">
        <v>1627</v>
      </c>
      <c r="E284" s="96">
        <v>0</v>
      </c>
      <c r="G284" s="96" t="str">
        <f t="shared" si="4"/>
        <v>4</v>
      </c>
    </row>
    <row r="285" spans="1:8" ht="12.75" customHeight="1" x14ac:dyDescent="0.2">
      <c r="A285" s="96" t="s">
        <v>1636</v>
      </c>
      <c r="B285" s="96" t="s">
        <v>1637</v>
      </c>
      <c r="C285" s="96" t="s">
        <v>1636</v>
      </c>
      <c r="D285" s="96" t="s">
        <v>1638</v>
      </c>
      <c r="E285" s="96">
        <v>0</v>
      </c>
      <c r="G285" s="96" t="str">
        <f t="shared" si="4"/>
        <v>4</v>
      </c>
    </row>
    <row r="286" spans="1:8" ht="12.75" customHeight="1" x14ac:dyDescent="0.2">
      <c r="A286" s="96" t="s">
        <v>1639</v>
      </c>
      <c r="B286" s="96" t="s">
        <v>1640</v>
      </c>
      <c r="C286" s="96" t="s">
        <v>1639</v>
      </c>
      <c r="D286" s="96" t="s">
        <v>1108</v>
      </c>
      <c r="E286" s="96">
        <v>0</v>
      </c>
      <c r="G286" s="96" t="str">
        <f t="shared" si="4"/>
        <v>4</v>
      </c>
      <c r="H286" s="96" t="s">
        <v>1363</v>
      </c>
    </row>
    <row r="287" spans="1:8" ht="12.75" customHeight="1" x14ac:dyDescent="0.2">
      <c r="A287" s="96" t="s">
        <v>1641</v>
      </c>
      <c r="B287" s="96" t="s">
        <v>1642</v>
      </c>
      <c r="C287" s="96" t="s">
        <v>1641</v>
      </c>
      <c r="D287" s="96" t="s">
        <v>1508</v>
      </c>
      <c r="E287" s="96">
        <v>0</v>
      </c>
      <c r="G287" s="96" t="str">
        <f t="shared" si="4"/>
        <v>4</v>
      </c>
      <c r="H287" s="96" t="s">
        <v>1363</v>
      </c>
    </row>
    <row r="288" spans="1:8" ht="12.75" customHeight="1" x14ac:dyDescent="0.2">
      <c r="A288" s="96" t="s">
        <v>1643</v>
      </c>
      <c r="B288" s="96" t="s">
        <v>1644</v>
      </c>
      <c r="C288" s="96" t="s">
        <v>1645</v>
      </c>
      <c r="D288" s="96" t="s">
        <v>1478</v>
      </c>
      <c r="E288" s="96" t="s">
        <v>850</v>
      </c>
      <c r="G288" s="96" t="str">
        <f t="shared" si="4"/>
        <v>4</v>
      </c>
    </row>
    <row r="289" spans="1:7" ht="12.75" customHeight="1" x14ac:dyDescent="0.2">
      <c r="A289" s="96" t="s">
        <v>1646</v>
      </c>
      <c r="B289" s="96" t="s">
        <v>1647</v>
      </c>
      <c r="C289" s="96" t="s">
        <v>1645</v>
      </c>
      <c r="D289" s="96" t="s">
        <v>1487</v>
      </c>
      <c r="E289" s="96" t="s">
        <v>861</v>
      </c>
      <c r="G289" s="96" t="str">
        <f t="shared" si="4"/>
        <v>4</v>
      </c>
    </row>
    <row r="290" spans="1:7" ht="12.75" customHeight="1" x14ac:dyDescent="0.2">
      <c r="A290" s="96" t="s">
        <v>1648</v>
      </c>
      <c r="B290" s="96" t="s">
        <v>1649</v>
      </c>
      <c r="C290" s="96" t="s">
        <v>1645</v>
      </c>
      <c r="D290" s="96" t="s">
        <v>1194</v>
      </c>
      <c r="E290" s="101" t="s">
        <v>1482</v>
      </c>
      <c r="G290" s="96" t="str">
        <f t="shared" si="4"/>
        <v>4</v>
      </c>
    </row>
    <row r="291" spans="1:7" ht="12.75" customHeight="1" x14ac:dyDescent="0.2">
      <c r="A291" s="96" t="s">
        <v>1650</v>
      </c>
      <c r="B291" s="96" t="s">
        <v>1651</v>
      </c>
      <c r="C291" s="96" t="s">
        <v>1645</v>
      </c>
      <c r="D291" s="96" t="s">
        <v>1197</v>
      </c>
      <c r="E291" s="101" t="s">
        <v>789</v>
      </c>
      <c r="G291" s="96" t="str">
        <f t="shared" si="4"/>
        <v>4</v>
      </c>
    </row>
    <row r="292" spans="1:7" ht="12.75" customHeight="1" x14ac:dyDescent="0.2">
      <c r="A292" s="96" t="s">
        <v>1652</v>
      </c>
      <c r="B292" s="96" t="s">
        <v>1653</v>
      </c>
      <c r="C292" s="96" t="s">
        <v>1652</v>
      </c>
      <c r="D292" s="96" t="s">
        <v>1487</v>
      </c>
      <c r="E292" s="96" t="s">
        <v>861</v>
      </c>
      <c r="G292" s="96" t="str">
        <f t="shared" si="4"/>
        <v>4</v>
      </c>
    </row>
    <row r="293" spans="1:7" ht="12.75" customHeight="1" x14ac:dyDescent="0.2">
      <c r="A293" s="96" t="s">
        <v>1654</v>
      </c>
      <c r="B293" s="96" t="s">
        <v>1655</v>
      </c>
      <c r="C293" s="96" t="s">
        <v>1654</v>
      </c>
      <c r="D293" s="96" t="s">
        <v>1656</v>
      </c>
      <c r="E293" s="96" t="s">
        <v>1657</v>
      </c>
      <c r="G293" s="96" t="str">
        <f t="shared" si="4"/>
        <v>4</v>
      </c>
    </row>
    <row r="294" spans="1:7" ht="12.75" customHeight="1" x14ac:dyDescent="0.2">
      <c r="A294" s="96" t="s">
        <v>1654</v>
      </c>
      <c r="B294" s="96" t="s">
        <v>1655</v>
      </c>
      <c r="C294" s="96" t="s">
        <v>1654</v>
      </c>
      <c r="D294" s="96" t="s">
        <v>1656</v>
      </c>
      <c r="E294" s="96" t="s">
        <v>1657</v>
      </c>
      <c r="G294" s="96" t="str">
        <f t="shared" si="4"/>
        <v>4</v>
      </c>
    </row>
    <row r="295" spans="1:7" ht="12.75" customHeight="1" x14ac:dyDescent="0.2">
      <c r="A295" s="96" t="s">
        <v>1658</v>
      </c>
      <c r="B295" s="96" t="s">
        <v>1659</v>
      </c>
      <c r="C295" s="96" t="s">
        <v>1658</v>
      </c>
      <c r="D295" s="96" t="s">
        <v>1508</v>
      </c>
      <c r="E295" s="101" t="s">
        <v>873</v>
      </c>
      <c r="G295" s="96" t="str">
        <f t="shared" si="4"/>
        <v>4</v>
      </c>
    </row>
    <row r="296" spans="1:7" ht="12.75" customHeight="1" x14ac:dyDescent="0.2">
      <c r="A296" s="96" t="s">
        <v>1660</v>
      </c>
      <c r="B296" s="96" t="s">
        <v>1204</v>
      </c>
      <c r="C296" s="96" t="s">
        <v>1660</v>
      </c>
      <c r="D296" s="96" t="s">
        <v>1661</v>
      </c>
      <c r="E296" s="96">
        <v>0</v>
      </c>
      <c r="G296" s="96" t="str">
        <f t="shared" si="4"/>
        <v>5</v>
      </c>
    </row>
    <row r="297" spans="1:7" ht="12.75" customHeight="1" x14ac:dyDescent="0.2">
      <c r="A297" s="96" t="s">
        <v>1662</v>
      </c>
      <c r="B297" s="96" t="s">
        <v>1663</v>
      </c>
      <c r="C297" s="96" t="s">
        <v>1662</v>
      </c>
      <c r="D297" s="96" t="s">
        <v>1664</v>
      </c>
      <c r="E297" s="96">
        <v>0</v>
      </c>
      <c r="G297" s="96" t="str">
        <f t="shared" si="4"/>
        <v>5</v>
      </c>
    </row>
    <row r="298" spans="1:7" ht="12.75" customHeight="1" x14ac:dyDescent="0.2">
      <c r="A298" s="96" t="s">
        <v>1665</v>
      </c>
      <c r="B298" s="96" t="s">
        <v>1666</v>
      </c>
      <c r="C298" s="96" t="s">
        <v>1665</v>
      </c>
      <c r="D298" s="96" t="s">
        <v>1664</v>
      </c>
      <c r="E298" s="96">
        <v>0</v>
      </c>
      <c r="G298" s="96" t="str">
        <f t="shared" si="4"/>
        <v>5</v>
      </c>
    </row>
    <row r="299" spans="1:7" ht="12.75" customHeight="1" x14ac:dyDescent="0.2">
      <c r="A299" s="96" t="s">
        <v>1667</v>
      </c>
      <c r="B299" s="96" t="s">
        <v>1668</v>
      </c>
      <c r="C299" s="96" t="s">
        <v>1667</v>
      </c>
      <c r="D299" s="96" t="s">
        <v>1664</v>
      </c>
      <c r="E299" s="96">
        <v>0</v>
      </c>
      <c r="G299" s="96" t="str">
        <f t="shared" si="4"/>
        <v>5</v>
      </c>
    </row>
    <row r="300" spans="1:7" ht="12.75" customHeight="1" x14ac:dyDescent="0.2">
      <c r="A300" s="96" t="s">
        <v>1669</v>
      </c>
      <c r="B300" s="96" t="s">
        <v>1670</v>
      </c>
      <c r="C300" s="96" t="s">
        <v>1669</v>
      </c>
      <c r="D300" s="96" t="s">
        <v>1664</v>
      </c>
      <c r="E300" s="96">
        <v>0</v>
      </c>
      <c r="G300" s="96" t="str">
        <f t="shared" si="4"/>
        <v>5</v>
      </c>
    </row>
    <row r="301" spans="1:7" ht="12.75" customHeight="1" x14ac:dyDescent="0.2">
      <c r="A301" s="96" t="s">
        <v>1671</v>
      </c>
      <c r="B301" s="96" t="s">
        <v>1672</v>
      </c>
      <c r="C301" s="96" t="s">
        <v>1669</v>
      </c>
      <c r="D301" s="96" t="s">
        <v>1664</v>
      </c>
      <c r="E301" s="96">
        <v>0</v>
      </c>
      <c r="G301" s="96" t="str">
        <f t="shared" si="4"/>
        <v>5</v>
      </c>
    </row>
    <row r="302" spans="1:7" x14ac:dyDescent="0.2">
      <c r="A302" s="96" t="s">
        <v>1673</v>
      </c>
      <c r="B302" s="96" t="s">
        <v>1674</v>
      </c>
      <c r="C302" s="96" t="s">
        <v>1669</v>
      </c>
      <c r="D302" s="96" t="s">
        <v>1664</v>
      </c>
      <c r="E302" s="96">
        <v>0</v>
      </c>
      <c r="G302" s="96" t="str">
        <f t="shared" si="4"/>
        <v>5</v>
      </c>
    </row>
    <row r="303" spans="1:7" x14ac:dyDescent="0.2">
      <c r="A303" s="96" t="s">
        <v>1675</v>
      </c>
      <c r="B303" s="96" t="s">
        <v>1676</v>
      </c>
      <c r="C303" s="96" t="s">
        <v>1677</v>
      </c>
      <c r="D303" s="96" t="s">
        <v>1108</v>
      </c>
      <c r="E303" s="96" t="s">
        <v>916</v>
      </c>
      <c r="F303" s="96" t="s">
        <v>912</v>
      </c>
      <c r="G303" s="96" t="str">
        <f t="shared" si="4"/>
        <v>5</v>
      </c>
    </row>
    <row r="304" spans="1:7" x14ac:dyDescent="0.2">
      <c r="A304" s="96" t="s">
        <v>1678</v>
      </c>
      <c r="B304" s="96" t="s">
        <v>1679</v>
      </c>
      <c r="C304" s="96" t="s">
        <v>1677</v>
      </c>
      <c r="D304" s="96" t="s">
        <v>1108</v>
      </c>
      <c r="E304" s="101" t="s">
        <v>912</v>
      </c>
      <c r="F304" s="96" t="s">
        <v>912</v>
      </c>
      <c r="G304" s="96" t="str">
        <f t="shared" si="4"/>
        <v>5</v>
      </c>
    </row>
    <row r="305" spans="1:7" x14ac:dyDescent="0.2">
      <c r="A305" s="96" t="s">
        <v>1680</v>
      </c>
      <c r="B305" s="96" t="s">
        <v>1681</v>
      </c>
      <c r="C305" s="96" t="s">
        <v>1682</v>
      </c>
      <c r="D305" s="96" t="s">
        <v>1664</v>
      </c>
      <c r="E305" s="96">
        <v>0</v>
      </c>
      <c r="G305" s="96" t="str">
        <f t="shared" si="4"/>
        <v>5</v>
      </c>
    </row>
    <row r="306" spans="1:7" x14ac:dyDescent="0.2">
      <c r="A306" s="96" t="s">
        <v>1683</v>
      </c>
      <c r="B306" s="96" t="s">
        <v>1684</v>
      </c>
      <c r="C306" s="96" t="s">
        <v>1682</v>
      </c>
      <c r="D306" s="96" t="s">
        <v>1664</v>
      </c>
      <c r="E306" s="96">
        <v>0</v>
      </c>
      <c r="G306" s="96" t="str">
        <f t="shared" si="4"/>
        <v>5</v>
      </c>
    </row>
    <row r="307" spans="1:7" x14ac:dyDescent="0.2">
      <c r="A307" s="96" t="s">
        <v>1685</v>
      </c>
      <c r="B307" s="96" t="s">
        <v>1686</v>
      </c>
      <c r="C307" s="96" t="s">
        <v>1682</v>
      </c>
      <c r="D307" s="96" t="s">
        <v>1687</v>
      </c>
      <c r="E307" s="101" t="s">
        <v>893</v>
      </c>
      <c r="G307" s="96" t="str">
        <f t="shared" si="4"/>
        <v>5</v>
      </c>
    </row>
    <row r="308" spans="1:7" x14ac:dyDescent="0.2">
      <c r="A308" s="96" t="s">
        <v>1688</v>
      </c>
      <c r="B308" s="96" t="s">
        <v>1689</v>
      </c>
      <c r="C308" s="96" t="s">
        <v>1690</v>
      </c>
      <c r="D308" s="96" t="s">
        <v>1687</v>
      </c>
      <c r="E308" s="96" t="s">
        <v>889</v>
      </c>
      <c r="G308" s="96" t="str">
        <f t="shared" si="4"/>
        <v>5</v>
      </c>
    </row>
    <row r="309" spans="1:7" x14ac:dyDescent="0.2">
      <c r="A309" s="96" t="s">
        <v>1691</v>
      </c>
      <c r="B309" s="96" t="s">
        <v>1692</v>
      </c>
      <c r="C309" s="96" t="s">
        <v>1690</v>
      </c>
      <c r="D309" s="96" t="s">
        <v>1687</v>
      </c>
      <c r="E309" s="96" t="s">
        <v>890</v>
      </c>
      <c r="G309" s="96" t="str">
        <f t="shared" si="4"/>
        <v>5</v>
      </c>
    </row>
    <row r="310" spans="1:7" ht="20" customHeight="1" x14ac:dyDescent="0.2">
      <c r="A310" s="96" t="s">
        <v>1693</v>
      </c>
      <c r="B310" s="96" t="s">
        <v>1694</v>
      </c>
      <c r="C310" s="96" t="s">
        <v>1690</v>
      </c>
      <c r="D310" s="96" t="s">
        <v>1687</v>
      </c>
      <c r="E310" s="101" t="s">
        <v>894</v>
      </c>
      <c r="G310" s="96" t="str">
        <f t="shared" si="4"/>
        <v>5</v>
      </c>
    </row>
    <row r="311" spans="1:7" x14ac:dyDescent="0.2">
      <c r="A311" s="96" t="s">
        <v>1695</v>
      </c>
      <c r="B311" s="96" t="s">
        <v>1696</v>
      </c>
      <c r="C311" s="96" t="s">
        <v>1697</v>
      </c>
      <c r="D311" s="96" t="s">
        <v>1508</v>
      </c>
      <c r="E311" s="96" t="s">
        <v>872</v>
      </c>
      <c r="F311" s="96" t="s">
        <v>872</v>
      </c>
      <c r="G311" s="96" t="str">
        <f t="shared" si="4"/>
        <v>5</v>
      </c>
    </row>
    <row r="312" spans="1:7" x14ac:dyDescent="0.2">
      <c r="A312" s="96" t="s">
        <v>1698</v>
      </c>
      <c r="B312" s="96" t="s">
        <v>1699</v>
      </c>
      <c r="C312" s="96" t="s">
        <v>1697</v>
      </c>
      <c r="D312" s="96" t="s">
        <v>1108</v>
      </c>
      <c r="E312" s="101" t="s">
        <v>912</v>
      </c>
      <c r="F312" s="96" t="s">
        <v>912</v>
      </c>
      <c r="G312" s="96" t="str">
        <f t="shared" si="4"/>
        <v>5</v>
      </c>
    </row>
    <row r="313" spans="1:7" x14ac:dyDescent="0.2">
      <c r="A313" s="96" t="s">
        <v>1700</v>
      </c>
      <c r="B313" s="96" t="s">
        <v>1701</v>
      </c>
      <c r="C313" s="96" t="s">
        <v>1702</v>
      </c>
      <c r="D313" s="96" t="s">
        <v>1114</v>
      </c>
      <c r="E313" s="96" t="s">
        <v>1115</v>
      </c>
      <c r="G313" s="96" t="str">
        <f t="shared" si="4"/>
        <v>5</v>
      </c>
    </row>
    <row r="314" spans="1:7" x14ac:dyDescent="0.2">
      <c r="A314" s="96" t="s">
        <v>1703</v>
      </c>
      <c r="B314" s="96" t="s">
        <v>1704</v>
      </c>
      <c r="C314" s="96" t="s">
        <v>1702</v>
      </c>
      <c r="D314" s="96" t="s">
        <v>1114</v>
      </c>
      <c r="E314" s="96" t="s">
        <v>1115</v>
      </c>
      <c r="G314" s="96" t="str">
        <f t="shared" si="4"/>
        <v>5</v>
      </c>
    </row>
    <row r="315" spans="1:7" x14ac:dyDescent="0.2">
      <c r="A315" s="96" t="s">
        <v>1705</v>
      </c>
      <c r="B315" s="96" t="s">
        <v>1706</v>
      </c>
      <c r="C315" s="96" t="s">
        <v>1702</v>
      </c>
      <c r="D315" s="96" t="s">
        <v>1114</v>
      </c>
      <c r="E315" s="96" t="s">
        <v>1115</v>
      </c>
      <c r="G315" s="96" t="str">
        <f t="shared" si="4"/>
        <v>5</v>
      </c>
    </row>
    <row r="316" spans="1:7" x14ac:dyDescent="0.2">
      <c r="A316" s="96" t="s">
        <v>1707</v>
      </c>
      <c r="B316" s="96" t="s">
        <v>1095</v>
      </c>
      <c r="C316" s="96" t="s">
        <v>1702</v>
      </c>
      <c r="D316" s="96" t="s">
        <v>1108</v>
      </c>
      <c r="E316" s="101" t="s">
        <v>912</v>
      </c>
      <c r="F316" s="96" t="s">
        <v>912</v>
      </c>
      <c r="G316" s="96" t="str">
        <f t="shared" si="4"/>
        <v>5</v>
      </c>
    </row>
    <row r="317" spans="1:7" x14ac:dyDescent="0.2">
      <c r="A317" s="96" t="s">
        <v>1708</v>
      </c>
      <c r="B317" s="96" t="s">
        <v>1709</v>
      </c>
      <c r="C317" s="96" t="s">
        <v>1702</v>
      </c>
      <c r="D317" s="96" t="s">
        <v>1108</v>
      </c>
      <c r="E317" s="101" t="s">
        <v>912</v>
      </c>
      <c r="F317" s="96" t="s">
        <v>912</v>
      </c>
      <c r="G317" s="96" t="str">
        <f t="shared" si="4"/>
        <v>5</v>
      </c>
    </row>
    <row r="318" spans="1:7" x14ac:dyDescent="0.2">
      <c r="A318" s="96" t="s">
        <v>1710</v>
      </c>
      <c r="B318" s="96" t="s">
        <v>1711</v>
      </c>
      <c r="C318" s="96" t="s">
        <v>1702</v>
      </c>
      <c r="D318" s="96" t="s">
        <v>1108</v>
      </c>
      <c r="E318" s="101" t="s">
        <v>912</v>
      </c>
      <c r="F318" s="96" t="s">
        <v>912</v>
      </c>
      <c r="G318" s="96" t="str">
        <f t="shared" si="4"/>
        <v>5</v>
      </c>
    </row>
    <row r="319" spans="1:7" x14ac:dyDescent="0.2">
      <c r="A319" s="96" t="s">
        <v>1712</v>
      </c>
      <c r="B319" s="96" t="s">
        <v>1098</v>
      </c>
      <c r="C319" s="96" t="s">
        <v>1702</v>
      </c>
      <c r="D319" s="96" t="s">
        <v>1108</v>
      </c>
      <c r="E319" s="101" t="s">
        <v>912</v>
      </c>
      <c r="F319" s="96" t="s">
        <v>912</v>
      </c>
      <c r="G319" s="96" t="str">
        <f t="shared" si="4"/>
        <v>5</v>
      </c>
    </row>
    <row r="320" spans="1:7" x14ac:dyDescent="0.2">
      <c r="A320" s="96" t="s">
        <v>1713</v>
      </c>
      <c r="B320" s="96" t="s">
        <v>1714</v>
      </c>
      <c r="C320" s="96" t="s">
        <v>1702</v>
      </c>
      <c r="D320" s="96" t="s">
        <v>1108</v>
      </c>
      <c r="E320" s="101" t="s">
        <v>912</v>
      </c>
      <c r="F320" s="96" t="s">
        <v>912</v>
      </c>
      <c r="G320" s="96" t="str">
        <f t="shared" si="4"/>
        <v>5</v>
      </c>
    </row>
    <row r="321" spans="1:8" x14ac:dyDescent="0.2">
      <c r="A321" s="96" t="s">
        <v>1715</v>
      </c>
      <c r="B321" s="96" t="s">
        <v>1716</v>
      </c>
      <c r="C321" s="96" t="s">
        <v>1717</v>
      </c>
      <c r="D321" s="96" t="s">
        <v>1687</v>
      </c>
      <c r="E321" s="96" t="s">
        <v>891</v>
      </c>
      <c r="G321" s="96" t="str">
        <f t="shared" si="4"/>
        <v>5</v>
      </c>
    </row>
    <row r="322" spans="1:8" x14ac:dyDescent="0.2">
      <c r="A322" s="96" t="s">
        <v>1718</v>
      </c>
      <c r="B322" s="96" t="s">
        <v>1719</v>
      </c>
      <c r="C322" s="96" t="s">
        <v>1717</v>
      </c>
      <c r="D322" s="96" t="s">
        <v>1687</v>
      </c>
      <c r="E322" s="96" t="s">
        <v>891</v>
      </c>
      <c r="G322" s="96" t="str">
        <f t="shared" ref="G322:G339" si="5">LEFT(A322)</f>
        <v>5</v>
      </c>
    </row>
    <row r="323" spans="1:8" ht="20" customHeight="1" x14ac:dyDescent="0.2">
      <c r="A323" s="96" t="s">
        <v>1720</v>
      </c>
      <c r="B323" s="96" t="s">
        <v>1721</v>
      </c>
      <c r="C323" s="96" t="s">
        <v>1722</v>
      </c>
      <c r="D323" s="96" t="s">
        <v>1687</v>
      </c>
      <c r="E323" s="101" t="s">
        <v>895</v>
      </c>
      <c r="G323" s="96" t="str">
        <f t="shared" si="5"/>
        <v>5</v>
      </c>
    </row>
    <row r="324" spans="1:8" ht="20" customHeight="1" x14ac:dyDescent="0.2">
      <c r="A324" s="96" t="s">
        <v>1723</v>
      </c>
      <c r="B324" s="96" t="s">
        <v>1724</v>
      </c>
      <c r="C324" s="96" t="s">
        <v>1722</v>
      </c>
      <c r="D324" s="96" t="s">
        <v>1687</v>
      </c>
      <c r="E324" s="101" t="s">
        <v>895</v>
      </c>
      <c r="G324" s="96" t="str">
        <f t="shared" si="5"/>
        <v>5</v>
      </c>
    </row>
    <row r="325" spans="1:8" ht="20" customHeight="1" x14ac:dyDescent="0.2">
      <c r="A325" s="96" t="s">
        <v>1725</v>
      </c>
      <c r="B325" s="96" t="s">
        <v>1726</v>
      </c>
      <c r="C325" s="96" t="s">
        <v>1722</v>
      </c>
      <c r="D325" s="96" t="s">
        <v>1687</v>
      </c>
      <c r="E325" s="101" t="s">
        <v>895</v>
      </c>
      <c r="G325" s="96" t="str">
        <f t="shared" si="5"/>
        <v>5</v>
      </c>
    </row>
    <row r="326" spans="1:8" ht="20" customHeight="1" x14ac:dyDescent="0.2">
      <c r="A326" s="96" t="s">
        <v>1727</v>
      </c>
      <c r="B326" s="96" t="s">
        <v>1728</v>
      </c>
      <c r="C326" s="96" t="s">
        <v>1722</v>
      </c>
      <c r="D326" s="96" t="s">
        <v>1687</v>
      </c>
      <c r="E326" s="101" t="s">
        <v>895</v>
      </c>
      <c r="G326" s="96" t="str">
        <f t="shared" si="5"/>
        <v>5</v>
      </c>
    </row>
    <row r="327" spans="1:8" ht="20" customHeight="1" x14ac:dyDescent="0.2">
      <c r="A327" s="96" t="s">
        <v>1729</v>
      </c>
      <c r="B327" s="96" t="s">
        <v>1730</v>
      </c>
      <c r="C327" s="96" t="s">
        <v>1731</v>
      </c>
      <c r="D327" s="96" t="s">
        <v>1687</v>
      </c>
      <c r="E327" s="101" t="s">
        <v>895</v>
      </c>
      <c r="G327" s="96" t="str">
        <f t="shared" si="5"/>
        <v>5</v>
      </c>
    </row>
    <row r="328" spans="1:8" ht="20" customHeight="1" x14ac:dyDescent="0.2">
      <c r="A328" s="96" t="s">
        <v>1732</v>
      </c>
      <c r="B328" s="96" t="s">
        <v>1733</v>
      </c>
      <c r="C328" s="96" t="s">
        <v>1731</v>
      </c>
      <c r="D328" s="96" t="s">
        <v>1687</v>
      </c>
      <c r="E328" s="101" t="s">
        <v>895</v>
      </c>
      <c r="G328" s="96" t="str">
        <f t="shared" si="5"/>
        <v>5</v>
      </c>
    </row>
    <row r="329" spans="1:8" ht="20" customHeight="1" x14ac:dyDescent="0.2">
      <c r="A329" s="96" t="s">
        <v>1734</v>
      </c>
      <c r="B329" s="96" t="s">
        <v>1733</v>
      </c>
      <c r="C329" s="96" t="s">
        <v>1731</v>
      </c>
      <c r="D329" s="96" t="s">
        <v>1687</v>
      </c>
      <c r="E329" s="101" t="s">
        <v>895</v>
      </c>
      <c r="G329" s="96" t="str">
        <f t="shared" si="5"/>
        <v>5</v>
      </c>
    </row>
    <row r="330" spans="1:8" ht="20" customHeight="1" x14ac:dyDescent="0.2">
      <c r="A330" s="96" t="s">
        <v>1735</v>
      </c>
      <c r="B330" s="96" t="s">
        <v>1736</v>
      </c>
      <c r="C330" s="96" t="s">
        <v>1735</v>
      </c>
      <c r="D330" s="96" t="s">
        <v>1687</v>
      </c>
      <c r="E330" s="101" t="s">
        <v>895</v>
      </c>
      <c r="G330" s="96" t="str">
        <f t="shared" si="5"/>
        <v>5</v>
      </c>
    </row>
    <row r="331" spans="1:8" ht="20" customHeight="1" x14ac:dyDescent="0.2">
      <c r="A331" s="96" t="s">
        <v>1737</v>
      </c>
      <c r="B331" s="96" t="s">
        <v>1738</v>
      </c>
      <c r="C331" s="96" t="s">
        <v>1737</v>
      </c>
      <c r="D331" s="96" t="s">
        <v>1687</v>
      </c>
      <c r="E331" s="101" t="s">
        <v>895</v>
      </c>
      <c r="G331" s="96" t="str">
        <f t="shared" si="5"/>
        <v>5</v>
      </c>
      <c r="H331" s="96" t="s">
        <v>1363</v>
      </c>
    </row>
    <row r="332" spans="1:8" x14ac:dyDescent="0.2">
      <c r="A332" s="96" t="s">
        <v>1739</v>
      </c>
      <c r="B332" s="96" t="s">
        <v>1324</v>
      </c>
      <c r="C332" s="96" t="s">
        <v>1739</v>
      </c>
      <c r="D332" s="96" t="s">
        <v>1661</v>
      </c>
      <c r="E332" s="96">
        <v>0</v>
      </c>
      <c r="G332" s="96" t="str">
        <f t="shared" si="5"/>
        <v>5</v>
      </c>
    </row>
    <row r="333" spans="1:8" x14ac:dyDescent="0.2">
      <c r="A333" s="96" t="s">
        <v>1740</v>
      </c>
      <c r="B333" s="96" t="s">
        <v>1741</v>
      </c>
      <c r="C333" s="96" t="s">
        <v>1740</v>
      </c>
      <c r="D333" s="96" t="s">
        <v>1664</v>
      </c>
      <c r="E333" s="96">
        <v>0</v>
      </c>
      <c r="G333" s="96" t="str">
        <f t="shared" si="5"/>
        <v>5</v>
      </c>
    </row>
    <row r="334" spans="1:8" x14ac:dyDescent="0.2">
      <c r="A334" s="96" t="s">
        <v>1742</v>
      </c>
      <c r="B334" s="96" t="s">
        <v>1743</v>
      </c>
      <c r="C334" s="96" t="s">
        <v>1742</v>
      </c>
      <c r="D334" s="96" t="s">
        <v>1664</v>
      </c>
      <c r="E334" s="96">
        <v>0</v>
      </c>
      <c r="G334" s="96" t="str">
        <f t="shared" si="5"/>
        <v>5</v>
      </c>
    </row>
    <row r="335" spans="1:8" x14ac:dyDescent="0.2">
      <c r="A335" s="96" t="s">
        <v>1744</v>
      </c>
      <c r="B335" s="96" t="s">
        <v>1745</v>
      </c>
      <c r="C335" s="96" t="s">
        <v>1744</v>
      </c>
      <c r="D335" s="96" t="s">
        <v>1664</v>
      </c>
      <c r="E335" s="96">
        <v>0</v>
      </c>
      <c r="G335" s="96" t="str">
        <f t="shared" si="5"/>
        <v>5</v>
      </c>
    </row>
    <row r="336" spans="1:8" x14ac:dyDescent="0.2">
      <c r="A336" s="96" t="s">
        <v>1746</v>
      </c>
      <c r="C336" s="96" t="s">
        <v>1023</v>
      </c>
      <c r="D336" s="96" t="s">
        <v>1010</v>
      </c>
      <c r="E336" s="96">
        <v>0</v>
      </c>
      <c r="G336" s="96" t="str">
        <f t="shared" si="5"/>
        <v>1</v>
      </c>
    </row>
    <row r="337" spans="1:7" x14ac:dyDescent="0.2">
      <c r="A337" s="96" t="s">
        <v>1023</v>
      </c>
      <c r="C337" s="96" t="s">
        <v>1023</v>
      </c>
      <c r="D337" s="96" t="s">
        <v>1010</v>
      </c>
      <c r="E337" s="96">
        <v>0</v>
      </c>
      <c r="G337" s="96" t="str">
        <f t="shared" si="5"/>
        <v>1</v>
      </c>
    </row>
    <row r="338" spans="1:7" x14ac:dyDescent="0.2">
      <c r="A338" s="96" t="s">
        <v>1747</v>
      </c>
      <c r="C338" s="96" t="s">
        <v>1023</v>
      </c>
      <c r="D338" s="96" t="s">
        <v>1010</v>
      </c>
      <c r="E338" s="96">
        <v>0</v>
      </c>
      <c r="G338" s="96" t="str">
        <f t="shared" si="5"/>
        <v>1</v>
      </c>
    </row>
    <row r="339" spans="1:7" x14ac:dyDescent="0.2">
      <c r="A339" s="96" t="s">
        <v>1748</v>
      </c>
      <c r="C339" s="96" t="s">
        <v>1023</v>
      </c>
      <c r="D339" s="96" t="s">
        <v>1010</v>
      </c>
      <c r="E339" s="96">
        <v>0</v>
      </c>
      <c r="G339" s="96" t="str">
        <f t="shared" si="5"/>
        <v>1</v>
      </c>
    </row>
    <row r="341" spans="1:7" x14ac:dyDescent="0.2">
      <c r="A341" s="105" t="s">
        <v>1749</v>
      </c>
      <c r="B341" s="96" t="s">
        <v>1580</v>
      </c>
    </row>
    <row r="342" spans="1:7" x14ac:dyDescent="0.2">
      <c r="A342" s="105" t="s">
        <v>1750</v>
      </c>
      <c r="B342" s="96" t="s">
        <v>1582</v>
      </c>
    </row>
    <row r="343" spans="1:7" x14ac:dyDescent="0.2">
      <c r="A343" s="105" t="s">
        <v>1751</v>
      </c>
      <c r="B343" s="96" t="s">
        <v>1584</v>
      </c>
    </row>
    <row r="344" spans="1:7" x14ac:dyDescent="0.2">
      <c r="A344" s="105" t="s">
        <v>1752</v>
      </c>
      <c r="B344" s="96" t="s">
        <v>1587</v>
      </c>
    </row>
    <row r="345" spans="1:7" x14ac:dyDescent="0.2">
      <c r="A345" s="105" t="s">
        <v>1753</v>
      </c>
      <c r="B345" s="96" t="s">
        <v>1655</v>
      </c>
    </row>
    <row r="346" spans="1:7" x14ac:dyDescent="0.2">
      <c r="A346" s="105" t="s">
        <v>1754</v>
      </c>
      <c r="B346" s="96" t="s">
        <v>1519</v>
      </c>
    </row>
    <row r="347" spans="1:7" x14ac:dyDescent="0.2">
      <c r="A347" s="105" t="s">
        <v>1755</v>
      </c>
      <c r="B347" s="96" t="s">
        <v>1522</v>
      </c>
    </row>
    <row r="348" spans="1:7" x14ac:dyDescent="0.2">
      <c r="A348" s="105" t="s">
        <v>1756</v>
      </c>
      <c r="B348" s="96" t="s">
        <v>1524</v>
      </c>
    </row>
    <row r="349" spans="1:7" x14ac:dyDescent="0.2">
      <c r="A349" s="105" t="s">
        <v>1757</v>
      </c>
      <c r="B349" s="96" t="s">
        <v>1526</v>
      </c>
    </row>
    <row r="350" spans="1:7" x14ac:dyDescent="0.2">
      <c r="A350" s="105" t="s">
        <v>1758</v>
      </c>
      <c r="B350" s="96" t="s">
        <v>1532</v>
      </c>
    </row>
    <row r="351" spans="1:7" x14ac:dyDescent="0.2">
      <c r="A351" s="105" t="s">
        <v>1759</v>
      </c>
      <c r="B351" s="96" t="s">
        <v>1534</v>
      </c>
    </row>
    <row r="352" spans="1:7" x14ac:dyDescent="0.2">
      <c r="A352" s="105" t="s">
        <v>1760</v>
      </c>
      <c r="B352" s="96" t="s">
        <v>1541</v>
      </c>
    </row>
    <row r="353" spans="1:2" x14ac:dyDescent="0.2">
      <c r="A353" s="105" t="s">
        <v>1761</v>
      </c>
      <c r="B353" s="96" t="s">
        <v>1544</v>
      </c>
    </row>
    <row r="354" spans="1:2" x14ac:dyDescent="0.2">
      <c r="A354" s="105" t="s">
        <v>1762</v>
      </c>
      <c r="B354" s="96" t="s">
        <v>1546</v>
      </c>
    </row>
    <row r="355" spans="1:2" x14ac:dyDescent="0.2">
      <c r="A355" s="105" t="s">
        <v>1763</v>
      </c>
      <c r="B355" s="96" t="s">
        <v>1558</v>
      </c>
    </row>
    <row r="356" spans="1:2" x14ac:dyDescent="0.2">
      <c r="A356" s="105" t="s">
        <v>1764</v>
      </c>
      <c r="B356" s="96" t="s">
        <v>1568</v>
      </c>
    </row>
    <row r="357" spans="1:2" x14ac:dyDescent="0.2">
      <c r="A357" s="105" t="s">
        <v>1765</v>
      </c>
      <c r="B357" s="96" t="s">
        <v>1570</v>
      </c>
    </row>
    <row r="358" spans="1:2" x14ac:dyDescent="0.2">
      <c r="A358" s="105" t="s">
        <v>1766</v>
      </c>
      <c r="B358" s="96" t="s">
        <v>1623</v>
      </c>
    </row>
    <row r="359" spans="1:2" x14ac:dyDescent="0.2">
      <c r="A359" s="105" t="s">
        <v>1767</v>
      </c>
      <c r="B359" s="96" t="s">
        <v>1640</v>
      </c>
    </row>
    <row r="360" spans="1:2" x14ac:dyDescent="0.2">
      <c r="A360" s="105" t="s">
        <v>1768</v>
      </c>
      <c r="B360" s="96" t="s">
        <v>1642</v>
      </c>
    </row>
    <row r="361" spans="1:2" x14ac:dyDescent="0.2">
      <c r="A361" s="105" t="s">
        <v>1769</v>
      </c>
      <c r="B361" s="96" t="s">
        <v>1594</v>
      </c>
    </row>
    <row r="362" spans="1:2" x14ac:dyDescent="0.2">
      <c r="A362" s="105" t="s">
        <v>1770</v>
      </c>
      <c r="B362" s="96" t="s">
        <v>1655</v>
      </c>
    </row>
    <row r="363" spans="1:2" x14ac:dyDescent="0.2">
      <c r="A363" s="105" t="s">
        <v>1771</v>
      </c>
      <c r="B363" s="96" t="s">
        <v>1672</v>
      </c>
    </row>
    <row r="364" spans="1:2" x14ac:dyDescent="0.2">
      <c r="A364" s="105" t="s">
        <v>1772</v>
      </c>
      <c r="B364" s="96" t="s">
        <v>1674</v>
      </c>
    </row>
    <row r="365" spans="1:2" x14ac:dyDescent="0.2">
      <c r="A365" s="105" t="s">
        <v>1773</v>
      </c>
      <c r="B365" s="96" t="s">
        <v>1774</v>
      </c>
    </row>
    <row r="366" spans="1:2" x14ac:dyDescent="0.2">
      <c r="A366" s="105">
        <v>1033</v>
      </c>
      <c r="B366" s="96" t="s">
        <v>1775</v>
      </c>
    </row>
    <row r="367" spans="1:2" x14ac:dyDescent="0.2">
      <c r="A367" s="105">
        <v>1038</v>
      </c>
      <c r="B367" s="96" t="s">
        <v>1776</v>
      </c>
    </row>
    <row r="368" spans="1:2" x14ac:dyDescent="0.2">
      <c r="A368" s="105">
        <v>107</v>
      </c>
      <c r="B368" s="96" t="s">
        <v>1777</v>
      </c>
    </row>
    <row r="369" spans="1:2" x14ac:dyDescent="0.2">
      <c r="A369" s="105">
        <v>1081</v>
      </c>
      <c r="B369" s="96" t="s">
        <v>1778</v>
      </c>
    </row>
    <row r="370" spans="1:2" x14ac:dyDescent="0.2">
      <c r="A370" s="105">
        <v>1082</v>
      </c>
      <c r="B370" s="96" t="s">
        <v>1779</v>
      </c>
    </row>
  </sheetData>
  <autoFilter ref="A1:H339" xr:uid="{00000000-0009-0000-0000-000010000000}"/>
  <pageMargins left="0.24" right="0.31" top="0.75" bottom="0.75" header="0.3" footer="0.3"/>
  <pageSetup paperSize="9" scale="60"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sqref="A1:XFD1048576"/>
    </sheetView>
  </sheetViews>
  <sheetFormatPr defaultColWidth="11.6640625" defaultRowHeight="10" x14ac:dyDescent="0.2"/>
  <cols>
    <col min="1" max="1" width="8.88671875" style="105" customWidth="1"/>
    <col min="2" max="2" width="49.5546875" style="96" customWidth="1"/>
    <col min="3" max="3" width="11.6640625" style="96" customWidth="1"/>
    <col min="4" max="16384" width="11.6640625" style="96"/>
  </cols>
  <sheetData>
    <row r="2" spans="1:6" s="95" customFormat="1" ht="66.75" customHeight="1" x14ac:dyDescent="0.2">
      <c r="A2" s="93" t="s">
        <v>968</v>
      </c>
      <c r="B2" s="94" t="s">
        <v>23</v>
      </c>
      <c r="C2" s="95" t="s">
        <v>1780</v>
      </c>
      <c r="D2" s="95" t="s">
        <v>1781</v>
      </c>
      <c r="F2" s="95" t="s">
        <v>971</v>
      </c>
    </row>
    <row r="3" spans="1:6" ht="12.75" customHeight="1" x14ac:dyDescent="0.2">
      <c r="A3" s="96" t="s">
        <v>1782</v>
      </c>
      <c r="B3" s="96" t="s">
        <v>1783</v>
      </c>
      <c r="C3" s="96" t="s">
        <v>1782</v>
      </c>
      <c r="D3" s="96" t="s">
        <v>1784</v>
      </c>
    </row>
    <row r="4" spans="1:6" ht="12.75" customHeight="1" x14ac:dyDescent="0.2">
      <c r="A4" s="96" t="s">
        <v>1785</v>
      </c>
      <c r="B4" s="96" t="s">
        <v>1786</v>
      </c>
      <c r="C4" s="96" t="s">
        <v>1787</v>
      </c>
      <c r="D4" s="96" t="s">
        <v>1784</v>
      </c>
    </row>
    <row r="5" spans="1:6" ht="12.75" customHeight="1" x14ac:dyDescent="0.2">
      <c r="A5" s="96" t="s">
        <v>1788</v>
      </c>
      <c r="B5" s="96" t="s">
        <v>1789</v>
      </c>
      <c r="C5" s="96" t="s">
        <v>1787</v>
      </c>
      <c r="D5" s="96" t="s">
        <v>1784</v>
      </c>
    </row>
    <row r="6" spans="1:6" ht="12.75" customHeight="1" x14ac:dyDescent="0.2">
      <c r="A6" s="96" t="s">
        <v>1790</v>
      </c>
      <c r="B6" s="96" t="s">
        <v>1791</v>
      </c>
      <c r="C6" s="96" t="s">
        <v>1787</v>
      </c>
      <c r="D6" s="96" t="s">
        <v>1784</v>
      </c>
    </row>
    <row r="7" spans="1:6" ht="12.75" customHeight="1" x14ac:dyDescent="0.2">
      <c r="A7" s="96" t="s">
        <v>1792</v>
      </c>
      <c r="B7" s="96" t="s">
        <v>1793</v>
      </c>
      <c r="C7" s="96" t="s">
        <v>1787</v>
      </c>
      <c r="D7" s="96" t="s">
        <v>1784</v>
      </c>
    </row>
    <row r="8" spans="1:6" ht="12.75" customHeight="1" x14ac:dyDescent="0.2">
      <c r="A8" s="96" t="s">
        <v>1794</v>
      </c>
      <c r="B8" s="96" t="s">
        <v>1795</v>
      </c>
      <c r="C8" s="96" t="s">
        <v>1787</v>
      </c>
      <c r="D8" s="96" t="s">
        <v>1784</v>
      </c>
    </row>
    <row r="9" spans="1:6" ht="12.75" customHeight="1" x14ac:dyDescent="0.2">
      <c r="A9" s="96" t="s">
        <v>1796</v>
      </c>
      <c r="B9" s="96" t="s">
        <v>1797</v>
      </c>
      <c r="C9" s="96" t="s">
        <v>1787</v>
      </c>
      <c r="D9" s="96" t="s">
        <v>1784</v>
      </c>
    </row>
    <row r="10" spans="1:6" ht="12.75" customHeight="1" x14ac:dyDescent="0.2">
      <c r="A10" s="96" t="s">
        <v>1798</v>
      </c>
      <c r="B10" s="96" t="s">
        <v>1799</v>
      </c>
      <c r="C10" s="96" t="s">
        <v>1787</v>
      </c>
      <c r="D10" s="96" t="s">
        <v>1784</v>
      </c>
    </row>
    <row r="11" spans="1:6" ht="12.75" customHeight="1" x14ac:dyDescent="0.2">
      <c r="A11" s="96" t="s">
        <v>1800</v>
      </c>
      <c r="B11" s="96" t="s">
        <v>1801</v>
      </c>
      <c r="C11" s="96" t="s">
        <v>1800</v>
      </c>
      <c r="D11" s="96" t="s">
        <v>1802</v>
      </c>
    </row>
    <row r="12" spans="1:6" ht="12.75" customHeight="1" x14ac:dyDescent="0.2">
      <c r="A12" s="96" t="s">
        <v>1803</v>
      </c>
      <c r="B12" s="96" t="s">
        <v>1804</v>
      </c>
      <c r="C12" s="96" t="s">
        <v>1803</v>
      </c>
      <c r="D12" s="96" t="s">
        <v>1802</v>
      </c>
    </row>
    <row r="13" spans="1:6" ht="12.75" customHeight="1" x14ac:dyDescent="0.2">
      <c r="A13" s="96" t="s">
        <v>1805</v>
      </c>
      <c r="B13" s="96" t="s">
        <v>1806</v>
      </c>
      <c r="C13" s="96" t="s">
        <v>1805</v>
      </c>
      <c r="D13" s="96" t="s">
        <v>1807</v>
      </c>
    </row>
    <row r="14" spans="1:6" ht="12.75" customHeight="1" x14ac:dyDescent="0.2">
      <c r="A14" s="96" t="s">
        <v>1808</v>
      </c>
      <c r="B14" s="96" t="s">
        <v>1809</v>
      </c>
      <c r="C14" s="96" t="s">
        <v>1808</v>
      </c>
      <c r="D14" s="96" t="s">
        <v>1802</v>
      </c>
    </row>
    <row r="15" spans="1:6" ht="12.75" customHeight="1" x14ac:dyDescent="0.2">
      <c r="A15" s="96" t="s">
        <v>1810</v>
      </c>
      <c r="B15" s="96" t="s">
        <v>1811</v>
      </c>
      <c r="C15" s="96" t="s">
        <v>1810</v>
      </c>
      <c r="D15" s="96" t="s">
        <v>1812</v>
      </c>
    </row>
    <row r="16" spans="1:6" ht="12.75" customHeight="1" x14ac:dyDescent="0.2">
      <c r="A16" s="96" t="s">
        <v>1813</v>
      </c>
      <c r="B16" s="96" t="s">
        <v>1814</v>
      </c>
      <c r="C16" s="96" t="s">
        <v>1813</v>
      </c>
      <c r="D16" s="96" t="s">
        <v>1802</v>
      </c>
    </row>
    <row r="17" spans="1:6" ht="12.75" customHeight="1" x14ac:dyDescent="0.2">
      <c r="A17" s="96" t="s">
        <v>1815</v>
      </c>
      <c r="B17" s="96" t="s">
        <v>1816</v>
      </c>
      <c r="C17" s="96" t="s">
        <v>1815</v>
      </c>
      <c r="D17" s="96" t="s">
        <v>1817</v>
      </c>
    </row>
    <row r="18" spans="1:6" ht="12.75" customHeight="1" x14ac:dyDescent="0.2">
      <c r="A18" s="96" t="s">
        <v>1818</v>
      </c>
      <c r="B18" s="96" t="s">
        <v>1819</v>
      </c>
      <c r="C18" s="96" t="s">
        <v>1818</v>
      </c>
      <c r="D18" s="96" t="s">
        <v>1820</v>
      </c>
      <c r="F18" s="96" t="s">
        <v>955</v>
      </c>
    </row>
    <row r="19" spans="1:6" ht="12.75" customHeight="1" x14ac:dyDescent="0.2">
      <c r="A19" s="96" t="s">
        <v>1821</v>
      </c>
      <c r="B19" s="96" t="s">
        <v>1822</v>
      </c>
      <c r="C19" s="96" t="s">
        <v>1821</v>
      </c>
      <c r="D19" s="96" t="s">
        <v>1820</v>
      </c>
      <c r="F19" s="96" t="s">
        <v>949</v>
      </c>
    </row>
    <row r="20" spans="1:6" ht="12.75" customHeight="1" x14ac:dyDescent="0.2">
      <c r="A20" s="96" t="s">
        <v>1823</v>
      </c>
      <c r="B20" s="96" t="s">
        <v>1824</v>
      </c>
      <c r="C20" s="96" t="s">
        <v>1823</v>
      </c>
      <c r="D20" s="96" t="s">
        <v>1820</v>
      </c>
      <c r="F20" s="96" t="s">
        <v>951</v>
      </c>
    </row>
    <row r="21" spans="1:6" ht="12.75" customHeight="1" x14ac:dyDescent="0.2">
      <c r="A21" s="96" t="s">
        <v>1825</v>
      </c>
      <c r="B21" s="96" t="s">
        <v>1826</v>
      </c>
      <c r="C21" s="96" t="s">
        <v>1825</v>
      </c>
      <c r="D21" s="96" t="s">
        <v>1820</v>
      </c>
    </row>
    <row r="22" spans="1:6" ht="12.75" customHeight="1" x14ac:dyDescent="0.2">
      <c r="A22" s="96" t="s">
        <v>1827</v>
      </c>
      <c r="B22" s="96" t="s">
        <v>1828</v>
      </c>
      <c r="C22" s="96" t="s">
        <v>1827</v>
      </c>
      <c r="D22" s="96" t="s">
        <v>1820</v>
      </c>
    </row>
    <row r="23" spans="1:6" ht="12.75" customHeight="1" x14ac:dyDescent="0.2">
      <c r="A23" s="96" t="s">
        <v>1829</v>
      </c>
      <c r="B23" s="96" t="s">
        <v>1830</v>
      </c>
      <c r="C23" s="96" t="s">
        <v>1829</v>
      </c>
      <c r="D23" s="96" t="s">
        <v>1820</v>
      </c>
    </row>
    <row r="24" spans="1:6" ht="12.75" customHeight="1" x14ac:dyDescent="0.2">
      <c r="A24" s="96" t="s">
        <v>1831</v>
      </c>
      <c r="B24" s="96" t="s">
        <v>1830</v>
      </c>
      <c r="C24" s="96" t="s">
        <v>1829</v>
      </c>
      <c r="D24" s="96" t="s">
        <v>1832</v>
      </c>
    </row>
    <row r="25" spans="1:6" ht="12.75" customHeight="1" x14ac:dyDescent="0.2">
      <c r="A25" s="96" t="s">
        <v>1833</v>
      </c>
      <c r="B25" s="96" t="s">
        <v>1834</v>
      </c>
      <c r="C25" s="96" t="s">
        <v>1833</v>
      </c>
      <c r="D25" s="96" t="s">
        <v>1820</v>
      </c>
      <c r="F25" s="96" t="s">
        <v>952</v>
      </c>
    </row>
    <row r="26" spans="1:6" ht="12.75" customHeight="1" x14ac:dyDescent="0.2">
      <c r="A26" s="96" t="s">
        <v>1835</v>
      </c>
      <c r="B26" s="96" t="s">
        <v>1836</v>
      </c>
      <c r="C26" s="96" t="s">
        <v>1835</v>
      </c>
      <c r="D26" s="96" t="s">
        <v>1820</v>
      </c>
      <c r="F26" s="96" t="s">
        <v>958</v>
      </c>
    </row>
    <row r="27" spans="1:6" ht="12.75" customHeight="1" x14ac:dyDescent="0.2">
      <c r="A27" s="96" t="s">
        <v>1837</v>
      </c>
      <c r="B27" s="96" t="s">
        <v>1838</v>
      </c>
      <c r="C27" s="96" t="s">
        <v>1837</v>
      </c>
      <c r="D27" s="96" t="s">
        <v>1820</v>
      </c>
      <c r="F27" s="96" t="s">
        <v>948</v>
      </c>
    </row>
    <row r="28" spans="1:6" ht="12.75" customHeight="1" x14ac:dyDescent="0.2">
      <c r="A28" s="96" t="s">
        <v>1839</v>
      </c>
      <c r="B28" s="96" t="s">
        <v>1840</v>
      </c>
      <c r="C28" s="96" t="s">
        <v>1839</v>
      </c>
      <c r="D28" s="96" t="s">
        <v>1820</v>
      </c>
      <c r="F28" s="96" t="s">
        <v>957</v>
      </c>
    </row>
    <row r="29" spans="1:6" ht="12.75" customHeight="1" x14ac:dyDescent="0.2">
      <c r="A29" s="96" t="s">
        <v>1841</v>
      </c>
      <c r="B29" s="96" t="s">
        <v>1842</v>
      </c>
      <c r="C29" s="96" t="s">
        <v>1841</v>
      </c>
      <c r="D29" s="96" t="s">
        <v>1820</v>
      </c>
      <c r="F29" s="101" t="s">
        <v>956</v>
      </c>
    </row>
    <row r="30" spans="1:6" ht="12.75" customHeight="1" x14ac:dyDescent="0.2">
      <c r="A30" s="96" t="s">
        <v>1843</v>
      </c>
      <c r="B30" s="96" t="s">
        <v>1844</v>
      </c>
      <c r="C30" s="96" t="s">
        <v>1843</v>
      </c>
      <c r="D30" s="96" t="s">
        <v>1820</v>
      </c>
      <c r="F30" s="96" t="s">
        <v>950</v>
      </c>
    </row>
    <row r="31" spans="1:6" ht="12.75" customHeight="1" x14ac:dyDescent="0.2">
      <c r="A31" s="96" t="s">
        <v>1845</v>
      </c>
      <c r="B31" s="96" t="s">
        <v>1846</v>
      </c>
      <c r="C31" s="96" t="s">
        <v>1845</v>
      </c>
      <c r="D31" s="96" t="s">
        <v>1820</v>
      </c>
      <c r="F31" s="96" t="s">
        <v>959</v>
      </c>
    </row>
    <row r="32" spans="1:6" ht="12.75" customHeight="1" x14ac:dyDescent="0.2">
      <c r="A32" s="96" t="s">
        <v>1847</v>
      </c>
      <c r="B32" s="96" t="s">
        <v>1848</v>
      </c>
      <c r="C32" s="96" t="s">
        <v>1847</v>
      </c>
      <c r="D32" s="96" t="s">
        <v>1849</v>
      </c>
      <c r="F32" s="96" t="s">
        <v>962</v>
      </c>
    </row>
    <row r="33" spans="1:6" ht="12.75" customHeight="1" x14ac:dyDescent="0.2">
      <c r="A33" s="96" t="s">
        <v>1850</v>
      </c>
      <c r="B33" s="96" t="s">
        <v>1851</v>
      </c>
      <c r="C33" s="96" t="s">
        <v>1850</v>
      </c>
      <c r="D33" s="96" t="s">
        <v>1832</v>
      </c>
      <c r="F33" s="96" t="s">
        <v>939</v>
      </c>
    </row>
    <row r="34" spans="1:6" ht="12.75" customHeight="1" x14ac:dyDescent="0.2">
      <c r="A34" s="96" t="s">
        <v>1852</v>
      </c>
      <c r="B34" s="96" t="s">
        <v>1853</v>
      </c>
      <c r="C34" s="96" t="s">
        <v>1852</v>
      </c>
      <c r="D34" s="96" t="s">
        <v>1832</v>
      </c>
      <c r="F34" s="96" t="s">
        <v>942</v>
      </c>
    </row>
    <row r="35" spans="1:6" ht="12.75" customHeight="1" x14ac:dyDescent="0.2">
      <c r="A35" s="96" t="s">
        <v>1854</v>
      </c>
      <c r="B35" s="96" t="s">
        <v>1855</v>
      </c>
      <c r="C35" s="96" t="s">
        <v>1852</v>
      </c>
      <c r="D35" s="96" t="s">
        <v>1832</v>
      </c>
      <c r="F35" s="96" t="s">
        <v>942</v>
      </c>
    </row>
    <row r="36" spans="1:6" ht="12.75" customHeight="1" x14ac:dyDescent="0.2">
      <c r="A36" s="96" t="s">
        <v>1856</v>
      </c>
      <c r="B36" s="96" t="s">
        <v>1857</v>
      </c>
      <c r="C36" s="96" t="s">
        <v>1852</v>
      </c>
      <c r="D36" s="96" t="s">
        <v>1832</v>
      </c>
      <c r="F36" s="96" t="s">
        <v>943</v>
      </c>
    </row>
    <row r="37" spans="1:6" ht="12.75" customHeight="1" x14ac:dyDescent="0.2">
      <c r="A37" s="96" t="s">
        <v>1858</v>
      </c>
      <c r="B37" s="96" t="s">
        <v>1859</v>
      </c>
      <c r="C37" s="96" t="s">
        <v>1858</v>
      </c>
      <c r="D37" s="96" t="s">
        <v>1832</v>
      </c>
      <c r="F37" s="96" t="s">
        <v>1860</v>
      </c>
    </row>
    <row r="38" spans="1:6" ht="12.75" customHeight="1" x14ac:dyDescent="0.2">
      <c r="A38" s="96" t="s">
        <v>1861</v>
      </c>
      <c r="B38" s="96" t="s">
        <v>1862</v>
      </c>
      <c r="C38" s="96" t="s">
        <v>1861</v>
      </c>
      <c r="D38" s="96" t="s">
        <v>1832</v>
      </c>
      <c r="F38" s="96" t="s">
        <v>944</v>
      </c>
    </row>
    <row r="39" spans="1:6" ht="12.75" customHeight="1" x14ac:dyDescent="0.2">
      <c r="A39" s="96" t="s">
        <v>1863</v>
      </c>
      <c r="B39" s="96" t="s">
        <v>1864</v>
      </c>
      <c r="C39" s="96" t="s">
        <v>1863</v>
      </c>
      <c r="D39" s="96" t="s">
        <v>1865</v>
      </c>
      <c r="F39" s="96" t="s">
        <v>946</v>
      </c>
    </row>
    <row r="40" spans="1:6" ht="12.75" customHeight="1" x14ac:dyDescent="0.2">
      <c r="A40" s="96" t="s">
        <v>1866</v>
      </c>
      <c r="B40" s="96" t="s">
        <v>1867</v>
      </c>
      <c r="C40" s="96" t="s">
        <v>1866</v>
      </c>
      <c r="D40" s="96" t="s">
        <v>1865</v>
      </c>
      <c r="F40" s="96" t="s">
        <v>946</v>
      </c>
    </row>
    <row r="41" spans="1:6" ht="12.75" customHeight="1" x14ac:dyDescent="0.2">
      <c r="A41" s="96" t="s">
        <v>1868</v>
      </c>
      <c r="B41" s="96" t="s">
        <v>1869</v>
      </c>
      <c r="C41" s="96" t="s">
        <v>1863</v>
      </c>
      <c r="D41" s="96" t="s">
        <v>1865</v>
      </c>
      <c r="F41" s="96" t="s">
        <v>946</v>
      </c>
    </row>
    <row r="42" spans="1:6" ht="12.75" customHeight="1" x14ac:dyDescent="0.2">
      <c r="A42" s="96" t="s">
        <v>1870</v>
      </c>
      <c r="B42" s="96" t="s">
        <v>1871</v>
      </c>
      <c r="C42" s="96" t="s">
        <v>1863</v>
      </c>
      <c r="D42" s="96" t="s">
        <v>1865</v>
      </c>
      <c r="F42" s="96" t="s">
        <v>946</v>
      </c>
    </row>
    <row r="43" spans="1:6" ht="12.75" customHeight="1" x14ac:dyDescent="0.2">
      <c r="A43" s="96" t="s">
        <v>1872</v>
      </c>
      <c r="B43" s="96" t="s">
        <v>1873</v>
      </c>
      <c r="C43" s="96" t="s">
        <v>1863</v>
      </c>
      <c r="D43" s="96" t="s">
        <v>1865</v>
      </c>
      <c r="F43" s="96" t="s">
        <v>946</v>
      </c>
    </row>
    <row r="44" spans="1:6" ht="12.75" customHeight="1" x14ac:dyDescent="0.2">
      <c r="A44" s="96" t="s">
        <v>1874</v>
      </c>
      <c r="B44" s="96" t="s">
        <v>1875</v>
      </c>
      <c r="C44" s="96" t="s">
        <v>1863</v>
      </c>
      <c r="D44" s="96" t="s">
        <v>1865</v>
      </c>
      <c r="F44" s="96" t="s">
        <v>946</v>
      </c>
    </row>
    <row r="45" spans="1:6" ht="12.75" customHeight="1" x14ac:dyDescent="0.2">
      <c r="A45" s="96" t="s">
        <v>1876</v>
      </c>
      <c r="B45" s="96" t="s">
        <v>1877</v>
      </c>
      <c r="C45" s="96" t="s">
        <v>1863</v>
      </c>
      <c r="D45" s="96" t="s">
        <v>1865</v>
      </c>
      <c r="F45" s="96" t="s">
        <v>946</v>
      </c>
    </row>
    <row r="46" spans="1:6" ht="12.75" customHeight="1" x14ac:dyDescent="0.2">
      <c r="A46" s="96" t="s">
        <v>1878</v>
      </c>
      <c r="B46" s="96" t="s">
        <v>1879</v>
      </c>
      <c r="C46" s="96" t="s">
        <v>1863</v>
      </c>
      <c r="D46" s="96" t="s">
        <v>1865</v>
      </c>
      <c r="F46" s="96" t="s">
        <v>946</v>
      </c>
    </row>
    <row r="47" spans="1:6" ht="12.75" customHeight="1" x14ac:dyDescent="0.2">
      <c r="A47" s="96" t="s">
        <v>1880</v>
      </c>
      <c r="B47" s="96" t="s">
        <v>1881</v>
      </c>
      <c r="C47" s="96" t="s">
        <v>1863</v>
      </c>
      <c r="D47" s="96" t="s">
        <v>1865</v>
      </c>
      <c r="F47" s="96" t="s">
        <v>946</v>
      </c>
    </row>
    <row r="48" spans="1:6" ht="12.75" customHeight="1" x14ac:dyDescent="0.2">
      <c r="A48" s="96" t="s">
        <v>1882</v>
      </c>
      <c r="B48" s="96" t="s">
        <v>1883</v>
      </c>
      <c r="C48" s="96" t="s">
        <v>1884</v>
      </c>
      <c r="D48" s="96" t="s">
        <v>1885</v>
      </c>
    </row>
    <row r="49" spans="1:6" ht="12.75" customHeight="1" x14ac:dyDescent="0.2">
      <c r="A49" s="96" t="s">
        <v>1886</v>
      </c>
      <c r="B49" s="96" t="s">
        <v>1887</v>
      </c>
      <c r="C49" s="96" t="s">
        <v>1884</v>
      </c>
      <c r="D49" s="96" t="s">
        <v>1885</v>
      </c>
    </row>
    <row r="50" spans="1:6" ht="12.75" customHeight="1" x14ac:dyDescent="0.2">
      <c r="A50" s="96" t="s">
        <v>1888</v>
      </c>
      <c r="B50" s="96" t="s">
        <v>1889</v>
      </c>
      <c r="C50" s="96" t="s">
        <v>1884</v>
      </c>
      <c r="D50" s="96" t="s">
        <v>1885</v>
      </c>
    </row>
    <row r="51" spans="1:6" ht="12.75" customHeight="1" x14ac:dyDescent="0.2">
      <c r="A51" s="96" t="s">
        <v>1890</v>
      </c>
      <c r="B51" s="96" t="s">
        <v>1891</v>
      </c>
      <c r="C51" s="96" t="s">
        <v>1890</v>
      </c>
      <c r="D51" s="96" t="s">
        <v>1892</v>
      </c>
      <c r="F51" s="96" t="s">
        <v>963</v>
      </c>
    </row>
    <row r="52" spans="1:6" ht="12.75" customHeight="1" x14ac:dyDescent="0.2">
      <c r="A52" s="96" t="s">
        <v>1893</v>
      </c>
      <c r="B52" s="96" t="s">
        <v>1894</v>
      </c>
      <c r="C52" s="96" t="s">
        <v>1893</v>
      </c>
      <c r="D52" s="96" t="s">
        <v>1895</v>
      </c>
      <c r="F52" s="96" t="s">
        <v>966</v>
      </c>
    </row>
    <row r="53" spans="1:6" ht="12.75" customHeight="1" x14ac:dyDescent="0.2">
      <c r="A53" s="96" t="s">
        <v>1896</v>
      </c>
      <c r="B53" s="96" t="s">
        <v>1897</v>
      </c>
      <c r="C53" s="96" t="s">
        <v>1896</v>
      </c>
      <c r="D53" s="96" t="s">
        <v>1898</v>
      </c>
      <c r="F53" s="96" t="s">
        <v>964</v>
      </c>
    </row>
    <row r="54" spans="1:6" ht="12.75" customHeight="1" x14ac:dyDescent="0.2">
      <c r="A54" s="96" t="s">
        <v>1899</v>
      </c>
      <c r="B54" s="96" t="s">
        <v>1900</v>
      </c>
      <c r="C54" s="96" t="s">
        <v>1901</v>
      </c>
      <c r="D54" s="96" t="s">
        <v>1885</v>
      </c>
      <c r="F54" s="96" t="s">
        <v>966</v>
      </c>
    </row>
    <row r="55" spans="1:6" ht="12.75" customHeight="1" x14ac:dyDescent="0.2">
      <c r="A55" s="96" t="s">
        <v>1902</v>
      </c>
      <c r="B55" s="96" t="s">
        <v>1903</v>
      </c>
      <c r="C55" s="96" t="s">
        <v>1901</v>
      </c>
      <c r="D55" s="96" t="s">
        <v>1885</v>
      </c>
      <c r="F55" s="96" t="s">
        <v>966</v>
      </c>
    </row>
    <row r="56" spans="1:6" ht="12.75" customHeight="1" x14ac:dyDescent="0.2">
      <c r="A56" s="96" t="s">
        <v>1904</v>
      </c>
      <c r="B56" s="96" t="s">
        <v>1905</v>
      </c>
      <c r="C56" s="96" t="s">
        <v>1901</v>
      </c>
      <c r="D56" s="96" t="s">
        <v>1885</v>
      </c>
      <c r="F56" s="96" t="s">
        <v>966</v>
      </c>
    </row>
    <row r="57" spans="1:6" ht="12.75" customHeight="1" x14ac:dyDescent="0.2">
      <c r="A57" s="96" t="s">
        <v>1906</v>
      </c>
      <c r="B57" s="96" t="s">
        <v>1907</v>
      </c>
      <c r="C57" s="96" t="s">
        <v>1901</v>
      </c>
      <c r="D57" s="96" t="s">
        <v>1885</v>
      </c>
      <c r="F57" s="96" t="s">
        <v>966</v>
      </c>
    </row>
    <row r="58" spans="1:6" ht="12.75" customHeight="1" x14ac:dyDescent="0.2">
      <c r="A58" s="96" t="s">
        <v>1908</v>
      </c>
      <c r="B58" s="96" t="s">
        <v>1909</v>
      </c>
      <c r="C58" s="96" t="s">
        <v>1901</v>
      </c>
      <c r="D58" s="96" t="s">
        <v>1849</v>
      </c>
      <c r="F58" s="96" t="s">
        <v>966</v>
      </c>
    </row>
    <row r="59" spans="1:6" ht="12.75" customHeight="1" x14ac:dyDescent="0.2">
      <c r="A59" s="96" t="s">
        <v>1910</v>
      </c>
      <c r="B59" s="96" t="s">
        <v>1911</v>
      </c>
      <c r="C59" s="96" t="s">
        <v>1901</v>
      </c>
      <c r="D59" s="96" t="s">
        <v>1885</v>
      </c>
      <c r="F59" s="96" t="s">
        <v>966</v>
      </c>
    </row>
    <row r="60" spans="1:6" ht="12.75" customHeight="1" x14ac:dyDescent="0.2">
      <c r="A60" s="96" t="s">
        <v>1912</v>
      </c>
      <c r="B60" s="96" t="s">
        <v>1913</v>
      </c>
      <c r="C60" s="96" t="s">
        <v>1901</v>
      </c>
      <c r="D60" s="96" t="s">
        <v>1914</v>
      </c>
      <c r="F60" s="96" t="s">
        <v>966</v>
      </c>
    </row>
    <row r="61" spans="1:6" ht="12.75" customHeight="1" x14ac:dyDescent="0.2">
      <c r="A61" s="96" t="s">
        <v>1915</v>
      </c>
      <c r="B61" s="96" t="s">
        <v>1916</v>
      </c>
      <c r="C61" s="96" t="s">
        <v>1915</v>
      </c>
      <c r="D61" s="96" t="s">
        <v>1917</v>
      </c>
    </row>
    <row r="62" spans="1:6" ht="12.75" customHeight="1" x14ac:dyDescent="0.2">
      <c r="A62" s="96" t="s">
        <v>1918</v>
      </c>
      <c r="B62" s="96" t="s">
        <v>1919</v>
      </c>
      <c r="C62" s="96" t="s">
        <v>1920</v>
      </c>
      <c r="D62" s="96" t="s">
        <v>1917</v>
      </c>
    </row>
    <row r="63" spans="1:6" ht="12.75" customHeight="1" x14ac:dyDescent="0.2">
      <c r="A63" s="96" t="s">
        <v>1921</v>
      </c>
      <c r="B63" s="96" t="s">
        <v>1922</v>
      </c>
      <c r="C63" s="96" t="s">
        <v>1920</v>
      </c>
      <c r="D63" s="106" t="s">
        <v>1917</v>
      </c>
    </row>
    <row r="64" spans="1:6" ht="12.75" customHeight="1" x14ac:dyDescent="0.2">
      <c r="A64" s="96" t="s">
        <v>1923</v>
      </c>
      <c r="B64" s="96" t="s">
        <v>1924</v>
      </c>
      <c r="C64" s="96" t="s">
        <v>1923</v>
      </c>
      <c r="D64" s="96" t="s">
        <v>1917</v>
      </c>
    </row>
    <row r="65" spans="1:5" ht="12.75" customHeight="1" x14ac:dyDescent="0.2">
      <c r="A65" s="96" t="s">
        <v>1925</v>
      </c>
      <c r="B65" s="96" t="s">
        <v>1926</v>
      </c>
      <c r="C65" s="96" t="s">
        <v>1923</v>
      </c>
      <c r="D65" s="96" t="s">
        <v>1917</v>
      </c>
      <c r="E65" s="96" t="s">
        <v>1927</v>
      </c>
    </row>
    <row r="66" spans="1:5" ht="12.75" customHeight="1" x14ac:dyDescent="0.2">
      <c r="A66" s="96" t="s">
        <v>1928</v>
      </c>
      <c r="B66" s="96" t="s">
        <v>1929</v>
      </c>
      <c r="C66" s="96" t="s">
        <v>1923</v>
      </c>
      <c r="D66" s="96" t="s">
        <v>1917</v>
      </c>
      <c r="E66" s="96" t="s">
        <v>1927</v>
      </c>
    </row>
    <row r="67" spans="1:5" ht="12.75" customHeight="1" x14ac:dyDescent="0.2">
      <c r="A67" s="96" t="s">
        <v>1930</v>
      </c>
      <c r="B67" s="96" t="s">
        <v>1931</v>
      </c>
      <c r="C67" s="96" t="s">
        <v>1930</v>
      </c>
      <c r="D67" s="96" t="s">
        <v>1932</v>
      </c>
    </row>
    <row r="68" spans="1:5" ht="12.75" customHeight="1" x14ac:dyDescent="0.2">
      <c r="A68" s="96" t="s">
        <v>1933</v>
      </c>
      <c r="B68" s="96" t="s">
        <v>1931</v>
      </c>
      <c r="C68" s="96" t="s">
        <v>1930</v>
      </c>
    </row>
    <row r="69" spans="1:5" ht="12.75" customHeight="1" x14ac:dyDescent="0.2">
      <c r="A69" s="96" t="s">
        <v>1934</v>
      </c>
      <c r="B69" s="96" t="s">
        <v>1935</v>
      </c>
      <c r="C69" s="96" t="s">
        <v>1934</v>
      </c>
      <c r="D69" s="96" t="s">
        <v>1917</v>
      </c>
    </row>
    <row r="70" spans="1:5" ht="12.75" customHeight="1" x14ac:dyDescent="0.2">
      <c r="A70" s="96" t="s">
        <v>1936</v>
      </c>
      <c r="B70" s="96" t="s">
        <v>1937</v>
      </c>
      <c r="C70" s="96" t="s">
        <v>1936</v>
      </c>
      <c r="D70" s="96" t="s">
        <v>1917</v>
      </c>
    </row>
    <row r="71" spans="1:5" ht="12.75" customHeight="1" x14ac:dyDescent="0.2">
      <c r="A71" s="96" t="s">
        <v>1938</v>
      </c>
      <c r="B71" s="99" t="s">
        <v>1939</v>
      </c>
      <c r="C71" s="96" t="s">
        <v>1938</v>
      </c>
    </row>
    <row r="72" spans="1:5" ht="12.75" customHeight="1" x14ac:dyDescent="0.2">
      <c r="A72" s="96" t="s">
        <v>1940</v>
      </c>
      <c r="B72" s="96" t="s">
        <v>1941</v>
      </c>
      <c r="C72" s="96" t="s">
        <v>1942</v>
      </c>
      <c r="D72" s="96" t="s">
        <v>1943</v>
      </c>
    </row>
    <row r="73" spans="1:5" ht="12.75" customHeight="1" x14ac:dyDescent="0.2">
      <c r="A73" s="96" t="s">
        <v>1944</v>
      </c>
      <c r="B73" s="96" t="s">
        <v>1945</v>
      </c>
      <c r="C73" s="96" t="s">
        <v>1942</v>
      </c>
      <c r="D73" s="96" t="s">
        <v>1946</v>
      </c>
    </row>
    <row r="74" spans="1:5" ht="12.75" customHeight="1" x14ac:dyDescent="0.2">
      <c r="A74" s="96" t="s">
        <v>1947</v>
      </c>
      <c r="B74" s="96" t="s">
        <v>1948</v>
      </c>
      <c r="C74" s="96" t="s">
        <v>1942</v>
      </c>
      <c r="D74" s="96" t="s">
        <v>1943</v>
      </c>
    </row>
    <row r="75" spans="1:5" ht="13.5" customHeight="1" x14ac:dyDescent="0.2">
      <c r="A75" s="96" t="s">
        <v>1949</v>
      </c>
      <c r="B75" s="96" t="s">
        <v>1950</v>
      </c>
      <c r="C75" s="96" t="s">
        <v>1942</v>
      </c>
      <c r="D75" s="96" t="s">
        <v>1895</v>
      </c>
    </row>
    <row r="76" spans="1:5" ht="12.75" customHeight="1" x14ac:dyDescent="0.2">
      <c r="A76" s="96" t="s">
        <v>1951</v>
      </c>
      <c r="B76" s="96" t="s">
        <v>1952</v>
      </c>
      <c r="C76" s="96" t="s">
        <v>1942</v>
      </c>
      <c r="D76" s="96" t="s">
        <v>1943</v>
      </c>
    </row>
    <row r="77" spans="1:5" ht="12.75" customHeight="1" x14ac:dyDescent="0.2">
      <c r="A77" s="96" t="s">
        <v>1953</v>
      </c>
      <c r="B77" s="96" t="s">
        <v>1954</v>
      </c>
      <c r="C77" s="96" t="s">
        <v>1942</v>
      </c>
    </row>
    <row r="78" spans="1:5" ht="12.75" customHeight="1" x14ac:dyDescent="0.2">
      <c r="A78" s="96" t="s">
        <v>1955</v>
      </c>
      <c r="B78" s="96" t="s">
        <v>1956</v>
      </c>
      <c r="C78" s="96" t="s">
        <v>1957</v>
      </c>
      <c r="D78" s="96" t="s">
        <v>1958</v>
      </c>
    </row>
    <row r="79" spans="1:5" ht="12.75" customHeight="1" x14ac:dyDescent="0.2">
      <c r="A79" s="96" t="s">
        <v>1959</v>
      </c>
      <c r="B79" s="96" t="s">
        <v>1960</v>
      </c>
      <c r="C79" s="96" t="s">
        <v>1957</v>
      </c>
      <c r="D79" s="96" t="s">
        <v>1958</v>
      </c>
    </row>
    <row r="80" spans="1:5" ht="12.75" customHeight="1" x14ac:dyDescent="0.2">
      <c r="A80" s="96" t="s">
        <v>1961</v>
      </c>
      <c r="B80" s="96" t="s">
        <v>1962</v>
      </c>
      <c r="C80" s="96" t="s">
        <v>1957</v>
      </c>
      <c r="D80" s="96" t="s">
        <v>1958</v>
      </c>
    </row>
    <row r="81" spans="1:6" ht="12.75" customHeight="1" x14ac:dyDescent="0.2">
      <c r="A81" s="96" t="s">
        <v>1963</v>
      </c>
      <c r="B81" s="96" t="s">
        <v>1964</v>
      </c>
      <c r="C81" s="96" t="s">
        <v>1957</v>
      </c>
      <c r="D81" s="96" t="s">
        <v>1958</v>
      </c>
    </row>
    <row r="82" spans="1:6" ht="12.75" customHeight="1" x14ac:dyDescent="0.2">
      <c r="A82" s="96" t="s">
        <v>1965</v>
      </c>
      <c r="B82" s="96" t="s">
        <v>1966</v>
      </c>
      <c r="C82" s="96" t="s">
        <v>1957</v>
      </c>
      <c r="D82" s="96" t="s">
        <v>1958</v>
      </c>
    </row>
    <row r="83" spans="1:6" ht="12.75" customHeight="1" x14ac:dyDescent="0.2">
      <c r="A83" s="96" t="s">
        <v>1967</v>
      </c>
      <c r="B83" s="96" t="s">
        <v>1968</v>
      </c>
      <c r="C83" s="96" t="s">
        <v>1967</v>
      </c>
      <c r="D83" s="96" t="s">
        <v>1969</v>
      </c>
    </row>
    <row r="84" spans="1:6" ht="12.75" customHeight="1" x14ac:dyDescent="0.2">
      <c r="A84" s="96">
        <v>694</v>
      </c>
      <c r="C84" s="96">
        <v>694</v>
      </c>
      <c r="D84" s="96" t="s">
        <v>1970</v>
      </c>
    </row>
    <row r="85" spans="1:6" ht="12.75" customHeight="1" x14ac:dyDescent="0.2">
      <c r="A85" s="96" t="s">
        <v>1971</v>
      </c>
      <c r="B85" s="96" t="s">
        <v>1972</v>
      </c>
      <c r="C85" s="96" t="s">
        <v>1971</v>
      </c>
      <c r="D85" s="96" t="s">
        <v>1973</v>
      </c>
    </row>
    <row r="86" spans="1:6" ht="12.75" customHeight="1" x14ac:dyDescent="0.2">
      <c r="A86" s="96" t="s">
        <v>1974</v>
      </c>
      <c r="B86" s="96" t="s">
        <v>1975</v>
      </c>
      <c r="C86" s="96" t="s">
        <v>1974</v>
      </c>
      <c r="D86" s="96" t="s">
        <v>1976</v>
      </c>
    </row>
    <row r="87" spans="1:6" ht="12.75" customHeight="1" x14ac:dyDescent="0.2">
      <c r="A87" s="96" t="s">
        <v>1977</v>
      </c>
      <c r="B87" s="96" t="s">
        <v>1978</v>
      </c>
      <c r="C87" s="96" t="s">
        <v>1977</v>
      </c>
      <c r="D87" s="96" t="s">
        <v>1979</v>
      </c>
    </row>
    <row r="88" spans="1:6" ht="12.75" customHeight="1" x14ac:dyDescent="0.2">
      <c r="A88" s="96" t="s">
        <v>1980</v>
      </c>
      <c r="B88" s="105" t="s">
        <v>1981</v>
      </c>
      <c r="C88" s="96" t="s">
        <v>1977</v>
      </c>
      <c r="D88" s="96" t="s">
        <v>1979</v>
      </c>
    </row>
    <row r="89" spans="1:6" s="106" customFormat="1" ht="12.75" customHeight="1" x14ac:dyDescent="0.2">
      <c r="A89" s="96" t="s">
        <v>1982</v>
      </c>
      <c r="B89" s="105" t="s">
        <v>1983</v>
      </c>
      <c r="C89" s="96" t="s">
        <v>1977</v>
      </c>
      <c r="D89" s="96" t="s">
        <v>1979</v>
      </c>
      <c r="F89" s="96"/>
    </row>
    <row r="90" spans="1:6" ht="12.75" customHeight="1" x14ac:dyDescent="0.2">
      <c r="A90" s="96" t="s">
        <v>1984</v>
      </c>
      <c r="B90" s="96" t="s">
        <v>1978</v>
      </c>
      <c r="C90" s="96" t="s">
        <v>1977</v>
      </c>
      <c r="D90" s="96" t="s">
        <v>1979</v>
      </c>
    </row>
    <row r="91" spans="1:6" ht="12.75" customHeight="1" x14ac:dyDescent="0.2">
      <c r="A91" s="96" t="s">
        <v>1985</v>
      </c>
      <c r="B91" s="96" t="s">
        <v>1986</v>
      </c>
      <c r="C91" s="96" t="s">
        <v>1985</v>
      </c>
      <c r="D91" s="96" t="s">
        <v>1979</v>
      </c>
    </row>
    <row r="92" spans="1:6" ht="12.75" customHeight="1" x14ac:dyDescent="0.2">
      <c r="A92" s="96" t="s">
        <v>1987</v>
      </c>
      <c r="B92" s="96" t="s">
        <v>1988</v>
      </c>
      <c r="C92" s="96" t="s">
        <v>1987</v>
      </c>
      <c r="D92" s="96" t="s">
        <v>1979</v>
      </c>
    </row>
    <row r="93" spans="1:6" ht="12.75" customHeight="1" x14ac:dyDescent="0.2">
      <c r="A93" s="96" t="s">
        <v>1989</v>
      </c>
      <c r="B93" s="96" t="s">
        <v>1990</v>
      </c>
      <c r="C93" s="96" t="s">
        <v>1989</v>
      </c>
      <c r="D93" s="96" t="s">
        <v>1979</v>
      </c>
    </row>
    <row r="94" spans="1:6" ht="12.75" customHeight="1" x14ac:dyDescent="0.2">
      <c r="A94" s="96" t="s">
        <v>1991</v>
      </c>
      <c r="B94" s="96" t="s">
        <v>1992</v>
      </c>
      <c r="C94" s="96" t="s">
        <v>1991</v>
      </c>
      <c r="D94" s="96" t="s">
        <v>1979</v>
      </c>
    </row>
    <row r="95" spans="1:6" ht="12.75" customHeight="1" x14ac:dyDescent="0.2">
      <c r="A95" s="96" t="s">
        <v>1993</v>
      </c>
      <c r="B95" s="96" t="s">
        <v>1994</v>
      </c>
      <c r="C95" s="96" t="s">
        <v>1993</v>
      </c>
      <c r="D95" s="96" t="s">
        <v>1979</v>
      </c>
    </row>
    <row r="96" spans="1:6" ht="12.75" customHeight="1" x14ac:dyDescent="0.2">
      <c r="A96" s="96" t="s">
        <v>1995</v>
      </c>
      <c r="B96" s="96" t="s">
        <v>1996</v>
      </c>
      <c r="C96" s="96" t="s">
        <v>1995</v>
      </c>
      <c r="D96" s="96" t="s">
        <v>1997</v>
      </c>
    </row>
    <row r="97" spans="1:4" ht="12.75" customHeight="1" x14ac:dyDescent="0.2">
      <c r="A97" s="96" t="s">
        <v>1998</v>
      </c>
      <c r="B97" s="96" t="s">
        <v>1999</v>
      </c>
      <c r="C97" s="96" t="s">
        <v>1998</v>
      </c>
      <c r="D97" s="96" t="s">
        <v>1979</v>
      </c>
    </row>
    <row r="98" spans="1:4" ht="12.75" customHeight="1" x14ac:dyDescent="0.2">
      <c r="A98" s="96" t="s">
        <v>2000</v>
      </c>
      <c r="B98" s="96" t="s">
        <v>2001</v>
      </c>
      <c r="C98" s="96" t="s">
        <v>2000</v>
      </c>
      <c r="D98" s="96" t="s">
        <v>2002</v>
      </c>
    </row>
    <row r="99" spans="1:4" ht="12.75" customHeight="1" x14ac:dyDescent="0.2">
      <c r="A99" s="96" t="s">
        <v>2003</v>
      </c>
      <c r="B99" s="96" t="s">
        <v>2004</v>
      </c>
      <c r="C99" s="96" t="s">
        <v>2003</v>
      </c>
      <c r="D99" s="107" t="s">
        <v>2005</v>
      </c>
    </row>
    <row r="100" spans="1:4" ht="12.75" customHeight="1" x14ac:dyDescent="0.2">
      <c r="A100" s="96" t="s">
        <v>2006</v>
      </c>
      <c r="B100" s="96" t="s">
        <v>2007</v>
      </c>
      <c r="C100" s="96" t="s">
        <v>2006</v>
      </c>
      <c r="D100" s="107" t="s">
        <v>2005</v>
      </c>
    </row>
    <row r="101" spans="1:4" ht="12.75" customHeight="1" x14ac:dyDescent="0.2">
      <c r="A101" s="96" t="s">
        <v>2008</v>
      </c>
      <c r="B101" s="96" t="s">
        <v>2009</v>
      </c>
      <c r="C101" s="96" t="s">
        <v>2008</v>
      </c>
      <c r="D101" s="96" t="s">
        <v>2010</v>
      </c>
    </row>
    <row r="102" spans="1:4" ht="12.75" customHeight="1" x14ac:dyDescent="0.2">
      <c r="A102" s="96" t="s">
        <v>2011</v>
      </c>
      <c r="B102" s="96" t="s">
        <v>2012</v>
      </c>
      <c r="C102" s="96" t="s">
        <v>2011</v>
      </c>
      <c r="D102" s="96" t="s">
        <v>2010</v>
      </c>
    </row>
    <row r="103" spans="1:4" ht="12.75" customHeight="1" x14ac:dyDescent="0.2">
      <c r="A103" s="96" t="s">
        <v>2013</v>
      </c>
      <c r="B103" s="96" t="s">
        <v>2014</v>
      </c>
      <c r="C103" s="96" t="s">
        <v>2013</v>
      </c>
      <c r="D103" s="96" t="s">
        <v>2015</v>
      </c>
    </row>
    <row r="104" spans="1:4" ht="12.75" customHeight="1" x14ac:dyDescent="0.2">
      <c r="A104" s="96" t="s">
        <v>2016</v>
      </c>
      <c r="B104" s="96" t="s">
        <v>2017</v>
      </c>
      <c r="C104" s="96" t="s">
        <v>2018</v>
      </c>
      <c r="D104" s="96" t="s">
        <v>2019</v>
      </c>
    </row>
    <row r="105" spans="1:4" ht="12.75" customHeight="1" x14ac:dyDescent="0.2">
      <c r="A105" s="96" t="s">
        <v>2020</v>
      </c>
      <c r="B105" s="96" t="s">
        <v>2021</v>
      </c>
      <c r="C105" s="96" t="s">
        <v>2018</v>
      </c>
      <c r="D105" s="96" t="s">
        <v>2022</v>
      </c>
    </row>
    <row r="106" spans="1:4" ht="12.75" customHeight="1" x14ac:dyDescent="0.2">
      <c r="A106" s="96" t="s">
        <v>2023</v>
      </c>
      <c r="B106" s="96" t="s">
        <v>2024</v>
      </c>
      <c r="C106" s="96" t="s">
        <v>2018</v>
      </c>
      <c r="D106" s="96" t="s">
        <v>2022</v>
      </c>
    </row>
    <row r="107" spans="1:4" ht="12.75" customHeight="1" x14ac:dyDescent="0.2">
      <c r="A107" s="96" t="s">
        <v>2025</v>
      </c>
      <c r="B107" s="96" t="s">
        <v>2026</v>
      </c>
      <c r="C107" s="96" t="s">
        <v>2018</v>
      </c>
      <c r="D107" s="96" t="s">
        <v>2022</v>
      </c>
    </row>
    <row r="108" spans="1:4" ht="12.75" customHeight="1" x14ac:dyDescent="0.2">
      <c r="A108" s="96" t="s">
        <v>2027</v>
      </c>
      <c r="B108" s="96" t="s">
        <v>2028</v>
      </c>
      <c r="C108" s="96" t="s">
        <v>2018</v>
      </c>
      <c r="D108" s="96" t="s">
        <v>2022</v>
      </c>
    </row>
    <row r="109" spans="1:4" ht="12.75" customHeight="1" x14ac:dyDescent="0.2">
      <c r="A109" s="96" t="s">
        <v>2029</v>
      </c>
      <c r="B109" s="96" t="s">
        <v>2030</v>
      </c>
      <c r="C109" s="96" t="s">
        <v>2018</v>
      </c>
      <c r="D109" s="96" t="s">
        <v>2022</v>
      </c>
    </row>
    <row r="110" spans="1:4" ht="12.75" customHeight="1" x14ac:dyDescent="0.2">
      <c r="A110" s="96" t="s">
        <v>2031</v>
      </c>
      <c r="B110" s="96" t="s">
        <v>2032</v>
      </c>
      <c r="C110" s="96" t="s">
        <v>2018</v>
      </c>
      <c r="D110" s="96" t="s">
        <v>2022</v>
      </c>
    </row>
    <row r="111" spans="1:4" ht="12.75" customHeight="1" x14ac:dyDescent="0.2">
      <c r="A111" s="96" t="s">
        <v>2033</v>
      </c>
      <c r="B111" s="96" t="s">
        <v>2034</v>
      </c>
      <c r="C111" s="96" t="s">
        <v>2018</v>
      </c>
      <c r="D111" s="96" t="s">
        <v>2035</v>
      </c>
    </row>
    <row r="112" spans="1:4" ht="12.75" customHeight="1" x14ac:dyDescent="0.2">
      <c r="A112" s="96" t="s">
        <v>2036</v>
      </c>
      <c r="B112" s="96" t="s">
        <v>2037</v>
      </c>
      <c r="C112" s="96" t="s">
        <v>2018</v>
      </c>
      <c r="D112" s="96" t="s">
        <v>2022</v>
      </c>
    </row>
    <row r="113" spans="1:4" ht="12.75" customHeight="1" x14ac:dyDescent="0.2">
      <c r="A113" s="96" t="s">
        <v>2038</v>
      </c>
      <c r="B113" s="96" t="s">
        <v>2039</v>
      </c>
      <c r="C113" s="96" t="s">
        <v>2040</v>
      </c>
      <c r="D113" s="96" t="s">
        <v>2041</v>
      </c>
    </row>
    <row r="114" spans="1:4" ht="12.75" customHeight="1" x14ac:dyDescent="0.2">
      <c r="A114" s="96" t="s">
        <v>2042</v>
      </c>
      <c r="B114" s="96" t="s">
        <v>2043</v>
      </c>
      <c r="C114" s="96" t="s">
        <v>2040</v>
      </c>
      <c r="D114" s="96" t="s">
        <v>2041</v>
      </c>
    </row>
    <row r="115" spans="1:4" ht="12.75" customHeight="1" x14ac:dyDescent="0.2">
      <c r="A115" s="96" t="s">
        <v>2044</v>
      </c>
      <c r="B115" s="96" t="s">
        <v>2045</v>
      </c>
      <c r="C115" s="96" t="s">
        <v>2040</v>
      </c>
      <c r="D115" s="96" t="s">
        <v>2041</v>
      </c>
    </row>
    <row r="116" spans="1:4" ht="12.75" customHeight="1" x14ac:dyDescent="0.2">
      <c r="A116" s="96" t="s">
        <v>2046</v>
      </c>
      <c r="B116" s="96" t="s">
        <v>2047</v>
      </c>
      <c r="C116" s="96" t="s">
        <v>2046</v>
      </c>
      <c r="D116" s="96" t="s">
        <v>2048</v>
      </c>
    </row>
    <row r="117" spans="1:4" x14ac:dyDescent="0.2">
      <c r="A117" s="96" t="s">
        <v>2049</v>
      </c>
      <c r="B117" s="96" t="s">
        <v>2050</v>
      </c>
      <c r="C117" s="96" t="s">
        <v>2049</v>
      </c>
      <c r="D117" s="96" t="s">
        <v>2051</v>
      </c>
    </row>
    <row r="118" spans="1:4" x14ac:dyDescent="0.2">
      <c r="A118" s="96" t="s">
        <v>2052</v>
      </c>
      <c r="B118" s="96" t="s">
        <v>2053</v>
      </c>
      <c r="C118" s="96" t="s">
        <v>2054</v>
      </c>
      <c r="D118" s="96" t="s">
        <v>2041</v>
      </c>
    </row>
    <row r="119" spans="1:4" x14ac:dyDescent="0.2">
      <c r="A119" s="96" t="s">
        <v>2055</v>
      </c>
      <c r="B119" s="96" t="s">
        <v>2056</v>
      </c>
      <c r="C119" s="96" t="s">
        <v>2054</v>
      </c>
      <c r="D119" s="96" t="s">
        <v>2041</v>
      </c>
    </row>
    <row r="120" spans="1:4" x14ac:dyDescent="0.2">
      <c r="A120" s="96" t="s">
        <v>2057</v>
      </c>
      <c r="B120" s="96" t="s">
        <v>2058</v>
      </c>
      <c r="C120" s="96" t="s">
        <v>2054</v>
      </c>
      <c r="D120" s="96" t="s">
        <v>2041</v>
      </c>
    </row>
    <row r="121" spans="1:4" x14ac:dyDescent="0.2">
      <c r="A121" s="96" t="s">
        <v>2059</v>
      </c>
      <c r="B121" s="96" t="s">
        <v>2060</v>
      </c>
      <c r="C121" s="96" t="s">
        <v>2054</v>
      </c>
      <c r="D121" s="96" t="s">
        <v>2041</v>
      </c>
    </row>
    <row r="122" spans="1:4" x14ac:dyDescent="0.2">
      <c r="A122" s="96" t="s">
        <v>2061</v>
      </c>
      <c r="B122" s="96" t="s">
        <v>2062</v>
      </c>
      <c r="C122" s="96" t="s">
        <v>2054</v>
      </c>
      <c r="D122" s="96" t="s">
        <v>2041</v>
      </c>
    </row>
    <row r="123" spans="1:4" x14ac:dyDescent="0.2">
      <c r="A123" s="96" t="s">
        <v>2063</v>
      </c>
      <c r="B123" s="96" t="s">
        <v>2064</v>
      </c>
      <c r="C123" s="96" t="s">
        <v>2065</v>
      </c>
      <c r="D123" s="96" t="s">
        <v>2066</v>
      </c>
    </row>
    <row r="124" spans="1:4" x14ac:dyDescent="0.2">
      <c r="A124" s="96" t="s">
        <v>2067</v>
      </c>
      <c r="B124" s="96" t="s">
        <v>2068</v>
      </c>
      <c r="C124" s="96" t="s">
        <v>2065</v>
      </c>
      <c r="D124" s="96" t="s">
        <v>2066</v>
      </c>
    </row>
    <row r="125" spans="1:4" x14ac:dyDescent="0.2">
      <c r="A125" s="96" t="s">
        <v>2069</v>
      </c>
      <c r="B125" s="96" t="s">
        <v>2070</v>
      </c>
      <c r="C125" s="96" t="s">
        <v>2065</v>
      </c>
      <c r="D125" s="96" t="s">
        <v>2071</v>
      </c>
    </row>
    <row r="126" spans="1:4" x14ac:dyDescent="0.2">
      <c r="A126" s="96" t="s">
        <v>2072</v>
      </c>
      <c r="B126" s="96" t="s">
        <v>2073</v>
      </c>
      <c r="C126" s="96" t="s">
        <v>2065</v>
      </c>
      <c r="D126" s="96" t="s">
        <v>2066</v>
      </c>
    </row>
    <row r="127" spans="1:4" x14ac:dyDescent="0.2">
      <c r="A127" s="96" t="s">
        <v>2074</v>
      </c>
      <c r="B127" s="96" t="s">
        <v>2075</v>
      </c>
      <c r="C127" s="96" t="s">
        <v>2074</v>
      </c>
      <c r="D127" s="96" t="s">
        <v>2071</v>
      </c>
    </row>
    <row r="128" spans="1:4" x14ac:dyDescent="0.2">
      <c r="A128" s="96" t="s">
        <v>2076</v>
      </c>
      <c r="B128" s="99" t="s">
        <v>2077</v>
      </c>
      <c r="C128" s="96" t="s">
        <v>2076</v>
      </c>
    </row>
    <row r="129" spans="1:4" x14ac:dyDescent="0.2">
      <c r="A129" s="96" t="s">
        <v>2078</v>
      </c>
      <c r="B129" s="96" t="s">
        <v>2079</v>
      </c>
      <c r="C129" s="96" t="s">
        <v>2078</v>
      </c>
      <c r="D129" s="96" t="s">
        <v>2071</v>
      </c>
    </row>
    <row r="130" spans="1:4" x14ac:dyDescent="0.2">
      <c r="A130" s="96" t="s">
        <v>2080</v>
      </c>
      <c r="B130" s="96" t="s">
        <v>2081</v>
      </c>
      <c r="C130" s="96" t="s">
        <v>2078</v>
      </c>
      <c r="D130" s="96" t="s">
        <v>2071</v>
      </c>
    </row>
    <row r="131" spans="1:4" x14ac:dyDescent="0.2">
      <c r="A131" s="96" t="s">
        <v>2082</v>
      </c>
      <c r="B131" s="96" t="s">
        <v>2083</v>
      </c>
      <c r="C131" s="96" t="s">
        <v>2078</v>
      </c>
      <c r="D131" s="96" t="s">
        <v>2071</v>
      </c>
    </row>
    <row r="132" spans="1:4" x14ac:dyDescent="0.2">
      <c r="A132" s="96" t="s">
        <v>2084</v>
      </c>
      <c r="B132" s="96" t="s">
        <v>2085</v>
      </c>
      <c r="C132" s="96" t="s">
        <v>2084</v>
      </c>
      <c r="D132" s="96" t="s">
        <v>2071</v>
      </c>
    </row>
    <row r="133" spans="1:4" x14ac:dyDescent="0.2">
      <c r="A133" s="96" t="s">
        <v>2086</v>
      </c>
      <c r="B133" s="96" t="s">
        <v>2087</v>
      </c>
      <c r="C133" s="96" t="s">
        <v>2084</v>
      </c>
      <c r="D133" s="96" t="s">
        <v>2071</v>
      </c>
    </row>
    <row r="134" spans="1:4" x14ac:dyDescent="0.2">
      <c r="A134" s="96" t="s">
        <v>2088</v>
      </c>
      <c r="B134" s="96" t="s">
        <v>2089</v>
      </c>
      <c r="C134" s="96" t="s">
        <v>2084</v>
      </c>
      <c r="D134" s="96" t="s">
        <v>2071</v>
      </c>
    </row>
    <row r="135" spans="1:4" x14ac:dyDescent="0.2">
      <c r="A135" s="96" t="s">
        <v>2090</v>
      </c>
      <c r="B135" s="96" t="s">
        <v>2091</v>
      </c>
      <c r="C135" s="96" t="s">
        <v>2090</v>
      </c>
      <c r="D135" s="96" t="s">
        <v>2092</v>
      </c>
    </row>
    <row r="136" spans="1:4" x14ac:dyDescent="0.2">
      <c r="A136" s="96" t="s">
        <v>2093</v>
      </c>
      <c r="B136" s="96" t="s">
        <v>2091</v>
      </c>
      <c r="C136" s="96" t="s">
        <v>2090</v>
      </c>
    </row>
    <row r="137" spans="1:4" x14ac:dyDescent="0.2">
      <c r="A137" s="96" t="s">
        <v>2094</v>
      </c>
      <c r="C137" s="96" t="s">
        <v>2090</v>
      </c>
      <c r="D137" s="96" t="s">
        <v>2092</v>
      </c>
    </row>
    <row r="138" spans="1:4" x14ac:dyDescent="0.2">
      <c r="A138" s="96" t="s">
        <v>2095</v>
      </c>
      <c r="B138" s="96" t="s">
        <v>2096</v>
      </c>
      <c r="C138" s="96" t="s">
        <v>2095</v>
      </c>
      <c r="D138" s="96" t="s">
        <v>2071</v>
      </c>
    </row>
    <row r="139" spans="1:4" x14ac:dyDescent="0.2">
      <c r="A139" s="96" t="s">
        <v>2097</v>
      </c>
      <c r="B139" s="96" t="s">
        <v>2098</v>
      </c>
      <c r="C139" s="96" t="s">
        <v>2097</v>
      </c>
      <c r="D139" s="96" t="s">
        <v>2071</v>
      </c>
    </row>
    <row r="140" spans="1:4" x14ac:dyDescent="0.2">
      <c r="A140" s="96" t="s">
        <v>2099</v>
      </c>
      <c r="B140" s="99" t="s">
        <v>2100</v>
      </c>
      <c r="C140" s="96" t="s">
        <v>2099</v>
      </c>
    </row>
    <row r="141" spans="1:4" x14ac:dyDescent="0.2">
      <c r="A141" s="96" t="s">
        <v>2101</v>
      </c>
      <c r="B141" s="96" t="s">
        <v>2102</v>
      </c>
      <c r="C141" s="96" t="s">
        <v>2103</v>
      </c>
      <c r="D141" s="96" t="s">
        <v>2104</v>
      </c>
    </row>
    <row r="142" spans="1:4" x14ac:dyDescent="0.2">
      <c r="A142" s="96" t="s">
        <v>2105</v>
      </c>
      <c r="B142" s="96" t="s">
        <v>2106</v>
      </c>
      <c r="C142" s="96" t="s">
        <v>2103</v>
      </c>
      <c r="D142" s="96" t="s">
        <v>2107</v>
      </c>
    </row>
    <row r="143" spans="1:4" x14ac:dyDescent="0.2">
      <c r="A143" s="96" t="s">
        <v>2108</v>
      </c>
      <c r="B143" s="96" t="s">
        <v>2109</v>
      </c>
      <c r="C143" s="96" t="s">
        <v>2103</v>
      </c>
      <c r="D143" s="96" t="s">
        <v>2048</v>
      </c>
    </row>
    <row r="144" spans="1:4" x14ac:dyDescent="0.2">
      <c r="A144" s="96" t="s">
        <v>2110</v>
      </c>
      <c r="B144" s="96" t="s">
        <v>2111</v>
      </c>
      <c r="C144" s="96" t="s">
        <v>2103</v>
      </c>
      <c r="D144" s="96" t="s">
        <v>2041</v>
      </c>
    </row>
    <row r="145" spans="1:4" x14ac:dyDescent="0.2">
      <c r="A145" s="96" t="s">
        <v>2112</v>
      </c>
      <c r="B145" s="96" t="s">
        <v>2113</v>
      </c>
      <c r="C145" s="96" t="s">
        <v>2103</v>
      </c>
    </row>
    <row r="146" spans="1:4" x14ac:dyDescent="0.2">
      <c r="A146" s="96" t="s">
        <v>2114</v>
      </c>
      <c r="B146" s="96" t="s">
        <v>2115</v>
      </c>
      <c r="C146" s="96" t="s">
        <v>2114</v>
      </c>
      <c r="D146" s="96" t="s">
        <v>2116</v>
      </c>
    </row>
    <row r="147" spans="1:4" x14ac:dyDescent="0.2">
      <c r="A147" s="96" t="s">
        <v>2117</v>
      </c>
      <c r="B147" s="96" t="s">
        <v>2118</v>
      </c>
      <c r="C147" s="96" t="s">
        <v>2114</v>
      </c>
      <c r="D147" s="96" t="s">
        <v>2116</v>
      </c>
    </row>
    <row r="148" spans="1:4" x14ac:dyDescent="0.2">
      <c r="A148" s="96" t="s">
        <v>2119</v>
      </c>
      <c r="B148" s="96" t="s">
        <v>2120</v>
      </c>
      <c r="C148" s="96" t="s">
        <v>2114</v>
      </c>
      <c r="D148" s="96" t="s">
        <v>2116</v>
      </c>
    </row>
    <row r="149" spans="1:4" ht="12.75" customHeight="1" x14ac:dyDescent="0.2">
      <c r="A149" s="96" t="s">
        <v>2121</v>
      </c>
      <c r="B149" s="96" t="s">
        <v>2017</v>
      </c>
      <c r="C149" s="96" t="s">
        <v>2018</v>
      </c>
      <c r="D149" s="96" t="s">
        <v>2019</v>
      </c>
    </row>
    <row r="150" spans="1:4" x14ac:dyDescent="0.2">
      <c r="A150" s="105">
        <v>794</v>
      </c>
      <c r="C150" s="105">
        <v>794</v>
      </c>
      <c r="D150" s="96" t="s">
        <v>2122</v>
      </c>
    </row>
  </sheetData>
  <autoFilter ref="A2:F150" xr:uid="{00000000-0009-0000-0000-000011000000}"/>
  <pageMargins left="0.17" right="0.17"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4" customHeight="1" x14ac:dyDescent="0.25"/>
  <cols>
    <col min="1" max="1" width="23.109375" style="109" bestFit="1" customWidth="1"/>
    <col min="2" max="2" width="174.44140625" style="109" customWidth="1"/>
    <col min="3" max="3" width="9.109375" style="109" customWidth="1"/>
    <col min="4" max="16384" width="9.109375" style="109"/>
  </cols>
  <sheetData>
    <row r="1" spans="1:3" ht="39" customHeight="1" x14ac:dyDescent="0.25">
      <c r="A1" s="108" t="s">
        <v>968</v>
      </c>
      <c r="B1" s="108" t="s">
        <v>23</v>
      </c>
      <c r="C1" s="108" t="s">
        <v>2123</v>
      </c>
    </row>
    <row r="2" spans="1:3" ht="14.4" customHeight="1" x14ac:dyDescent="0.25">
      <c r="A2" s="109" t="s">
        <v>973</v>
      </c>
      <c r="B2" s="110" t="s">
        <v>974</v>
      </c>
    </row>
    <row r="3" spans="1:3" ht="14.4" customHeight="1" x14ac:dyDescent="0.25">
      <c r="A3" s="109" t="s">
        <v>976</v>
      </c>
      <c r="B3" s="110" t="s">
        <v>977</v>
      </c>
      <c r="C3" s="109">
        <v>151</v>
      </c>
    </row>
    <row r="4" spans="1:3" ht="14.4" customHeight="1" x14ac:dyDescent="0.25">
      <c r="A4" s="109" t="s">
        <v>978</v>
      </c>
      <c r="B4" s="110" t="s">
        <v>979</v>
      </c>
    </row>
    <row r="5" spans="1:3" ht="14.4" customHeight="1" x14ac:dyDescent="0.25">
      <c r="A5" s="109" t="s">
        <v>980</v>
      </c>
      <c r="B5" s="110" t="s">
        <v>981</v>
      </c>
    </row>
    <row r="6" spans="1:3" ht="14.4" customHeight="1" x14ac:dyDescent="0.25">
      <c r="A6" s="109" t="s">
        <v>983</v>
      </c>
      <c r="B6" s="110" t="s">
        <v>984</v>
      </c>
    </row>
    <row r="7" spans="1:3" ht="14.4" customHeight="1" x14ac:dyDescent="0.25">
      <c r="A7" s="109" t="s">
        <v>986</v>
      </c>
      <c r="B7" s="110" t="s">
        <v>987</v>
      </c>
    </row>
    <row r="8" spans="1:3" ht="14.4" customHeight="1" x14ac:dyDescent="0.25">
      <c r="A8" s="109" t="s">
        <v>988</v>
      </c>
      <c r="B8" s="110" t="s">
        <v>672</v>
      </c>
    </row>
    <row r="9" spans="1:3" ht="14.4" customHeight="1" x14ac:dyDescent="0.25">
      <c r="A9" s="109" t="s">
        <v>989</v>
      </c>
      <c r="B9" s="110" t="s">
        <v>990</v>
      </c>
    </row>
    <row r="10" spans="1:3" ht="14.4" customHeight="1" x14ac:dyDescent="0.25">
      <c r="A10" s="109" t="s">
        <v>992</v>
      </c>
      <c r="B10" s="110" t="s">
        <v>993</v>
      </c>
    </row>
    <row r="11" spans="1:3" ht="14.4" customHeight="1" x14ac:dyDescent="0.25">
      <c r="A11" s="109" t="s">
        <v>995</v>
      </c>
      <c r="B11" s="110" t="s">
        <v>996</v>
      </c>
    </row>
    <row r="12" spans="1:3" ht="14.4" customHeight="1" x14ac:dyDescent="0.25">
      <c r="A12" s="109" t="s">
        <v>997</v>
      </c>
      <c r="B12" s="110" t="s">
        <v>998</v>
      </c>
    </row>
    <row r="13" spans="1:3" ht="14.4" customHeight="1" x14ac:dyDescent="0.25">
      <c r="A13" s="109" t="s">
        <v>999</v>
      </c>
      <c r="B13" s="110" t="s">
        <v>1000</v>
      </c>
    </row>
    <row r="14" spans="1:3" ht="14.4" customHeight="1" x14ac:dyDescent="0.25">
      <c r="A14" s="109" t="s">
        <v>1001</v>
      </c>
      <c r="B14" s="110" t="s">
        <v>1002</v>
      </c>
    </row>
    <row r="15" spans="1:3" ht="14.4" customHeight="1" x14ac:dyDescent="0.25">
      <c r="A15" s="109" t="s">
        <v>1003</v>
      </c>
      <c r="B15" s="110" t="s">
        <v>1004</v>
      </c>
    </row>
    <row r="16" spans="1:3" ht="14.4" customHeight="1" x14ac:dyDescent="0.25">
      <c r="A16" s="109" t="s">
        <v>1006</v>
      </c>
      <c r="B16" s="110" t="s">
        <v>1007</v>
      </c>
    </row>
    <row r="17" spans="1:2" ht="14.4" customHeight="1" x14ac:dyDescent="0.25">
      <c r="A17" s="109" t="s">
        <v>1008</v>
      </c>
      <c r="B17" s="111" t="s">
        <v>1009</v>
      </c>
    </row>
    <row r="18" spans="1:2" ht="14.4" customHeight="1" x14ac:dyDescent="0.25">
      <c r="A18" s="109" t="s">
        <v>1011</v>
      </c>
      <c r="B18" s="110" t="s">
        <v>1012</v>
      </c>
    </row>
    <row r="19" spans="1:2" ht="14.4" customHeight="1" x14ac:dyDescent="0.25">
      <c r="A19" s="109" t="s">
        <v>1014</v>
      </c>
      <c r="B19" s="110" t="s">
        <v>1015</v>
      </c>
    </row>
    <row r="20" spans="1:2" ht="14.4" customHeight="1" x14ac:dyDescent="0.25">
      <c r="A20" s="109" t="s">
        <v>1017</v>
      </c>
      <c r="B20" s="110" t="s">
        <v>1018</v>
      </c>
    </row>
    <row r="21" spans="1:2" ht="14.4" customHeight="1" x14ac:dyDescent="0.25">
      <c r="A21" s="109" t="s">
        <v>1019</v>
      </c>
      <c r="B21" s="110" t="s">
        <v>1020</v>
      </c>
    </row>
    <row r="22" spans="1:2" ht="14.4" customHeight="1" x14ac:dyDescent="0.25">
      <c r="A22" s="109" t="s">
        <v>1021</v>
      </c>
      <c r="B22" s="110" t="s">
        <v>1022</v>
      </c>
    </row>
    <row r="23" spans="1:2" ht="14.4" customHeight="1" x14ac:dyDescent="0.25">
      <c r="A23" s="109" t="s">
        <v>1024</v>
      </c>
      <c r="B23" s="110" t="s">
        <v>1025</v>
      </c>
    </row>
    <row r="24" spans="1:2" ht="14.4" customHeight="1" x14ac:dyDescent="0.25">
      <c r="A24" s="109" t="s">
        <v>1026</v>
      </c>
      <c r="B24" s="110" t="s">
        <v>1027</v>
      </c>
    </row>
    <row r="25" spans="1:2" ht="14.4" customHeight="1" x14ac:dyDescent="0.25">
      <c r="A25" s="109" t="s">
        <v>1028</v>
      </c>
      <c r="B25" s="110" t="s">
        <v>710</v>
      </c>
    </row>
    <row r="26" spans="1:2" ht="14.4" customHeight="1" x14ac:dyDescent="0.25">
      <c r="A26" s="109" t="s">
        <v>1029</v>
      </c>
      <c r="B26" s="110" t="s">
        <v>1030</v>
      </c>
    </row>
    <row r="27" spans="1:2" ht="14.4" customHeight="1" x14ac:dyDescent="0.25">
      <c r="A27" s="109" t="s">
        <v>1031</v>
      </c>
      <c r="B27" s="110" t="s">
        <v>1032</v>
      </c>
    </row>
    <row r="28" spans="1:2" ht="14.4" customHeight="1" x14ac:dyDescent="0.25">
      <c r="A28" s="109" t="s">
        <v>1033</v>
      </c>
      <c r="B28" s="110" t="s">
        <v>1034</v>
      </c>
    </row>
    <row r="29" spans="1:2" ht="14.4" customHeight="1" x14ac:dyDescent="0.25">
      <c r="A29" s="109" t="s">
        <v>1036</v>
      </c>
      <c r="B29" s="110" t="s">
        <v>1037</v>
      </c>
    </row>
    <row r="30" spans="1:2" ht="14.4" customHeight="1" x14ac:dyDescent="0.25">
      <c r="A30" s="109" t="s">
        <v>1038</v>
      </c>
      <c r="B30" s="110" t="s">
        <v>1039</v>
      </c>
    </row>
    <row r="31" spans="1:2" ht="14.4" customHeight="1" x14ac:dyDescent="0.25">
      <c r="A31" s="109" t="s">
        <v>1040</v>
      </c>
      <c r="B31" s="110" t="s">
        <v>1041</v>
      </c>
    </row>
    <row r="32" spans="1:2" ht="14.4" customHeight="1" x14ac:dyDescent="0.25">
      <c r="A32" s="109" t="s">
        <v>1042</v>
      </c>
      <c r="B32" s="110" t="s">
        <v>1043</v>
      </c>
    </row>
    <row r="33" spans="1:2" ht="14.4" customHeight="1" x14ac:dyDescent="0.25">
      <c r="A33" s="109" t="s">
        <v>1044</v>
      </c>
      <c r="B33" s="110" t="s">
        <v>1045</v>
      </c>
    </row>
    <row r="34" spans="1:2" ht="14.4" customHeight="1" x14ac:dyDescent="0.25">
      <c r="A34" s="109" t="s">
        <v>1046</v>
      </c>
      <c r="B34" s="110" t="s">
        <v>1047</v>
      </c>
    </row>
    <row r="35" spans="1:2" ht="14.4" customHeight="1" x14ac:dyDescent="0.25">
      <c r="A35" s="109" t="s">
        <v>1048</v>
      </c>
      <c r="B35" s="110" t="s">
        <v>1049</v>
      </c>
    </row>
    <row r="36" spans="1:2" ht="14.4" customHeight="1" x14ac:dyDescent="0.25">
      <c r="A36" s="109" t="s">
        <v>1050</v>
      </c>
      <c r="B36" s="110" t="s">
        <v>1051</v>
      </c>
    </row>
    <row r="37" spans="1:2" ht="14.4" customHeight="1" x14ac:dyDescent="0.25">
      <c r="A37" s="109" t="s">
        <v>1052</v>
      </c>
      <c r="B37" s="110" t="s">
        <v>1053</v>
      </c>
    </row>
    <row r="38" spans="1:2" ht="14.4" customHeight="1" x14ac:dyDescent="0.25">
      <c r="A38" s="109" t="s">
        <v>1056</v>
      </c>
      <c r="B38" s="110" t="s">
        <v>1057</v>
      </c>
    </row>
    <row r="39" spans="1:2" ht="14.4" customHeight="1" x14ac:dyDescent="0.25">
      <c r="A39" s="109" t="s">
        <v>1059</v>
      </c>
      <c r="B39" s="110" t="s">
        <v>1060</v>
      </c>
    </row>
    <row r="40" spans="1:2" ht="14.4" customHeight="1" x14ac:dyDescent="0.25">
      <c r="A40" s="109" t="s">
        <v>1062</v>
      </c>
      <c r="B40" s="110" t="s">
        <v>1063</v>
      </c>
    </row>
    <row r="41" spans="1:2" ht="14.4" customHeight="1" x14ac:dyDescent="0.25">
      <c r="A41" s="109" t="s">
        <v>1064</v>
      </c>
      <c r="B41" s="110" t="s">
        <v>1065</v>
      </c>
    </row>
    <row r="42" spans="1:2" ht="14.4" customHeight="1" x14ac:dyDescent="0.25">
      <c r="A42" s="109" t="s">
        <v>1066</v>
      </c>
      <c r="B42" s="110" t="s">
        <v>1067</v>
      </c>
    </row>
    <row r="43" spans="1:2" ht="14.4" customHeight="1" x14ac:dyDescent="0.25">
      <c r="A43" s="109" t="s">
        <v>1068</v>
      </c>
      <c r="B43" s="110" t="s">
        <v>1069</v>
      </c>
    </row>
    <row r="44" spans="1:2" ht="14.4" customHeight="1" x14ac:dyDescent="0.25">
      <c r="A44" s="109" t="s">
        <v>1070</v>
      </c>
      <c r="B44" s="110" t="s">
        <v>1071</v>
      </c>
    </row>
    <row r="45" spans="1:2" ht="14.4" customHeight="1" x14ac:dyDescent="0.25">
      <c r="A45" s="109" t="s">
        <v>1072</v>
      </c>
      <c r="B45" s="110" t="s">
        <v>1073</v>
      </c>
    </row>
    <row r="46" spans="1:2" ht="14.4" customHeight="1" x14ac:dyDescent="0.25">
      <c r="A46" s="109" t="s">
        <v>1075</v>
      </c>
      <c r="B46" s="110" t="s">
        <v>1076</v>
      </c>
    </row>
    <row r="47" spans="1:2" ht="14.4" customHeight="1" x14ac:dyDescent="0.25">
      <c r="A47" s="109" t="s">
        <v>1077</v>
      </c>
      <c r="B47" s="110" t="s">
        <v>1078</v>
      </c>
    </row>
    <row r="48" spans="1:2" ht="14.4" customHeight="1" x14ac:dyDescent="0.25">
      <c r="A48" s="109" t="s">
        <v>1079</v>
      </c>
      <c r="B48" s="110" t="s">
        <v>1080</v>
      </c>
    </row>
    <row r="49" spans="1:3" ht="14.4" customHeight="1" x14ac:dyDescent="0.25">
      <c r="A49" s="109" t="s">
        <v>1081</v>
      </c>
      <c r="B49" s="110" t="s">
        <v>1073</v>
      </c>
    </row>
    <row r="50" spans="1:3" ht="14.4" customHeight="1" x14ac:dyDescent="0.25">
      <c r="A50" s="109" t="s">
        <v>1082</v>
      </c>
      <c r="B50" s="110" t="s">
        <v>1083</v>
      </c>
    </row>
    <row r="51" spans="1:3" ht="14.4" customHeight="1" x14ac:dyDescent="0.25">
      <c r="A51" s="109" t="s">
        <v>1086</v>
      </c>
      <c r="B51" s="110" t="s">
        <v>1087</v>
      </c>
    </row>
    <row r="52" spans="1:3" ht="14.4" customHeight="1" x14ac:dyDescent="0.25">
      <c r="A52" s="109" t="s">
        <v>1088</v>
      </c>
      <c r="B52" s="110" t="s">
        <v>1089</v>
      </c>
    </row>
    <row r="53" spans="1:3" ht="14.4" customHeight="1" x14ac:dyDescent="0.25">
      <c r="A53" s="109" t="s">
        <v>1090</v>
      </c>
      <c r="B53" s="110" t="s">
        <v>1091</v>
      </c>
    </row>
    <row r="54" spans="1:3" ht="14.4" customHeight="1" x14ac:dyDescent="0.25">
      <c r="A54" s="109" t="s">
        <v>1092</v>
      </c>
      <c r="B54" s="110" t="s">
        <v>1093</v>
      </c>
    </row>
    <row r="55" spans="1:3" ht="14.4" customHeight="1" x14ac:dyDescent="0.25">
      <c r="A55" s="109" t="s">
        <v>1094</v>
      </c>
      <c r="B55" s="110" t="s">
        <v>1095</v>
      </c>
    </row>
    <row r="56" spans="1:3" ht="14.4" customHeight="1" x14ac:dyDescent="0.25">
      <c r="A56" s="109" t="s">
        <v>1097</v>
      </c>
      <c r="B56" s="110" t="s">
        <v>1098</v>
      </c>
      <c r="C56" s="109">
        <v>117</v>
      </c>
    </row>
    <row r="57" spans="1:3" ht="14.4" customHeight="1" x14ac:dyDescent="0.25">
      <c r="A57" s="109" t="s">
        <v>1099</v>
      </c>
      <c r="B57" s="110" t="s">
        <v>1100</v>
      </c>
    </row>
    <row r="58" spans="1:3" ht="14.4" customHeight="1" x14ac:dyDescent="0.25">
      <c r="A58" s="109" t="s">
        <v>1103</v>
      </c>
      <c r="B58" s="110" t="s">
        <v>1104</v>
      </c>
    </row>
    <row r="59" spans="1:3" ht="14.4" customHeight="1" x14ac:dyDescent="0.25">
      <c r="A59" s="109" t="s">
        <v>1106</v>
      </c>
      <c r="B59" s="110" t="s">
        <v>1107</v>
      </c>
      <c r="C59" s="109">
        <v>121</v>
      </c>
    </row>
    <row r="60" spans="1:3" ht="14.4" customHeight="1" x14ac:dyDescent="0.25">
      <c r="A60" s="109" t="s">
        <v>1109</v>
      </c>
      <c r="B60" s="110" t="s">
        <v>1110</v>
      </c>
    </row>
    <row r="61" spans="1:3" ht="14.4" customHeight="1" x14ac:dyDescent="0.25">
      <c r="A61" s="109" t="s">
        <v>1112</v>
      </c>
      <c r="B61" s="110" t="s">
        <v>1113</v>
      </c>
      <c r="C61" s="109">
        <v>117</v>
      </c>
    </row>
    <row r="62" spans="1:3" ht="14.4" customHeight="1" x14ac:dyDescent="0.25">
      <c r="A62" s="109" t="s">
        <v>1116</v>
      </c>
      <c r="B62" s="110" t="s">
        <v>1117</v>
      </c>
    </row>
    <row r="63" spans="1:3" ht="14.4" customHeight="1" x14ac:dyDescent="0.25">
      <c r="A63" s="109" t="s">
        <v>1119</v>
      </c>
      <c r="B63" s="110" t="s">
        <v>1120</v>
      </c>
    </row>
    <row r="64" spans="1:3" ht="14.4" customHeight="1" x14ac:dyDescent="0.25">
      <c r="A64" s="109" t="s">
        <v>1122</v>
      </c>
      <c r="B64" s="110" t="s">
        <v>1123</v>
      </c>
    </row>
    <row r="65" spans="1:3" ht="14.4" customHeight="1" x14ac:dyDescent="0.25">
      <c r="A65" s="109" t="s">
        <v>1124</v>
      </c>
      <c r="B65" s="110" t="s">
        <v>1125</v>
      </c>
    </row>
    <row r="66" spans="1:3" ht="14.4" customHeight="1" x14ac:dyDescent="0.25">
      <c r="A66" s="109" t="s">
        <v>1126</v>
      </c>
      <c r="B66" s="110" t="s">
        <v>1127</v>
      </c>
    </row>
    <row r="67" spans="1:3" ht="14.4" customHeight="1" x14ac:dyDescent="0.25">
      <c r="A67" s="109" t="s">
        <v>1128</v>
      </c>
      <c r="B67" s="110" t="s">
        <v>1129</v>
      </c>
    </row>
    <row r="68" spans="1:3" ht="14.4" customHeight="1" x14ac:dyDescent="0.25">
      <c r="A68" s="109" t="s">
        <v>1130</v>
      </c>
      <c r="B68" s="110" t="s">
        <v>1131</v>
      </c>
    </row>
    <row r="69" spans="1:3" ht="14.4" customHeight="1" x14ac:dyDescent="0.25">
      <c r="A69" s="109" t="s">
        <v>1133</v>
      </c>
      <c r="B69" s="110" t="s">
        <v>1134</v>
      </c>
      <c r="C69" s="109">
        <v>42</v>
      </c>
    </row>
    <row r="70" spans="1:3" ht="14.4" customHeight="1" x14ac:dyDescent="0.25">
      <c r="A70" s="109" t="s">
        <v>1136</v>
      </c>
      <c r="B70" s="110" t="s">
        <v>1137</v>
      </c>
      <c r="C70" s="109">
        <v>156</v>
      </c>
    </row>
    <row r="71" spans="1:3" ht="14.4" customHeight="1" x14ac:dyDescent="0.25">
      <c r="A71" s="109" t="s">
        <v>1139</v>
      </c>
      <c r="B71" s="110" t="s">
        <v>1140</v>
      </c>
    </row>
    <row r="72" spans="1:3" ht="14.4" customHeight="1" x14ac:dyDescent="0.25">
      <c r="A72" s="109" t="s">
        <v>1142</v>
      </c>
      <c r="B72" s="110" t="s">
        <v>1143</v>
      </c>
    </row>
    <row r="73" spans="1:3" ht="14.4" customHeight="1" x14ac:dyDescent="0.25">
      <c r="A73" s="109" t="s">
        <v>1146</v>
      </c>
      <c r="B73" s="110" t="s">
        <v>1147</v>
      </c>
    </row>
    <row r="74" spans="1:3" ht="14.4" customHeight="1" x14ac:dyDescent="0.25">
      <c r="A74" s="109" t="s">
        <v>1149</v>
      </c>
      <c r="B74" s="110" t="s">
        <v>1150</v>
      </c>
    </row>
    <row r="75" spans="1:3" ht="14.4" customHeight="1" x14ac:dyDescent="0.25">
      <c r="A75" s="109" t="s">
        <v>1151</v>
      </c>
      <c r="B75" s="110" t="s">
        <v>1152</v>
      </c>
    </row>
    <row r="76" spans="1:3" ht="14.4" customHeight="1" x14ac:dyDescent="0.25">
      <c r="A76" s="109" t="s">
        <v>1154</v>
      </c>
      <c r="B76" s="110" t="s">
        <v>1155</v>
      </c>
    </row>
    <row r="77" spans="1:3" ht="14.4" customHeight="1" x14ac:dyDescent="0.25">
      <c r="A77" s="109" t="s">
        <v>1156</v>
      </c>
      <c r="B77" s="110" t="s">
        <v>1157</v>
      </c>
    </row>
    <row r="78" spans="1:3" ht="14.4" customHeight="1" x14ac:dyDescent="0.25">
      <c r="A78" s="109" t="s">
        <v>1158</v>
      </c>
      <c r="B78" s="110" t="s">
        <v>1159</v>
      </c>
    </row>
    <row r="79" spans="1:3" ht="14.4" customHeight="1" x14ac:dyDescent="0.25">
      <c r="A79" s="109" t="s">
        <v>1160</v>
      </c>
      <c r="B79" s="110" t="s">
        <v>1161</v>
      </c>
    </row>
    <row r="80" spans="1:3" ht="14.4" customHeight="1" x14ac:dyDescent="0.25">
      <c r="A80" s="109" t="s">
        <v>1163</v>
      </c>
      <c r="B80" s="110" t="s">
        <v>1164</v>
      </c>
    </row>
    <row r="81" spans="1:2" ht="14.4" customHeight="1" x14ac:dyDescent="0.25">
      <c r="A81" s="109" t="s">
        <v>1165</v>
      </c>
      <c r="B81" s="110" t="s">
        <v>1166</v>
      </c>
    </row>
    <row r="82" spans="1:2" ht="14.4" customHeight="1" x14ac:dyDescent="0.25">
      <c r="A82" s="109" t="s">
        <v>1167</v>
      </c>
      <c r="B82" s="110" t="s">
        <v>1168</v>
      </c>
    </row>
    <row r="83" spans="1:2" ht="14.4" customHeight="1" x14ac:dyDescent="0.25">
      <c r="A83" s="109" t="s">
        <v>1169</v>
      </c>
      <c r="B83" s="111" t="s">
        <v>1170</v>
      </c>
    </row>
    <row r="84" spans="1:2" ht="14.4" customHeight="1" x14ac:dyDescent="0.25">
      <c r="A84" s="109" t="s">
        <v>1171</v>
      </c>
      <c r="B84" s="110" t="s">
        <v>1172</v>
      </c>
    </row>
    <row r="85" spans="1:2" ht="14.4" customHeight="1" x14ac:dyDescent="0.25">
      <c r="A85" s="109" t="s">
        <v>1174</v>
      </c>
      <c r="B85" s="110" t="s">
        <v>1175</v>
      </c>
    </row>
    <row r="86" spans="1:2" ht="14.4" customHeight="1" x14ac:dyDescent="0.25">
      <c r="A86" s="109" t="s">
        <v>1177</v>
      </c>
      <c r="B86" s="110" t="s">
        <v>1178</v>
      </c>
    </row>
    <row r="87" spans="1:2" ht="14.4" customHeight="1" x14ac:dyDescent="0.25">
      <c r="A87" s="109" t="s">
        <v>1180</v>
      </c>
      <c r="B87" s="110" t="s">
        <v>1181</v>
      </c>
    </row>
    <row r="88" spans="1:2" ht="14.4" customHeight="1" x14ac:dyDescent="0.25">
      <c r="A88" s="109" t="s">
        <v>1183</v>
      </c>
      <c r="B88" s="110" t="s">
        <v>1184</v>
      </c>
    </row>
    <row r="89" spans="1:2" ht="14.4" customHeight="1" x14ac:dyDescent="0.25">
      <c r="A89" s="109" t="s">
        <v>1185</v>
      </c>
      <c r="B89" s="110" t="s">
        <v>1186</v>
      </c>
    </row>
    <row r="90" spans="1:2" ht="14.4" customHeight="1" x14ac:dyDescent="0.25">
      <c r="A90" s="109" t="s">
        <v>1187</v>
      </c>
      <c r="B90" s="110" t="s">
        <v>1188</v>
      </c>
    </row>
    <row r="91" spans="1:2" ht="14.4" customHeight="1" x14ac:dyDescent="0.25">
      <c r="A91" s="109" t="s">
        <v>1189</v>
      </c>
      <c r="B91" s="110" t="s">
        <v>1190</v>
      </c>
    </row>
    <row r="92" spans="1:2" ht="14.4" customHeight="1" x14ac:dyDescent="0.25">
      <c r="A92" s="109" t="s">
        <v>1192</v>
      </c>
      <c r="B92" s="111" t="s">
        <v>1193</v>
      </c>
    </row>
    <row r="93" spans="1:2" ht="14.4" customHeight="1" x14ac:dyDescent="0.25">
      <c r="A93" s="109" t="s">
        <v>1195</v>
      </c>
      <c r="B93" s="111" t="s">
        <v>1196</v>
      </c>
    </row>
    <row r="94" spans="1:2" ht="14.4" customHeight="1" x14ac:dyDescent="0.25">
      <c r="A94" s="109" t="s">
        <v>1198</v>
      </c>
      <c r="B94" s="111" t="s">
        <v>1199</v>
      </c>
    </row>
    <row r="95" spans="1:2" ht="14.4" customHeight="1" x14ac:dyDescent="0.25">
      <c r="A95" s="109" t="s">
        <v>1200</v>
      </c>
      <c r="B95" s="110" t="s">
        <v>1201</v>
      </c>
    </row>
    <row r="96" spans="1:2" ht="14.4" customHeight="1" x14ac:dyDescent="0.25">
      <c r="A96" s="109" t="s">
        <v>1203</v>
      </c>
      <c r="B96" s="110" t="s">
        <v>1204</v>
      </c>
    </row>
    <row r="97" spans="1:3" ht="14.4" customHeight="1" x14ac:dyDescent="0.25">
      <c r="A97" s="109" t="s">
        <v>1206</v>
      </c>
      <c r="B97" s="110" t="s">
        <v>1207</v>
      </c>
    </row>
    <row r="98" spans="1:3" ht="14.4" customHeight="1" x14ac:dyDescent="0.25">
      <c r="A98" s="109" t="s">
        <v>1209</v>
      </c>
      <c r="B98" s="110" t="s">
        <v>1210</v>
      </c>
    </row>
    <row r="99" spans="1:3" ht="14.4" customHeight="1" x14ac:dyDescent="0.25">
      <c r="A99" s="109" t="s">
        <v>1211</v>
      </c>
      <c r="B99" s="110" t="s">
        <v>1212</v>
      </c>
    </row>
    <row r="100" spans="1:3" ht="14.4" customHeight="1" x14ac:dyDescent="0.25">
      <c r="A100" s="109" t="s">
        <v>1213</v>
      </c>
      <c r="B100" s="110" t="s">
        <v>1214</v>
      </c>
    </row>
    <row r="101" spans="1:3" ht="14.4" customHeight="1" x14ac:dyDescent="0.25">
      <c r="A101" s="109" t="s">
        <v>1216</v>
      </c>
      <c r="B101" s="110" t="s">
        <v>1217</v>
      </c>
    </row>
    <row r="102" spans="1:3" ht="14.4" customHeight="1" x14ac:dyDescent="0.25">
      <c r="A102" s="109" t="s">
        <v>1220</v>
      </c>
      <c r="B102" s="110" t="s">
        <v>1221</v>
      </c>
    </row>
    <row r="103" spans="1:3" ht="14.4" customHeight="1" x14ac:dyDescent="0.25">
      <c r="A103" s="109" t="s">
        <v>1222</v>
      </c>
      <c r="B103" s="110" t="s">
        <v>1223</v>
      </c>
    </row>
    <row r="104" spans="1:3" ht="14.4" customHeight="1" x14ac:dyDescent="0.25">
      <c r="A104" s="109" t="s">
        <v>1225</v>
      </c>
      <c r="B104" s="110" t="s">
        <v>1226</v>
      </c>
    </row>
    <row r="105" spans="1:3" ht="14.4" customHeight="1" x14ac:dyDescent="0.25">
      <c r="A105" s="109" t="s">
        <v>1227</v>
      </c>
      <c r="B105" s="110" t="s">
        <v>1228</v>
      </c>
    </row>
    <row r="106" spans="1:3" ht="14.4" customHeight="1" x14ac:dyDescent="0.25">
      <c r="A106" s="109" t="s">
        <v>1230</v>
      </c>
      <c r="B106" s="110" t="s">
        <v>1231</v>
      </c>
    </row>
    <row r="107" spans="1:3" ht="14.4" customHeight="1" x14ac:dyDescent="0.25">
      <c r="A107" s="109" t="s">
        <v>1232</v>
      </c>
      <c r="B107" s="110" t="s">
        <v>1233</v>
      </c>
    </row>
    <row r="108" spans="1:3" ht="14.4" customHeight="1" x14ac:dyDescent="0.25">
      <c r="A108" s="109" t="s">
        <v>1234</v>
      </c>
      <c r="B108" s="110" t="s">
        <v>1235</v>
      </c>
    </row>
    <row r="109" spans="1:3" ht="14.4" customHeight="1" x14ac:dyDescent="0.25">
      <c r="A109" s="109" t="s">
        <v>1237</v>
      </c>
      <c r="B109" s="110" t="s">
        <v>1238</v>
      </c>
    </row>
    <row r="110" spans="1:3" ht="14.4" customHeight="1" x14ac:dyDescent="0.25">
      <c r="A110" s="109" t="s">
        <v>1239</v>
      </c>
      <c r="B110" s="110" t="s">
        <v>1240</v>
      </c>
      <c r="C110" s="109">
        <v>141</v>
      </c>
    </row>
    <row r="111" spans="1:3" ht="14.4" customHeight="1" x14ac:dyDescent="0.25">
      <c r="A111" s="109" t="s">
        <v>1242</v>
      </c>
      <c r="B111" s="110" t="s">
        <v>1243</v>
      </c>
      <c r="C111" s="109">
        <v>141</v>
      </c>
    </row>
    <row r="112" spans="1:3" ht="14.4" customHeight="1" x14ac:dyDescent="0.25">
      <c r="A112" s="109" t="s">
        <v>1244</v>
      </c>
      <c r="B112" s="110" t="s">
        <v>1245</v>
      </c>
      <c r="C112" s="109">
        <v>141</v>
      </c>
    </row>
    <row r="113" spans="1:3" ht="14.4" customHeight="1" x14ac:dyDescent="0.25">
      <c r="A113" s="109" t="s">
        <v>1246</v>
      </c>
      <c r="B113" s="110" t="s">
        <v>1247</v>
      </c>
      <c r="C113" s="109">
        <v>141</v>
      </c>
    </row>
    <row r="114" spans="1:3" ht="14.4" customHeight="1" x14ac:dyDescent="0.25">
      <c r="A114" s="109" t="s">
        <v>1248</v>
      </c>
      <c r="B114" s="110" t="s">
        <v>1249</v>
      </c>
    </row>
    <row r="115" spans="1:3" ht="14.4" customHeight="1" x14ac:dyDescent="0.25">
      <c r="A115" s="109" t="s">
        <v>1251</v>
      </c>
      <c r="B115" s="110" t="s">
        <v>1252</v>
      </c>
    </row>
    <row r="116" spans="1:3" ht="14.4" customHeight="1" x14ac:dyDescent="0.25">
      <c r="A116" s="109" t="s">
        <v>1253</v>
      </c>
      <c r="B116" s="110" t="s">
        <v>1254</v>
      </c>
    </row>
    <row r="117" spans="1:3" ht="14.4" customHeight="1" x14ac:dyDescent="0.25">
      <c r="A117" s="109" t="s">
        <v>1255</v>
      </c>
      <c r="B117" s="110" t="s">
        <v>1256</v>
      </c>
    </row>
    <row r="118" spans="1:3" ht="14.4" customHeight="1" x14ac:dyDescent="0.25">
      <c r="A118" s="109" t="s">
        <v>1257</v>
      </c>
      <c r="B118" s="110" t="s">
        <v>1258</v>
      </c>
    </row>
    <row r="119" spans="1:3" ht="14.4" customHeight="1" x14ac:dyDescent="0.25">
      <c r="A119" s="109" t="s">
        <v>1259</v>
      </c>
      <c r="B119" s="110" t="s">
        <v>1260</v>
      </c>
    </row>
    <row r="120" spans="1:3" ht="14.4" customHeight="1" x14ac:dyDescent="0.25">
      <c r="A120" s="109" t="s">
        <v>1261</v>
      </c>
      <c r="B120" s="110" t="s">
        <v>1262</v>
      </c>
    </row>
    <row r="121" spans="1:3" ht="14.4" customHeight="1" x14ac:dyDescent="0.25">
      <c r="A121" s="109" t="s">
        <v>1264</v>
      </c>
      <c r="B121" s="110" t="s">
        <v>1265</v>
      </c>
    </row>
    <row r="122" spans="1:3" ht="14.4" customHeight="1" x14ac:dyDescent="0.25">
      <c r="A122" s="109" t="s">
        <v>1266</v>
      </c>
      <c r="B122" s="110" t="s">
        <v>1267</v>
      </c>
    </row>
    <row r="123" spans="1:3" ht="14.4" customHeight="1" x14ac:dyDescent="0.25">
      <c r="A123" s="109" t="s">
        <v>1268</v>
      </c>
      <c r="B123" s="110" t="s">
        <v>1269</v>
      </c>
    </row>
    <row r="124" spans="1:3" ht="14.4" customHeight="1" x14ac:dyDescent="0.25">
      <c r="A124" s="109" t="s">
        <v>1270</v>
      </c>
      <c r="B124" s="110" t="s">
        <v>1271</v>
      </c>
    </row>
    <row r="125" spans="1:3" ht="14.4" customHeight="1" x14ac:dyDescent="0.25">
      <c r="A125" s="109" t="s">
        <v>1272</v>
      </c>
      <c r="B125" s="110" t="s">
        <v>1273</v>
      </c>
    </row>
    <row r="126" spans="1:3" ht="14.4" customHeight="1" x14ac:dyDescent="0.25">
      <c r="A126" s="109" t="s">
        <v>1274</v>
      </c>
      <c r="B126" s="110" t="s">
        <v>1275</v>
      </c>
    </row>
    <row r="127" spans="1:3" ht="14.4" customHeight="1" x14ac:dyDescent="0.25">
      <c r="A127" s="109" t="s">
        <v>1276</v>
      </c>
      <c r="B127" s="110" t="s">
        <v>1277</v>
      </c>
    </row>
    <row r="128" spans="1:3" ht="14.4" customHeight="1" x14ac:dyDescent="0.25">
      <c r="A128" s="109" t="s">
        <v>1280</v>
      </c>
      <c r="B128" s="110" t="s">
        <v>1281</v>
      </c>
    </row>
    <row r="129" spans="1:2" ht="14.4" customHeight="1" x14ac:dyDescent="0.25">
      <c r="A129" s="109" t="s">
        <v>1283</v>
      </c>
      <c r="B129" s="110" t="s">
        <v>1284</v>
      </c>
    </row>
    <row r="130" spans="1:2" ht="14.4" customHeight="1" x14ac:dyDescent="0.25">
      <c r="A130" s="109" t="s">
        <v>1286</v>
      </c>
      <c r="B130" s="110" t="s">
        <v>1287</v>
      </c>
    </row>
    <row r="131" spans="1:2" ht="14.4" customHeight="1" x14ac:dyDescent="0.25">
      <c r="A131" s="109" t="s">
        <v>1289</v>
      </c>
      <c r="B131" s="111" t="s">
        <v>1290</v>
      </c>
    </row>
    <row r="132" spans="1:2" ht="14.4" customHeight="1" x14ac:dyDescent="0.25">
      <c r="A132" s="109" t="s">
        <v>1292</v>
      </c>
      <c r="B132" s="110" t="s">
        <v>1293</v>
      </c>
    </row>
    <row r="133" spans="1:2" ht="14.4" customHeight="1" x14ac:dyDescent="0.25">
      <c r="A133" s="109" t="s">
        <v>1296</v>
      </c>
      <c r="B133" s="110" t="s">
        <v>1297</v>
      </c>
    </row>
    <row r="134" spans="1:2" ht="14.4" customHeight="1" x14ac:dyDescent="0.25">
      <c r="A134" s="109" t="s">
        <v>1299</v>
      </c>
      <c r="B134" s="110" t="s">
        <v>1300</v>
      </c>
    </row>
    <row r="135" spans="1:2" ht="14.4" customHeight="1" x14ac:dyDescent="0.25">
      <c r="A135" s="109" t="s">
        <v>1302</v>
      </c>
      <c r="B135" s="110" t="s">
        <v>1303</v>
      </c>
    </row>
    <row r="136" spans="1:2" ht="14.4" customHeight="1" x14ac:dyDescent="0.25">
      <c r="A136" s="109" t="s">
        <v>1305</v>
      </c>
      <c r="B136" s="110" t="s">
        <v>1306</v>
      </c>
    </row>
    <row r="137" spans="1:2" ht="14.4" customHeight="1" x14ac:dyDescent="0.25">
      <c r="A137" s="109" t="s">
        <v>1308</v>
      </c>
      <c r="B137" s="110" t="s">
        <v>1309</v>
      </c>
    </row>
    <row r="138" spans="1:2" ht="14.4" customHeight="1" x14ac:dyDescent="0.25">
      <c r="A138" s="109" t="s">
        <v>1311</v>
      </c>
      <c r="B138" s="110" t="s">
        <v>1312</v>
      </c>
    </row>
    <row r="139" spans="1:2" ht="14.4" customHeight="1" x14ac:dyDescent="0.25">
      <c r="A139" s="109" t="s">
        <v>1314</v>
      </c>
      <c r="B139" s="111" t="s">
        <v>1315</v>
      </c>
    </row>
    <row r="140" spans="1:2" ht="14.4" customHeight="1" x14ac:dyDescent="0.25">
      <c r="A140" s="109" t="s">
        <v>1317</v>
      </c>
      <c r="B140" s="110" t="s">
        <v>1318</v>
      </c>
    </row>
    <row r="141" spans="1:2" ht="14.4" customHeight="1" x14ac:dyDescent="0.25">
      <c r="A141" s="109" t="s">
        <v>1320</v>
      </c>
      <c r="B141" s="110" t="s">
        <v>1321</v>
      </c>
    </row>
    <row r="142" spans="1:2" ht="14.4" customHeight="1" x14ac:dyDescent="0.25">
      <c r="A142" s="109" t="s">
        <v>1323</v>
      </c>
      <c r="B142" s="110" t="s">
        <v>1324</v>
      </c>
    </row>
    <row r="143" spans="1:2" ht="14.4" customHeight="1" x14ac:dyDescent="0.25">
      <c r="A143" s="109" t="s">
        <v>1327</v>
      </c>
      <c r="B143" s="110" t="s">
        <v>1328</v>
      </c>
    </row>
    <row r="144" spans="1:2" ht="14.4" customHeight="1" x14ac:dyDescent="0.25">
      <c r="A144" s="109" t="s">
        <v>1329</v>
      </c>
      <c r="B144" s="110" t="s">
        <v>1330</v>
      </c>
    </row>
    <row r="145" spans="1:2" ht="14.4" customHeight="1" x14ac:dyDescent="0.25">
      <c r="A145" s="109" t="s">
        <v>1332</v>
      </c>
      <c r="B145" s="110" t="s">
        <v>1333</v>
      </c>
    </row>
    <row r="146" spans="1:2" ht="14.4" customHeight="1" x14ac:dyDescent="0.25">
      <c r="A146" s="109" t="s">
        <v>1334</v>
      </c>
      <c r="B146" s="110" t="s">
        <v>1335</v>
      </c>
    </row>
    <row r="147" spans="1:2" ht="14.4" customHeight="1" x14ac:dyDescent="0.25">
      <c r="A147" s="109" t="s">
        <v>1337</v>
      </c>
      <c r="B147" s="110" t="s">
        <v>1338</v>
      </c>
    </row>
    <row r="148" spans="1:2" ht="14.4" customHeight="1" x14ac:dyDescent="0.25">
      <c r="A148" s="109" t="s">
        <v>1339</v>
      </c>
      <c r="B148" s="110" t="s">
        <v>1340</v>
      </c>
    </row>
    <row r="149" spans="1:2" ht="14.4" customHeight="1" x14ac:dyDescent="0.25">
      <c r="A149" s="109" t="s">
        <v>1341</v>
      </c>
      <c r="B149" s="110" t="s">
        <v>1342</v>
      </c>
    </row>
    <row r="150" spans="1:2" ht="14.4" customHeight="1" x14ac:dyDescent="0.25">
      <c r="A150" s="109" t="s">
        <v>1344</v>
      </c>
      <c r="B150" s="110" t="s">
        <v>1345</v>
      </c>
    </row>
    <row r="151" spans="1:2" ht="14.4" customHeight="1" x14ac:dyDescent="0.25">
      <c r="A151" s="109" t="s">
        <v>1347</v>
      </c>
      <c r="B151" s="110" t="s">
        <v>1348</v>
      </c>
    </row>
    <row r="152" spans="1:2" ht="14.4" customHeight="1" x14ac:dyDescent="0.25">
      <c r="A152" s="109" t="s">
        <v>1349</v>
      </c>
      <c r="B152" s="110" t="s">
        <v>1350</v>
      </c>
    </row>
    <row r="153" spans="1:2" ht="14.4" customHeight="1" x14ac:dyDescent="0.25">
      <c r="A153" s="109" t="s">
        <v>1351</v>
      </c>
      <c r="B153" s="110" t="s">
        <v>1352</v>
      </c>
    </row>
    <row r="154" spans="1:2" ht="14.4" customHeight="1" x14ac:dyDescent="0.25">
      <c r="A154" s="109" t="s">
        <v>1353</v>
      </c>
      <c r="B154" s="110" t="s">
        <v>1354</v>
      </c>
    </row>
    <row r="155" spans="1:2" ht="14.4" customHeight="1" x14ac:dyDescent="0.25">
      <c r="A155" s="109" t="s">
        <v>1355</v>
      </c>
      <c r="B155" s="110" t="s">
        <v>1356</v>
      </c>
    </row>
    <row r="156" spans="1:2" ht="14.4" customHeight="1" x14ac:dyDescent="0.25">
      <c r="A156" s="109" t="s">
        <v>1357</v>
      </c>
      <c r="B156" s="110" t="s">
        <v>1358</v>
      </c>
    </row>
    <row r="157" spans="1:2" ht="14.4" customHeight="1" x14ac:dyDescent="0.25">
      <c r="A157" s="109" t="s">
        <v>1359</v>
      </c>
      <c r="B157" s="110" t="s">
        <v>1360</v>
      </c>
    </row>
    <row r="158" spans="1:2" ht="14.4" customHeight="1" x14ac:dyDescent="0.25">
      <c r="A158" s="109" t="s">
        <v>1361</v>
      </c>
      <c r="B158" s="110" t="s">
        <v>1362</v>
      </c>
    </row>
    <row r="159" spans="1:2" ht="14.4" customHeight="1" x14ac:dyDescent="0.25">
      <c r="A159" s="109" t="s">
        <v>1364</v>
      </c>
      <c r="B159" s="110" t="s">
        <v>1365</v>
      </c>
    </row>
    <row r="160" spans="1:2" ht="14.4" customHeight="1" x14ac:dyDescent="0.25">
      <c r="A160" s="109" t="s">
        <v>1366</v>
      </c>
      <c r="B160" s="110" t="s">
        <v>1367</v>
      </c>
    </row>
    <row r="161" spans="1:2" ht="14.4" customHeight="1" x14ac:dyDescent="0.25">
      <c r="A161" s="109" t="s">
        <v>1368</v>
      </c>
      <c r="B161" s="110" t="s">
        <v>1369</v>
      </c>
    </row>
    <row r="162" spans="1:2" ht="14.4" customHeight="1" x14ac:dyDescent="0.25">
      <c r="A162" s="109" t="s">
        <v>1370</v>
      </c>
      <c r="B162" s="110" t="s">
        <v>1371</v>
      </c>
    </row>
    <row r="163" spans="1:2" ht="14.4" customHeight="1" x14ac:dyDescent="0.25">
      <c r="A163" s="109" t="s">
        <v>1373</v>
      </c>
      <c r="B163" s="110" t="s">
        <v>1374</v>
      </c>
    </row>
    <row r="164" spans="1:2" ht="14.4" customHeight="1" x14ac:dyDescent="0.25">
      <c r="A164" s="109" t="s">
        <v>1375</v>
      </c>
      <c r="B164" s="110" t="s">
        <v>1376</v>
      </c>
    </row>
    <row r="165" spans="1:2" ht="14.4" customHeight="1" x14ac:dyDescent="0.25">
      <c r="A165" s="109" t="s">
        <v>1377</v>
      </c>
      <c r="B165" s="110" t="s">
        <v>1378</v>
      </c>
    </row>
    <row r="166" spans="1:2" ht="14.4" customHeight="1" x14ac:dyDescent="0.25">
      <c r="A166" s="109" t="s">
        <v>1380</v>
      </c>
      <c r="B166" s="110" t="s">
        <v>1381</v>
      </c>
    </row>
    <row r="167" spans="1:2" ht="14.4" customHeight="1" x14ac:dyDescent="0.25">
      <c r="A167" s="109" t="s">
        <v>1382</v>
      </c>
      <c r="B167" s="110" t="s">
        <v>1383</v>
      </c>
    </row>
    <row r="168" spans="1:2" ht="14.4" customHeight="1" x14ac:dyDescent="0.25">
      <c r="A168" s="109" t="s">
        <v>1384</v>
      </c>
      <c r="B168" s="110" t="s">
        <v>1385</v>
      </c>
    </row>
    <row r="169" spans="1:2" ht="14.4" customHeight="1" x14ac:dyDescent="0.25">
      <c r="A169" s="109" t="s">
        <v>1386</v>
      </c>
      <c r="B169" s="110" t="s">
        <v>1387</v>
      </c>
    </row>
    <row r="170" spans="1:2" ht="14.4" customHeight="1" x14ac:dyDescent="0.25">
      <c r="A170" s="109" t="s">
        <v>1388</v>
      </c>
      <c r="B170" s="110" t="s">
        <v>1389</v>
      </c>
    </row>
    <row r="171" spans="1:2" ht="14.4" customHeight="1" x14ac:dyDescent="0.25">
      <c r="A171" s="109" t="s">
        <v>1390</v>
      </c>
      <c r="B171" s="110" t="s">
        <v>1391</v>
      </c>
    </row>
    <row r="172" spans="1:2" ht="14.4" customHeight="1" x14ac:dyDescent="0.25">
      <c r="A172" s="109" t="s">
        <v>1392</v>
      </c>
      <c r="B172" s="110" t="s">
        <v>1393</v>
      </c>
    </row>
    <row r="173" spans="1:2" ht="14.4" customHeight="1" x14ac:dyDescent="0.25">
      <c r="A173" s="109" t="s">
        <v>1394</v>
      </c>
      <c r="B173" s="110" t="s">
        <v>1395</v>
      </c>
    </row>
    <row r="174" spans="1:2" ht="14.4" customHeight="1" x14ac:dyDescent="0.25">
      <c r="A174" s="109" t="s">
        <v>1396</v>
      </c>
      <c r="B174" s="110" t="s">
        <v>1397</v>
      </c>
    </row>
    <row r="175" spans="1:2" ht="14.4" customHeight="1" x14ac:dyDescent="0.25">
      <c r="A175" s="109" t="s">
        <v>1398</v>
      </c>
      <c r="B175" s="110" t="s">
        <v>1399</v>
      </c>
    </row>
    <row r="176" spans="1:2" ht="14.4" customHeight="1" x14ac:dyDescent="0.25">
      <c r="A176" s="109" t="s">
        <v>1400</v>
      </c>
      <c r="B176" s="110" t="s">
        <v>1401</v>
      </c>
    </row>
    <row r="177" spans="1:2" ht="14.4" customHeight="1" x14ac:dyDescent="0.25">
      <c r="A177" s="109" t="s">
        <v>1402</v>
      </c>
      <c r="B177" s="110" t="s">
        <v>1403</v>
      </c>
    </row>
    <row r="178" spans="1:2" ht="14.4" customHeight="1" x14ac:dyDescent="0.25">
      <c r="A178" s="109" t="s">
        <v>1404</v>
      </c>
      <c r="B178" s="110" t="s">
        <v>1405</v>
      </c>
    </row>
    <row r="179" spans="1:2" ht="14.4" customHeight="1" x14ac:dyDescent="0.25">
      <c r="A179" s="109" t="s">
        <v>1407</v>
      </c>
      <c r="B179" s="110" t="s">
        <v>1408</v>
      </c>
    </row>
    <row r="180" spans="1:2" ht="14.4" customHeight="1" x14ac:dyDescent="0.25">
      <c r="A180" s="109" t="s">
        <v>1409</v>
      </c>
      <c r="B180" s="110" t="s">
        <v>1410</v>
      </c>
    </row>
    <row r="181" spans="1:2" ht="14.4" customHeight="1" x14ac:dyDescent="0.25">
      <c r="A181" s="109" t="s">
        <v>1411</v>
      </c>
      <c r="B181" s="110" t="s">
        <v>1412</v>
      </c>
    </row>
    <row r="182" spans="1:2" ht="14.4" customHeight="1" x14ac:dyDescent="0.25">
      <c r="A182" s="109" t="s">
        <v>1413</v>
      </c>
      <c r="B182" s="110" t="s">
        <v>1414</v>
      </c>
    </row>
    <row r="183" spans="1:2" ht="14.4" customHeight="1" x14ac:dyDescent="0.25">
      <c r="A183" s="109" t="s">
        <v>1415</v>
      </c>
      <c r="B183" s="110" t="s">
        <v>1416</v>
      </c>
    </row>
    <row r="184" spans="1:2" ht="14.4" customHeight="1" x14ac:dyDescent="0.25">
      <c r="A184" s="109" t="s">
        <v>1417</v>
      </c>
      <c r="B184" s="110" t="s">
        <v>1418</v>
      </c>
    </row>
    <row r="185" spans="1:2" ht="14.4" customHeight="1" x14ac:dyDescent="0.25">
      <c r="A185" s="109" t="s">
        <v>1419</v>
      </c>
      <c r="B185" s="110" t="s">
        <v>1420</v>
      </c>
    </row>
    <row r="186" spans="1:2" ht="14.4" customHeight="1" x14ac:dyDescent="0.25">
      <c r="A186" s="109" t="s">
        <v>1422</v>
      </c>
      <c r="B186" s="110" t="s">
        <v>1423</v>
      </c>
    </row>
    <row r="187" spans="1:2" ht="14.4" customHeight="1" x14ac:dyDescent="0.25">
      <c r="A187" s="109" t="s">
        <v>1424</v>
      </c>
      <c r="B187" s="110" t="s">
        <v>1425</v>
      </c>
    </row>
    <row r="188" spans="1:2" ht="14.4" customHeight="1" x14ac:dyDescent="0.25">
      <c r="A188" s="109" t="s">
        <v>1426</v>
      </c>
      <c r="B188" s="110" t="s">
        <v>1427</v>
      </c>
    </row>
    <row r="189" spans="1:2" ht="14.4" customHeight="1" x14ac:dyDescent="0.25">
      <c r="A189" s="109" t="s">
        <v>1428</v>
      </c>
      <c r="B189" s="110" t="s">
        <v>1429</v>
      </c>
    </row>
    <row r="190" spans="1:2" ht="14.4" customHeight="1" x14ac:dyDescent="0.25">
      <c r="A190" s="109" t="s">
        <v>1431</v>
      </c>
      <c r="B190" s="110" t="s">
        <v>1432</v>
      </c>
    </row>
    <row r="191" spans="1:2" ht="14.4" customHeight="1" x14ac:dyDescent="0.25">
      <c r="A191" s="109" t="s">
        <v>1433</v>
      </c>
      <c r="B191" s="110" t="s">
        <v>1434</v>
      </c>
    </row>
    <row r="192" spans="1:2" ht="14.4" customHeight="1" x14ac:dyDescent="0.25">
      <c r="A192" s="109" t="s">
        <v>1435</v>
      </c>
      <c r="B192" s="110" t="s">
        <v>1436</v>
      </c>
    </row>
    <row r="193" spans="1:3" ht="14.4" customHeight="1" x14ac:dyDescent="0.25">
      <c r="A193" s="109" t="s">
        <v>1437</v>
      </c>
      <c r="B193" s="110" t="s">
        <v>1438</v>
      </c>
    </row>
    <row r="194" spans="1:3" ht="14.4" customHeight="1" x14ac:dyDescent="0.25">
      <c r="A194" s="109" t="s">
        <v>1440</v>
      </c>
      <c r="B194" s="110" t="s">
        <v>1441</v>
      </c>
    </row>
    <row r="195" spans="1:3" ht="14.4" customHeight="1" x14ac:dyDescent="0.25">
      <c r="A195" s="109" t="s">
        <v>1442</v>
      </c>
      <c r="B195" s="110" t="s">
        <v>1443</v>
      </c>
    </row>
    <row r="196" spans="1:3" ht="14.4" customHeight="1" x14ac:dyDescent="0.25">
      <c r="A196" s="109" t="s">
        <v>1444</v>
      </c>
      <c r="B196" s="110" t="s">
        <v>1445</v>
      </c>
    </row>
    <row r="197" spans="1:3" ht="14.4" customHeight="1" x14ac:dyDescent="0.25">
      <c r="A197" s="109" t="s">
        <v>1446</v>
      </c>
      <c r="B197" s="110" t="s">
        <v>1447</v>
      </c>
    </row>
    <row r="198" spans="1:3" ht="14.4" customHeight="1" x14ac:dyDescent="0.25">
      <c r="A198" s="109" t="s">
        <v>1448</v>
      </c>
      <c r="B198" s="110" t="s">
        <v>1449</v>
      </c>
    </row>
    <row r="199" spans="1:3" ht="14.4" customHeight="1" x14ac:dyDescent="0.25">
      <c r="A199" s="109" t="s">
        <v>1450</v>
      </c>
      <c r="B199" s="110" t="s">
        <v>1451</v>
      </c>
    </row>
    <row r="200" spans="1:3" ht="14.4" customHeight="1" x14ac:dyDescent="0.25">
      <c r="A200" s="109" t="s">
        <v>1452</v>
      </c>
      <c r="B200" s="110" t="s">
        <v>1453</v>
      </c>
    </row>
    <row r="201" spans="1:3" ht="14.4" customHeight="1" x14ac:dyDescent="0.25">
      <c r="A201" s="109" t="s">
        <v>1454</v>
      </c>
      <c r="B201" s="110" t="s">
        <v>1455</v>
      </c>
    </row>
    <row r="202" spans="1:3" ht="14.4" customHeight="1" x14ac:dyDescent="0.25">
      <c r="A202" s="109" t="s">
        <v>1456</v>
      </c>
      <c r="B202" s="110" t="s">
        <v>1457</v>
      </c>
    </row>
    <row r="203" spans="1:3" ht="14.4" customHeight="1" x14ac:dyDescent="0.25">
      <c r="A203" s="109" t="s">
        <v>1458</v>
      </c>
      <c r="B203" s="110" t="s">
        <v>1459</v>
      </c>
    </row>
    <row r="204" spans="1:3" ht="14.4" customHeight="1" x14ac:dyDescent="0.25">
      <c r="A204" s="109" t="s">
        <v>1460</v>
      </c>
      <c r="B204" s="110" t="s">
        <v>1461</v>
      </c>
    </row>
    <row r="205" spans="1:3" ht="14.4" customHeight="1" x14ac:dyDescent="0.25">
      <c r="A205" s="109" t="s">
        <v>1463</v>
      </c>
      <c r="B205" s="110" t="s">
        <v>1464</v>
      </c>
      <c r="C205" s="109">
        <v>124</v>
      </c>
    </row>
    <row r="206" spans="1:3" ht="14.4" customHeight="1" x14ac:dyDescent="0.25">
      <c r="A206" s="109" t="s">
        <v>1466</v>
      </c>
      <c r="B206" s="110" t="s">
        <v>1467</v>
      </c>
      <c r="C206" s="109">
        <v>124</v>
      </c>
    </row>
    <row r="207" spans="1:3" ht="14.4" customHeight="1" x14ac:dyDescent="0.25">
      <c r="A207" s="109" t="s">
        <v>1469</v>
      </c>
      <c r="B207" s="110" t="s">
        <v>1470</v>
      </c>
      <c r="C207" s="109">
        <v>124</v>
      </c>
    </row>
    <row r="208" spans="1:3" ht="14.4" customHeight="1" x14ac:dyDescent="0.25">
      <c r="A208" s="109" t="s">
        <v>1471</v>
      </c>
      <c r="B208" s="110" t="s">
        <v>1472</v>
      </c>
      <c r="C208" s="109">
        <v>124</v>
      </c>
    </row>
    <row r="209" spans="1:3" ht="14.4" customHeight="1" x14ac:dyDescent="0.25">
      <c r="A209" s="109" t="s">
        <v>1473</v>
      </c>
      <c r="B209" s="110" t="s">
        <v>1474</v>
      </c>
      <c r="C209" s="109">
        <v>124</v>
      </c>
    </row>
    <row r="210" spans="1:3" ht="14.4" customHeight="1" x14ac:dyDescent="0.25">
      <c r="A210" s="109" t="s">
        <v>1475</v>
      </c>
      <c r="B210" s="110" t="s">
        <v>1476</v>
      </c>
    </row>
    <row r="211" spans="1:3" ht="14.4" customHeight="1" x14ac:dyDescent="0.25">
      <c r="A211" s="109" t="s">
        <v>1477</v>
      </c>
      <c r="B211" s="110" t="s">
        <v>1479</v>
      </c>
    </row>
    <row r="212" spans="1:3" ht="14.4" customHeight="1" x14ac:dyDescent="0.25">
      <c r="B212" s="110" t="s">
        <v>1481</v>
      </c>
    </row>
    <row r="213" spans="1:3" ht="14.4" customHeight="1" x14ac:dyDescent="0.25">
      <c r="A213" s="109" t="s">
        <v>1483</v>
      </c>
      <c r="B213" s="110" t="s">
        <v>1484</v>
      </c>
      <c r="C213" s="109">
        <v>52</v>
      </c>
    </row>
    <row r="214" spans="1:3" ht="14.4" customHeight="1" x14ac:dyDescent="0.25">
      <c r="A214" s="109" t="s">
        <v>1485</v>
      </c>
      <c r="B214" s="110" t="s">
        <v>1486</v>
      </c>
    </row>
    <row r="215" spans="1:3" ht="14.4" customHeight="1" x14ac:dyDescent="0.25">
      <c r="A215" s="109" t="s">
        <v>1488</v>
      </c>
      <c r="B215" s="110" t="s">
        <v>1489</v>
      </c>
      <c r="C215" s="109">
        <v>68</v>
      </c>
    </row>
    <row r="216" spans="1:3" ht="14.4" customHeight="1" x14ac:dyDescent="0.25">
      <c r="A216" s="109" t="s">
        <v>1491</v>
      </c>
      <c r="B216" s="110" t="s">
        <v>1492</v>
      </c>
      <c r="C216" s="109">
        <v>68</v>
      </c>
    </row>
    <row r="217" spans="1:3" ht="14.4" customHeight="1" x14ac:dyDescent="0.25">
      <c r="A217" s="109" t="s">
        <v>1493</v>
      </c>
      <c r="B217" s="110" t="s">
        <v>1494</v>
      </c>
      <c r="C217" s="109">
        <v>68</v>
      </c>
    </row>
    <row r="218" spans="1:3" ht="14.4" customHeight="1" x14ac:dyDescent="0.25">
      <c r="A218" s="109" t="s">
        <v>1495</v>
      </c>
      <c r="B218" s="110" t="s">
        <v>1496</v>
      </c>
      <c r="C218" s="109">
        <v>68</v>
      </c>
    </row>
    <row r="219" spans="1:3" ht="14.4" customHeight="1" x14ac:dyDescent="0.25">
      <c r="A219" s="109" t="s">
        <v>1497</v>
      </c>
      <c r="B219" s="110" t="s">
        <v>1498</v>
      </c>
      <c r="C219" s="109">
        <v>124</v>
      </c>
    </row>
    <row r="220" spans="1:3" ht="14.4" customHeight="1" x14ac:dyDescent="0.25">
      <c r="A220" s="109" t="s">
        <v>1500</v>
      </c>
      <c r="B220" s="110" t="s">
        <v>1501</v>
      </c>
      <c r="C220" s="109">
        <v>127</v>
      </c>
    </row>
    <row r="221" spans="1:3" ht="14.4" customHeight="1" x14ac:dyDescent="0.25">
      <c r="A221" s="109" t="s">
        <v>1502</v>
      </c>
      <c r="B221" s="110" t="s">
        <v>1503</v>
      </c>
      <c r="C221" s="109">
        <v>127</v>
      </c>
    </row>
    <row r="222" spans="1:3" ht="14.4" customHeight="1" x14ac:dyDescent="0.25">
      <c r="A222" s="109" t="s">
        <v>1504</v>
      </c>
      <c r="B222" s="110" t="s">
        <v>1505</v>
      </c>
      <c r="C222" s="109">
        <v>127</v>
      </c>
    </row>
    <row r="223" spans="1:3" ht="14.4" customHeight="1" x14ac:dyDescent="0.25">
      <c r="A223" s="109" t="s">
        <v>1506</v>
      </c>
      <c r="B223" s="110" t="s">
        <v>1507</v>
      </c>
      <c r="C223" s="109">
        <v>72</v>
      </c>
    </row>
    <row r="224" spans="1:3" ht="14.4" customHeight="1" x14ac:dyDescent="0.25">
      <c r="A224" s="109" t="s">
        <v>1509</v>
      </c>
      <c r="B224" s="110" t="s">
        <v>1510</v>
      </c>
    </row>
    <row r="225" spans="1:4" ht="14.4" customHeight="1" x14ac:dyDescent="0.25">
      <c r="A225" s="109" t="s">
        <v>1511</v>
      </c>
      <c r="B225" s="110" t="s">
        <v>1512</v>
      </c>
      <c r="C225" s="109">
        <v>127</v>
      </c>
    </row>
    <row r="226" spans="1:4" ht="14.4" customHeight="1" x14ac:dyDescent="0.25">
      <c r="A226" s="109" t="s">
        <v>1513</v>
      </c>
      <c r="B226" s="110" t="s">
        <v>1514</v>
      </c>
      <c r="C226" s="109">
        <v>72</v>
      </c>
    </row>
    <row r="227" spans="1:4" ht="14.4" customHeight="1" x14ac:dyDescent="0.25">
      <c r="A227" s="109" t="s">
        <v>1516</v>
      </c>
      <c r="B227" s="110" t="s">
        <v>1517</v>
      </c>
      <c r="C227" s="109">
        <v>127</v>
      </c>
    </row>
    <row r="228" spans="1:4" ht="14.4" customHeight="1" x14ac:dyDescent="0.3">
      <c r="A228" s="109" t="s">
        <v>1518</v>
      </c>
      <c r="B228" s="112" t="s">
        <v>1519</v>
      </c>
      <c r="C228" s="109">
        <v>129</v>
      </c>
      <c r="D228" s="109">
        <v>10</v>
      </c>
    </row>
    <row r="229" spans="1:4" ht="14.4" customHeight="1" x14ac:dyDescent="0.3">
      <c r="A229" s="109" t="s">
        <v>1520</v>
      </c>
      <c r="B229" s="112" t="s">
        <v>1519</v>
      </c>
      <c r="C229" s="109">
        <v>129</v>
      </c>
      <c r="D229" s="109">
        <v>10</v>
      </c>
    </row>
    <row r="230" spans="1:4" ht="14.4" customHeight="1" x14ac:dyDescent="0.3">
      <c r="A230" s="109" t="s">
        <v>1521</v>
      </c>
      <c r="B230" s="112" t="s">
        <v>1522</v>
      </c>
      <c r="C230" s="109">
        <v>129</v>
      </c>
      <c r="D230" s="109">
        <v>10</v>
      </c>
    </row>
    <row r="231" spans="1:4" ht="14.4" customHeight="1" x14ac:dyDescent="0.3">
      <c r="A231" s="109" t="s">
        <v>1523</v>
      </c>
      <c r="B231" s="112" t="s">
        <v>1524</v>
      </c>
      <c r="C231" s="109">
        <v>129</v>
      </c>
      <c r="D231" s="109">
        <v>11</v>
      </c>
    </row>
    <row r="232" spans="1:4" ht="14.4" customHeight="1" x14ac:dyDescent="0.3">
      <c r="A232" s="109" t="s">
        <v>1525</v>
      </c>
      <c r="B232" s="112" t="s">
        <v>1526</v>
      </c>
      <c r="C232" s="109">
        <v>129</v>
      </c>
      <c r="D232" s="109">
        <v>11</v>
      </c>
    </row>
    <row r="233" spans="1:4" ht="14.4" customHeight="1" x14ac:dyDescent="0.3">
      <c r="A233" s="109" t="s">
        <v>1527</v>
      </c>
      <c r="B233" s="112" t="s">
        <v>1528</v>
      </c>
      <c r="C233" s="109">
        <v>130</v>
      </c>
      <c r="D233" s="109">
        <v>14</v>
      </c>
    </row>
    <row r="234" spans="1:4" ht="14.4" customHeight="1" x14ac:dyDescent="0.3">
      <c r="A234" s="109" t="s">
        <v>1529</v>
      </c>
      <c r="B234" s="112" t="s">
        <v>1530</v>
      </c>
      <c r="C234" s="109">
        <v>129</v>
      </c>
      <c r="D234" s="109">
        <v>13</v>
      </c>
    </row>
    <row r="235" spans="1:4" ht="14.4" customHeight="1" x14ac:dyDescent="0.25">
      <c r="A235" s="109" t="s">
        <v>1531</v>
      </c>
      <c r="B235" s="110" t="s">
        <v>1532</v>
      </c>
      <c r="D235" s="109">
        <v>13</v>
      </c>
    </row>
    <row r="236" spans="1:4" ht="14.4" customHeight="1" x14ac:dyDescent="0.25">
      <c r="A236" s="109" t="s">
        <v>1533</v>
      </c>
      <c r="B236" s="110" t="s">
        <v>1534</v>
      </c>
      <c r="D236" s="109">
        <v>13</v>
      </c>
    </row>
    <row r="237" spans="1:4" ht="14.4" customHeight="1" x14ac:dyDescent="0.25">
      <c r="A237" s="109" t="s">
        <v>1535</v>
      </c>
      <c r="B237" s="110" t="s">
        <v>1536</v>
      </c>
      <c r="C237" s="109">
        <v>74</v>
      </c>
      <c r="D237" s="109">
        <v>14</v>
      </c>
    </row>
    <row r="238" spans="1:4" ht="14.4" customHeight="1" x14ac:dyDescent="0.25">
      <c r="A238" s="109" t="s">
        <v>1538</v>
      </c>
      <c r="B238" s="110" t="s">
        <v>1539</v>
      </c>
      <c r="C238" s="109">
        <v>129</v>
      </c>
      <c r="D238" s="109">
        <v>14</v>
      </c>
    </row>
    <row r="239" spans="1:4" ht="14.4" customHeight="1" x14ac:dyDescent="0.25">
      <c r="A239" s="109" t="s">
        <v>1540</v>
      </c>
      <c r="B239" s="110" t="s">
        <v>1541</v>
      </c>
      <c r="C239" s="109">
        <v>130</v>
      </c>
    </row>
    <row r="240" spans="1:4" ht="14.4" customHeight="1" x14ac:dyDescent="0.25">
      <c r="A240" s="109" t="s">
        <v>1543</v>
      </c>
      <c r="B240" s="110" t="s">
        <v>1544</v>
      </c>
    </row>
    <row r="241" spans="1:3" ht="14.4" customHeight="1" x14ac:dyDescent="0.25">
      <c r="A241" s="109" t="s">
        <v>1545</v>
      </c>
      <c r="B241" s="110" t="s">
        <v>1546</v>
      </c>
    </row>
    <row r="242" spans="1:3" ht="14.4" customHeight="1" x14ac:dyDescent="0.25">
      <c r="A242" s="109" t="s">
        <v>1548</v>
      </c>
      <c r="B242" s="110" t="s">
        <v>1549</v>
      </c>
      <c r="C242" s="109">
        <v>75</v>
      </c>
    </row>
    <row r="243" spans="1:3" ht="14.4" customHeight="1" x14ac:dyDescent="0.25">
      <c r="A243" s="109" t="s">
        <v>1550</v>
      </c>
      <c r="B243" s="110" t="s">
        <v>1551</v>
      </c>
    </row>
    <row r="244" spans="1:3" ht="14.4" customHeight="1" x14ac:dyDescent="0.25">
      <c r="A244" s="109" t="s">
        <v>1552</v>
      </c>
      <c r="B244" s="110" t="s">
        <v>1546</v>
      </c>
      <c r="C244" s="109">
        <v>130</v>
      </c>
    </row>
    <row r="245" spans="1:3" ht="14.4" customHeight="1" x14ac:dyDescent="0.25">
      <c r="A245" s="109" t="s">
        <v>1553</v>
      </c>
      <c r="B245" s="110" t="s">
        <v>1554</v>
      </c>
      <c r="C245" s="109">
        <v>130</v>
      </c>
    </row>
    <row r="246" spans="1:3" ht="14.4" customHeight="1" x14ac:dyDescent="0.25">
      <c r="A246" s="109" t="s">
        <v>1555</v>
      </c>
      <c r="B246" s="110" t="s">
        <v>1556</v>
      </c>
    </row>
    <row r="247" spans="1:3" ht="14.4" customHeight="1" x14ac:dyDescent="0.25">
      <c r="A247" s="109" t="s">
        <v>1557</v>
      </c>
      <c r="B247" s="110" t="s">
        <v>1558</v>
      </c>
      <c r="C247" s="109">
        <v>130</v>
      </c>
    </row>
    <row r="248" spans="1:3" ht="14.4" customHeight="1" x14ac:dyDescent="0.25">
      <c r="A248" s="109" t="s">
        <v>1559</v>
      </c>
      <c r="B248" s="110" t="s">
        <v>1560</v>
      </c>
      <c r="C248" s="109">
        <v>76</v>
      </c>
    </row>
    <row r="249" spans="1:3" ht="14.4" customHeight="1" x14ac:dyDescent="0.25">
      <c r="A249" s="109" t="s">
        <v>1561</v>
      </c>
      <c r="B249" s="110" t="s">
        <v>1562</v>
      </c>
      <c r="C249" s="109">
        <v>76</v>
      </c>
    </row>
    <row r="250" spans="1:3" ht="14.4" customHeight="1" x14ac:dyDescent="0.25">
      <c r="A250" s="109" t="s">
        <v>1563</v>
      </c>
      <c r="B250" s="110" t="s">
        <v>1564</v>
      </c>
      <c r="C250" s="109">
        <v>76</v>
      </c>
    </row>
    <row r="251" spans="1:3" ht="14.4" customHeight="1" x14ac:dyDescent="0.25">
      <c r="A251" s="109" t="s">
        <v>1565</v>
      </c>
      <c r="B251" s="110" t="s">
        <v>1566</v>
      </c>
      <c r="C251" s="109">
        <v>76</v>
      </c>
    </row>
    <row r="252" spans="1:3" ht="14.4" customHeight="1" x14ac:dyDescent="0.25">
      <c r="A252" s="109" t="s">
        <v>1567</v>
      </c>
      <c r="B252" s="110" t="s">
        <v>1568</v>
      </c>
      <c r="C252" s="109">
        <v>130</v>
      </c>
    </row>
    <row r="253" spans="1:3" ht="14.4" customHeight="1" x14ac:dyDescent="0.25">
      <c r="A253" s="109" t="s">
        <v>1569</v>
      </c>
      <c r="B253" s="110" t="s">
        <v>1570</v>
      </c>
      <c r="C253" s="109">
        <v>131</v>
      </c>
    </row>
    <row r="254" spans="1:3" ht="14.4" customHeight="1" x14ac:dyDescent="0.25">
      <c r="A254" s="109" t="s">
        <v>1571</v>
      </c>
      <c r="B254" s="110" t="s">
        <v>1572</v>
      </c>
      <c r="C254" s="109">
        <v>78</v>
      </c>
    </row>
    <row r="255" spans="1:3" ht="14.4" customHeight="1" x14ac:dyDescent="0.25">
      <c r="A255" s="109" t="s">
        <v>1574</v>
      </c>
      <c r="B255" s="110" t="s">
        <v>1575</v>
      </c>
      <c r="C255" s="109">
        <v>132</v>
      </c>
    </row>
    <row r="256" spans="1:3" ht="14.4" customHeight="1" x14ac:dyDescent="0.25">
      <c r="A256" s="109" t="s">
        <v>1576</v>
      </c>
      <c r="B256" s="110" t="s">
        <v>1577</v>
      </c>
    </row>
    <row r="257" spans="1:3" ht="14.4" customHeight="1" x14ac:dyDescent="0.25">
      <c r="A257" s="109" t="s">
        <v>1579</v>
      </c>
      <c r="B257" s="110" t="s">
        <v>1580</v>
      </c>
    </row>
    <row r="258" spans="1:3" ht="14.4" customHeight="1" x14ac:dyDescent="0.25">
      <c r="A258" s="109" t="s">
        <v>1581</v>
      </c>
      <c r="B258" s="110" t="s">
        <v>1582</v>
      </c>
    </row>
    <row r="259" spans="1:3" ht="14.4" customHeight="1" x14ac:dyDescent="0.25">
      <c r="A259" s="109" t="s">
        <v>1579</v>
      </c>
      <c r="B259" s="110" t="s">
        <v>1580</v>
      </c>
    </row>
    <row r="260" spans="1:3" ht="14.4" customHeight="1" x14ac:dyDescent="0.25">
      <c r="A260" s="109" t="s">
        <v>1581</v>
      </c>
      <c r="B260" s="110" t="s">
        <v>1582</v>
      </c>
    </row>
    <row r="261" spans="1:3" ht="14.4" customHeight="1" x14ac:dyDescent="0.25">
      <c r="A261" s="109" t="s">
        <v>1583</v>
      </c>
      <c r="B261" s="110" t="s">
        <v>1584</v>
      </c>
      <c r="C261" s="109">
        <v>141</v>
      </c>
    </row>
    <row r="262" spans="1:3" ht="14.4" customHeight="1" x14ac:dyDescent="0.25">
      <c r="A262" s="109" t="s">
        <v>1586</v>
      </c>
      <c r="B262" s="110" t="s">
        <v>1587</v>
      </c>
      <c r="C262" s="109">
        <v>141</v>
      </c>
    </row>
    <row r="263" spans="1:3" ht="14.4" customHeight="1" x14ac:dyDescent="0.25">
      <c r="A263" s="109" t="s">
        <v>1583</v>
      </c>
      <c r="B263" s="110" t="s">
        <v>1584</v>
      </c>
      <c r="C263" s="109">
        <v>141</v>
      </c>
    </row>
    <row r="264" spans="1:3" ht="14.4" customHeight="1" x14ac:dyDescent="0.25">
      <c r="A264" s="109" t="s">
        <v>1586</v>
      </c>
      <c r="B264" s="110" t="s">
        <v>1587</v>
      </c>
      <c r="C264" s="109">
        <v>141</v>
      </c>
    </row>
    <row r="265" spans="1:3" ht="14.4" customHeight="1" x14ac:dyDescent="0.25">
      <c r="A265" s="109" t="s">
        <v>1588</v>
      </c>
      <c r="B265" s="110" t="s">
        <v>1589</v>
      </c>
      <c r="C265" s="109">
        <v>137</v>
      </c>
    </row>
    <row r="266" spans="1:3" ht="14.4" customHeight="1" x14ac:dyDescent="0.25">
      <c r="A266" s="109" t="s">
        <v>1591</v>
      </c>
      <c r="B266" s="110" t="s">
        <v>1592</v>
      </c>
      <c r="C266" s="109">
        <v>137</v>
      </c>
    </row>
    <row r="267" spans="1:3" ht="14.4" customHeight="1" x14ac:dyDescent="0.25">
      <c r="A267" s="109" t="s">
        <v>1593</v>
      </c>
      <c r="B267" s="110" t="s">
        <v>1594</v>
      </c>
      <c r="C267" s="109">
        <v>141</v>
      </c>
    </row>
    <row r="268" spans="1:3" ht="14.4" customHeight="1" x14ac:dyDescent="0.25">
      <c r="A268" s="109" t="s">
        <v>1596</v>
      </c>
      <c r="B268" s="110" t="s">
        <v>1597</v>
      </c>
      <c r="C268" s="109">
        <v>141</v>
      </c>
    </row>
    <row r="269" spans="1:3" ht="14.4" customHeight="1" x14ac:dyDescent="0.25">
      <c r="A269" s="109" t="s">
        <v>1598</v>
      </c>
      <c r="B269" s="110" t="s">
        <v>1599</v>
      </c>
    </row>
    <row r="270" spans="1:3" ht="14.4" customHeight="1" x14ac:dyDescent="0.25">
      <c r="A270" s="109" t="s">
        <v>1601</v>
      </c>
      <c r="B270" s="110" t="s">
        <v>1602</v>
      </c>
      <c r="C270" s="109">
        <v>141</v>
      </c>
    </row>
    <row r="271" spans="1:3" ht="14.4" customHeight="1" x14ac:dyDescent="0.25">
      <c r="A271" s="109" t="s">
        <v>1603</v>
      </c>
      <c r="B271" s="110" t="s">
        <v>1604</v>
      </c>
    </row>
    <row r="272" spans="1:3" ht="14.4" customHeight="1" x14ac:dyDescent="0.25">
      <c r="A272" s="109" t="s">
        <v>1605</v>
      </c>
      <c r="B272" s="110" t="s">
        <v>1606</v>
      </c>
      <c r="C272" s="109">
        <v>141</v>
      </c>
    </row>
    <row r="273" spans="1:3" ht="14.4" customHeight="1" x14ac:dyDescent="0.25">
      <c r="A273" s="109" t="s">
        <v>1607</v>
      </c>
      <c r="B273" s="110" t="s">
        <v>1608</v>
      </c>
    </row>
    <row r="274" spans="1:3" ht="14.4" customHeight="1" x14ac:dyDescent="0.25">
      <c r="A274" s="109" t="s">
        <v>1610</v>
      </c>
      <c r="B274" s="110" t="s">
        <v>1611</v>
      </c>
    </row>
    <row r="275" spans="1:3" ht="14.4" customHeight="1" x14ac:dyDescent="0.25">
      <c r="A275" s="109" t="s">
        <v>1613</v>
      </c>
      <c r="B275" s="110" t="s">
        <v>1614</v>
      </c>
      <c r="C275" s="109">
        <v>141</v>
      </c>
    </row>
    <row r="276" spans="1:3" ht="14.4" customHeight="1" x14ac:dyDescent="0.25">
      <c r="A276" s="109">
        <v>4651</v>
      </c>
      <c r="B276" s="110" t="s">
        <v>2124</v>
      </c>
      <c r="C276" s="109">
        <v>140</v>
      </c>
    </row>
    <row r="277" spans="1:3" ht="14.4" customHeight="1" x14ac:dyDescent="0.25">
      <c r="A277" s="109" t="s">
        <v>1615</v>
      </c>
      <c r="B277" s="110" t="s">
        <v>1616</v>
      </c>
    </row>
    <row r="278" spans="1:3" ht="14.4" customHeight="1" x14ac:dyDescent="0.25">
      <c r="A278" s="109" t="s">
        <v>1618</v>
      </c>
      <c r="B278" s="110" t="s">
        <v>1619</v>
      </c>
      <c r="C278" s="109">
        <v>141</v>
      </c>
    </row>
    <row r="279" spans="1:3" ht="14.4" customHeight="1" x14ac:dyDescent="0.25">
      <c r="A279" s="109" t="s">
        <v>1621</v>
      </c>
      <c r="B279" s="110" t="s">
        <v>1619</v>
      </c>
      <c r="C279" s="109">
        <v>141</v>
      </c>
    </row>
    <row r="280" spans="1:3" ht="14.4" customHeight="1" x14ac:dyDescent="0.25">
      <c r="A280" s="109" t="s">
        <v>1622</v>
      </c>
      <c r="B280" s="110" t="s">
        <v>1623</v>
      </c>
      <c r="C280" s="109">
        <v>141</v>
      </c>
    </row>
    <row r="281" spans="1:3" ht="14.4" customHeight="1" x14ac:dyDescent="0.25">
      <c r="A281" s="109" t="s">
        <v>1624</v>
      </c>
      <c r="B281" s="110" t="s">
        <v>1625</v>
      </c>
    </row>
    <row r="282" spans="1:3" ht="14.4" customHeight="1" x14ac:dyDescent="0.25">
      <c r="A282" s="109" t="s">
        <v>1628</v>
      </c>
      <c r="B282" s="110" t="s">
        <v>1629</v>
      </c>
    </row>
    <row r="283" spans="1:3" ht="14.4" customHeight="1" x14ac:dyDescent="0.25">
      <c r="A283" s="109" t="s">
        <v>1630</v>
      </c>
      <c r="B283" s="110" t="s">
        <v>1631</v>
      </c>
    </row>
    <row r="284" spans="1:3" ht="14.4" customHeight="1" x14ac:dyDescent="0.25">
      <c r="A284" s="109" t="s">
        <v>1632</v>
      </c>
      <c r="B284" s="110" t="s">
        <v>1633</v>
      </c>
    </row>
    <row r="285" spans="1:3" ht="14.4" customHeight="1" x14ac:dyDescent="0.25">
      <c r="A285" s="109" t="s">
        <v>1634</v>
      </c>
      <c r="B285" s="110" t="s">
        <v>1635</v>
      </c>
    </row>
    <row r="286" spans="1:3" ht="14.4" customHeight="1" x14ac:dyDescent="0.25">
      <c r="A286" s="109" t="s">
        <v>1636</v>
      </c>
      <c r="B286" s="110" t="s">
        <v>1637</v>
      </c>
      <c r="C286" s="109">
        <v>141</v>
      </c>
    </row>
    <row r="287" spans="1:3" ht="14.4" customHeight="1" x14ac:dyDescent="0.25">
      <c r="A287" s="109" t="s">
        <v>1639</v>
      </c>
      <c r="B287" s="110" t="s">
        <v>1640</v>
      </c>
    </row>
    <row r="288" spans="1:3" ht="14.4" customHeight="1" x14ac:dyDescent="0.25">
      <c r="A288" s="109" t="s">
        <v>1641</v>
      </c>
      <c r="B288" s="110" t="s">
        <v>1642</v>
      </c>
    </row>
    <row r="289" spans="1:3" ht="14.4" customHeight="1" x14ac:dyDescent="0.25">
      <c r="A289" s="109" t="s">
        <v>1643</v>
      </c>
      <c r="B289" s="110" t="s">
        <v>1644</v>
      </c>
    </row>
    <row r="290" spans="1:3" ht="14.4" customHeight="1" x14ac:dyDescent="0.25">
      <c r="A290" s="109" t="s">
        <v>1646</v>
      </c>
      <c r="B290" s="110" t="s">
        <v>1647</v>
      </c>
    </row>
    <row r="291" spans="1:3" ht="14.4" customHeight="1" x14ac:dyDescent="0.25">
      <c r="A291" s="109" t="s">
        <v>1648</v>
      </c>
      <c r="B291" s="110" t="s">
        <v>1649</v>
      </c>
    </row>
    <row r="292" spans="1:3" ht="14.4" customHeight="1" x14ac:dyDescent="0.25">
      <c r="A292" s="109" t="s">
        <v>1650</v>
      </c>
      <c r="B292" s="110" t="s">
        <v>1651</v>
      </c>
    </row>
    <row r="293" spans="1:3" ht="14.4" customHeight="1" x14ac:dyDescent="0.25">
      <c r="A293" s="109" t="s">
        <v>1652</v>
      </c>
      <c r="B293" s="110" t="s">
        <v>1653</v>
      </c>
    </row>
    <row r="294" spans="1:3" ht="14.4" customHeight="1" x14ac:dyDescent="0.25">
      <c r="A294" s="109" t="s">
        <v>1654</v>
      </c>
      <c r="B294" s="110" t="s">
        <v>1655</v>
      </c>
    </row>
    <row r="295" spans="1:3" ht="14.4" customHeight="1" x14ac:dyDescent="0.25">
      <c r="A295" s="109" t="s">
        <v>1654</v>
      </c>
      <c r="B295" s="110" t="s">
        <v>1655</v>
      </c>
    </row>
    <row r="296" spans="1:3" ht="14.4" customHeight="1" x14ac:dyDescent="0.25">
      <c r="A296" s="109" t="s">
        <v>1658</v>
      </c>
      <c r="B296" s="110" t="s">
        <v>1659</v>
      </c>
    </row>
    <row r="297" spans="1:3" ht="14.4" customHeight="1" x14ac:dyDescent="0.25">
      <c r="A297" s="109" t="s">
        <v>1660</v>
      </c>
      <c r="B297" s="110" t="s">
        <v>1204</v>
      </c>
    </row>
    <row r="298" spans="1:3" ht="14.4" customHeight="1" x14ac:dyDescent="0.25">
      <c r="A298" s="109" t="s">
        <v>1662</v>
      </c>
      <c r="B298" s="110" t="s">
        <v>1663</v>
      </c>
    </row>
    <row r="299" spans="1:3" ht="14.4" customHeight="1" x14ac:dyDescent="0.25">
      <c r="A299" s="109" t="s">
        <v>1665</v>
      </c>
      <c r="B299" s="110" t="s">
        <v>1666</v>
      </c>
    </row>
    <row r="300" spans="1:3" ht="14.4" customHeight="1" x14ac:dyDescent="0.25">
      <c r="A300" s="109" t="s">
        <v>1667</v>
      </c>
      <c r="B300" s="110" t="s">
        <v>1668</v>
      </c>
    </row>
    <row r="301" spans="1:3" ht="14.4" customHeight="1" x14ac:dyDescent="0.25">
      <c r="A301" s="109" t="s">
        <v>1669</v>
      </c>
      <c r="B301" s="110" t="s">
        <v>1670</v>
      </c>
    </row>
    <row r="302" spans="1:3" ht="14.4" customHeight="1" x14ac:dyDescent="0.25">
      <c r="A302" s="109" t="s">
        <v>1671</v>
      </c>
      <c r="B302" s="110" t="s">
        <v>1672</v>
      </c>
    </row>
    <row r="303" spans="1:3" ht="14.4" customHeight="1" x14ac:dyDescent="0.25">
      <c r="A303" s="109" t="s">
        <v>1673</v>
      </c>
      <c r="B303" s="110" t="s">
        <v>1674</v>
      </c>
    </row>
    <row r="304" spans="1:3" ht="14.4" customHeight="1" x14ac:dyDescent="0.25">
      <c r="A304" s="109" t="s">
        <v>1675</v>
      </c>
      <c r="B304" s="110" t="s">
        <v>1676</v>
      </c>
      <c r="C304" s="109">
        <v>141</v>
      </c>
    </row>
    <row r="305" spans="1:3" ht="14.4" customHeight="1" x14ac:dyDescent="0.25">
      <c r="A305" s="109" t="s">
        <v>1678</v>
      </c>
      <c r="B305" s="110" t="s">
        <v>1679</v>
      </c>
      <c r="C305" s="109">
        <v>141</v>
      </c>
    </row>
    <row r="306" spans="1:3" ht="14.4" customHeight="1" x14ac:dyDescent="0.25">
      <c r="A306" s="109" t="s">
        <v>1680</v>
      </c>
      <c r="B306" s="110" t="s">
        <v>1681</v>
      </c>
      <c r="C306" s="109">
        <v>98</v>
      </c>
    </row>
    <row r="307" spans="1:3" ht="14.4" customHeight="1" x14ac:dyDescent="0.25">
      <c r="A307" s="109" t="s">
        <v>1683</v>
      </c>
      <c r="B307" s="110" t="s">
        <v>1684</v>
      </c>
      <c r="C307" s="109">
        <v>98</v>
      </c>
    </row>
    <row r="308" spans="1:3" ht="14.4" customHeight="1" x14ac:dyDescent="0.25">
      <c r="A308" s="109" t="s">
        <v>1685</v>
      </c>
      <c r="B308" s="110" t="s">
        <v>1686</v>
      </c>
      <c r="C308" s="109">
        <v>108</v>
      </c>
    </row>
    <row r="309" spans="1:3" ht="14.4" customHeight="1" x14ac:dyDescent="0.25">
      <c r="A309" s="109" t="s">
        <v>1688</v>
      </c>
      <c r="B309" s="110" t="s">
        <v>1689</v>
      </c>
      <c r="C309" s="109">
        <v>103</v>
      </c>
    </row>
    <row r="310" spans="1:3" ht="14.4" customHeight="1" x14ac:dyDescent="0.25">
      <c r="A310" s="109" t="s">
        <v>1691</v>
      </c>
      <c r="B310" s="110" t="s">
        <v>1692</v>
      </c>
      <c r="C310" s="109">
        <v>105</v>
      </c>
    </row>
    <row r="311" spans="1:3" ht="14.4" customHeight="1" x14ac:dyDescent="0.25">
      <c r="A311" s="109" t="s">
        <v>1693</v>
      </c>
      <c r="B311" s="110" t="s">
        <v>1694</v>
      </c>
      <c r="C311" s="109">
        <v>108</v>
      </c>
    </row>
    <row r="312" spans="1:3" ht="14.4" customHeight="1" x14ac:dyDescent="0.25">
      <c r="A312" s="109" t="s">
        <v>1695</v>
      </c>
      <c r="B312" s="110" t="s">
        <v>1696</v>
      </c>
      <c r="C312" s="109">
        <v>88</v>
      </c>
    </row>
    <row r="313" spans="1:3" ht="14.4" customHeight="1" x14ac:dyDescent="0.25">
      <c r="A313" s="109" t="s">
        <v>1698</v>
      </c>
      <c r="B313" s="110" t="s">
        <v>1699</v>
      </c>
      <c r="C313" s="109">
        <v>147</v>
      </c>
    </row>
    <row r="314" spans="1:3" ht="14.4" customHeight="1" x14ac:dyDescent="0.25">
      <c r="A314" s="109" t="s">
        <v>1700</v>
      </c>
      <c r="B314" s="110" t="s">
        <v>1701</v>
      </c>
    </row>
    <row r="315" spans="1:3" ht="14.4" customHeight="1" x14ac:dyDescent="0.25">
      <c r="A315" s="109" t="s">
        <v>1703</v>
      </c>
      <c r="B315" s="110" t="s">
        <v>1704</v>
      </c>
    </row>
    <row r="316" spans="1:3" ht="14.4" customHeight="1" x14ac:dyDescent="0.25">
      <c r="A316" s="109" t="s">
        <v>1705</v>
      </c>
      <c r="B316" s="110" t="s">
        <v>1706</v>
      </c>
    </row>
    <row r="317" spans="1:3" ht="14.4" customHeight="1" x14ac:dyDescent="0.25">
      <c r="A317" s="109" t="s">
        <v>1707</v>
      </c>
      <c r="B317" s="110" t="s">
        <v>1095</v>
      </c>
    </row>
    <row r="318" spans="1:3" ht="14.4" customHeight="1" x14ac:dyDescent="0.25">
      <c r="A318" s="109" t="s">
        <v>1708</v>
      </c>
      <c r="B318" s="110" t="s">
        <v>1709</v>
      </c>
    </row>
    <row r="319" spans="1:3" ht="14.4" customHeight="1" x14ac:dyDescent="0.25">
      <c r="A319" s="109" t="s">
        <v>1710</v>
      </c>
      <c r="B319" s="110" t="s">
        <v>1711</v>
      </c>
    </row>
    <row r="320" spans="1:3" ht="14.4" customHeight="1" x14ac:dyDescent="0.25">
      <c r="A320" s="109" t="s">
        <v>1712</v>
      </c>
      <c r="B320" s="110" t="s">
        <v>1098</v>
      </c>
    </row>
    <row r="321" spans="1:3" ht="14.4" customHeight="1" x14ac:dyDescent="0.25">
      <c r="A321" s="109" t="s">
        <v>1713</v>
      </c>
      <c r="B321" s="110" t="s">
        <v>1714</v>
      </c>
    </row>
    <row r="322" spans="1:3" ht="14.4" customHeight="1" x14ac:dyDescent="0.25">
      <c r="A322" s="109" t="s">
        <v>1715</v>
      </c>
      <c r="B322" s="110" t="s">
        <v>1716</v>
      </c>
      <c r="C322" s="109">
        <v>100</v>
      </c>
    </row>
    <row r="323" spans="1:3" ht="14.4" customHeight="1" x14ac:dyDescent="0.25">
      <c r="A323" s="109" t="s">
        <v>1718</v>
      </c>
      <c r="B323" s="110" t="s">
        <v>1719</v>
      </c>
      <c r="C323" s="109">
        <v>101</v>
      </c>
    </row>
    <row r="324" spans="1:3" ht="14.4" customHeight="1" x14ac:dyDescent="0.25">
      <c r="A324" s="109" t="s">
        <v>1720</v>
      </c>
      <c r="B324" s="110" t="s">
        <v>1721</v>
      </c>
    </row>
    <row r="325" spans="1:3" ht="14.4" customHeight="1" x14ac:dyDescent="0.25">
      <c r="A325" s="109" t="s">
        <v>1723</v>
      </c>
      <c r="B325" s="110" t="s">
        <v>1724</v>
      </c>
    </row>
    <row r="326" spans="1:3" ht="14.4" customHeight="1" x14ac:dyDescent="0.25">
      <c r="A326" s="109" t="s">
        <v>1725</v>
      </c>
      <c r="B326" s="110" t="s">
        <v>1726</v>
      </c>
    </row>
    <row r="327" spans="1:3" ht="14.4" customHeight="1" x14ac:dyDescent="0.25">
      <c r="A327" s="109" t="s">
        <v>1727</v>
      </c>
      <c r="B327" s="110" t="s">
        <v>1728</v>
      </c>
    </row>
    <row r="328" spans="1:3" ht="14.4" customHeight="1" x14ac:dyDescent="0.25">
      <c r="A328" s="109" t="s">
        <v>1729</v>
      </c>
      <c r="B328" s="110" t="s">
        <v>1730</v>
      </c>
      <c r="C328" s="109">
        <v>108</v>
      </c>
    </row>
    <row r="329" spans="1:3" ht="14.4" customHeight="1" x14ac:dyDescent="0.25">
      <c r="A329" s="109" t="s">
        <v>1732</v>
      </c>
      <c r="B329" s="110" t="s">
        <v>1733</v>
      </c>
      <c r="C329" s="109">
        <v>109</v>
      </c>
    </row>
    <row r="330" spans="1:3" ht="14.4" customHeight="1" x14ac:dyDescent="0.25">
      <c r="A330" s="109" t="s">
        <v>1734</v>
      </c>
      <c r="B330" s="110" t="s">
        <v>1733</v>
      </c>
      <c r="C330" s="109">
        <v>109</v>
      </c>
    </row>
    <row r="331" spans="1:3" ht="14.4" customHeight="1" x14ac:dyDescent="0.25">
      <c r="A331" s="109" t="s">
        <v>1735</v>
      </c>
      <c r="B331" s="110" t="s">
        <v>1736</v>
      </c>
    </row>
    <row r="332" spans="1:3" ht="14.4" customHeight="1" x14ac:dyDescent="0.25">
      <c r="A332" s="109" t="s">
        <v>1737</v>
      </c>
      <c r="B332" s="110" t="s">
        <v>1738</v>
      </c>
    </row>
    <row r="333" spans="1:3" ht="14.4" customHeight="1" x14ac:dyDescent="0.25">
      <c r="A333" s="109" t="s">
        <v>1739</v>
      </c>
      <c r="B333" s="110" t="s">
        <v>1324</v>
      </c>
    </row>
    <row r="334" spans="1:3" ht="14.4" customHeight="1" x14ac:dyDescent="0.25">
      <c r="A334" s="109" t="s">
        <v>1740</v>
      </c>
      <c r="B334" s="110" t="s">
        <v>1741</v>
      </c>
    </row>
    <row r="335" spans="1:3" ht="14.4" customHeight="1" x14ac:dyDescent="0.25">
      <c r="A335" s="109" t="s">
        <v>1742</v>
      </c>
      <c r="B335" s="110" t="s">
        <v>1743</v>
      </c>
    </row>
    <row r="336" spans="1:3" ht="14.4" customHeight="1" x14ac:dyDescent="0.25">
      <c r="A336" s="109" t="s">
        <v>1744</v>
      </c>
      <c r="B336" s="110" t="s">
        <v>1745</v>
      </c>
    </row>
    <row r="337" spans="1:2" ht="14.4" customHeight="1" x14ac:dyDescent="0.25">
      <c r="A337" s="109" t="s">
        <v>1746</v>
      </c>
      <c r="B337" s="110"/>
    </row>
    <row r="338" spans="1:2" ht="14.4" customHeight="1" x14ac:dyDescent="0.25">
      <c r="A338" s="109" t="s">
        <v>1023</v>
      </c>
      <c r="B338" s="110"/>
    </row>
    <row r="339" spans="1:2" ht="14.4" customHeight="1" x14ac:dyDescent="0.25">
      <c r="A339" s="109" t="s">
        <v>1747</v>
      </c>
      <c r="B339" s="110"/>
    </row>
    <row r="340" spans="1:2" ht="14.4" customHeight="1" x14ac:dyDescent="0.25">
      <c r="A340" s="109" t="s">
        <v>1748</v>
      </c>
      <c r="B340" s="110"/>
    </row>
    <row r="341" spans="1:2" ht="14.4" customHeight="1" x14ac:dyDescent="0.25">
      <c r="A341" s="109" t="s">
        <v>1782</v>
      </c>
      <c r="B341" s="113" t="s">
        <v>1783</v>
      </c>
    </row>
    <row r="342" spans="1:2" ht="14.4" customHeight="1" x14ac:dyDescent="0.25">
      <c r="A342" s="109" t="s">
        <v>1785</v>
      </c>
      <c r="B342" s="113" t="s">
        <v>1786</v>
      </c>
    </row>
    <row r="343" spans="1:2" ht="14.4" customHeight="1" x14ac:dyDescent="0.25">
      <c r="A343" s="109" t="s">
        <v>1788</v>
      </c>
      <c r="B343" s="113" t="s">
        <v>1789</v>
      </c>
    </row>
    <row r="344" spans="1:2" ht="14.4" customHeight="1" x14ac:dyDescent="0.25">
      <c r="A344" s="109" t="s">
        <v>1790</v>
      </c>
      <c r="B344" s="113" t="s">
        <v>1791</v>
      </c>
    </row>
    <row r="345" spans="1:2" ht="14.4" customHeight="1" x14ac:dyDescent="0.25">
      <c r="A345" s="109" t="s">
        <v>1792</v>
      </c>
      <c r="B345" s="113" t="s">
        <v>1793</v>
      </c>
    </row>
    <row r="346" spans="1:2" ht="14.4" customHeight="1" x14ac:dyDescent="0.25">
      <c r="A346" s="109" t="s">
        <v>1794</v>
      </c>
      <c r="B346" s="113" t="s">
        <v>1795</v>
      </c>
    </row>
    <row r="347" spans="1:2" ht="14.4" customHeight="1" x14ac:dyDescent="0.25">
      <c r="A347" s="109" t="s">
        <v>1796</v>
      </c>
      <c r="B347" s="113" t="s">
        <v>1797</v>
      </c>
    </row>
    <row r="348" spans="1:2" ht="14.4" customHeight="1" x14ac:dyDescent="0.25">
      <c r="A348" s="109" t="s">
        <v>1798</v>
      </c>
      <c r="B348" s="113" t="s">
        <v>1799</v>
      </c>
    </row>
    <row r="349" spans="1:2" ht="14.4" customHeight="1" x14ac:dyDescent="0.25">
      <c r="A349" s="109" t="s">
        <v>1800</v>
      </c>
      <c r="B349" s="113" t="s">
        <v>1801</v>
      </c>
    </row>
    <row r="350" spans="1:2" ht="14.4" customHeight="1" x14ac:dyDescent="0.25">
      <c r="A350" s="109" t="s">
        <v>1803</v>
      </c>
      <c r="B350" s="113" t="s">
        <v>1804</v>
      </c>
    </row>
    <row r="351" spans="1:2" ht="14.4" customHeight="1" x14ac:dyDescent="0.25">
      <c r="A351" s="109" t="s">
        <v>1805</v>
      </c>
      <c r="B351" s="113" t="s">
        <v>1806</v>
      </c>
    </row>
    <row r="352" spans="1:2" ht="14.4" customHeight="1" x14ac:dyDescent="0.25">
      <c r="A352" s="109" t="s">
        <v>1808</v>
      </c>
      <c r="B352" s="113" t="s">
        <v>1809</v>
      </c>
    </row>
    <row r="353" spans="1:3" ht="14.4" customHeight="1" x14ac:dyDescent="0.25">
      <c r="A353" s="109" t="s">
        <v>1810</v>
      </c>
      <c r="B353" s="113" t="s">
        <v>1811</v>
      </c>
    </row>
    <row r="354" spans="1:3" ht="14.4" customHeight="1" x14ac:dyDescent="0.25">
      <c r="A354" s="109" t="s">
        <v>1813</v>
      </c>
      <c r="B354" s="113" t="s">
        <v>1814</v>
      </c>
    </row>
    <row r="355" spans="1:3" ht="14.4" customHeight="1" x14ac:dyDescent="0.25">
      <c r="A355" s="109" t="s">
        <v>1815</v>
      </c>
      <c r="B355" s="113" t="s">
        <v>1816</v>
      </c>
    </row>
    <row r="356" spans="1:3" ht="14.4" customHeight="1" x14ac:dyDescent="0.25">
      <c r="A356" s="109" t="s">
        <v>1818</v>
      </c>
      <c r="B356" s="113" t="s">
        <v>1819</v>
      </c>
    </row>
    <row r="357" spans="1:3" ht="14.4" customHeight="1" x14ac:dyDescent="0.25">
      <c r="A357" s="109" t="s">
        <v>1821</v>
      </c>
      <c r="B357" s="113" t="s">
        <v>1822</v>
      </c>
    </row>
    <row r="358" spans="1:3" ht="14.4" customHeight="1" x14ac:dyDescent="0.25">
      <c r="A358" s="109" t="s">
        <v>1823</v>
      </c>
      <c r="B358" s="113" t="s">
        <v>1824</v>
      </c>
    </row>
    <row r="359" spans="1:3" ht="14.4" customHeight="1" x14ac:dyDescent="0.25">
      <c r="A359" s="109" t="s">
        <v>1825</v>
      </c>
      <c r="B359" s="113" t="s">
        <v>1826</v>
      </c>
    </row>
    <row r="360" spans="1:3" ht="14.4" customHeight="1" x14ac:dyDescent="0.25">
      <c r="A360" s="109" t="s">
        <v>1827</v>
      </c>
      <c r="B360" s="113" t="s">
        <v>1828</v>
      </c>
    </row>
    <row r="361" spans="1:3" ht="14.4" customHeight="1" x14ac:dyDescent="0.25">
      <c r="A361" s="109" t="s">
        <v>1829</v>
      </c>
      <c r="B361" s="113" t="s">
        <v>1830</v>
      </c>
      <c r="C361" s="109">
        <v>157</v>
      </c>
    </row>
    <row r="362" spans="1:3" ht="14.4" customHeight="1" x14ac:dyDescent="0.25">
      <c r="A362" s="109" t="s">
        <v>1831</v>
      </c>
      <c r="B362" s="113" t="s">
        <v>1830</v>
      </c>
      <c r="C362" s="109">
        <v>157</v>
      </c>
    </row>
    <row r="363" spans="1:3" ht="14.4" customHeight="1" x14ac:dyDescent="0.25">
      <c r="A363" s="109" t="s">
        <v>1833</v>
      </c>
      <c r="B363" s="113" t="s">
        <v>1834</v>
      </c>
    </row>
    <row r="364" spans="1:3" ht="14.4" customHeight="1" x14ac:dyDescent="0.25">
      <c r="A364" s="109" t="s">
        <v>1835</v>
      </c>
      <c r="B364" s="113" t="s">
        <v>1836</v>
      </c>
    </row>
    <row r="365" spans="1:3" ht="14.4" customHeight="1" x14ac:dyDescent="0.25">
      <c r="A365" s="109" t="s">
        <v>1837</v>
      </c>
      <c r="B365" s="113" t="s">
        <v>1838</v>
      </c>
    </row>
    <row r="366" spans="1:3" ht="14.4" customHeight="1" x14ac:dyDescent="0.25">
      <c r="A366" s="109" t="s">
        <v>1839</v>
      </c>
      <c r="B366" s="113" t="s">
        <v>1840</v>
      </c>
    </row>
    <row r="367" spans="1:3" ht="14.4" customHeight="1" x14ac:dyDescent="0.25">
      <c r="A367" s="109" t="s">
        <v>1841</v>
      </c>
      <c r="B367" s="113" t="s">
        <v>1842</v>
      </c>
    </row>
    <row r="368" spans="1:3" ht="14.4" customHeight="1" x14ac:dyDescent="0.25">
      <c r="A368" s="109" t="s">
        <v>1843</v>
      </c>
      <c r="B368" s="113" t="s">
        <v>1844</v>
      </c>
    </row>
    <row r="369" spans="1:2" ht="14.4" customHeight="1" x14ac:dyDescent="0.25">
      <c r="A369" s="109" t="s">
        <v>1845</v>
      </c>
      <c r="B369" s="113" t="s">
        <v>1846</v>
      </c>
    </row>
    <row r="370" spans="1:2" ht="14.4" customHeight="1" x14ac:dyDescent="0.25">
      <c r="A370" s="109" t="s">
        <v>1847</v>
      </c>
      <c r="B370" s="113" t="s">
        <v>1848</v>
      </c>
    </row>
    <row r="371" spans="1:2" ht="14.4" customHeight="1" x14ac:dyDescent="0.25">
      <c r="A371" s="109" t="s">
        <v>1850</v>
      </c>
      <c r="B371" s="113" t="s">
        <v>1851</v>
      </c>
    </row>
    <row r="372" spans="1:2" ht="14.4" customHeight="1" x14ac:dyDescent="0.25">
      <c r="A372" s="109" t="s">
        <v>1852</v>
      </c>
      <c r="B372" s="113" t="s">
        <v>1853</v>
      </c>
    </row>
    <row r="373" spans="1:2" ht="14.4" customHeight="1" x14ac:dyDescent="0.25">
      <c r="A373" s="109" t="s">
        <v>1854</v>
      </c>
      <c r="B373" s="113" t="s">
        <v>1855</v>
      </c>
    </row>
    <row r="374" spans="1:2" ht="14.4" customHeight="1" x14ac:dyDescent="0.25">
      <c r="A374" s="109" t="s">
        <v>1856</v>
      </c>
      <c r="B374" s="113" t="s">
        <v>1857</v>
      </c>
    </row>
    <row r="375" spans="1:2" ht="14.4" customHeight="1" x14ac:dyDescent="0.25">
      <c r="A375" s="109" t="s">
        <v>1858</v>
      </c>
      <c r="B375" s="113" t="s">
        <v>1859</v>
      </c>
    </row>
    <row r="376" spans="1:2" ht="14.4" customHeight="1" x14ac:dyDescent="0.25">
      <c r="A376" s="109" t="s">
        <v>1861</v>
      </c>
      <c r="B376" s="113" t="s">
        <v>1862</v>
      </c>
    </row>
    <row r="377" spans="1:2" ht="14.4" customHeight="1" x14ac:dyDescent="0.25">
      <c r="A377" s="109" t="s">
        <v>1863</v>
      </c>
      <c r="B377" s="113" t="s">
        <v>1864</v>
      </c>
    </row>
    <row r="378" spans="1:2" ht="14.4" customHeight="1" x14ac:dyDescent="0.25">
      <c r="A378" s="109" t="s">
        <v>1866</v>
      </c>
      <c r="B378" s="113" t="s">
        <v>1867</v>
      </c>
    </row>
    <row r="379" spans="1:2" ht="14.4" customHeight="1" x14ac:dyDescent="0.25">
      <c r="A379" s="109" t="s">
        <v>1868</v>
      </c>
      <c r="B379" s="113" t="s">
        <v>1869</v>
      </c>
    </row>
    <row r="380" spans="1:2" ht="14.4" customHeight="1" x14ac:dyDescent="0.25">
      <c r="A380" s="109" t="s">
        <v>1870</v>
      </c>
      <c r="B380" s="113" t="s">
        <v>1871</v>
      </c>
    </row>
    <row r="381" spans="1:2" ht="14.4" customHeight="1" x14ac:dyDescent="0.25">
      <c r="A381" s="109" t="s">
        <v>1872</v>
      </c>
      <c r="B381" s="113" t="s">
        <v>1873</v>
      </c>
    </row>
    <row r="382" spans="1:2" ht="14.4" customHeight="1" x14ac:dyDescent="0.25">
      <c r="A382" s="109" t="s">
        <v>1874</v>
      </c>
      <c r="B382" s="113" t="s">
        <v>1875</v>
      </c>
    </row>
    <row r="383" spans="1:2" ht="14.4" customHeight="1" x14ac:dyDescent="0.25">
      <c r="A383" s="109" t="s">
        <v>1876</v>
      </c>
      <c r="B383" s="113" t="s">
        <v>1877</v>
      </c>
    </row>
    <row r="384" spans="1:2" ht="14.4" customHeight="1" x14ac:dyDescent="0.25">
      <c r="A384" s="109" t="s">
        <v>1878</v>
      </c>
      <c r="B384" s="113" t="s">
        <v>1879</v>
      </c>
    </row>
    <row r="385" spans="1:2" ht="14.4" customHeight="1" x14ac:dyDescent="0.25">
      <c r="A385" s="109" t="s">
        <v>1880</v>
      </c>
      <c r="B385" s="113" t="s">
        <v>1881</v>
      </c>
    </row>
    <row r="386" spans="1:2" ht="14.4" customHeight="1" x14ac:dyDescent="0.25">
      <c r="A386" s="109" t="s">
        <v>1882</v>
      </c>
      <c r="B386" s="113" t="s">
        <v>1883</v>
      </c>
    </row>
    <row r="387" spans="1:2" ht="14.4" customHeight="1" x14ac:dyDescent="0.25">
      <c r="A387" s="109" t="s">
        <v>1886</v>
      </c>
      <c r="B387" s="113" t="s">
        <v>1887</v>
      </c>
    </row>
    <row r="388" spans="1:2" ht="14.4" customHeight="1" x14ac:dyDescent="0.25">
      <c r="A388" s="109" t="s">
        <v>1888</v>
      </c>
      <c r="B388" s="113" t="s">
        <v>1889</v>
      </c>
    </row>
    <row r="389" spans="1:2" ht="14.4" customHeight="1" x14ac:dyDescent="0.25">
      <c r="A389" s="109" t="s">
        <v>1890</v>
      </c>
      <c r="B389" s="113" t="s">
        <v>1891</v>
      </c>
    </row>
    <row r="390" spans="1:2" ht="14.4" customHeight="1" x14ac:dyDescent="0.25">
      <c r="A390" s="109" t="s">
        <v>1893</v>
      </c>
      <c r="B390" s="113" t="s">
        <v>1894</v>
      </c>
    </row>
    <row r="391" spans="1:2" ht="14.4" customHeight="1" x14ac:dyDescent="0.25">
      <c r="A391" s="109" t="s">
        <v>1896</v>
      </c>
      <c r="B391" s="113" t="s">
        <v>1897</v>
      </c>
    </row>
    <row r="392" spans="1:2" ht="14.4" customHeight="1" x14ac:dyDescent="0.25">
      <c r="A392" s="109" t="s">
        <v>1899</v>
      </c>
      <c r="B392" s="113" t="s">
        <v>1900</v>
      </c>
    </row>
    <row r="393" spans="1:2" ht="14.4" customHeight="1" x14ac:dyDescent="0.25">
      <c r="A393" s="109" t="s">
        <v>1902</v>
      </c>
      <c r="B393" s="113" t="s">
        <v>1903</v>
      </c>
    </row>
    <row r="394" spans="1:2" ht="14.4" customHeight="1" x14ac:dyDescent="0.25">
      <c r="A394" s="109" t="s">
        <v>1904</v>
      </c>
      <c r="B394" s="113" t="s">
        <v>1905</v>
      </c>
    </row>
    <row r="395" spans="1:2" ht="14.4" customHeight="1" x14ac:dyDescent="0.25">
      <c r="A395" s="109" t="s">
        <v>1906</v>
      </c>
      <c r="B395" s="113" t="s">
        <v>1907</v>
      </c>
    </row>
    <row r="396" spans="1:2" ht="14.4" customHeight="1" x14ac:dyDescent="0.25">
      <c r="A396" s="109" t="s">
        <v>1908</v>
      </c>
      <c r="B396" s="113" t="s">
        <v>1909</v>
      </c>
    </row>
    <row r="397" spans="1:2" ht="14.4" customHeight="1" x14ac:dyDescent="0.25">
      <c r="A397" s="109" t="s">
        <v>1910</v>
      </c>
      <c r="B397" s="113" t="s">
        <v>1911</v>
      </c>
    </row>
    <row r="398" spans="1:2" ht="14.4" customHeight="1" x14ac:dyDescent="0.25">
      <c r="A398" s="109" t="s">
        <v>1912</v>
      </c>
      <c r="B398" s="113" t="s">
        <v>1913</v>
      </c>
    </row>
    <row r="399" spans="1:2" ht="14.4" customHeight="1" x14ac:dyDescent="0.25">
      <c r="A399" s="109" t="s">
        <v>1915</v>
      </c>
      <c r="B399" s="113" t="s">
        <v>1916</v>
      </c>
    </row>
    <row r="400" spans="1:2" ht="14.4" customHeight="1" x14ac:dyDescent="0.25">
      <c r="A400" s="109" t="s">
        <v>1918</v>
      </c>
      <c r="B400" s="113" t="s">
        <v>1919</v>
      </c>
    </row>
    <row r="401" spans="1:2" ht="14.4" customHeight="1" x14ac:dyDescent="0.25">
      <c r="A401" s="109" t="s">
        <v>1921</v>
      </c>
      <c r="B401" s="113" t="s">
        <v>1922</v>
      </c>
    </row>
    <row r="402" spans="1:2" ht="14.4" customHeight="1" x14ac:dyDescent="0.25">
      <c r="A402" s="109" t="s">
        <v>1923</v>
      </c>
      <c r="B402" s="113" t="s">
        <v>1924</v>
      </c>
    </row>
    <row r="403" spans="1:2" ht="14.4" customHeight="1" x14ac:dyDescent="0.25">
      <c r="A403" s="109" t="s">
        <v>1925</v>
      </c>
      <c r="B403" s="113" t="s">
        <v>1926</v>
      </c>
    </row>
    <row r="404" spans="1:2" ht="14.4" customHeight="1" x14ac:dyDescent="0.25">
      <c r="A404" s="109" t="s">
        <v>1928</v>
      </c>
      <c r="B404" s="113" t="s">
        <v>1929</v>
      </c>
    </row>
    <row r="405" spans="1:2" ht="14.4" customHeight="1" x14ac:dyDescent="0.25">
      <c r="A405" s="109" t="s">
        <v>1930</v>
      </c>
      <c r="B405" s="113" t="s">
        <v>1931</v>
      </c>
    </row>
    <row r="406" spans="1:2" ht="14.4" customHeight="1" x14ac:dyDescent="0.25">
      <c r="A406" s="109" t="s">
        <v>1933</v>
      </c>
      <c r="B406" s="113" t="s">
        <v>1931</v>
      </c>
    </row>
    <row r="407" spans="1:2" ht="14.4" customHeight="1" x14ac:dyDescent="0.25">
      <c r="A407" s="109" t="s">
        <v>1934</v>
      </c>
      <c r="B407" s="113" t="s">
        <v>1935</v>
      </c>
    </row>
    <row r="408" spans="1:2" ht="14.4" customHeight="1" x14ac:dyDescent="0.25">
      <c r="A408" s="109" t="s">
        <v>1936</v>
      </c>
      <c r="B408" s="113" t="s">
        <v>1937</v>
      </c>
    </row>
    <row r="409" spans="1:2" ht="14.4" customHeight="1" x14ac:dyDescent="0.25">
      <c r="A409" s="109" t="s">
        <v>1938</v>
      </c>
      <c r="B409" s="114" t="s">
        <v>1939</v>
      </c>
    </row>
    <row r="410" spans="1:2" ht="14.4" customHeight="1" x14ac:dyDescent="0.25">
      <c r="A410" s="109" t="s">
        <v>1940</v>
      </c>
      <c r="B410" s="113" t="s">
        <v>1941</v>
      </c>
    </row>
    <row r="411" spans="1:2" ht="14.4" customHeight="1" x14ac:dyDescent="0.25">
      <c r="A411" s="109" t="s">
        <v>1944</v>
      </c>
      <c r="B411" s="113" t="s">
        <v>1945</v>
      </c>
    </row>
    <row r="412" spans="1:2" ht="14.4" customHeight="1" x14ac:dyDescent="0.25">
      <c r="A412" s="109" t="s">
        <v>1947</v>
      </c>
      <c r="B412" s="113" t="s">
        <v>1948</v>
      </c>
    </row>
    <row r="413" spans="1:2" ht="14.4" customHeight="1" x14ac:dyDescent="0.25">
      <c r="A413" s="109" t="s">
        <v>1949</v>
      </c>
      <c r="B413" s="113" t="s">
        <v>1950</v>
      </c>
    </row>
    <row r="414" spans="1:2" ht="14.4" customHeight="1" x14ac:dyDescent="0.25">
      <c r="A414" s="109" t="s">
        <v>1951</v>
      </c>
      <c r="B414" s="113" t="s">
        <v>1952</v>
      </c>
    </row>
    <row r="415" spans="1:2" ht="14.4" customHeight="1" x14ac:dyDescent="0.25">
      <c r="A415" s="109" t="s">
        <v>1953</v>
      </c>
      <c r="B415" s="113" t="s">
        <v>1954</v>
      </c>
    </row>
    <row r="416" spans="1:2" ht="14.4" customHeight="1" x14ac:dyDescent="0.25">
      <c r="A416" s="109" t="s">
        <v>1955</v>
      </c>
      <c r="B416" s="113" t="s">
        <v>1956</v>
      </c>
    </row>
    <row r="417" spans="1:2" ht="14.4" customHeight="1" x14ac:dyDescent="0.25">
      <c r="A417" s="109" t="s">
        <v>1959</v>
      </c>
      <c r="B417" s="113" t="s">
        <v>1960</v>
      </c>
    </row>
    <row r="418" spans="1:2" ht="14.4" customHeight="1" x14ac:dyDescent="0.25">
      <c r="A418" s="109" t="s">
        <v>1961</v>
      </c>
      <c r="B418" s="113" t="s">
        <v>1962</v>
      </c>
    </row>
    <row r="419" spans="1:2" ht="14.4" customHeight="1" x14ac:dyDescent="0.25">
      <c r="A419" s="109" t="s">
        <v>1963</v>
      </c>
      <c r="B419" s="113" t="s">
        <v>1964</v>
      </c>
    </row>
    <row r="420" spans="1:2" ht="14.4" customHeight="1" x14ac:dyDescent="0.25">
      <c r="A420" s="109" t="s">
        <v>1965</v>
      </c>
      <c r="B420" s="113" t="s">
        <v>1966</v>
      </c>
    </row>
    <row r="421" spans="1:2" ht="14.4" customHeight="1" x14ac:dyDescent="0.25">
      <c r="A421" s="109" t="s">
        <v>1967</v>
      </c>
      <c r="B421" s="113" t="s">
        <v>1968</v>
      </c>
    </row>
    <row r="422" spans="1:2" ht="14.4" customHeight="1" x14ac:dyDescent="0.25">
      <c r="A422" s="109" t="s">
        <v>1971</v>
      </c>
      <c r="B422" s="113" t="s">
        <v>1972</v>
      </c>
    </row>
    <row r="423" spans="1:2" ht="14.4" customHeight="1" x14ac:dyDescent="0.25">
      <c r="A423" s="109" t="s">
        <v>1974</v>
      </c>
      <c r="B423" s="113" t="s">
        <v>1975</v>
      </c>
    </row>
    <row r="424" spans="1:2" ht="14.4" customHeight="1" x14ac:dyDescent="0.25">
      <c r="A424" s="109" t="s">
        <v>1977</v>
      </c>
      <c r="B424" s="113" t="s">
        <v>1978</v>
      </c>
    </row>
    <row r="425" spans="1:2" ht="14.4" customHeight="1" x14ac:dyDescent="0.25">
      <c r="A425" s="109" t="s">
        <v>1980</v>
      </c>
      <c r="B425" s="115" t="s">
        <v>1981</v>
      </c>
    </row>
    <row r="426" spans="1:2" ht="14.4" customHeight="1" x14ac:dyDescent="0.25">
      <c r="A426" s="109" t="s">
        <v>1982</v>
      </c>
      <c r="B426" s="115" t="s">
        <v>1983</v>
      </c>
    </row>
    <row r="427" spans="1:2" ht="14.4" customHeight="1" x14ac:dyDescent="0.25">
      <c r="A427" s="109" t="s">
        <v>1984</v>
      </c>
      <c r="B427" s="113" t="s">
        <v>1978</v>
      </c>
    </row>
    <row r="428" spans="1:2" ht="14.4" customHeight="1" x14ac:dyDescent="0.25">
      <c r="A428" s="109" t="s">
        <v>1985</v>
      </c>
      <c r="B428" s="113" t="s">
        <v>1986</v>
      </c>
    </row>
    <row r="429" spans="1:2" ht="14.4" customHeight="1" x14ac:dyDescent="0.25">
      <c r="A429" s="109" t="s">
        <v>1987</v>
      </c>
      <c r="B429" s="113" t="s">
        <v>1988</v>
      </c>
    </row>
    <row r="430" spans="1:2" ht="14.4" customHeight="1" x14ac:dyDescent="0.25">
      <c r="A430" s="109" t="s">
        <v>1989</v>
      </c>
      <c r="B430" s="113" t="s">
        <v>1990</v>
      </c>
    </row>
    <row r="431" spans="1:2" ht="14.4" customHeight="1" x14ac:dyDescent="0.25">
      <c r="A431" s="109" t="s">
        <v>1991</v>
      </c>
      <c r="B431" s="113" t="s">
        <v>1992</v>
      </c>
    </row>
    <row r="432" spans="1:2" ht="14.4" customHeight="1" x14ac:dyDescent="0.25">
      <c r="A432" s="109" t="s">
        <v>1993</v>
      </c>
      <c r="B432" s="113" t="s">
        <v>1994</v>
      </c>
    </row>
    <row r="433" spans="1:2" ht="14.4" customHeight="1" x14ac:dyDescent="0.25">
      <c r="A433" s="109" t="s">
        <v>1995</v>
      </c>
      <c r="B433" s="113" t="s">
        <v>1996</v>
      </c>
    </row>
    <row r="434" spans="1:2" ht="14.4" customHeight="1" x14ac:dyDescent="0.25">
      <c r="A434" s="109" t="s">
        <v>1998</v>
      </c>
      <c r="B434" s="113" t="s">
        <v>1999</v>
      </c>
    </row>
    <row r="435" spans="1:2" ht="14.4" customHeight="1" x14ac:dyDescent="0.25">
      <c r="A435" s="109" t="s">
        <v>2000</v>
      </c>
      <c r="B435" s="113" t="s">
        <v>2001</v>
      </c>
    </row>
    <row r="436" spans="1:2" ht="14.4" customHeight="1" x14ac:dyDescent="0.25">
      <c r="A436" s="109" t="s">
        <v>2003</v>
      </c>
      <c r="B436" s="113" t="s">
        <v>2004</v>
      </c>
    </row>
    <row r="437" spans="1:2" ht="14.4" customHeight="1" x14ac:dyDescent="0.25">
      <c r="A437" s="109" t="s">
        <v>2006</v>
      </c>
      <c r="B437" s="113" t="s">
        <v>2007</v>
      </c>
    </row>
    <row r="438" spans="1:2" ht="14.4" customHeight="1" x14ac:dyDescent="0.25">
      <c r="A438" s="109" t="s">
        <v>2008</v>
      </c>
      <c r="B438" s="113" t="s">
        <v>2009</v>
      </c>
    </row>
    <row r="439" spans="1:2" ht="14.4" customHeight="1" x14ac:dyDescent="0.25">
      <c r="A439" s="109" t="s">
        <v>2011</v>
      </c>
      <c r="B439" s="113" t="s">
        <v>2012</v>
      </c>
    </row>
    <row r="440" spans="1:2" ht="14.4" customHeight="1" x14ac:dyDescent="0.25">
      <c r="A440" s="109" t="s">
        <v>2013</v>
      </c>
      <c r="B440" s="113" t="s">
        <v>2014</v>
      </c>
    </row>
    <row r="441" spans="1:2" ht="14.4" customHeight="1" x14ac:dyDescent="0.25">
      <c r="A441" s="109" t="s">
        <v>2016</v>
      </c>
      <c r="B441" s="113" t="s">
        <v>2017</v>
      </c>
    </row>
    <row r="442" spans="1:2" ht="14.4" customHeight="1" x14ac:dyDescent="0.25">
      <c r="A442" s="109" t="s">
        <v>2020</v>
      </c>
      <c r="B442" s="113" t="s">
        <v>2021</v>
      </c>
    </row>
    <row r="443" spans="1:2" ht="14.4" customHeight="1" x14ac:dyDescent="0.25">
      <c r="A443" s="109" t="s">
        <v>2023</v>
      </c>
      <c r="B443" s="113" t="s">
        <v>2024</v>
      </c>
    </row>
    <row r="444" spans="1:2" ht="14.4" customHeight="1" x14ac:dyDescent="0.25">
      <c r="A444" s="109" t="s">
        <v>2025</v>
      </c>
      <c r="B444" s="113" t="s">
        <v>2026</v>
      </c>
    </row>
    <row r="445" spans="1:2" ht="14.4" customHeight="1" x14ac:dyDescent="0.25">
      <c r="A445" s="109" t="s">
        <v>2027</v>
      </c>
      <c r="B445" s="113" t="s">
        <v>2028</v>
      </c>
    </row>
    <row r="446" spans="1:2" ht="14.4" customHeight="1" x14ac:dyDescent="0.25">
      <c r="A446" s="109" t="s">
        <v>2029</v>
      </c>
      <c r="B446" s="113" t="s">
        <v>2030</v>
      </c>
    </row>
    <row r="447" spans="1:2" ht="14.4" customHeight="1" x14ac:dyDescent="0.25">
      <c r="A447" s="109" t="s">
        <v>2031</v>
      </c>
      <c r="B447" s="113" t="s">
        <v>2032</v>
      </c>
    </row>
    <row r="448" spans="1:2" ht="14.4" customHeight="1" x14ac:dyDescent="0.25">
      <c r="A448" s="109" t="s">
        <v>2033</v>
      </c>
      <c r="B448" s="113" t="s">
        <v>2034</v>
      </c>
    </row>
    <row r="449" spans="1:2" ht="14.4" customHeight="1" x14ac:dyDescent="0.25">
      <c r="A449" s="109" t="s">
        <v>2036</v>
      </c>
      <c r="B449" s="113" t="s">
        <v>2037</v>
      </c>
    </row>
    <row r="450" spans="1:2" ht="14.4" customHeight="1" x14ac:dyDescent="0.25">
      <c r="A450" s="109" t="s">
        <v>2038</v>
      </c>
      <c r="B450" s="113" t="s">
        <v>2039</v>
      </c>
    </row>
    <row r="451" spans="1:2" ht="14.4" customHeight="1" x14ac:dyDescent="0.25">
      <c r="A451" s="109" t="s">
        <v>2042</v>
      </c>
      <c r="B451" s="113" t="s">
        <v>2043</v>
      </c>
    </row>
    <row r="452" spans="1:2" ht="14.4" customHeight="1" x14ac:dyDescent="0.25">
      <c r="A452" s="109" t="s">
        <v>2044</v>
      </c>
      <c r="B452" s="113" t="s">
        <v>2045</v>
      </c>
    </row>
    <row r="453" spans="1:2" ht="14.4" customHeight="1" x14ac:dyDescent="0.25">
      <c r="A453" s="109" t="s">
        <v>2046</v>
      </c>
      <c r="B453" s="109" t="s">
        <v>2047</v>
      </c>
    </row>
    <row r="454" spans="1:2" ht="14.4" customHeight="1" x14ac:dyDescent="0.25">
      <c r="A454" s="109" t="s">
        <v>2049</v>
      </c>
      <c r="B454" s="109" t="s">
        <v>2050</v>
      </c>
    </row>
    <row r="455" spans="1:2" ht="14.4" customHeight="1" x14ac:dyDescent="0.25">
      <c r="A455" s="109" t="s">
        <v>2052</v>
      </c>
      <c r="B455" s="109" t="s">
        <v>2053</v>
      </c>
    </row>
    <row r="456" spans="1:2" ht="14.4" customHeight="1" x14ac:dyDescent="0.25">
      <c r="A456" s="109" t="s">
        <v>2055</v>
      </c>
      <c r="B456" s="109" t="s">
        <v>2056</v>
      </c>
    </row>
    <row r="457" spans="1:2" ht="14.4" customHeight="1" x14ac:dyDescent="0.25">
      <c r="A457" s="109" t="s">
        <v>2057</v>
      </c>
      <c r="B457" s="109" t="s">
        <v>2058</v>
      </c>
    </row>
    <row r="458" spans="1:2" ht="14.4" customHeight="1" x14ac:dyDescent="0.25">
      <c r="A458" s="109" t="s">
        <v>2059</v>
      </c>
      <c r="B458" s="109" t="s">
        <v>2060</v>
      </c>
    </row>
    <row r="459" spans="1:2" ht="14.4" customHeight="1" x14ac:dyDescent="0.25">
      <c r="A459" s="109" t="s">
        <v>2061</v>
      </c>
      <c r="B459" s="109" t="s">
        <v>2062</v>
      </c>
    </row>
    <row r="460" spans="1:2" ht="14.4" customHeight="1" x14ac:dyDescent="0.25">
      <c r="A460" s="109" t="s">
        <v>2063</v>
      </c>
      <c r="B460" s="109" t="s">
        <v>2064</v>
      </c>
    </row>
    <row r="461" spans="1:2" ht="14.4" customHeight="1" x14ac:dyDescent="0.25">
      <c r="A461" s="109" t="s">
        <v>2067</v>
      </c>
      <c r="B461" s="109" t="s">
        <v>2068</v>
      </c>
    </row>
    <row r="462" spans="1:2" ht="14.4" customHeight="1" x14ac:dyDescent="0.25">
      <c r="A462" s="109" t="s">
        <v>2069</v>
      </c>
      <c r="B462" s="109" t="s">
        <v>2070</v>
      </c>
    </row>
    <row r="463" spans="1:2" ht="14.4" customHeight="1" x14ac:dyDescent="0.25">
      <c r="A463" s="109" t="s">
        <v>2072</v>
      </c>
      <c r="B463" s="109" t="s">
        <v>2073</v>
      </c>
    </row>
    <row r="464" spans="1:2" ht="14.4" customHeight="1" x14ac:dyDescent="0.25">
      <c r="A464" s="109" t="s">
        <v>2074</v>
      </c>
      <c r="B464" s="109" t="s">
        <v>2075</v>
      </c>
    </row>
    <row r="465" spans="1:2" ht="14.4" customHeight="1" x14ac:dyDescent="0.25">
      <c r="A465" s="109" t="s">
        <v>2076</v>
      </c>
      <c r="B465" s="116" t="s">
        <v>2077</v>
      </c>
    </row>
    <row r="466" spans="1:2" ht="14.4" customHeight="1" x14ac:dyDescent="0.25">
      <c r="A466" s="109" t="s">
        <v>2078</v>
      </c>
      <c r="B466" s="109" t="s">
        <v>2079</v>
      </c>
    </row>
    <row r="467" spans="1:2" ht="14.4" customHeight="1" x14ac:dyDescent="0.25">
      <c r="A467" s="109" t="s">
        <v>2080</v>
      </c>
      <c r="B467" s="109" t="s">
        <v>2081</v>
      </c>
    </row>
    <row r="468" spans="1:2" ht="14.4" customHeight="1" x14ac:dyDescent="0.25">
      <c r="A468" s="109" t="s">
        <v>2082</v>
      </c>
      <c r="B468" s="109" t="s">
        <v>2083</v>
      </c>
    </row>
    <row r="469" spans="1:2" ht="14.4" customHeight="1" x14ac:dyDescent="0.25">
      <c r="A469" s="109" t="s">
        <v>2084</v>
      </c>
      <c r="B469" s="109" t="s">
        <v>2085</v>
      </c>
    </row>
    <row r="470" spans="1:2" ht="14.4" customHeight="1" x14ac:dyDescent="0.25">
      <c r="A470" s="109" t="s">
        <v>2086</v>
      </c>
      <c r="B470" s="109" t="s">
        <v>2087</v>
      </c>
    </row>
    <row r="471" spans="1:2" ht="14.4" customHeight="1" x14ac:dyDescent="0.25">
      <c r="A471" s="109" t="s">
        <v>2088</v>
      </c>
      <c r="B471" s="109" t="s">
        <v>2089</v>
      </c>
    </row>
    <row r="472" spans="1:2" ht="14.4" customHeight="1" x14ac:dyDescent="0.25">
      <c r="A472" s="109" t="s">
        <v>2090</v>
      </c>
      <c r="B472" s="109" t="s">
        <v>2091</v>
      </c>
    </row>
    <row r="473" spans="1:2" ht="14.4" customHeight="1" x14ac:dyDescent="0.25">
      <c r="A473" s="109" t="s">
        <v>2093</v>
      </c>
      <c r="B473" s="109" t="s">
        <v>2091</v>
      </c>
    </row>
    <row r="474" spans="1:2" ht="14.4" customHeight="1" x14ac:dyDescent="0.25">
      <c r="A474" s="109" t="s">
        <v>2094</v>
      </c>
    </row>
    <row r="475" spans="1:2" ht="14.4" customHeight="1" x14ac:dyDescent="0.25">
      <c r="A475" s="109" t="s">
        <v>2095</v>
      </c>
      <c r="B475" s="109" t="s">
        <v>2096</v>
      </c>
    </row>
    <row r="476" spans="1:2" ht="14.4" customHeight="1" x14ac:dyDescent="0.25">
      <c r="A476" s="109" t="s">
        <v>2097</v>
      </c>
      <c r="B476" s="109" t="s">
        <v>2098</v>
      </c>
    </row>
    <row r="477" spans="1:2" ht="14.4" customHeight="1" x14ac:dyDescent="0.25">
      <c r="A477" s="109" t="s">
        <v>2099</v>
      </c>
      <c r="B477" s="116" t="s">
        <v>2100</v>
      </c>
    </row>
    <row r="478" spans="1:2" ht="14.4" customHeight="1" x14ac:dyDescent="0.25">
      <c r="A478" s="109" t="s">
        <v>2101</v>
      </c>
      <c r="B478" s="109" t="s">
        <v>2102</v>
      </c>
    </row>
    <row r="479" spans="1:2" ht="14.4" customHeight="1" x14ac:dyDescent="0.25">
      <c r="A479" s="109" t="s">
        <v>2105</v>
      </c>
      <c r="B479" s="109" t="s">
        <v>2106</v>
      </c>
    </row>
    <row r="480" spans="1:2" ht="14.4" customHeight="1" x14ac:dyDescent="0.25">
      <c r="A480" s="109" t="s">
        <v>2108</v>
      </c>
      <c r="B480" s="109" t="s">
        <v>2109</v>
      </c>
    </row>
    <row r="481" spans="1:2" ht="14.4" customHeight="1" x14ac:dyDescent="0.25">
      <c r="A481" s="109" t="s">
        <v>2110</v>
      </c>
      <c r="B481" s="109" t="s">
        <v>2111</v>
      </c>
    </row>
    <row r="482" spans="1:2" ht="14.4" customHeight="1" x14ac:dyDescent="0.25">
      <c r="A482" s="109" t="s">
        <v>2112</v>
      </c>
      <c r="B482" s="109" t="s">
        <v>2113</v>
      </c>
    </row>
    <row r="483" spans="1:2" ht="14.4" customHeight="1" x14ac:dyDescent="0.25">
      <c r="A483" s="109" t="s">
        <v>2114</v>
      </c>
      <c r="B483" s="109" t="s">
        <v>2115</v>
      </c>
    </row>
    <row r="484" spans="1:2" ht="14.4" customHeight="1" x14ac:dyDescent="0.25">
      <c r="A484" s="109" t="s">
        <v>2117</v>
      </c>
      <c r="B484" s="109" t="s">
        <v>2118</v>
      </c>
    </row>
    <row r="485" spans="1:2" ht="14.4" customHeight="1" x14ac:dyDescent="0.25">
      <c r="A485" s="109" t="s">
        <v>2119</v>
      </c>
      <c r="B485" s="109" t="s">
        <v>2120</v>
      </c>
    </row>
    <row r="486" spans="1:2" ht="14.4" customHeight="1" x14ac:dyDescent="0.25">
      <c r="A486" s="109" t="s">
        <v>2121</v>
      </c>
      <c r="B486" s="113" t="s">
        <v>2017</v>
      </c>
    </row>
  </sheetData>
  <autoFilter ref="A1:C486"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B7" sqref="B7"/>
    </sheetView>
  </sheetViews>
  <sheetFormatPr defaultRowHeight="12" x14ac:dyDescent="0.3"/>
  <cols>
    <col min="1" max="1" width="42.44140625" bestFit="1" customWidth="1"/>
    <col min="2" max="2" width="5.44140625" bestFit="1" customWidth="1"/>
    <col min="3" max="3" width="9.5546875" bestFit="1" customWidth="1"/>
    <col min="4" max="4" width="5.5546875" bestFit="1" customWidth="1"/>
    <col min="5" max="5" width="9.5546875" bestFit="1" customWidth="1"/>
    <col min="6" max="6" width="9" bestFit="1" customWidth="1"/>
    <col min="7" max="7" width="37" bestFit="1" customWidth="1"/>
    <col min="8" max="8" width="8" bestFit="1" customWidth="1"/>
    <col min="9" max="10" width="11.554687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row>
    <row r="5" spans="1:15" x14ac:dyDescent="0.3">
      <c r="A5" s="1" t="s">
        <v>8</v>
      </c>
      <c r="B5" s="3">
        <f>'Trial Balance'!B5</f>
        <v>0</v>
      </c>
    </row>
    <row r="6" spans="1:15" x14ac:dyDescent="0.3">
      <c r="A6" s="1" t="s">
        <v>9</v>
      </c>
      <c r="B6" s="3">
        <f>'Trial Balance'!B6</f>
        <v>0</v>
      </c>
    </row>
    <row r="7" spans="1:15" x14ac:dyDescent="0.3">
      <c r="A7" s="1" t="s">
        <v>11</v>
      </c>
      <c r="B7" s="18">
        <f>'Trial Balance'!B7</f>
        <v>0</v>
      </c>
    </row>
    <row r="10" spans="1:15" x14ac:dyDescent="0.3">
      <c r="A10" s="33" t="s">
        <v>40</v>
      </c>
    </row>
    <row r="13" spans="1:15" ht="24.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2"/>
  <sheetViews>
    <sheetView zoomScale="70" zoomScaleNormal="70" workbookViewId="0">
      <pane ySplit="1" topLeftCell="A37" activePane="bottomLeft" state="frozen"/>
      <selection sqref="A1:XFD1048576"/>
      <selection pane="bottomLeft" sqref="A1:XFD1048576"/>
    </sheetView>
  </sheetViews>
  <sheetFormatPr defaultColWidth="9.109375" defaultRowHeight="12.5" x14ac:dyDescent="0.25"/>
  <cols>
    <col min="1" max="1" width="9.109375" style="109" customWidth="1"/>
    <col min="2" max="2" width="115.5546875" style="109" bestFit="1" customWidth="1"/>
    <col min="3" max="3" width="12.88671875" style="109" bestFit="1" customWidth="1"/>
    <col min="4" max="4" width="37.109375" style="109" customWidth="1"/>
    <col min="5" max="5" width="9.109375" style="109" customWidth="1"/>
    <col min="6" max="16384" width="9.109375" style="109"/>
  </cols>
  <sheetData>
    <row r="1" spans="1:5" ht="26" customHeight="1" x14ac:dyDescent="0.25">
      <c r="A1" s="108" t="s">
        <v>968</v>
      </c>
      <c r="B1" s="108" t="s">
        <v>23</v>
      </c>
      <c r="C1" s="117" t="s">
        <v>30</v>
      </c>
      <c r="D1" s="117" t="s">
        <v>2125</v>
      </c>
      <c r="E1" s="117" t="s">
        <v>32</v>
      </c>
    </row>
    <row r="2" spans="1:5" x14ac:dyDescent="0.25">
      <c r="A2" s="109" t="s">
        <v>1130</v>
      </c>
      <c r="B2" s="110" t="s">
        <v>1131</v>
      </c>
      <c r="C2" s="118" t="s">
        <v>2126</v>
      </c>
      <c r="D2" s="109" t="s">
        <v>2127</v>
      </c>
      <c r="E2" s="109" t="s">
        <v>2128</v>
      </c>
    </row>
    <row r="3" spans="1:5" x14ac:dyDescent="0.25">
      <c r="A3" s="109" t="s">
        <v>1133</v>
      </c>
      <c r="B3" s="110" t="s">
        <v>1134</v>
      </c>
      <c r="C3" s="118" t="s">
        <v>2126</v>
      </c>
      <c r="D3" s="109" t="s">
        <v>2127</v>
      </c>
      <c r="E3" s="109" t="s">
        <v>2128</v>
      </c>
    </row>
    <row r="4" spans="1:5" ht="13" customHeight="1" x14ac:dyDescent="0.3">
      <c r="A4" s="109" t="s">
        <v>1136</v>
      </c>
      <c r="B4" s="110" t="s">
        <v>1137</v>
      </c>
      <c r="C4" s="119" t="s">
        <v>2129</v>
      </c>
      <c r="D4" s="109" t="s">
        <v>2130</v>
      </c>
      <c r="E4" s="109" t="s">
        <v>2131</v>
      </c>
    </row>
    <row r="5" spans="1:5" x14ac:dyDescent="0.25">
      <c r="A5" s="109" t="s">
        <v>1139</v>
      </c>
      <c r="B5" s="110" t="s">
        <v>1140</v>
      </c>
      <c r="C5" s="109" t="s">
        <v>2132</v>
      </c>
      <c r="D5" s="109" t="s">
        <v>2133</v>
      </c>
      <c r="E5" s="109" t="s">
        <v>2134</v>
      </c>
    </row>
    <row r="6" spans="1:5" x14ac:dyDescent="0.25">
      <c r="A6" s="109" t="s">
        <v>1142</v>
      </c>
      <c r="B6" s="110" t="s">
        <v>1143</v>
      </c>
      <c r="C6" s="109" t="s">
        <v>2129</v>
      </c>
      <c r="D6" s="109" t="s">
        <v>2130</v>
      </c>
      <c r="E6" s="109" t="s">
        <v>2131</v>
      </c>
    </row>
    <row r="7" spans="1:5" x14ac:dyDescent="0.25">
      <c r="A7" s="109" t="s">
        <v>1146</v>
      </c>
      <c r="B7" s="110" t="s">
        <v>1147</v>
      </c>
      <c r="C7" s="109" t="s">
        <v>2129</v>
      </c>
      <c r="D7" s="109" t="s">
        <v>2130</v>
      </c>
      <c r="E7" s="109" t="s">
        <v>2131</v>
      </c>
    </row>
    <row r="8" spans="1:5" ht="13" customHeight="1" x14ac:dyDescent="0.3">
      <c r="A8" s="109" t="s">
        <v>1149</v>
      </c>
      <c r="B8" s="110" t="s">
        <v>1150</v>
      </c>
      <c r="C8" s="119" t="s">
        <v>2129</v>
      </c>
      <c r="D8" s="109" t="s">
        <v>2130</v>
      </c>
      <c r="E8" s="109" t="s">
        <v>2131</v>
      </c>
    </row>
    <row r="9" spans="1:5" x14ac:dyDescent="0.25">
      <c r="A9" s="109" t="s">
        <v>1151</v>
      </c>
      <c r="B9" s="110" t="s">
        <v>1152</v>
      </c>
      <c r="C9" s="109" t="s">
        <v>2135</v>
      </c>
      <c r="D9" s="109" t="s">
        <v>2136</v>
      </c>
      <c r="E9" s="109" t="s">
        <v>2137</v>
      </c>
    </row>
    <row r="10" spans="1:5" x14ac:dyDescent="0.25">
      <c r="A10" s="109" t="s">
        <v>1154</v>
      </c>
      <c r="B10" s="110" t="s">
        <v>1155</v>
      </c>
      <c r="C10" s="109" t="s">
        <v>2135</v>
      </c>
      <c r="D10" s="109" t="s">
        <v>2136</v>
      </c>
      <c r="E10" s="109" t="s">
        <v>2137</v>
      </c>
    </row>
    <row r="11" spans="1:5" x14ac:dyDescent="0.25">
      <c r="A11" s="109" t="s">
        <v>1156</v>
      </c>
      <c r="B11" s="110" t="s">
        <v>1157</v>
      </c>
      <c r="C11" s="109" t="s">
        <v>2135</v>
      </c>
      <c r="D11" s="109" t="s">
        <v>2136</v>
      </c>
      <c r="E11" s="109" t="s">
        <v>2137</v>
      </c>
    </row>
    <row r="12" spans="1:5" x14ac:dyDescent="0.25">
      <c r="A12" s="109" t="s">
        <v>1158</v>
      </c>
      <c r="B12" s="110" t="s">
        <v>1159</v>
      </c>
      <c r="C12" s="109" t="s">
        <v>2138</v>
      </c>
      <c r="D12" s="109" t="s">
        <v>2139</v>
      </c>
      <c r="E12" s="109" t="s">
        <v>2140</v>
      </c>
    </row>
    <row r="13" spans="1:5" x14ac:dyDescent="0.25">
      <c r="A13" s="109" t="s">
        <v>1160</v>
      </c>
      <c r="B13" s="110" t="s">
        <v>1161</v>
      </c>
      <c r="C13" s="109" t="s">
        <v>2141</v>
      </c>
      <c r="D13" s="109" t="s">
        <v>2142</v>
      </c>
      <c r="E13" s="109" t="s">
        <v>2143</v>
      </c>
    </row>
    <row r="14" spans="1:5" x14ac:dyDescent="0.25">
      <c r="A14" s="109" t="s">
        <v>1163</v>
      </c>
      <c r="B14" s="110" t="s">
        <v>1164</v>
      </c>
      <c r="C14" s="109" t="s">
        <v>2141</v>
      </c>
      <c r="D14" s="109" t="s">
        <v>2142</v>
      </c>
      <c r="E14" s="109" t="s">
        <v>2143</v>
      </c>
    </row>
    <row r="15" spans="1:5" x14ac:dyDescent="0.25">
      <c r="A15" s="109" t="s">
        <v>1165</v>
      </c>
      <c r="B15" s="110" t="s">
        <v>1166</v>
      </c>
      <c r="C15" s="109" t="s">
        <v>2141</v>
      </c>
      <c r="D15" s="109" t="s">
        <v>2142</v>
      </c>
      <c r="E15" s="109" t="s">
        <v>2143</v>
      </c>
    </row>
    <row r="16" spans="1:5" x14ac:dyDescent="0.25">
      <c r="A16" s="109" t="s">
        <v>1167</v>
      </c>
      <c r="B16" s="110" t="s">
        <v>1168</v>
      </c>
      <c r="C16" s="109" t="s">
        <v>2144</v>
      </c>
      <c r="D16" s="109" t="s">
        <v>2145</v>
      </c>
      <c r="E16" s="109" t="s">
        <v>2146</v>
      </c>
    </row>
    <row r="17" spans="1:5" x14ac:dyDescent="0.25">
      <c r="A17" s="109" t="s">
        <v>1169</v>
      </c>
      <c r="B17" s="111" t="s">
        <v>1170</v>
      </c>
      <c r="C17" s="109" t="s">
        <v>2147</v>
      </c>
      <c r="D17" s="109" t="s">
        <v>2148</v>
      </c>
      <c r="E17" s="109" t="s">
        <v>2149</v>
      </c>
    </row>
    <row r="18" spans="1:5" x14ac:dyDescent="0.25">
      <c r="A18" s="109" t="s">
        <v>1171</v>
      </c>
      <c r="B18" s="110" t="s">
        <v>1172</v>
      </c>
      <c r="C18" s="109" t="s">
        <v>2144</v>
      </c>
      <c r="D18" s="109" t="s">
        <v>2145</v>
      </c>
      <c r="E18" s="109" t="s">
        <v>2146</v>
      </c>
    </row>
    <row r="19" spans="1:5" x14ac:dyDescent="0.25">
      <c r="A19" s="109" t="s">
        <v>1174</v>
      </c>
      <c r="B19" s="110" t="s">
        <v>1175</v>
      </c>
      <c r="C19" s="109" t="s">
        <v>2150</v>
      </c>
      <c r="D19" s="109" t="s">
        <v>2151</v>
      </c>
      <c r="E19" s="109" t="s">
        <v>2152</v>
      </c>
    </row>
    <row r="20" spans="1:5" x14ac:dyDescent="0.25">
      <c r="A20" s="109" t="s">
        <v>1177</v>
      </c>
      <c r="B20" s="110" t="s">
        <v>1178</v>
      </c>
      <c r="C20" s="109" t="s">
        <v>2153</v>
      </c>
      <c r="D20" s="109" t="s">
        <v>2154</v>
      </c>
      <c r="E20" s="109" t="s">
        <v>2155</v>
      </c>
    </row>
    <row r="21" spans="1:5" x14ac:dyDescent="0.25">
      <c r="A21" s="109" t="s">
        <v>1180</v>
      </c>
      <c r="B21" s="110" t="s">
        <v>1181</v>
      </c>
      <c r="C21" s="109" t="s">
        <v>2147</v>
      </c>
      <c r="D21" s="109" t="s">
        <v>2148</v>
      </c>
      <c r="E21" s="109" t="s">
        <v>2149</v>
      </c>
    </row>
    <row r="22" spans="1:5" x14ac:dyDescent="0.25">
      <c r="A22" s="109" t="s">
        <v>1183</v>
      </c>
      <c r="B22" s="110" t="s">
        <v>1184</v>
      </c>
      <c r="C22" s="109" t="s">
        <v>2156</v>
      </c>
      <c r="D22" s="109" t="s">
        <v>2157</v>
      </c>
      <c r="E22" s="109" t="s">
        <v>2158</v>
      </c>
    </row>
    <row r="23" spans="1:5" x14ac:dyDescent="0.25">
      <c r="A23" s="109" t="s">
        <v>1185</v>
      </c>
      <c r="B23" s="110" t="s">
        <v>1186</v>
      </c>
      <c r="C23" s="109" t="s">
        <v>2156</v>
      </c>
      <c r="D23" s="109" t="s">
        <v>2157</v>
      </c>
      <c r="E23" s="109" t="s">
        <v>2158</v>
      </c>
    </row>
    <row r="24" spans="1:5" x14ac:dyDescent="0.25">
      <c r="A24" s="109" t="s">
        <v>1187</v>
      </c>
      <c r="B24" s="110" t="s">
        <v>1188</v>
      </c>
      <c r="C24" s="109" t="s">
        <v>2156</v>
      </c>
      <c r="D24" s="109" t="s">
        <v>2157</v>
      </c>
      <c r="E24" s="109" t="s">
        <v>2158</v>
      </c>
    </row>
    <row r="25" spans="1:5" x14ac:dyDescent="0.25">
      <c r="A25" s="109" t="s">
        <v>1189</v>
      </c>
      <c r="B25" s="110" t="s">
        <v>1190</v>
      </c>
      <c r="C25" s="109" t="s">
        <v>2156</v>
      </c>
      <c r="D25" s="109" t="s">
        <v>2157</v>
      </c>
      <c r="E25" s="109" t="s">
        <v>2158</v>
      </c>
    </row>
    <row r="26" spans="1:5" x14ac:dyDescent="0.25">
      <c r="A26" s="109" t="s">
        <v>1192</v>
      </c>
      <c r="B26" s="111" t="s">
        <v>1193</v>
      </c>
      <c r="C26" s="109" t="s">
        <v>2159</v>
      </c>
      <c r="D26" s="109" t="s">
        <v>2160</v>
      </c>
      <c r="E26" s="109" t="s">
        <v>2161</v>
      </c>
    </row>
    <row r="27" spans="1:5" x14ac:dyDescent="0.25">
      <c r="A27" s="109" t="s">
        <v>1195</v>
      </c>
      <c r="B27" s="111" t="s">
        <v>1196</v>
      </c>
    </row>
    <row r="28" spans="1:5" x14ac:dyDescent="0.25">
      <c r="A28" s="109" t="s">
        <v>1198</v>
      </c>
      <c r="B28" s="111" t="s">
        <v>1199</v>
      </c>
      <c r="C28" s="109" t="s">
        <v>2162</v>
      </c>
      <c r="D28" s="109" t="s">
        <v>2163</v>
      </c>
      <c r="E28" s="109" t="s">
        <v>2164</v>
      </c>
    </row>
    <row r="29" spans="1:5" x14ac:dyDescent="0.25">
      <c r="A29" s="109" t="s">
        <v>1200</v>
      </c>
      <c r="B29" s="110" t="s">
        <v>1201</v>
      </c>
      <c r="C29" s="109" t="s">
        <v>2165</v>
      </c>
      <c r="D29" s="109" t="s">
        <v>2166</v>
      </c>
      <c r="E29" s="109" t="s">
        <v>2167</v>
      </c>
    </row>
    <row r="30" spans="1:5" x14ac:dyDescent="0.25">
      <c r="A30" s="109" t="s">
        <v>1203</v>
      </c>
      <c r="B30" s="110" t="s">
        <v>1204</v>
      </c>
    </row>
    <row r="31" spans="1:5" x14ac:dyDescent="0.25">
      <c r="A31" s="109" t="s">
        <v>1206</v>
      </c>
      <c r="B31" s="110" t="s">
        <v>1207</v>
      </c>
    </row>
    <row r="32" spans="1:5" x14ac:dyDescent="0.25">
      <c r="A32" s="109" t="s">
        <v>1209</v>
      </c>
      <c r="B32" s="110" t="s">
        <v>1210</v>
      </c>
    </row>
    <row r="33" spans="1:5" x14ac:dyDescent="0.25">
      <c r="A33" s="109" t="s">
        <v>1211</v>
      </c>
      <c r="B33" s="110" t="s">
        <v>1212</v>
      </c>
    </row>
    <row r="34" spans="1:5" x14ac:dyDescent="0.25">
      <c r="A34" s="109" t="s">
        <v>1213</v>
      </c>
      <c r="B34" s="110" t="s">
        <v>1214</v>
      </c>
    </row>
    <row r="35" spans="1:5" x14ac:dyDescent="0.25">
      <c r="A35" s="109" t="s">
        <v>1216</v>
      </c>
      <c r="B35" s="110" t="s">
        <v>1217</v>
      </c>
    </row>
    <row r="36" spans="1:5" x14ac:dyDescent="0.25">
      <c r="A36" s="109" t="s">
        <v>1220</v>
      </c>
      <c r="B36" s="110" t="s">
        <v>1221</v>
      </c>
    </row>
    <row r="37" spans="1:5" x14ac:dyDescent="0.25">
      <c r="A37" s="109" t="s">
        <v>1222</v>
      </c>
      <c r="B37" s="110" t="s">
        <v>1223</v>
      </c>
    </row>
    <row r="38" spans="1:5" x14ac:dyDescent="0.25">
      <c r="A38" s="109" t="s">
        <v>1225</v>
      </c>
      <c r="B38" s="110" t="s">
        <v>1226</v>
      </c>
    </row>
    <row r="39" spans="1:5" x14ac:dyDescent="0.25">
      <c r="A39" s="109" t="s">
        <v>1227</v>
      </c>
      <c r="B39" s="110" t="s">
        <v>1228</v>
      </c>
    </row>
    <row r="40" spans="1:5" x14ac:dyDescent="0.25">
      <c r="A40" s="109" t="s">
        <v>1230</v>
      </c>
      <c r="B40" s="110" t="s">
        <v>1231</v>
      </c>
    </row>
    <row r="41" spans="1:5" x14ac:dyDescent="0.25">
      <c r="A41" s="109" t="s">
        <v>1232</v>
      </c>
      <c r="B41" s="110" t="s">
        <v>1233</v>
      </c>
    </row>
    <row r="42" spans="1:5" ht="13" customHeight="1" x14ac:dyDescent="0.3">
      <c r="A42" s="109" t="s">
        <v>1234</v>
      </c>
      <c r="B42" s="110" t="s">
        <v>1235</v>
      </c>
      <c r="C42" s="120" t="s">
        <v>2168</v>
      </c>
      <c r="D42" s="109" t="s">
        <v>2169</v>
      </c>
      <c r="E42" s="109" t="s">
        <v>2170</v>
      </c>
    </row>
    <row r="43" spans="1:5" x14ac:dyDescent="0.25">
      <c r="A43" s="109" t="s">
        <v>1237</v>
      </c>
      <c r="B43" s="110" t="s">
        <v>1238</v>
      </c>
    </row>
    <row r="44" spans="1:5" x14ac:dyDescent="0.25">
      <c r="A44" s="109" t="s">
        <v>1239</v>
      </c>
      <c r="B44" s="110" t="s">
        <v>1240</v>
      </c>
    </row>
    <row r="45" spans="1:5" x14ac:dyDescent="0.25">
      <c r="A45" s="109" t="s">
        <v>1242</v>
      </c>
      <c r="B45" s="110" t="s">
        <v>1243</v>
      </c>
    </row>
    <row r="46" spans="1:5" x14ac:dyDescent="0.25">
      <c r="A46" s="109" t="s">
        <v>1244</v>
      </c>
      <c r="B46" s="110" t="s">
        <v>1245</v>
      </c>
    </row>
    <row r="47" spans="1:5" x14ac:dyDescent="0.25">
      <c r="A47" s="109" t="s">
        <v>1246</v>
      </c>
      <c r="B47" s="110" t="s">
        <v>1247</v>
      </c>
    </row>
    <row r="48" spans="1:5" x14ac:dyDescent="0.25">
      <c r="A48" s="109" t="s">
        <v>1248</v>
      </c>
      <c r="B48" s="110" t="s">
        <v>1249</v>
      </c>
      <c r="C48" s="109" t="s">
        <v>2171</v>
      </c>
      <c r="D48" s="109" t="s">
        <v>2172</v>
      </c>
      <c r="E48" s="109" t="s">
        <v>2173</v>
      </c>
    </row>
    <row r="49" spans="1:5" x14ac:dyDescent="0.25">
      <c r="A49" s="109" t="s">
        <v>1251</v>
      </c>
      <c r="B49" s="110" t="s">
        <v>1252</v>
      </c>
      <c r="C49" s="109" t="s">
        <v>2171</v>
      </c>
      <c r="D49" s="109" t="s">
        <v>2172</v>
      </c>
      <c r="E49" s="109" t="s">
        <v>2173</v>
      </c>
    </row>
    <row r="50" spans="1:5" x14ac:dyDescent="0.25">
      <c r="A50" s="109" t="s">
        <v>1253</v>
      </c>
      <c r="B50" s="110" t="s">
        <v>1254</v>
      </c>
      <c r="C50" s="109" t="s">
        <v>2174</v>
      </c>
      <c r="D50" s="109" t="s">
        <v>2175</v>
      </c>
      <c r="E50" s="109" t="s">
        <v>2176</v>
      </c>
    </row>
    <row r="51" spans="1:5" x14ac:dyDescent="0.25">
      <c r="A51" s="109" t="s">
        <v>1255</v>
      </c>
      <c r="B51" s="110" t="s">
        <v>1256</v>
      </c>
      <c r="C51" s="109" t="s">
        <v>2177</v>
      </c>
      <c r="D51" s="109" t="s">
        <v>2178</v>
      </c>
      <c r="E51" s="109" t="s">
        <v>2179</v>
      </c>
    </row>
    <row r="52" spans="1:5" x14ac:dyDescent="0.25">
      <c r="A52" s="109" t="s">
        <v>1257</v>
      </c>
      <c r="B52" s="110" t="s">
        <v>1258</v>
      </c>
      <c r="C52" s="109" t="s">
        <v>2174</v>
      </c>
      <c r="D52" s="109" t="s">
        <v>2175</v>
      </c>
      <c r="E52" s="109" t="s">
        <v>2176</v>
      </c>
    </row>
    <row r="53" spans="1:5" x14ac:dyDescent="0.25">
      <c r="A53" s="109" t="s">
        <v>1259</v>
      </c>
      <c r="B53" s="110" t="s">
        <v>1260</v>
      </c>
      <c r="C53" s="109" t="s">
        <v>2174</v>
      </c>
      <c r="D53" s="109" t="s">
        <v>2175</v>
      </c>
      <c r="E53" s="109" t="s">
        <v>2176</v>
      </c>
    </row>
    <row r="54" spans="1:5" x14ac:dyDescent="0.25">
      <c r="A54" s="109" t="s">
        <v>1261</v>
      </c>
      <c r="B54" s="110" t="s">
        <v>1262</v>
      </c>
      <c r="C54" s="109" t="s">
        <v>2180</v>
      </c>
      <c r="D54" s="109" t="s">
        <v>2181</v>
      </c>
      <c r="E54" s="109" t="s">
        <v>2182</v>
      </c>
    </row>
    <row r="55" spans="1:5" x14ac:dyDescent="0.25">
      <c r="A55" s="109" t="s">
        <v>1264</v>
      </c>
      <c r="B55" s="110" t="s">
        <v>1265</v>
      </c>
      <c r="C55" s="109" t="s">
        <v>2183</v>
      </c>
      <c r="D55" s="109" t="s">
        <v>2184</v>
      </c>
      <c r="E55" s="109" t="s">
        <v>2185</v>
      </c>
    </row>
    <row r="56" spans="1:5" x14ac:dyDescent="0.25">
      <c r="A56" s="109" t="s">
        <v>1266</v>
      </c>
      <c r="B56" s="110" t="s">
        <v>1267</v>
      </c>
      <c r="C56" s="109" t="s">
        <v>2186</v>
      </c>
      <c r="D56" s="109" t="s">
        <v>2187</v>
      </c>
      <c r="E56" s="109" t="s">
        <v>2188</v>
      </c>
    </row>
    <row r="57" spans="1:5" x14ac:dyDescent="0.25">
      <c r="A57" s="109" t="s">
        <v>1268</v>
      </c>
      <c r="B57" s="110" t="s">
        <v>1269</v>
      </c>
      <c r="C57" s="109" t="s">
        <v>2189</v>
      </c>
      <c r="D57" s="109" t="s">
        <v>2190</v>
      </c>
      <c r="E57" s="109" t="s">
        <v>2191</v>
      </c>
    </row>
    <row r="58" spans="1:5" x14ac:dyDescent="0.25">
      <c r="A58" s="109" t="s">
        <v>1270</v>
      </c>
      <c r="B58" s="110" t="s">
        <v>1271</v>
      </c>
      <c r="C58" s="109" t="s">
        <v>2192</v>
      </c>
      <c r="D58" s="109" t="s">
        <v>2193</v>
      </c>
      <c r="E58" s="109" t="s">
        <v>2194</v>
      </c>
    </row>
    <row r="59" spans="1:5" x14ac:dyDescent="0.25">
      <c r="A59" s="109" t="s">
        <v>1272</v>
      </c>
      <c r="B59" s="110" t="s">
        <v>1273</v>
      </c>
      <c r="C59" s="109" t="s">
        <v>2195</v>
      </c>
      <c r="D59" s="109" t="s">
        <v>2196</v>
      </c>
      <c r="E59" s="109" t="s">
        <v>2197</v>
      </c>
    </row>
    <row r="60" spans="1:5" x14ac:dyDescent="0.25">
      <c r="A60" s="109" t="s">
        <v>1274</v>
      </c>
      <c r="B60" s="110" t="s">
        <v>1275</v>
      </c>
      <c r="C60" s="109" t="s">
        <v>2198</v>
      </c>
      <c r="D60" s="109" t="s">
        <v>2199</v>
      </c>
      <c r="E60" s="109" t="s">
        <v>2200</v>
      </c>
    </row>
    <row r="61" spans="1:5" x14ac:dyDescent="0.25">
      <c r="A61" s="109" t="s">
        <v>1276</v>
      </c>
      <c r="B61" s="110" t="s">
        <v>1277</v>
      </c>
      <c r="C61" s="109" t="s">
        <v>2201</v>
      </c>
      <c r="D61" s="109" t="s">
        <v>2202</v>
      </c>
      <c r="E61" s="109" t="s">
        <v>2203</v>
      </c>
    </row>
    <row r="62" spans="1:5" x14ac:dyDescent="0.25">
      <c r="A62" s="109" t="s">
        <v>1280</v>
      </c>
      <c r="B62" s="110" t="s">
        <v>1281</v>
      </c>
      <c r="C62" s="109" t="s">
        <v>2204</v>
      </c>
      <c r="D62" s="109" t="s">
        <v>2205</v>
      </c>
      <c r="E62" s="109" t="s">
        <v>2206</v>
      </c>
    </row>
    <row r="63" spans="1:5" x14ac:dyDescent="0.25">
      <c r="A63" s="109" t="s">
        <v>1283</v>
      </c>
      <c r="B63" s="110" t="s">
        <v>1284</v>
      </c>
      <c r="C63" s="109" t="s">
        <v>620</v>
      </c>
      <c r="D63" s="109" t="s">
        <v>621</v>
      </c>
      <c r="E63" s="109" t="s">
        <v>622</v>
      </c>
    </row>
    <row r="64" spans="1:5" x14ac:dyDescent="0.25">
      <c r="A64" s="109" t="s">
        <v>1286</v>
      </c>
      <c r="B64" s="110" t="s">
        <v>1287</v>
      </c>
      <c r="C64" s="109" t="s">
        <v>2204</v>
      </c>
      <c r="D64" s="109" t="s">
        <v>2205</v>
      </c>
      <c r="E64" s="109" t="s">
        <v>2206</v>
      </c>
    </row>
    <row r="65" spans="1:5" x14ac:dyDescent="0.25">
      <c r="A65" s="109" t="s">
        <v>1289</v>
      </c>
      <c r="B65" s="111" t="s">
        <v>1290</v>
      </c>
    </row>
    <row r="66" spans="1:5" x14ac:dyDescent="0.25">
      <c r="A66" s="109" t="s">
        <v>1292</v>
      </c>
      <c r="B66" s="110" t="s">
        <v>1293</v>
      </c>
      <c r="C66" s="109" t="s">
        <v>2207</v>
      </c>
      <c r="D66" s="109" t="s">
        <v>2208</v>
      </c>
      <c r="E66" s="109" t="s">
        <v>2209</v>
      </c>
    </row>
    <row r="67" spans="1:5" x14ac:dyDescent="0.25">
      <c r="A67" s="109" t="s">
        <v>1296</v>
      </c>
      <c r="B67" s="110" t="s">
        <v>1297</v>
      </c>
      <c r="C67" s="109" t="s">
        <v>2210</v>
      </c>
      <c r="D67" s="109" t="s">
        <v>2211</v>
      </c>
      <c r="E67" s="109" t="s">
        <v>2212</v>
      </c>
    </row>
    <row r="68" spans="1:5" x14ac:dyDescent="0.25">
      <c r="A68" s="109" t="s">
        <v>1299</v>
      </c>
      <c r="B68" s="110" t="s">
        <v>1300</v>
      </c>
      <c r="C68" s="109" t="s">
        <v>2213</v>
      </c>
      <c r="D68" s="109" t="s">
        <v>2214</v>
      </c>
      <c r="E68" s="109" t="s">
        <v>2215</v>
      </c>
    </row>
    <row r="69" spans="1:5" x14ac:dyDescent="0.25">
      <c r="A69" s="109" t="s">
        <v>1302</v>
      </c>
      <c r="B69" s="110" t="s">
        <v>1303</v>
      </c>
      <c r="C69" s="109" t="s">
        <v>2216</v>
      </c>
      <c r="D69" s="109" t="s">
        <v>2217</v>
      </c>
      <c r="E69" s="109" t="s">
        <v>2218</v>
      </c>
    </row>
    <row r="70" spans="1:5" x14ac:dyDescent="0.25">
      <c r="A70" s="109" t="s">
        <v>1305</v>
      </c>
      <c r="B70" s="110" t="s">
        <v>1306</v>
      </c>
      <c r="C70" s="109" t="s">
        <v>2219</v>
      </c>
      <c r="D70" s="109" t="s">
        <v>2220</v>
      </c>
      <c r="E70" s="109" t="s">
        <v>2221</v>
      </c>
    </row>
    <row r="71" spans="1:5" x14ac:dyDescent="0.25">
      <c r="A71" s="109" t="s">
        <v>1308</v>
      </c>
      <c r="B71" s="110" t="s">
        <v>1309</v>
      </c>
      <c r="C71" s="109" t="s">
        <v>2222</v>
      </c>
      <c r="D71" s="109" t="s">
        <v>2223</v>
      </c>
      <c r="E71" s="109" t="s">
        <v>2224</v>
      </c>
    </row>
    <row r="72" spans="1:5" x14ac:dyDescent="0.25">
      <c r="A72" s="109" t="s">
        <v>1311</v>
      </c>
      <c r="B72" s="110" t="s">
        <v>1312</v>
      </c>
      <c r="C72" s="109" t="s">
        <v>2225</v>
      </c>
      <c r="D72" s="109" t="s">
        <v>2226</v>
      </c>
      <c r="E72" s="109" t="s">
        <v>2227</v>
      </c>
    </row>
    <row r="73" spans="1:5" x14ac:dyDescent="0.25">
      <c r="A73" s="109" t="s">
        <v>1314</v>
      </c>
      <c r="B73" s="111" t="s">
        <v>1315</v>
      </c>
    </row>
    <row r="74" spans="1:5" x14ac:dyDescent="0.25">
      <c r="A74" s="109" t="s">
        <v>1317</v>
      </c>
      <c r="B74" s="110" t="s">
        <v>1318</v>
      </c>
      <c r="C74" s="109" t="s">
        <v>2228</v>
      </c>
      <c r="D74" s="109" t="s">
        <v>2229</v>
      </c>
      <c r="E74" s="109" t="s">
        <v>2230</v>
      </c>
    </row>
    <row r="75" spans="1:5" ht="13" customHeight="1" x14ac:dyDescent="0.3">
      <c r="A75" s="109" t="s">
        <v>1320</v>
      </c>
      <c r="B75" s="110" t="s">
        <v>1321</v>
      </c>
      <c r="C75" s="120" t="s">
        <v>2228</v>
      </c>
      <c r="D75" s="109" t="s">
        <v>2229</v>
      </c>
      <c r="E75" s="109" t="s">
        <v>2230</v>
      </c>
    </row>
    <row r="76" spans="1:5" x14ac:dyDescent="0.25">
      <c r="A76" s="109" t="s">
        <v>1323</v>
      </c>
      <c r="B76" s="110" t="s">
        <v>1324</v>
      </c>
    </row>
    <row r="77" spans="1:5" x14ac:dyDescent="0.25">
      <c r="A77" s="109" t="s">
        <v>1327</v>
      </c>
      <c r="B77" s="110" t="s">
        <v>1328</v>
      </c>
    </row>
    <row r="78" spans="1:5" x14ac:dyDescent="0.25">
      <c r="A78" s="109" t="s">
        <v>1329</v>
      </c>
      <c r="B78" s="110" t="s">
        <v>1330</v>
      </c>
    </row>
    <row r="79" spans="1:5" x14ac:dyDescent="0.25">
      <c r="A79" s="109" t="s">
        <v>1332</v>
      </c>
      <c r="B79" s="110" t="s">
        <v>1333</v>
      </c>
    </row>
    <row r="80" spans="1:5" x14ac:dyDescent="0.25">
      <c r="A80" s="109" t="s">
        <v>1334</v>
      </c>
      <c r="B80" s="110" t="s">
        <v>1335</v>
      </c>
    </row>
    <row r="81" spans="1:2" x14ac:dyDescent="0.25">
      <c r="A81" s="109" t="s">
        <v>1337</v>
      </c>
      <c r="B81" s="110" t="s">
        <v>1338</v>
      </c>
    </row>
    <row r="82" spans="1:2" x14ac:dyDescent="0.25">
      <c r="A82" s="109" t="s">
        <v>1339</v>
      </c>
      <c r="B82" s="110" t="s">
        <v>1340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sqref="A1:XFD104857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88671875" bestFit="1" customWidth="1"/>
    <col min="2" max="2" width="12.109375" bestFit="1" customWidth="1"/>
  </cols>
  <sheetData>
    <row r="2" spans="1:2" x14ac:dyDescent="0.3">
      <c r="A2" s="3" t="s">
        <v>2231</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37</v>
      </c>
    </row>
    <row r="13" spans="1:2" x14ac:dyDescent="0.3">
      <c r="A13" t="s">
        <v>110</v>
      </c>
      <c r="B13">
        <f>_xlfn.XLOOKUP(A13,'1. F10'!L:L,'1. F10'!C:C)</f>
        <v>40</v>
      </c>
    </row>
    <row r="14" spans="1:2" x14ac:dyDescent="0.3">
      <c r="A14" t="s">
        <v>112</v>
      </c>
      <c r="B14">
        <f>_xlfn.XLOOKUP(A14,'1. F10'!L:L,'1. F10'!C:C)</f>
        <v>41</v>
      </c>
    </row>
    <row r="15" spans="1:2" x14ac:dyDescent="0.3">
      <c r="A15" t="s">
        <v>115</v>
      </c>
      <c r="B15">
        <f>_xlfn.XLOOKUP(A15,'1. F10'!L:L,'1. F10'!C:C)</f>
        <v>43</v>
      </c>
    </row>
    <row r="16" spans="1:2" x14ac:dyDescent="0.3">
      <c r="A16" t="s">
        <v>120</v>
      </c>
      <c r="B16">
        <f>_xlfn.XLOOKUP(A16,'1. F10'!L:L,'1. F10'!C:C)</f>
        <v>46</v>
      </c>
    </row>
    <row r="17" spans="1:2" x14ac:dyDescent="0.3">
      <c r="A17" t="s">
        <v>122</v>
      </c>
      <c r="B17">
        <f>_xlfn.XLOOKUP(A17,'1. F10'!L:L,'1. F10'!C:C)</f>
        <v>47</v>
      </c>
    </row>
    <row r="18" spans="1:2" x14ac:dyDescent="0.3">
      <c r="A18" t="s">
        <v>124</v>
      </c>
      <c r="B18">
        <f>_xlfn.XLOOKUP(A18,'1. F10'!L:L,'1. F10'!C:C)</f>
        <v>48</v>
      </c>
    </row>
    <row r="19" spans="1:2" x14ac:dyDescent="0.3">
      <c r="A19" t="s">
        <v>126</v>
      </c>
      <c r="B19">
        <f>_xlfn.XLOOKUP(A19,'1. F10'!L:L,'1. F10'!C:C)</f>
        <v>49</v>
      </c>
    </row>
    <row r="20" spans="1:2" x14ac:dyDescent="0.3">
      <c r="A20" t="s">
        <v>128</v>
      </c>
      <c r="B20">
        <f>_xlfn.XLOOKUP(A20,'1. F10'!L:L,'1. F10'!C:C)</f>
        <v>50</v>
      </c>
    </row>
    <row r="21" spans="1:2" x14ac:dyDescent="0.3">
      <c r="A21" t="s">
        <v>130</v>
      </c>
      <c r="B21">
        <f>_xlfn.XLOOKUP(A21,'1. F10'!L:L,'1. F10'!C:C)</f>
        <v>51</v>
      </c>
    </row>
    <row r="22" spans="1:2" x14ac:dyDescent="0.3">
      <c r="A22" t="s">
        <v>132</v>
      </c>
      <c r="B22">
        <f>_xlfn.XLOOKUP(A22,'1. F10'!L:L,'1. F10'!C:C)</f>
        <v>52</v>
      </c>
    </row>
    <row r="23" spans="1:2" x14ac:dyDescent="0.3">
      <c r="A23" t="s">
        <v>134</v>
      </c>
      <c r="B23">
        <f>_xlfn.XLOOKUP(A23,'1. F10'!L:L,'1. F10'!C:C)</f>
        <v>53</v>
      </c>
    </row>
    <row r="24" spans="1:2" x14ac:dyDescent="0.3">
      <c r="A24" t="s">
        <v>140</v>
      </c>
      <c r="B24">
        <f>_xlfn.XLOOKUP(A24,'1. F10'!L:L,'1. F10'!C:C)</f>
        <v>57</v>
      </c>
    </row>
    <row r="25" spans="1:2" x14ac:dyDescent="0.3">
      <c r="A25" t="s">
        <v>142</v>
      </c>
      <c r="B25">
        <f>_xlfn.XLOOKUP(A25,'1. F10'!L:L,'1. F10'!C:C)</f>
        <v>58</v>
      </c>
    </row>
    <row r="26" spans="1:2" x14ac:dyDescent="0.3">
      <c r="A26" t="s">
        <v>143</v>
      </c>
      <c r="B26">
        <f>_xlfn.XLOOKUP(A26,'1. F10'!L:L,'1. F10'!C:C)</f>
        <v>59</v>
      </c>
    </row>
    <row r="27" spans="1:2" x14ac:dyDescent="0.3">
      <c r="A27" t="s">
        <v>145</v>
      </c>
      <c r="B27">
        <f>_xlfn.XLOOKUP(A27,'1. F10'!L:L,'1. F10'!C:C)</f>
        <v>60</v>
      </c>
    </row>
    <row r="28" spans="1:2" x14ac:dyDescent="0.3">
      <c r="A28" t="s">
        <v>146</v>
      </c>
      <c r="B28">
        <f>_xlfn.XLOOKUP(A28,'1. F10'!L:L,'1. F10'!C:C)</f>
        <v>61</v>
      </c>
    </row>
    <row r="29" spans="1:2" x14ac:dyDescent="0.3">
      <c r="A29" t="s">
        <v>148</v>
      </c>
      <c r="B29">
        <f>_xlfn.XLOOKUP(A29,'1. F10'!L:L,'1. F10'!C:C)</f>
        <v>62</v>
      </c>
    </row>
    <row r="30" spans="1:2" x14ac:dyDescent="0.3">
      <c r="A30" t="s">
        <v>149</v>
      </c>
      <c r="B30">
        <f>_xlfn.XLOOKUP(A30,'1. F10'!L:L,'1. F10'!C:C)</f>
        <v>63</v>
      </c>
    </row>
    <row r="31" spans="1:2" x14ac:dyDescent="0.3">
      <c r="A31" t="s">
        <v>151</v>
      </c>
      <c r="B31">
        <f>_xlfn.XLOOKUP(A31,'1. F10'!L:L,'1. F10'!C:C)</f>
        <v>64</v>
      </c>
    </row>
    <row r="32" spans="1:2" x14ac:dyDescent="0.3">
      <c r="A32" t="s">
        <v>158</v>
      </c>
      <c r="B32">
        <f>_xlfn.XLOOKUP(A32,'1. F10'!L:L,'1. F10'!C:C)</f>
        <v>69</v>
      </c>
    </row>
    <row r="33" spans="1:3" x14ac:dyDescent="0.3">
      <c r="A33" t="s">
        <v>171</v>
      </c>
      <c r="B33">
        <f>_xlfn.XLOOKUP(A33,'1. F10'!L:L,'1. F10'!C:C)</f>
        <v>80</v>
      </c>
    </row>
    <row r="34" spans="1:3" x14ac:dyDescent="0.3">
      <c r="A34" t="s">
        <v>173</v>
      </c>
      <c r="B34">
        <f>_xlfn.XLOOKUP(A34,'1. F10'!L:L,'1. F10'!C:C)</f>
        <v>86</v>
      </c>
    </row>
    <row r="35" spans="1:3" x14ac:dyDescent="0.3">
      <c r="A35" t="s">
        <v>181</v>
      </c>
      <c r="B35">
        <f>_xlfn.XLOOKUP(A35,'1. F10'!L:L,'1. F10'!C:C)</f>
        <v>87</v>
      </c>
    </row>
    <row r="36" spans="1:3" x14ac:dyDescent="0.3">
      <c r="A36" t="s">
        <v>183</v>
      </c>
      <c r="B36">
        <f>_xlfn.XLOOKUP(A36,'1. F10'!L:L,'1. F10'!C:C)</f>
        <v>88</v>
      </c>
    </row>
    <row r="37" spans="1:3" x14ac:dyDescent="0.3">
      <c r="A37" t="s">
        <v>184</v>
      </c>
      <c r="B37">
        <f>_xlfn.XLOOKUP(A37,'1. F10'!L:L,'1. F10'!C:C)</f>
        <v>92</v>
      </c>
    </row>
    <row r="38" spans="1:3" x14ac:dyDescent="0.3">
      <c r="A38" t="s">
        <v>194</v>
      </c>
      <c r="B38">
        <f>_xlfn.XLOOKUP(A38,'1. F10'!L:L,'1. F10'!C:C)</f>
        <v>96</v>
      </c>
      <c r="C38">
        <f>'1. F10'!C124</f>
        <v>97</v>
      </c>
    </row>
    <row r="39" spans="1:3" x14ac:dyDescent="0.3">
      <c r="A39" t="s">
        <v>198</v>
      </c>
      <c r="B39">
        <f>_xlfn.XLOOKUP(A39,'1. F10'!L:L,'1. F10'!C:C)</f>
        <v>98</v>
      </c>
      <c r="C39">
        <f>'1. F10'!C127</f>
        <v>99</v>
      </c>
    </row>
    <row r="40" spans="1:3" x14ac:dyDescent="0.3">
      <c r="A40" t="s">
        <v>39</v>
      </c>
      <c r="B40">
        <f>_xlfn.XLOOKUP(A40,'1. F10'!L:L,'1. F10'!C:C)</f>
        <v>100</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workbookViewId="0">
      <selection activeCell="D6" sqref="D6"/>
    </sheetView>
  </sheetViews>
  <sheetFormatPr defaultColWidth="13.109375" defaultRowHeight="12" outlineLevelCol="1" x14ac:dyDescent="0.3"/>
  <cols>
    <col min="1" max="1" width="62.109375" customWidth="1"/>
    <col min="2" max="2" width="19.5546875" customWidth="1"/>
    <col min="3" max="3" width="6.6640625" bestFit="1" customWidth="1"/>
    <col min="4" max="4" width="13.6640625" bestFit="1" customWidth="1"/>
    <col min="5" max="6" width="14.88671875" bestFit="1" customWidth="1"/>
    <col min="7" max="7" width="20.109375" bestFit="1" customWidth="1"/>
    <col min="8" max="8" width="1" customWidth="1"/>
    <col min="12" max="12" width="13.109375" hidden="1" customWidth="1" outlineLevel="1"/>
    <col min="13" max="13" width="13.109375" collapsed="1"/>
  </cols>
  <sheetData>
    <row r="1" spans="1:12" x14ac:dyDescent="0.3">
      <c r="A1" s="1" t="s">
        <v>0</v>
      </c>
      <c r="B1" s="3">
        <f>'Trial Balance'!B1</f>
        <v>0</v>
      </c>
    </row>
    <row r="2" spans="1:12" x14ac:dyDescent="0.3">
      <c r="A2" s="1" t="s">
        <v>1</v>
      </c>
      <c r="B2" s="3">
        <f>'Trial Balance'!B2</f>
        <v>0</v>
      </c>
    </row>
    <row r="3" spans="1:12" x14ac:dyDescent="0.3">
      <c r="A3" s="1" t="s">
        <v>6</v>
      </c>
      <c r="B3" s="3">
        <f>'Trial Balance'!B3</f>
        <v>0</v>
      </c>
    </row>
    <row r="4" spans="1:12" x14ac:dyDescent="0.3">
      <c r="A4" s="1" t="s">
        <v>7</v>
      </c>
      <c r="B4" s="3">
        <f>'Trial Balance'!B4</f>
        <v>0</v>
      </c>
    </row>
    <row r="5" spans="1:12" x14ac:dyDescent="0.3">
      <c r="A5" s="1" t="s">
        <v>8</v>
      </c>
      <c r="B5" s="3">
        <f>'Trial Balance'!B5</f>
        <v>0</v>
      </c>
    </row>
    <row r="6" spans="1:12" x14ac:dyDescent="0.3">
      <c r="A6" s="1" t="s">
        <v>9</v>
      </c>
      <c r="B6" s="3">
        <f>'Trial Balance'!B6</f>
        <v>0</v>
      </c>
    </row>
    <row r="7" spans="1:12" x14ac:dyDescent="0.3">
      <c r="A7" s="1" t="s">
        <v>11</v>
      </c>
      <c r="B7" s="18">
        <f>'Trial Balance'!B7</f>
        <v>0</v>
      </c>
    </row>
    <row r="9" spans="1:12" x14ac:dyDescent="0.3">
      <c r="I9" s="38" t="s">
        <v>43</v>
      </c>
      <c r="J9" s="38" t="s">
        <v>44</v>
      </c>
    </row>
    <row r="10" spans="1:12" x14ac:dyDescent="0.3">
      <c r="A10" s="26" t="s">
        <v>45</v>
      </c>
      <c r="B10" s="3"/>
      <c r="C10" s="3"/>
      <c r="D10" s="38" t="s">
        <v>46</v>
      </c>
      <c r="E10" s="38" t="s">
        <v>47</v>
      </c>
      <c r="I10" s="27">
        <f>SUM(I14:I132)</f>
        <v>0</v>
      </c>
      <c r="J10" s="27">
        <f>SUM(J14:J132)</f>
        <v>0</v>
      </c>
    </row>
    <row r="11" spans="1:12" ht="24.5" customHeight="1" thickBot="1" x14ac:dyDescent="0.35">
      <c r="A11" s="39" t="s">
        <v>48</v>
      </c>
      <c r="B11" s="40" t="s">
        <v>49</v>
      </c>
      <c r="C11" s="39" t="s">
        <v>50</v>
      </c>
      <c r="D11" s="39">
        <f>'Trial Balance'!J6</f>
        <v>-1</v>
      </c>
      <c r="E11" s="39">
        <f>'Trial Balance'!K6</f>
        <v>0</v>
      </c>
      <c r="F11" s="41" t="s">
        <v>4</v>
      </c>
      <c r="G11" s="41" t="s">
        <v>51</v>
      </c>
      <c r="I11" s="41" t="s">
        <v>5</v>
      </c>
      <c r="J11" s="41" t="s">
        <v>3</v>
      </c>
      <c r="L11" s="41" t="s">
        <v>52</v>
      </c>
    </row>
    <row r="12" spans="1:12" ht="12.5" customHeight="1" thickTop="1" x14ac:dyDescent="0.3">
      <c r="A12" s="42" t="s">
        <v>53</v>
      </c>
      <c r="B12" s="43"/>
      <c r="C12" s="43"/>
      <c r="D12" s="43"/>
      <c r="E12" s="43"/>
    </row>
    <row r="13" spans="1:12" x14ac:dyDescent="0.3">
      <c r="A13" s="44" t="s">
        <v>54</v>
      </c>
      <c r="B13" s="45"/>
      <c r="C13" s="45"/>
      <c r="D13" s="45"/>
      <c r="E13" s="45"/>
    </row>
    <row r="14" spans="1:12" x14ac:dyDescent="0.3">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3">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3">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3">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3">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3">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3">
      <c r="A20" s="47" t="s">
        <v>61</v>
      </c>
      <c r="B20" s="47">
        <v>7</v>
      </c>
      <c r="C20" s="47">
        <v>7</v>
      </c>
      <c r="D20" s="48">
        <f>SUM(D14:D19)</f>
        <v>0</v>
      </c>
      <c r="E20" s="48">
        <f>SUM(E14:E19)</f>
        <v>0</v>
      </c>
      <c r="F20" t="str">
        <f t="shared" si="0"/>
        <v>BS7</v>
      </c>
      <c r="L20" t="s">
        <v>62</v>
      </c>
    </row>
    <row r="21" spans="1:12" x14ac:dyDescent="0.3">
      <c r="A21" s="44" t="s">
        <v>63</v>
      </c>
      <c r="B21" s="45"/>
      <c r="C21" s="45"/>
      <c r="D21" s="46"/>
      <c r="E21" s="46"/>
    </row>
    <row r="22" spans="1:12" x14ac:dyDescent="0.3">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3">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3">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3">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3">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3">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3">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3">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3">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3">
      <c r="A31" s="47" t="s">
        <v>73</v>
      </c>
      <c r="B31" s="47">
        <v>17</v>
      </c>
      <c r="C31" s="47">
        <v>17</v>
      </c>
      <c r="D31" s="48">
        <f>SUM(D22:D30)</f>
        <v>0</v>
      </c>
      <c r="E31" s="48">
        <f>SUM(E22:E30)</f>
        <v>0</v>
      </c>
      <c r="F31" t="str">
        <f t="shared" si="1"/>
        <v>BS17</v>
      </c>
      <c r="L31" t="s">
        <v>74</v>
      </c>
    </row>
    <row r="32" spans="1:12" x14ac:dyDescent="0.3">
      <c r="A32" s="44" t="s">
        <v>75</v>
      </c>
      <c r="B32" s="45"/>
      <c r="C32" s="45"/>
      <c r="D32" s="46"/>
      <c r="E32" s="46"/>
    </row>
    <row r="33" spans="1:12" x14ac:dyDescent="0.3">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3">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3">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3">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3">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3">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3">
      <c r="A39" s="47" t="s">
        <v>88</v>
      </c>
      <c r="B39" s="47">
        <v>24</v>
      </c>
      <c r="C39" s="47">
        <v>24</v>
      </c>
      <c r="D39" s="48">
        <f>SUM(D33:D38)</f>
        <v>0</v>
      </c>
      <c r="E39" s="48">
        <f>SUM(E33:E38)</f>
        <v>0</v>
      </c>
      <c r="F39" t="str">
        <f t="shared" si="2"/>
        <v>BS24</v>
      </c>
    </row>
    <row r="40" spans="1:12" x14ac:dyDescent="0.3">
      <c r="A40" s="47" t="s">
        <v>89</v>
      </c>
      <c r="B40" s="47">
        <v>25</v>
      </c>
      <c r="C40" s="47">
        <v>25</v>
      </c>
      <c r="D40" s="48">
        <f>D20+D31+D39</f>
        <v>0</v>
      </c>
      <c r="E40" s="48">
        <f>E20+E31+E39</f>
        <v>0</v>
      </c>
      <c r="F40" t="str">
        <f t="shared" si="2"/>
        <v>BS25</v>
      </c>
    </row>
    <row r="41" spans="1:12" x14ac:dyDescent="0.3">
      <c r="A41" s="44" t="s">
        <v>90</v>
      </c>
      <c r="B41" s="45"/>
      <c r="C41" s="45"/>
      <c r="D41" s="46"/>
      <c r="E41" s="46"/>
    </row>
    <row r="42" spans="1:12" x14ac:dyDescent="0.3">
      <c r="A42" s="44" t="s">
        <v>91</v>
      </c>
      <c r="B42" s="45"/>
      <c r="C42" s="45"/>
      <c r="D42" s="46"/>
      <c r="E42" s="46"/>
    </row>
    <row r="43" spans="1:12" x14ac:dyDescent="0.3">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3">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3">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3">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3">
      <c r="A47" s="47" t="s">
        <v>96</v>
      </c>
      <c r="B47" s="47">
        <v>30</v>
      </c>
      <c r="C47" s="47">
        <v>30</v>
      </c>
      <c r="D47" s="48">
        <f>SUM(D43:D46)</f>
        <v>0</v>
      </c>
      <c r="E47" s="48">
        <f>SUM(E43:E46)</f>
        <v>0</v>
      </c>
      <c r="F47" t="str">
        <f>"BS"&amp;C47</f>
        <v>BS30</v>
      </c>
      <c r="L47" t="s">
        <v>91</v>
      </c>
    </row>
    <row r="48" spans="1:12" x14ac:dyDescent="0.3">
      <c r="A48" s="44" t="s">
        <v>97</v>
      </c>
      <c r="B48" s="45"/>
      <c r="C48" s="45"/>
      <c r="D48" s="46"/>
      <c r="E48" s="46"/>
    </row>
    <row r="49" spans="1:12" x14ac:dyDescent="0.3">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3">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3">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3">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3">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3">
      <c r="A54" s="45" t="s">
        <v>103</v>
      </c>
      <c r="B54" s="45">
        <v>36</v>
      </c>
      <c r="C54" s="49">
        <v>36</v>
      </c>
      <c r="D54" s="46">
        <f>ROUND(SUMIF('Trial Balance'!N:N,F54,'Trial Balance'!H:H),0)</f>
        <v>0</v>
      </c>
      <c r="E54" s="46">
        <f>ROUND(SUMIF('Trial Balance'!N:N,F54,'Trial Balance'!K:K),0)+G54</f>
        <v>0</v>
      </c>
      <c r="F54" t="str">
        <f t="shared" si="3"/>
        <v>BS36</v>
      </c>
      <c r="I54" s="9">
        <f>SUMIF('Trial Balance'!N:N,F54,'Trial Balance'!H:H)</f>
        <v>0</v>
      </c>
      <c r="J54" s="9">
        <f>SUMIF('Trial Balance'!N:N,F54,'Trial Balance'!K:K)</f>
        <v>0</v>
      </c>
    </row>
    <row r="55" spans="1:12" x14ac:dyDescent="0.3">
      <c r="A55" s="47" t="s">
        <v>104</v>
      </c>
      <c r="B55" s="47">
        <v>37</v>
      </c>
      <c r="C55" s="47">
        <f>B55</f>
        <v>37</v>
      </c>
      <c r="D55" s="48">
        <f>SUM(D49:D54)</f>
        <v>0</v>
      </c>
      <c r="E55" s="48">
        <f>SUM(E49:E54)</f>
        <v>0</v>
      </c>
      <c r="F55" t="str">
        <f t="shared" si="3"/>
        <v>BS37</v>
      </c>
      <c r="L55" t="s">
        <v>105</v>
      </c>
    </row>
    <row r="56" spans="1:12" x14ac:dyDescent="0.3">
      <c r="A56" s="44" t="s">
        <v>106</v>
      </c>
      <c r="B56" s="45"/>
      <c r="C56" s="45"/>
      <c r="D56" s="46"/>
      <c r="E56" s="46">
        <f>ROUND(SUMIF('Trial Balance'!N:N,F56,'Trial Balance'!K:K),0)</f>
        <v>0</v>
      </c>
    </row>
    <row r="57" spans="1:12" x14ac:dyDescent="0.3">
      <c r="A57" s="45" t="s">
        <v>107</v>
      </c>
      <c r="B57" s="45">
        <v>38</v>
      </c>
      <c r="C57" s="45">
        <f t="shared" ref="C57:C64" si="4">B57</f>
        <v>38</v>
      </c>
      <c r="D57" s="46">
        <f>ROUND(SUMIF('Trial Balance'!N:N,F57,'Trial Balance'!H:H),0)</f>
        <v>0</v>
      </c>
      <c r="E57" s="46">
        <f>ROUND(SUMIF('Trial Balance'!N:N,F57,'Trial Balance'!K:K),0)+G57</f>
        <v>0</v>
      </c>
      <c r="F57" t="str">
        <f t="shared" ref="F57:F64" si="5">"BS"&amp;C57</f>
        <v>BS38</v>
      </c>
      <c r="I57" s="9">
        <f>SUMIF('Trial Balance'!N:N,F57,'Trial Balance'!H:H)</f>
        <v>0</v>
      </c>
      <c r="J57" s="9">
        <f>SUMIF('Trial Balance'!N:N,F57,'Trial Balance'!K:K)</f>
        <v>0</v>
      </c>
    </row>
    <row r="58" spans="1:12" x14ac:dyDescent="0.3">
      <c r="A58" s="45" t="s">
        <v>108</v>
      </c>
      <c r="B58" s="45">
        <v>39</v>
      </c>
      <c r="C58" s="45">
        <f t="shared" si="4"/>
        <v>39</v>
      </c>
      <c r="D58" s="46">
        <f>ROUND(SUMIF('Trial Balance'!N:N,F58,'Trial Balance'!H:H),0)</f>
        <v>0</v>
      </c>
      <c r="E58" s="46">
        <f>ROUND(SUMIF('Trial Balance'!N:N,F58,'Trial Balance'!K:K),0)+G58</f>
        <v>0</v>
      </c>
      <c r="F58" t="str">
        <f t="shared" si="5"/>
        <v>BS39</v>
      </c>
      <c r="I58" s="9">
        <f>SUMIF('Trial Balance'!N:N,F58,'Trial Balance'!H:H)</f>
        <v>0</v>
      </c>
      <c r="J58" s="9">
        <f>SUMIF('Trial Balance'!N:N,F58,'Trial Balance'!K:K)</f>
        <v>0</v>
      </c>
    </row>
    <row r="59" spans="1:12" x14ac:dyDescent="0.3">
      <c r="A59" s="47" t="s">
        <v>109</v>
      </c>
      <c r="B59" s="47">
        <v>40</v>
      </c>
      <c r="C59" s="47">
        <f t="shared" si="4"/>
        <v>40</v>
      </c>
      <c r="D59" s="48">
        <f>SUM(D57:D58)</f>
        <v>0</v>
      </c>
      <c r="E59" s="48">
        <f>SUM(E57:E58)</f>
        <v>0</v>
      </c>
      <c r="F59" t="str">
        <f t="shared" si="5"/>
        <v>BS40</v>
      </c>
      <c r="L59" t="s">
        <v>110</v>
      </c>
    </row>
    <row r="60" spans="1:12" x14ac:dyDescent="0.3">
      <c r="A60" s="44" t="s">
        <v>111</v>
      </c>
      <c r="B60" s="45">
        <v>41</v>
      </c>
      <c r="C60" s="45">
        <f t="shared" si="4"/>
        <v>41</v>
      </c>
      <c r="D60" s="46">
        <f>ROUND(SUMIF('Trial Balance'!N:N,F60,'Trial Balance'!H:H),0)</f>
        <v>0</v>
      </c>
      <c r="E60" s="46">
        <f>ROUND(SUMIF('Trial Balance'!N:N,F60,'Trial Balance'!K:K),0)+G60</f>
        <v>0</v>
      </c>
      <c r="F60" t="str">
        <f t="shared" si="5"/>
        <v>BS41</v>
      </c>
      <c r="I60" s="9">
        <f>SUMIF('Trial Balance'!N:N,F60,'Trial Balance'!H:H)</f>
        <v>0</v>
      </c>
      <c r="J60" s="9">
        <f>SUMIF('Trial Balance'!N:N,F60,'Trial Balance'!K:K)</f>
        <v>0</v>
      </c>
      <c r="L60" t="s">
        <v>112</v>
      </c>
    </row>
    <row r="61" spans="1:12" x14ac:dyDescent="0.3">
      <c r="A61" s="47" t="s">
        <v>113</v>
      </c>
      <c r="B61" s="47">
        <v>42</v>
      </c>
      <c r="C61" s="47">
        <f t="shared" si="4"/>
        <v>42</v>
      </c>
      <c r="D61" s="48">
        <f>D47+D55+D59+D60</f>
        <v>0</v>
      </c>
      <c r="E61" s="48">
        <f>E47+E55+E59+E60</f>
        <v>0</v>
      </c>
      <c r="F61" t="str">
        <f t="shared" si="5"/>
        <v>BS42</v>
      </c>
    </row>
    <row r="62" spans="1:12" x14ac:dyDescent="0.3">
      <c r="A62" s="47" t="s">
        <v>114</v>
      </c>
      <c r="B62" s="47">
        <v>43</v>
      </c>
      <c r="C62" s="47">
        <f t="shared" si="4"/>
        <v>43</v>
      </c>
      <c r="D62" s="48">
        <f>D63+D64</f>
        <v>0</v>
      </c>
      <c r="E62" s="48">
        <f>E63+E64</f>
        <v>0</v>
      </c>
      <c r="F62" t="str">
        <f t="shared" si="5"/>
        <v>BS43</v>
      </c>
      <c r="L62" t="s">
        <v>115</v>
      </c>
    </row>
    <row r="63" spans="1:12" x14ac:dyDescent="0.3">
      <c r="A63" s="44" t="s">
        <v>116</v>
      </c>
      <c r="B63" s="45">
        <v>44</v>
      </c>
      <c r="C63" s="45">
        <f t="shared" si="4"/>
        <v>44</v>
      </c>
      <c r="D63" s="46">
        <f>ROUND(SUMIF('Trial Balance'!N:N,F63,'Trial Balance'!H:H),0)</f>
        <v>0</v>
      </c>
      <c r="E63" s="46">
        <f>ROUND(SUMIF('Trial Balance'!N:N,F63,'Trial Balance'!K:K),0)+G63</f>
        <v>0</v>
      </c>
      <c r="F63" t="str">
        <f t="shared" si="5"/>
        <v>BS44</v>
      </c>
      <c r="I63" s="9">
        <f>SUMIF('Trial Balance'!N:N,F63,'Trial Balance'!H:H)</f>
        <v>0</v>
      </c>
      <c r="J63" s="9">
        <f>SUMIF('Trial Balance'!N:N,F63,'Trial Balance'!K:K)</f>
        <v>0</v>
      </c>
    </row>
    <row r="64" spans="1:12" x14ac:dyDescent="0.3">
      <c r="A64" s="44" t="s">
        <v>117</v>
      </c>
      <c r="B64" s="45">
        <v>45</v>
      </c>
      <c r="C64" s="45">
        <f t="shared" si="4"/>
        <v>45</v>
      </c>
      <c r="D64" s="46">
        <f>ROUND(SUMIF('Trial Balance'!N:N,F64,'Trial Balance'!H:H),0)</f>
        <v>0</v>
      </c>
      <c r="E64" s="46">
        <f>ROUND(SUMIF('Trial Balance'!N:N,F64,'Trial Balance'!K:K),0)+G64</f>
        <v>0</v>
      </c>
      <c r="F64" t="str">
        <f t="shared" si="5"/>
        <v>BS45</v>
      </c>
      <c r="I64" s="9">
        <f>SUMIF('Trial Balance'!N:N,F64,'Trial Balance'!H:H)</f>
        <v>0</v>
      </c>
      <c r="J64" s="9">
        <f>SUMIF('Trial Balance'!N:N,F64,'Trial Balance'!K:K)</f>
        <v>0</v>
      </c>
    </row>
    <row r="65" spans="1:12" x14ac:dyDescent="0.3">
      <c r="A65" s="44" t="s">
        <v>118</v>
      </c>
      <c r="B65" s="45"/>
      <c r="C65" s="45"/>
      <c r="D65" s="46"/>
      <c r="E65" s="46"/>
    </row>
    <row r="66" spans="1:12" x14ac:dyDescent="0.3">
      <c r="A66" s="45" t="s">
        <v>119</v>
      </c>
      <c r="B66" s="45">
        <v>46</v>
      </c>
      <c r="C66" s="45">
        <f t="shared" ref="C66:C76" si="6">B66</f>
        <v>46</v>
      </c>
      <c r="D66" s="46">
        <f>-ROUND(SUMIF('Trial Balance'!N:N,F66,'Trial Balance'!H:H),0)</f>
        <v>0</v>
      </c>
      <c r="E66" s="46">
        <f>-ROUND(SUMIF('Trial Balance'!N:N,F66,'Trial Balance'!K:K),0)+G66</f>
        <v>0</v>
      </c>
      <c r="F66" t="str">
        <f t="shared" ref="F66:F76" si="7">"BS"&amp;C66</f>
        <v>BS46</v>
      </c>
      <c r="I66" s="9">
        <f>SUMIF('Trial Balance'!N:N,F66,'Trial Balance'!H:H)</f>
        <v>0</v>
      </c>
      <c r="J66" s="9">
        <f>SUMIF('Trial Balance'!N:N,F66,'Trial Balance'!K:K)</f>
        <v>0</v>
      </c>
      <c r="L66" t="s">
        <v>120</v>
      </c>
    </row>
    <row r="67" spans="1:12" x14ac:dyDescent="0.3">
      <c r="A67" s="45" t="s">
        <v>121</v>
      </c>
      <c r="B67" s="45">
        <v>47</v>
      </c>
      <c r="C67" s="45">
        <f t="shared" si="6"/>
        <v>47</v>
      </c>
      <c r="D67" s="46">
        <f>-ROUND(SUMIF('Trial Balance'!N:N,F67,'Trial Balance'!H:H),0)</f>
        <v>0</v>
      </c>
      <c r="E67" s="46">
        <f>-ROUND(SUMIF('Trial Balance'!N:N,F67,'Trial Balance'!K:K),0)+G67</f>
        <v>0</v>
      </c>
      <c r="F67" t="str">
        <f t="shared" si="7"/>
        <v>BS47</v>
      </c>
      <c r="I67" s="9">
        <f>SUMIF('Trial Balance'!N:N,F67,'Trial Balance'!H:H)</f>
        <v>0</v>
      </c>
      <c r="J67" s="9">
        <f>SUMIF('Trial Balance'!N:N,F67,'Trial Balance'!K:K)</f>
        <v>0</v>
      </c>
      <c r="L67" t="s">
        <v>122</v>
      </c>
    </row>
    <row r="68" spans="1:12" x14ac:dyDescent="0.3">
      <c r="A68" s="45" t="s">
        <v>123</v>
      </c>
      <c r="B68" s="45">
        <v>48</v>
      </c>
      <c r="C68" s="45">
        <f t="shared" si="6"/>
        <v>48</v>
      </c>
      <c r="D68" s="46">
        <f>-ROUND(SUMIF('Trial Balance'!N:N,F68,'Trial Balance'!H:H),0)</f>
        <v>0</v>
      </c>
      <c r="E68" s="46">
        <f>-ROUND(SUMIF('Trial Balance'!N:N,F68,'Trial Balance'!K:K),0)+G68</f>
        <v>0</v>
      </c>
      <c r="F68" t="str">
        <f t="shared" si="7"/>
        <v>BS48</v>
      </c>
      <c r="I68" s="9">
        <f>SUMIF('Trial Balance'!N:N,F68,'Trial Balance'!H:H)</f>
        <v>0</v>
      </c>
      <c r="J68" s="9">
        <f>SUMIF('Trial Balance'!N:N,F68,'Trial Balance'!K:K)</f>
        <v>0</v>
      </c>
      <c r="L68" t="s">
        <v>124</v>
      </c>
    </row>
    <row r="69" spans="1:12" x14ac:dyDescent="0.3">
      <c r="A69" s="45" t="s">
        <v>125</v>
      </c>
      <c r="B69" s="45">
        <v>49</v>
      </c>
      <c r="C69" s="45">
        <f t="shared" si="6"/>
        <v>49</v>
      </c>
      <c r="D69" s="46">
        <f>-ROUND(SUMIF('Trial Balance'!N:N,F69,'Trial Balance'!H:H),0)</f>
        <v>0</v>
      </c>
      <c r="E69" s="46">
        <f>-ROUND(SUMIF('Trial Balance'!N:N,F69,'Trial Balance'!K:K),0)+G69</f>
        <v>0</v>
      </c>
      <c r="F69" t="str">
        <f t="shared" si="7"/>
        <v>BS49</v>
      </c>
      <c r="I69" s="9">
        <f>SUMIF('Trial Balance'!N:N,F69,'Trial Balance'!H:H)</f>
        <v>0</v>
      </c>
      <c r="J69" s="9">
        <f>SUMIF('Trial Balance'!N:N,F69,'Trial Balance'!K:K)</f>
        <v>0</v>
      </c>
      <c r="L69" t="s">
        <v>126</v>
      </c>
    </row>
    <row r="70" spans="1:12" x14ac:dyDescent="0.3">
      <c r="A70" s="45" t="s">
        <v>127</v>
      </c>
      <c r="B70" s="45">
        <v>50</v>
      </c>
      <c r="C70" s="45">
        <f t="shared" si="6"/>
        <v>50</v>
      </c>
      <c r="D70" s="46">
        <f>-ROUND(SUMIF('Trial Balance'!N:N,F70,'Trial Balance'!H:H),0)</f>
        <v>0</v>
      </c>
      <c r="E70" s="46">
        <f>-ROUND(SUMIF('Trial Balance'!N:N,F70,'Trial Balance'!K:K),0)+G70</f>
        <v>0</v>
      </c>
      <c r="F70" t="str">
        <f t="shared" si="7"/>
        <v>BS50</v>
      </c>
      <c r="I70" s="9">
        <f>SUMIF('Trial Balance'!N:N,F70,'Trial Balance'!H:H)</f>
        <v>0</v>
      </c>
      <c r="J70" s="9">
        <f>SUMIF('Trial Balance'!N:N,F70,'Trial Balance'!K:K)</f>
        <v>0</v>
      </c>
      <c r="L70" t="s">
        <v>128</v>
      </c>
    </row>
    <row r="71" spans="1:12" x14ac:dyDescent="0.3">
      <c r="A71" s="45" t="s">
        <v>129</v>
      </c>
      <c r="B71" s="45">
        <v>51</v>
      </c>
      <c r="C71" s="45">
        <f t="shared" si="6"/>
        <v>51</v>
      </c>
      <c r="D71" s="46">
        <f>-ROUND(SUMIF('Trial Balance'!N:N,F71,'Trial Balance'!H:H),0)</f>
        <v>0</v>
      </c>
      <c r="E71" s="46">
        <f>-ROUND(SUMIF('Trial Balance'!N:N,F71,'Trial Balance'!K:K),0)+G71</f>
        <v>0</v>
      </c>
      <c r="F71" t="str">
        <f t="shared" si="7"/>
        <v>BS51</v>
      </c>
      <c r="I71" s="9">
        <f>SUMIF('Trial Balance'!N:N,F71,'Trial Balance'!H:H)</f>
        <v>0</v>
      </c>
      <c r="J71" s="9">
        <f>SUMIF('Trial Balance'!N:N,F71,'Trial Balance'!K:K)</f>
        <v>0</v>
      </c>
      <c r="L71" t="s">
        <v>130</v>
      </c>
    </row>
    <row r="72" spans="1:12" x14ac:dyDescent="0.3">
      <c r="A72" s="45" t="s">
        <v>131</v>
      </c>
      <c r="B72" s="45">
        <v>52</v>
      </c>
      <c r="C72" s="45">
        <f t="shared" si="6"/>
        <v>52</v>
      </c>
      <c r="D72" s="46">
        <f>-ROUND(SUMIF('Trial Balance'!N:N,F72,'Trial Balance'!H:H),0)</f>
        <v>0</v>
      </c>
      <c r="E72" s="46">
        <f>-ROUND(SUMIF('Trial Balance'!N:N,F72,'Trial Balance'!K:K),0)+G72</f>
        <v>0</v>
      </c>
      <c r="F72" t="str">
        <f t="shared" si="7"/>
        <v>BS52</v>
      </c>
      <c r="I72" s="9">
        <f>SUMIF('Trial Balance'!N:N,F72,'Trial Balance'!H:H)</f>
        <v>0</v>
      </c>
      <c r="J72" s="9">
        <f>SUMIF('Trial Balance'!N:N,F72,'Trial Balance'!K:K)</f>
        <v>0</v>
      </c>
      <c r="L72" t="s">
        <v>132</v>
      </c>
    </row>
    <row r="73" spans="1:12" x14ac:dyDescent="0.3">
      <c r="A73" s="45" t="s">
        <v>133</v>
      </c>
      <c r="B73" s="45">
        <v>53</v>
      </c>
      <c r="C73" s="45">
        <f t="shared" si="6"/>
        <v>53</v>
      </c>
      <c r="D73" s="46">
        <f>-ROUND(SUMIF('Trial Balance'!N:N,F73,'Trial Balance'!H:H),0)</f>
        <v>0</v>
      </c>
      <c r="E73" s="46">
        <f>-ROUND(SUMIF('Trial Balance'!N:N,F73,'Trial Balance'!K:K),0)+G73</f>
        <v>0</v>
      </c>
      <c r="F73" t="str">
        <f t="shared" si="7"/>
        <v>BS53</v>
      </c>
      <c r="I73" s="9">
        <f>SUMIF('Trial Balance'!N:N,F73,'Trial Balance'!H:H)</f>
        <v>0</v>
      </c>
      <c r="J73" s="9">
        <f>SUMIF('Trial Balance'!N:N,F73,'Trial Balance'!K:K)</f>
        <v>0</v>
      </c>
      <c r="L73" t="s">
        <v>134</v>
      </c>
    </row>
    <row r="74" spans="1:12" x14ac:dyDescent="0.3">
      <c r="A74" s="47" t="s">
        <v>135</v>
      </c>
      <c r="B74" s="47">
        <v>54</v>
      </c>
      <c r="C74" s="47">
        <f t="shared" si="6"/>
        <v>54</v>
      </c>
      <c r="D74" s="48">
        <f>SUM(D66:D73)</f>
        <v>0</v>
      </c>
      <c r="E74" s="48">
        <f>SUM(E66:E73)</f>
        <v>0</v>
      </c>
      <c r="F74" t="str">
        <f t="shared" si="7"/>
        <v>BS54</v>
      </c>
    </row>
    <row r="75" spans="1:12" x14ac:dyDescent="0.3">
      <c r="A75" s="47" t="s">
        <v>136</v>
      </c>
      <c r="B75" s="47">
        <v>55</v>
      </c>
      <c r="C75" s="47">
        <f t="shared" si="6"/>
        <v>55</v>
      </c>
      <c r="D75" s="48">
        <f>D61+D63-D74-D94-D97-D100</f>
        <v>0</v>
      </c>
      <c r="E75" s="48">
        <f>E61+E63-E74-E94-E97-E100</f>
        <v>0</v>
      </c>
      <c r="F75" t="str">
        <f t="shared" si="7"/>
        <v>BS55</v>
      </c>
    </row>
    <row r="76" spans="1:12" x14ac:dyDescent="0.3">
      <c r="A76" s="47" t="s">
        <v>137</v>
      </c>
      <c r="B76" s="47">
        <v>56</v>
      </c>
      <c r="C76" s="47">
        <f t="shared" si="6"/>
        <v>56</v>
      </c>
      <c r="D76" s="48">
        <f>D40+D64+D75</f>
        <v>0</v>
      </c>
      <c r="E76" s="48">
        <f>E40+E64+E75</f>
        <v>0</v>
      </c>
      <c r="F76" t="str">
        <f t="shared" si="7"/>
        <v>BS56</v>
      </c>
    </row>
    <row r="77" spans="1:12" x14ac:dyDescent="0.3">
      <c r="A77" s="44" t="s">
        <v>138</v>
      </c>
      <c r="B77" s="45"/>
      <c r="C77" s="45"/>
      <c r="D77" s="46"/>
      <c r="E77" s="46"/>
    </row>
    <row r="78" spans="1:12" x14ac:dyDescent="0.3">
      <c r="A78" s="45" t="s">
        <v>139</v>
      </c>
      <c r="B78" s="45">
        <v>57</v>
      </c>
      <c r="C78" s="45">
        <f t="shared" ref="C78:C86" si="8">B78</f>
        <v>57</v>
      </c>
      <c r="D78" s="46">
        <f>-ROUND(SUMIF('Trial Balance'!N:N,F78,'Trial Balance'!H:H),0)</f>
        <v>0</v>
      </c>
      <c r="E78" s="46">
        <f>-ROUND(SUMIF('Trial Balance'!N:N,F78,'Trial Balance'!K:K),0)+G78</f>
        <v>0</v>
      </c>
      <c r="F78" t="str">
        <f t="shared" ref="F78:F86" si="9">"BS"&amp;C78</f>
        <v>BS57</v>
      </c>
      <c r="I78" s="9">
        <f>SUMIF('Trial Balance'!N:N,F78,'Trial Balance'!H:H)</f>
        <v>0</v>
      </c>
      <c r="J78" s="9">
        <f>SUMIF('Trial Balance'!N:N,F78,'Trial Balance'!K:K)</f>
        <v>0</v>
      </c>
      <c r="L78" t="s">
        <v>140</v>
      </c>
    </row>
    <row r="79" spans="1:12" x14ac:dyDescent="0.3">
      <c r="A79" s="45" t="s">
        <v>141</v>
      </c>
      <c r="B79" s="45">
        <v>58</v>
      </c>
      <c r="C79" s="45">
        <f t="shared" si="8"/>
        <v>58</v>
      </c>
      <c r="D79" s="46">
        <f>-ROUND(SUMIF('Trial Balance'!N:N,F79,'Trial Balance'!H:H),0)</f>
        <v>0</v>
      </c>
      <c r="E79" s="46">
        <f>-ROUND(SUMIF('Trial Balance'!N:N,F79,'Trial Balance'!K:K),0)+G79</f>
        <v>0</v>
      </c>
      <c r="F79" t="str">
        <f t="shared" si="9"/>
        <v>BS58</v>
      </c>
      <c r="I79" s="9">
        <f>SUMIF('Trial Balance'!N:N,F79,'Trial Balance'!H:H)</f>
        <v>0</v>
      </c>
      <c r="J79" s="9">
        <f>SUMIF('Trial Balance'!N:N,F79,'Trial Balance'!K:K)</f>
        <v>0</v>
      </c>
      <c r="L79" t="s">
        <v>142</v>
      </c>
    </row>
    <row r="80" spans="1:12" x14ac:dyDescent="0.3">
      <c r="A80" s="45" t="s">
        <v>123</v>
      </c>
      <c r="B80" s="45">
        <v>59</v>
      </c>
      <c r="C80" s="45">
        <f t="shared" si="8"/>
        <v>59</v>
      </c>
      <c r="D80" s="46">
        <f>-ROUND(SUMIF('Trial Balance'!N:N,F80,'Trial Balance'!H:H),0)</f>
        <v>0</v>
      </c>
      <c r="E80" s="46">
        <f>-ROUND(SUMIF('Trial Balance'!N:N,F80,'Trial Balance'!K:K),0)+G80</f>
        <v>0</v>
      </c>
      <c r="F80" t="str">
        <f t="shared" si="9"/>
        <v>BS59</v>
      </c>
      <c r="I80" s="9">
        <f>SUMIF('Trial Balance'!N:N,F80,'Trial Balance'!H:H)</f>
        <v>0</v>
      </c>
      <c r="J80" s="9">
        <f>SUMIF('Trial Balance'!N:N,F80,'Trial Balance'!K:K)</f>
        <v>0</v>
      </c>
      <c r="L80" t="s">
        <v>143</v>
      </c>
    </row>
    <row r="81" spans="1:12" x14ac:dyDescent="0.3">
      <c r="A81" s="45" t="s">
        <v>144</v>
      </c>
      <c r="B81" s="45">
        <v>60</v>
      </c>
      <c r="C81" s="45">
        <f t="shared" si="8"/>
        <v>60</v>
      </c>
      <c r="D81" s="46">
        <f>-ROUND(SUMIF('Trial Balance'!N:N,F81,'Trial Balance'!H:H),0)</f>
        <v>0</v>
      </c>
      <c r="E81" s="46">
        <f>-ROUND(SUMIF('Trial Balance'!N:N,F81,'Trial Balance'!K:K),0)+G81</f>
        <v>0</v>
      </c>
      <c r="F81" t="str">
        <f t="shared" si="9"/>
        <v>BS60</v>
      </c>
      <c r="I81" s="9">
        <f>SUMIF('Trial Balance'!N:N,F81,'Trial Balance'!H:H)</f>
        <v>0</v>
      </c>
      <c r="J81" s="9">
        <f>SUMIF('Trial Balance'!N:N,F81,'Trial Balance'!K:K)</f>
        <v>0</v>
      </c>
      <c r="L81" t="s">
        <v>145</v>
      </c>
    </row>
    <row r="82" spans="1:12" x14ac:dyDescent="0.3">
      <c r="A82" s="45" t="s">
        <v>127</v>
      </c>
      <c r="B82" s="45">
        <v>61</v>
      </c>
      <c r="C82" s="45">
        <f t="shared" si="8"/>
        <v>61</v>
      </c>
      <c r="D82" s="46">
        <f>-ROUND(SUMIF('Trial Balance'!N:N,F82,'Trial Balance'!H:H),0)</f>
        <v>0</v>
      </c>
      <c r="E82" s="46">
        <f>-ROUND(SUMIF('Trial Balance'!N:N,F82,'Trial Balance'!K:K),0)+G82</f>
        <v>0</v>
      </c>
      <c r="F82" t="str">
        <f t="shared" si="9"/>
        <v>BS61</v>
      </c>
      <c r="I82" s="9">
        <f>SUMIF('Trial Balance'!N:N,F82,'Trial Balance'!H:H)</f>
        <v>0</v>
      </c>
      <c r="J82" s="9">
        <f>SUMIF('Trial Balance'!N:N,F82,'Trial Balance'!K:K)</f>
        <v>0</v>
      </c>
      <c r="L82" t="s">
        <v>146</v>
      </c>
    </row>
    <row r="83" spans="1:12" x14ac:dyDescent="0.3">
      <c r="A83" s="45" t="s">
        <v>147</v>
      </c>
      <c r="B83" s="45">
        <v>62</v>
      </c>
      <c r="C83" s="45">
        <f t="shared" si="8"/>
        <v>62</v>
      </c>
      <c r="D83" s="46">
        <f>-ROUND(SUMIF('Trial Balance'!N:N,F83,'Trial Balance'!H:H),0)</f>
        <v>0</v>
      </c>
      <c r="E83" s="46">
        <f>-ROUND(SUMIF('Trial Balance'!N:N,F83,'Trial Balance'!K:K),0)+G83</f>
        <v>0</v>
      </c>
      <c r="F83" t="str">
        <f t="shared" si="9"/>
        <v>BS62</v>
      </c>
      <c r="I83" s="9">
        <f>SUMIF('Trial Balance'!N:N,F83,'Trial Balance'!H:H)</f>
        <v>0</v>
      </c>
      <c r="J83" s="9">
        <f>SUMIF('Trial Balance'!N:N,F83,'Trial Balance'!K:K)</f>
        <v>0</v>
      </c>
      <c r="L83" t="s">
        <v>148</v>
      </c>
    </row>
    <row r="84" spans="1:12" x14ac:dyDescent="0.3">
      <c r="A84" s="45" t="s">
        <v>131</v>
      </c>
      <c r="B84" s="45">
        <v>63</v>
      </c>
      <c r="C84" s="45">
        <f t="shared" si="8"/>
        <v>63</v>
      </c>
      <c r="D84" s="46">
        <f>-ROUND(SUMIF('Trial Balance'!N:N,F84,'Trial Balance'!H:H),0)</f>
        <v>0</v>
      </c>
      <c r="E84" s="46">
        <f>-ROUND(SUMIF('Trial Balance'!N:N,F84,'Trial Balance'!K:K),0)+G84</f>
        <v>0</v>
      </c>
      <c r="F84" t="str">
        <f t="shared" si="9"/>
        <v>BS63</v>
      </c>
      <c r="I84" s="9">
        <f>SUMIF('Trial Balance'!N:N,F84,'Trial Balance'!H:H)</f>
        <v>0</v>
      </c>
      <c r="J84" s="9">
        <f>SUMIF('Trial Balance'!N:N,F84,'Trial Balance'!K:K)</f>
        <v>0</v>
      </c>
      <c r="L84" t="s">
        <v>149</v>
      </c>
    </row>
    <row r="85" spans="1:12" x14ac:dyDescent="0.3">
      <c r="A85" s="45" t="s">
        <v>150</v>
      </c>
      <c r="B85" s="45">
        <v>64</v>
      </c>
      <c r="C85" s="45">
        <f t="shared" si="8"/>
        <v>64</v>
      </c>
      <c r="D85" s="46">
        <f>-ROUND(SUMIF('Trial Balance'!N:N,F85,'Trial Balance'!H:H),0)</f>
        <v>0</v>
      </c>
      <c r="E85" s="46">
        <f>-ROUND(SUMIF('Trial Balance'!N:N,F85,'Trial Balance'!K:K),0)+G85</f>
        <v>0</v>
      </c>
      <c r="F85" t="str">
        <f t="shared" si="9"/>
        <v>BS64</v>
      </c>
      <c r="I85" s="9">
        <f>SUMIF('Trial Balance'!N:N,F85,'Trial Balance'!H:H)</f>
        <v>0</v>
      </c>
      <c r="J85" s="9">
        <f>SUMIF('Trial Balance'!N:N,F85,'Trial Balance'!K:K)</f>
        <v>0</v>
      </c>
      <c r="L85" t="s">
        <v>151</v>
      </c>
    </row>
    <row r="86" spans="1:12" x14ac:dyDescent="0.3">
      <c r="A86" s="47" t="s">
        <v>152</v>
      </c>
      <c r="B86" s="47">
        <v>65</v>
      </c>
      <c r="C86" s="47">
        <f t="shared" si="8"/>
        <v>65</v>
      </c>
      <c r="D86" s="48">
        <f>SUM(D78:D85)</f>
        <v>0</v>
      </c>
      <c r="E86" s="48">
        <f>SUM(E78:E85)</f>
        <v>0</v>
      </c>
      <c r="F86" t="str">
        <f t="shared" si="9"/>
        <v>BS65</v>
      </c>
    </row>
    <row r="87" spans="1:12" x14ac:dyDescent="0.3">
      <c r="A87" s="44" t="s">
        <v>153</v>
      </c>
      <c r="B87" s="45"/>
      <c r="C87" s="45"/>
      <c r="D87" s="46"/>
      <c r="E87" s="46"/>
    </row>
    <row r="88" spans="1:12" x14ac:dyDescent="0.3">
      <c r="A88" s="45" t="s">
        <v>154</v>
      </c>
      <c r="B88" s="45">
        <v>66</v>
      </c>
      <c r="C88" s="45">
        <f>B88</f>
        <v>66</v>
      </c>
      <c r="D88" s="46">
        <f>-ROUND(SUMIF('Trial Balance'!N:N,F88,'Trial Balance'!H:H),0)</f>
        <v>0</v>
      </c>
      <c r="E88" s="46">
        <f>-ROUND(SUMIF('Trial Balance'!N:N,F88,'Trial Balance'!K:K),0)+G88</f>
        <v>0</v>
      </c>
      <c r="F88" t="str">
        <f>"BS"&amp;C88</f>
        <v>BS66</v>
      </c>
      <c r="I88" s="9">
        <f>SUMIF('Trial Balance'!N:N,F88,'Trial Balance'!H:H)</f>
        <v>0</v>
      </c>
      <c r="J88" s="9">
        <f>SUMIF('Trial Balance'!N:N,F88,'Trial Balance'!K:K)</f>
        <v>0</v>
      </c>
    </row>
    <row r="89" spans="1:12" x14ac:dyDescent="0.3">
      <c r="A89" s="45" t="s">
        <v>155</v>
      </c>
      <c r="B89" s="45">
        <v>67</v>
      </c>
      <c r="C89" s="45">
        <f>B89</f>
        <v>67</v>
      </c>
      <c r="D89" s="46">
        <f>-ROUND(SUMIF('Trial Balance'!N:N,F89,'Trial Balance'!H:H),0)</f>
        <v>0</v>
      </c>
      <c r="E89" s="46">
        <f>-ROUND(SUMIF('Trial Balance'!N:N,F89,'Trial Balance'!K:K),0)+G89</f>
        <v>0</v>
      </c>
      <c r="F89" t="str">
        <f>"BS"&amp;C89</f>
        <v>BS67</v>
      </c>
      <c r="I89" s="9">
        <f>SUMIF('Trial Balance'!N:N,F89,'Trial Balance'!H:H)</f>
        <v>0</v>
      </c>
      <c r="J89" s="9">
        <f>SUMIF('Trial Balance'!N:N,F89,'Trial Balance'!K:K)</f>
        <v>0</v>
      </c>
    </row>
    <row r="90" spans="1:12" x14ac:dyDescent="0.3">
      <c r="A90" s="45" t="s">
        <v>156</v>
      </c>
      <c r="B90" s="45">
        <v>68</v>
      </c>
      <c r="C90" s="45">
        <f>B90</f>
        <v>68</v>
      </c>
      <c r="D90" s="46">
        <f>-ROUND(SUMIF('Trial Balance'!N:N,F90,'Trial Balance'!H:H),0)</f>
        <v>0</v>
      </c>
      <c r="E90" s="46">
        <f>-ROUND(SUMIF('Trial Balance'!N:N,F90,'Trial Balance'!K:K),0)+G90</f>
        <v>0</v>
      </c>
      <c r="F90" t="str">
        <f>"BS"&amp;C90</f>
        <v>BS68</v>
      </c>
      <c r="I90" s="9">
        <f>SUMIF('Trial Balance'!N:N,F90,'Trial Balance'!H:H)</f>
        <v>0</v>
      </c>
      <c r="J90" s="9">
        <f>SUMIF('Trial Balance'!N:N,F90,'Trial Balance'!K:K)</f>
        <v>0</v>
      </c>
    </row>
    <row r="91" spans="1:12" x14ac:dyDescent="0.3">
      <c r="A91" s="47" t="s">
        <v>157</v>
      </c>
      <c r="B91" s="47">
        <v>69</v>
      </c>
      <c r="C91" s="47">
        <f>B91</f>
        <v>69</v>
      </c>
      <c r="D91" s="48">
        <f>SUM(D88:D90)</f>
        <v>0</v>
      </c>
      <c r="E91" s="48">
        <f>SUM(E88:E90)</f>
        <v>0</v>
      </c>
      <c r="F91" t="str">
        <f>"BS"&amp;C91</f>
        <v>BS69</v>
      </c>
      <c r="L91" t="s">
        <v>158</v>
      </c>
    </row>
    <row r="92" spans="1:12" x14ac:dyDescent="0.3">
      <c r="A92" s="44" t="s">
        <v>159</v>
      </c>
      <c r="B92" s="45"/>
      <c r="C92" s="45"/>
      <c r="D92" s="46"/>
      <c r="E92" s="46"/>
    </row>
    <row r="93" spans="1:12" x14ac:dyDescent="0.3">
      <c r="A93" s="47" t="s">
        <v>160</v>
      </c>
      <c r="B93" s="47">
        <v>70</v>
      </c>
      <c r="C93" s="47">
        <f t="shared" ref="C93:C103" si="10">B93</f>
        <v>70</v>
      </c>
      <c r="D93" s="48">
        <f>D94+D95</f>
        <v>0</v>
      </c>
      <c r="E93" s="48">
        <f>E94+E95</f>
        <v>0</v>
      </c>
      <c r="F93" t="str">
        <f t="shared" ref="F93:F103" si="11">"BS"&amp;C93</f>
        <v>BS70</v>
      </c>
    </row>
    <row r="94" spans="1:12" x14ac:dyDescent="0.3">
      <c r="A94" s="45" t="s">
        <v>161</v>
      </c>
      <c r="B94" s="45">
        <v>71</v>
      </c>
      <c r="C94" s="45">
        <f t="shared" si="10"/>
        <v>71</v>
      </c>
      <c r="D94" s="46">
        <f>-ROUND(SUMIF('Trial Balance'!N:N,F94,'Trial Balance'!H:H),0)</f>
        <v>0</v>
      </c>
      <c r="E94" s="46">
        <f>-ROUND(SUMIF('Trial Balance'!N:N,F94,'Trial Balance'!K:K),0)+G94</f>
        <v>0</v>
      </c>
      <c r="F94" t="str">
        <f t="shared" si="11"/>
        <v>BS71</v>
      </c>
      <c r="I94" s="9">
        <f>SUMIF('Trial Balance'!N:N,F94,'Trial Balance'!H:H)</f>
        <v>0</v>
      </c>
      <c r="J94" s="9">
        <f>SUMIF('Trial Balance'!N:N,F94,'Trial Balance'!K:K)</f>
        <v>0</v>
      </c>
    </row>
    <row r="95" spans="1:12" x14ac:dyDescent="0.3">
      <c r="A95" s="45" t="s">
        <v>162</v>
      </c>
      <c r="B95" s="45">
        <v>72</v>
      </c>
      <c r="C95" s="45">
        <f t="shared" si="10"/>
        <v>72</v>
      </c>
      <c r="D95" s="46">
        <f>-ROUND(SUMIF('Trial Balance'!N:N,F95,'Trial Balance'!H:H),0)</f>
        <v>0</v>
      </c>
      <c r="E95" s="46">
        <f>-ROUND(SUMIF('Trial Balance'!N:N,F95,'Trial Balance'!K:K),0)+G95</f>
        <v>0</v>
      </c>
      <c r="F95" t="str">
        <f t="shared" si="11"/>
        <v>BS72</v>
      </c>
      <c r="I95" s="9">
        <f>SUMIF('Trial Balance'!N:N,F95,'Trial Balance'!H:H)</f>
        <v>0</v>
      </c>
      <c r="J95" s="9">
        <f>SUMIF('Trial Balance'!N:N,F95,'Trial Balance'!K:K)</f>
        <v>0</v>
      </c>
    </row>
    <row r="96" spans="1:12" x14ac:dyDescent="0.3">
      <c r="A96" s="47" t="s">
        <v>163</v>
      </c>
      <c r="B96" s="47">
        <v>73</v>
      </c>
      <c r="C96" s="47">
        <f t="shared" si="10"/>
        <v>73</v>
      </c>
      <c r="D96" s="48">
        <f>D97+D98</f>
        <v>0</v>
      </c>
      <c r="E96" s="48">
        <f>E97+E98</f>
        <v>0</v>
      </c>
      <c r="F96" t="str">
        <f t="shared" si="11"/>
        <v>BS73</v>
      </c>
    </row>
    <row r="97" spans="1:12" x14ac:dyDescent="0.3">
      <c r="A97" s="45" t="s">
        <v>164</v>
      </c>
      <c r="B97" s="45">
        <v>74</v>
      </c>
      <c r="C97" s="45">
        <f t="shared" si="10"/>
        <v>74</v>
      </c>
      <c r="D97" s="46">
        <f>-ROUND(SUMIF('Trial Balance'!N:N,F97,'Trial Balance'!H:H),0)</f>
        <v>0</v>
      </c>
      <c r="E97" s="46">
        <f>-ROUND(SUMIF('Trial Balance'!N:N,F97,'Trial Balance'!K:K),0)+G97</f>
        <v>0</v>
      </c>
      <c r="F97" t="str">
        <f t="shared" si="11"/>
        <v>BS74</v>
      </c>
      <c r="I97" s="9">
        <f>SUMIF('Trial Balance'!N:N,F97,'Trial Balance'!H:H)</f>
        <v>0</v>
      </c>
      <c r="J97" s="9">
        <f>SUMIF('Trial Balance'!N:N,F97,'Trial Balance'!K:K)</f>
        <v>0</v>
      </c>
    </row>
    <row r="98" spans="1:12" x14ac:dyDescent="0.3">
      <c r="A98" s="45" t="s">
        <v>165</v>
      </c>
      <c r="B98" s="45">
        <v>75</v>
      </c>
      <c r="C98" s="45">
        <f t="shared" si="10"/>
        <v>75</v>
      </c>
      <c r="D98" s="46">
        <f>-ROUND(SUMIF('Trial Balance'!N:N,F98,'Trial Balance'!H:H),0)</f>
        <v>0</v>
      </c>
      <c r="E98" s="46">
        <f>-ROUND(SUMIF('Trial Balance'!N:N,F98,'Trial Balance'!K:K),0)+G98</f>
        <v>0</v>
      </c>
      <c r="F98" t="str">
        <f t="shared" si="11"/>
        <v>BS75</v>
      </c>
      <c r="I98" s="9">
        <f>SUMIF('Trial Balance'!N:N,F98,'Trial Balance'!H:H)</f>
        <v>0</v>
      </c>
      <c r="J98" s="9">
        <f>SUMIF('Trial Balance'!N:N,F98,'Trial Balance'!K:K)</f>
        <v>0</v>
      </c>
    </row>
    <row r="99" spans="1:12" x14ac:dyDescent="0.3">
      <c r="A99" s="47" t="s">
        <v>166</v>
      </c>
      <c r="B99" s="47">
        <v>76</v>
      </c>
      <c r="C99" s="47">
        <f t="shared" si="10"/>
        <v>76</v>
      </c>
      <c r="D99" s="48">
        <f>D100+D101</f>
        <v>0</v>
      </c>
      <c r="E99" s="48">
        <f>E100+E101</f>
        <v>0</v>
      </c>
      <c r="F99" t="str">
        <f t="shared" si="11"/>
        <v>BS76</v>
      </c>
    </row>
    <row r="100" spans="1:12" x14ac:dyDescent="0.3">
      <c r="A100" s="45" t="s">
        <v>167</v>
      </c>
      <c r="B100" s="45">
        <v>77</v>
      </c>
      <c r="C100" s="45">
        <f t="shared" si="10"/>
        <v>77</v>
      </c>
      <c r="D100" s="46">
        <f>-ROUND(SUMIF('Trial Balance'!N:N,F100,'Trial Balance'!H:H),0)</f>
        <v>0</v>
      </c>
      <c r="E100" s="46">
        <f>-ROUND(SUMIF('Trial Balance'!N:N,F100,'Trial Balance'!K:K),0)+G100</f>
        <v>0</v>
      </c>
      <c r="F100" t="str">
        <f t="shared" si="11"/>
        <v>BS77</v>
      </c>
      <c r="I100" s="9">
        <f>SUMIF('Trial Balance'!N:N,F100,'Trial Balance'!H:H)</f>
        <v>0</v>
      </c>
      <c r="J100" s="9">
        <f>SUMIF('Trial Balance'!N:N,F100,'Trial Balance'!K:K)</f>
        <v>0</v>
      </c>
    </row>
    <row r="101" spans="1:12" x14ac:dyDescent="0.3">
      <c r="A101" s="45" t="s">
        <v>168</v>
      </c>
      <c r="B101" s="45">
        <v>78</v>
      </c>
      <c r="C101" s="45">
        <f t="shared" si="10"/>
        <v>78</v>
      </c>
      <c r="D101" s="46">
        <f>-ROUND(SUMIF('Trial Balance'!N:N,F101,'Trial Balance'!H:H),0)</f>
        <v>0</v>
      </c>
      <c r="E101" s="46">
        <f>-ROUND(SUMIF('Trial Balance'!N:N,F101,'Trial Balance'!K:K),0)+G101</f>
        <v>0</v>
      </c>
      <c r="F101" t="str">
        <f t="shared" si="11"/>
        <v>BS78</v>
      </c>
      <c r="I101" s="9">
        <f>SUMIF('Trial Balance'!N:N,F101,'Trial Balance'!H:H)</f>
        <v>0</v>
      </c>
      <c r="J101" s="9">
        <f>SUMIF('Trial Balance'!N:N,F101,'Trial Balance'!K:K)</f>
        <v>0</v>
      </c>
    </row>
    <row r="102" spans="1:12" x14ac:dyDescent="0.3">
      <c r="A102" s="45" t="s">
        <v>169</v>
      </c>
      <c r="B102" s="45">
        <v>79</v>
      </c>
      <c r="C102" s="45">
        <f t="shared" si="10"/>
        <v>79</v>
      </c>
      <c r="D102" s="46">
        <f>-ROUND(SUMIF('Trial Balance'!N:N,F102,'Trial Balance'!H:H),0)</f>
        <v>0</v>
      </c>
      <c r="E102" s="46">
        <f>-ROUND(SUMIF('Trial Balance'!N:N,F102,'Trial Balance'!K:K),0)+G102</f>
        <v>0</v>
      </c>
      <c r="F102" t="str">
        <f t="shared" si="11"/>
        <v>BS79</v>
      </c>
      <c r="I102" s="9">
        <f>SUMIF('Trial Balance'!N:N,F102,'Trial Balance'!H:H)</f>
        <v>0</v>
      </c>
      <c r="J102" s="9">
        <f>SUMIF('Trial Balance'!N:N,F102,'Trial Balance'!K:K)</f>
        <v>0</v>
      </c>
    </row>
    <row r="103" spans="1:12" x14ac:dyDescent="0.3">
      <c r="A103" s="47" t="s">
        <v>170</v>
      </c>
      <c r="B103" s="47">
        <v>80</v>
      </c>
      <c r="C103" s="47">
        <f t="shared" si="10"/>
        <v>80</v>
      </c>
      <c r="D103" s="48">
        <f>D93+D96+D99+D102</f>
        <v>0</v>
      </c>
      <c r="E103" s="48">
        <f>E93+E96+E99+E102</f>
        <v>0</v>
      </c>
      <c r="F103" t="str">
        <f t="shared" si="11"/>
        <v>BS80</v>
      </c>
      <c r="L103" t="s">
        <v>171</v>
      </c>
    </row>
    <row r="104" spans="1:12" x14ac:dyDescent="0.3">
      <c r="A104" s="44" t="s">
        <v>172</v>
      </c>
      <c r="B104" s="45"/>
      <c r="C104" s="45"/>
      <c r="D104" s="46"/>
      <c r="E104" s="46"/>
    </row>
    <row r="105" spans="1:12" x14ac:dyDescent="0.3">
      <c r="A105" s="44" t="s">
        <v>173</v>
      </c>
      <c r="B105" s="45"/>
      <c r="C105" s="45"/>
      <c r="D105" s="46"/>
      <c r="E105" s="46"/>
    </row>
    <row r="106" spans="1:12" x14ac:dyDescent="0.3">
      <c r="A106" s="45" t="s">
        <v>174</v>
      </c>
      <c r="B106" s="45">
        <v>81</v>
      </c>
      <c r="C106" s="45">
        <f t="shared" ref="C106:C113" si="12">B106</f>
        <v>81</v>
      </c>
      <c r="D106" s="46">
        <f>-ROUND(SUMIF('Trial Balance'!N:N,F106,'Trial Balance'!H:H),0)</f>
        <v>0</v>
      </c>
      <c r="E106" s="46">
        <f>-ROUND(SUMIF('Trial Balance'!N:N,F106,'Trial Balance'!K:K),0)+G106</f>
        <v>0</v>
      </c>
      <c r="F106" t="str">
        <f t="shared" ref="F106:F113" si="13">"BS"&amp;C106</f>
        <v>BS81</v>
      </c>
      <c r="I106" s="9">
        <f>SUMIF('Trial Balance'!N:N,F106,'Trial Balance'!H:H)</f>
        <v>0</v>
      </c>
      <c r="J106" s="9">
        <f>SUMIF('Trial Balance'!N:N,F106,'Trial Balance'!K:K)</f>
        <v>0</v>
      </c>
    </row>
    <row r="107" spans="1:12" x14ac:dyDescent="0.3">
      <c r="A107" s="45" t="s">
        <v>175</v>
      </c>
      <c r="B107" s="45">
        <v>82</v>
      </c>
      <c r="C107" s="45">
        <f t="shared" si="12"/>
        <v>82</v>
      </c>
      <c r="D107" s="46">
        <f>-ROUND(SUMIF('Trial Balance'!N:N,F107,'Trial Balance'!H:H),0)</f>
        <v>0</v>
      </c>
      <c r="E107" s="46">
        <f>-ROUND(SUMIF('Trial Balance'!N:N,F107,'Trial Balance'!K:K),0)+G107</f>
        <v>0</v>
      </c>
      <c r="F107" t="str">
        <f t="shared" si="13"/>
        <v>BS82</v>
      </c>
      <c r="I107" s="9">
        <f>SUMIF('Trial Balance'!N:N,F107,'Trial Balance'!H:H)</f>
        <v>0</v>
      </c>
      <c r="J107" s="9">
        <f>SUMIF('Trial Balance'!N:N,F107,'Trial Balance'!K:K)</f>
        <v>0</v>
      </c>
    </row>
    <row r="108" spans="1:12" x14ac:dyDescent="0.3">
      <c r="A108" s="45" t="s">
        <v>176</v>
      </c>
      <c r="B108" s="45">
        <v>83</v>
      </c>
      <c r="C108" s="45">
        <f t="shared" si="12"/>
        <v>83</v>
      </c>
      <c r="D108" s="46">
        <f>-ROUND(SUMIF('Trial Balance'!N:N,F108,'Trial Balance'!H:H),0)</f>
        <v>0</v>
      </c>
      <c r="E108" s="46">
        <f>-ROUND(SUMIF('Trial Balance'!N:N,F108,'Trial Balance'!K:K),0)+G108</f>
        <v>0</v>
      </c>
      <c r="F108" t="str">
        <f t="shared" si="13"/>
        <v>BS83</v>
      </c>
      <c r="I108" s="9">
        <f>SUMIF('Trial Balance'!N:N,F108,'Trial Balance'!H:H)</f>
        <v>0</v>
      </c>
      <c r="J108" s="9">
        <f>SUMIF('Trial Balance'!N:N,F108,'Trial Balance'!K:K)</f>
        <v>0</v>
      </c>
    </row>
    <row r="109" spans="1:12" x14ac:dyDescent="0.3">
      <c r="A109" s="45" t="s">
        <v>177</v>
      </c>
      <c r="B109" s="45">
        <v>84</v>
      </c>
      <c r="C109" s="45">
        <f t="shared" si="12"/>
        <v>84</v>
      </c>
      <c r="D109" s="46">
        <f>-ROUND(SUMIF('Trial Balance'!N:N,F109,'Trial Balance'!H:H),0)</f>
        <v>0</v>
      </c>
      <c r="E109" s="46">
        <f>-ROUND(SUMIF('Trial Balance'!N:N,F109,'Trial Balance'!K:K),0)+G109</f>
        <v>0</v>
      </c>
      <c r="F109" t="str">
        <f t="shared" si="13"/>
        <v>BS84</v>
      </c>
      <c r="I109" s="9">
        <f>SUMIF('Trial Balance'!N:N,F109,'Trial Balance'!H:H)</f>
        <v>0</v>
      </c>
      <c r="J109" s="9">
        <f>SUMIF('Trial Balance'!N:N,F109,'Trial Balance'!K:K)</f>
        <v>0</v>
      </c>
    </row>
    <row r="110" spans="1:12" x14ac:dyDescent="0.3">
      <c r="A110" s="45" t="s">
        <v>178</v>
      </c>
      <c r="B110" s="45">
        <v>85</v>
      </c>
      <c r="C110" s="45">
        <f t="shared" si="12"/>
        <v>85</v>
      </c>
      <c r="D110" s="46">
        <f>-ROUND(SUMIF('Trial Balance'!N:N,F110,'Trial Balance'!H:H),0)</f>
        <v>0</v>
      </c>
      <c r="E110" s="46">
        <f>-ROUND(SUMIF('Trial Balance'!N:N,F110,'Trial Balance'!K:K),0)+G110</f>
        <v>0</v>
      </c>
      <c r="F110" t="str">
        <f t="shared" si="13"/>
        <v>BS85</v>
      </c>
      <c r="I110" s="9">
        <f>SUMIF('Trial Balance'!N:N,F110,'Trial Balance'!H:H)</f>
        <v>0</v>
      </c>
      <c r="J110" s="9">
        <f>SUMIF('Trial Balance'!N:N,F110,'Trial Balance'!K:K)</f>
        <v>0</v>
      </c>
    </row>
    <row r="111" spans="1:12" x14ac:dyDescent="0.3">
      <c r="A111" s="47" t="s">
        <v>179</v>
      </c>
      <c r="B111" s="47">
        <v>86</v>
      </c>
      <c r="C111" s="47">
        <f t="shared" si="12"/>
        <v>86</v>
      </c>
      <c r="D111" s="48">
        <f>SUM(D106:D110)</f>
        <v>0</v>
      </c>
      <c r="E111" s="48">
        <f>SUM(E106:E110)</f>
        <v>0</v>
      </c>
      <c r="F111" t="str">
        <f t="shared" si="13"/>
        <v>BS86</v>
      </c>
      <c r="L111" t="s">
        <v>173</v>
      </c>
    </row>
    <row r="112" spans="1:12" x14ac:dyDescent="0.3">
      <c r="A112" s="44" t="s">
        <v>180</v>
      </c>
      <c r="B112" s="45">
        <v>87</v>
      </c>
      <c r="C112" s="45">
        <f t="shared" si="12"/>
        <v>87</v>
      </c>
      <c r="D112" s="46">
        <f>-ROUND(SUMIF('Trial Balance'!N:N,F112,'Trial Balance'!H:H),0)</f>
        <v>0</v>
      </c>
      <c r="E112" s="46">
        <f>-ROUND(SUMIF('Trial Balance'!N:N,F112,'Trial Balance'!K:K),0)+G112</f>
        <v>0</v>
      </c>
      <c r="F112" t="str">
        <f t="shared" si="13"/>
        <v>BS87</v>
      </c>
      <c r="I112" s="9">
        <f>SUMIF('Trial Balance'!N:N,F112,'Trial Balance'!H:H)</f>
        <v>0</v>
      </c>
      <c r="J112" s="9">
        <f>SUMIF('Trial Balance'!N:N,F112,'Trial Balance'!K:K)</f>
        <v>0</v>
      </c>
      <c r="L112" t="s">
        <v>181</v>
      </c>
    </row>
    <row r="113" spans="1:12" x14ac:dyDescent="0.3">
      <c r="A113" s="44" t="s">
        <v>182</v>
      </c>
      <c r="B113" s="45">
        <v>88</v>
      </c>
      <c r="C113" s="45">
        <f t="shared" si="12"/>
        <v>88</v>
      </c>
      <c r="D113" s="46">
        <f>-ROUND(SUMIF('Trial Balance'!N:N,F113,'Trial Balance'!H:H),0)</f>
        <v>0</v>
      </c>
      <c r="E113" s="46">
        <f>-ROUND(SUMIF('Trial Balance'!N:N,F113,'Trial Balance'!K:K),0)+G113</f>
        <v>0</v>
      </c>
      <c r="F113" t="str">
        <f t="shared" si="13"/>
        <v>BS88</v>
      </c>
      <c r="I113" s="9">
        <f>SUMIF('Trial Balance'!N:N,F113,'Trial Balance'!H:H)</f>
        <v>0</v>
      </c>
      <c r="J113" s="9">
        <f>SUMIF('Trial Balance'!N:N,F113,'Trial Balance'!K:K)</f>
        <v>0</v>
      </c>
      <c r="L113" t="s">
        <v>183</v>
      </c>
    </row>
    <row r="114" spans="1:12" x14ac:dyDescent="0.3">
      <c r="A114" s="44" t="s">
        <v>184</v>
      </c>
      <c r="B114" s="45"/>
      <c r="C114" s="45"/>
      <c r="D114" s="46">
        <f>-ROUND(SUMIF('Trial Balance'!N:N,F114,'Trial Balance'!H:H),0)</f>
        <v>0</v>
      </c>
      <c r="E114" s="46"/>
    </row>
    <row r="115" spans="1:12" x14ac:dyDescent="0.3">
      <c r="A115" s="45" t="s">
        <v>185</v>
      </c>
      <c r="B115" s="45">
        <v>89</v>
      </c>
      <c r="C115" s="45">
        <f t="shared" ref="C115:C121" si="14">B115</f>
        <v>89</v>
      </c>
      <c r="D115" s="46">
        <f>-ROUND(SUMIF('Trial Balance'!N:N,F115,'Trial Balance'!H:H),0)</f>
        <v>0</v>
      </c>
      <c r="E115" s="46">
        <f>-ROUND(SUMIF('Trial Balance'!N:N,F115,'Trial Balance'!K:K),0)+G115</f>
        <v>0</v>
      </c>
      <c r="F115" t="str">
        <f t="shared" ref="F115:F121" si="15">"BS"&amp;C115</f>
        <v>BS89</v>
      </c>
      <c r="I115" s="9">
        <f>SUMIF('Trial Balance'!N:N,F115,'Trial Balance'!H:H)</f>
        <v>0</v>
      </c>
      <c r="J115" s="9">
        <f>SUMIF('Trial Balance'!N:N,F115,'Trial Balance'!K:K)</f>
        <v>0</v>
      </c>
    </row>
    <row r="116" spans="1:12" x14ac:dyDescent="0.3">
      <c r="A116" s="45" t="s">
        <v>186</v>
      </c>
      <c r="B116" s="45">
        <v>90</v>
      </c>
      <c r="C116" s="45">
        <f t="shared" si="14"/>
        <v>90</v>
      </c>
      <c r="D116" s="46">
        <f>-ROUND(SUMIF('Trial Balance'!N:N,F116,'Trial Balance'!H:H),0)</f>
        <v>0</v>
      </c>
      <c r="E116" s="46">
        <f>-ROUND(SUMIF('Trial Balance'!N:N,F116,'Trial Balance'!K:K),0)+G116</f>
        <v>0</v>
      </c>
      <c r="F116" t="str">
        <f t="shared" si="15"/>
        <v>BS90</v>
      </c>
      <c r="I116" s="9">
        <f>SUMIF('Trial Balance'!N:N,F116,'Trial Balance'!H:H)</f>
        <v>0</v>
      </c>
      <c r="J116" s="9">
        <f>SUMIF('Trial Balance'!N:N,F116,'Trial Balance'!K:K)</f>
        <v>0</v>
      </c>
    </row>
    <row r="117" spans="1:12" x14ac:dyDescent="0.3">
      <c r="A117" s="45" t="s">
        <v>187</v>
      </c>
      <c r="B117" s="45">
        <v>91</v>
      </c>
      <c r="C117" s="45">
        <f t="shared" si="14"/>
        <v>91</v>
      </c>
      <c r="D117" s="46">
        <f>-ROUND(SUMIF('Trial Balance'!N:N,F117,'Trial Balance'!H:H),0)</f>
        <v>0</v>
      </c>
      <c r="E117" s="46">
        <f>-ROUND(SUMIF('Trial Balance'!N:N,F117,'Trial Balance'!K:K),0)+G117</f>
        <v>0</v>
      </c>
      <c r="F117" t="str">
        <f t="shared" si="15"/>
        <v>BS91</v>
      </c>
      <c r="I117" s="9">
        <f>SUMIF('Trial Balance'!N:N,F117,'Trial Balance'!H:H)</f>
        <v>0</v>
      </c>
      <c r="J117" s="9">
        <f>SUMIF('Trial Balance'!N:N,F117,'Trial Balance'!K:K)</f>
        <v>0</v>
      </c>
    </row>
    <row r="118" spans="1:12" x14ac:dyDescent="0.3">
      <c r="A118" s="47" t="s">
        <v>188</v>
      </c>
      <c r="B118" s="47">
        <v>92</v>
      </c>
      <c r="C118" s="47">
        <f t="shared" si="14"/>
        <v>92</v>
      </c>
      <c r="D118" s="48">
        <f>SUM(D115:D117)</f>
        <v>0</v>
      </c>
      <c r="E118" s="48">
        <f>SUM(E115:E117)</f>
        <v>0</v>
      </c>
      <c r="F118" t="str">
        <f t="shared" si="15"/>
        <v>BS92</v>
      </c>
      <c r="L118" t="s">
        <v>184</v>
      </c>
    </row>
    <row r="119" spans="1:12" x14ac:dyDescent="0.3">
      <c r="A119" s="45" t="s">
        <v>189</v>
      </c>
      <c r="B119" s="45">
        <v>93</v>
      </c>
      <c r="C119" s="45">
        <f t="shared" si="14"/>
        <v>93</v>
      </c>
      <c r="D119" s="46">
        <f>-ROUND(SUMIF('Trial Balance'!N:N,F119,'Trial Balance'!H:H),0)</f>
        <v>0</v>
      </c>
      <c r="E119" s="46">
        <f>-ROUND(SUMIF('Trial Balance'!N:N,F119,'Trial Balance'!K:K),0)+G119</f>
        <v>0</v>
      </c>
      <c r="F119" t="str">
        <f t="shared" si="15"/>
        <v>BS93</v>
      </c>
      <c r="I119" s="9">
        <f>SUMIF('Trial Balance'!N:N,F119,'Trial Balance'!H:H)</f>
        <v>0</v>
      </c>
      <c r="J119" s="9">
        <f>SUMIF('Trial Balance'!N:N,F119,'Trial Balance'!K:K)</f>
        <v>0</v>
      </c>
    </row>
    <row r="120" spans="1:12" x14ac:dyDescent="0.3">
      <c r="A120" s="45" t="s">
        <v>190</v>
      </c>
      <c r="B120" s="45">
        <v>94</v>
      </c>
      <c r="C120" s="45">
        <f t="shared" si="14"/>
        <v>94</v>
      </c>
      <c r="D120" s="46">
        <f>-ROUND(SUMIF('Trial Balance'!N:N,F120,'Trial Balance'!H:H),0)</f>
        <v>0</v>
      </c>
      <c r="E120" s="46">
        <f>-ROUND(SUMIF('Trial Balance'!N:N,F120,'Trial Balance'!K:K),0)+G120</f>
        <v>0</v>
      </c>
      <c r="F120" t="str">
        <f t="shared" si="15"/>
        <v>BS94</v>
      </c>
      <c r="I120" s="9">
        <f>SUMIF('Trial Balance'!N:N,F120,'Trial Balance'!H:H)</f>
        <v>0</v>
      </c>
      <c r="J120" s="9">
        <f>SUMIF('Trial Balance'!N:N,F120,'Trial Balance'!K:K)</f>
        <v>0</v>
      </c>
    </row>
    <row r="121" spans="1:12" x14ac:dyDescent="0.3">
      <c r="A121" s="45" t="s">
        <v>191</v>
      </c>
      <c r="B121" s="45">
        <v>95</v>
      </c>
      <c r="C121" s="45">
        <f t="shared" si="14"/>
        <v>95</v>
      </c>
      <c r="D121" s="46">
        <f>-ROUND(SUMIF('Trial Balance'!N:N,F121,'Trial Balance'!H:H),0)</f>
        <v>0</v>
      </c>
      <c r="E121" s="46">
        <f>-ROUND(SUMIF('Trial Balance'!N:N,F121,'Trial Balance'!K:K),0)+G121</f>
        <v>0</v>
      </c>
      <c r="F121" t="str">
        <f t="shared" si="15"/>
        <v>BS95</v>
      </c>
      <c r="I121" s="9">
        <f>SUMIF('Trial Balance'!N:N,F121,'Trial Balance'!H:H)</f>
        <v>0</v>
      </c>
      <c r="J121" s="9">
        <f>SUMIF('Trial Balance'!N:N,F121,'Trial Balance'!K:K)</f>
        <v>0</v>
      </c>
    </row>
    <row r="122" spans="1:12" x14ac:dyDescent="0.3">
      <c r="A122" s="44" t="s">
        <v>192</v>
      </c>
      <c r="B122" s="45"/>
      <c r="C122" s="45"/>
      <c r="D122" s="46"/>
      <c r="E122" s="46"/>
    </row>
    <row r="123" spans="1:12" x14ac:dyDescent="0.3">
      <c r="A123" s="45" t="s">
        <v>193</v>
      </c>
      <c r="B123" s="45">
        <v>96</v>
      </c>
      <c r="C123" s="45">
        <f>B123</f>
        <v>96</v>
      </c>
      <c r="D123" s="46">
        <f>ABS(ROUND(SUMIF('Trial Balance'!$S$3:$S$4,F123,'Trial Balance'!$R$3:$R$4),0))</f>
        <v>0</v>
      </c>
      <c r="E123" s="46">
        <f>ABS(ROUND(SUMIF('Trial Balance'!Q3:Q4,F123,'Trial Balance'!P3:P4),0))+G123</f>
        <v>0</v>
      </c>
      <c r="F123" t="str">
        <f>"BS"&amp;C123</f>
        <v>BS96</v>
      </c>
      <c r="I123" s="9">
        <f>IF(SUMIF('Trial Balance'!D:D,"117",'Trial Balance'!H:H)&lt;0,SUMIF('Trial Balance'!D:D,"117",'Trial Balance'!H:H),0)</f>
        <v>0</v>
      </c>
      <c r="J123" s="9">
        <f>IF(SUMIF('Trial Balance'!D:D,"117",'Trial Balance'!K:K)&lt;0,SUMIF('Trial Balance'!D:D,"117",'Trial Balance'!K:K),0)</f>
        <v>0</v>
      </c>
      <c r="L123" t="s">
        <v>194</v>
      </c>
    </row>
    <row r="124" spans="1:12" x14ac:dyDescent="0.3">
      <c r="A124" s="45" t="s">
        <v>195</v>
      </c>
      <c r="B124" s="45">
        <v>97</v>
      </c>
      <c r="C124" s="45">
        <f>B124</f>
        <v>97</v>
      </c>
      <c r="D124" s="46">
        <f>ABS(ROUND(SUMIF('Trial Balance'!$S$3:$S$4,F124,'Trial Balance'!$R$3:$R$4),0))</f>
        <v>0</v>
      </c>
      <c r="E124" s="46">
        <f>ABS(ROUND(SUMIF('Trial Balance'!Q4:Q5,F124,'Trial Balance'!P4:P5),0))+G124</f>
        <v>0</v>
      </c>
      <c r="F124" t="str">
        <f>"BS"&amp;C124</f>
        <v>BS97</v>
      </c>
      <c r="I124" s="9">
        <f>IF(SUMIF('Trial Balance'!D:D,"117",'Trial Balance'!H:H)&gt;=0,SUMIF('Trial Balance'!D:D,"117",'Trial Balance'!H:H),0)</f>
        <v>0</v>
      </c>
      <c r="J124" s="9">
        <f>IF(SUMIF('Trial Balance'!D:D,"117",'Trial Balance'!K:K)&gt;=0,SUMIF('Trial Balance'!D:D,"117",'Trial Balance'!K:K),0)</f>
        <v>0</v>
      </c>
    </row>
    <row r="125" spans="1:12" x14ac:dyDescent="0.3">
      <c r="A125" s="44" t="s">
        <v>196</v>
      </c>
      <c r="B125" s="45"/>
      <c r="C125" s="45"/>
      <c r="D125" s="46"/>
      <c r="E125" s="46"/>
    </row>
    <row r="126" spans="1:12" x14ac:dyDescent="0.3">
      <c r="A126" s="45" t="s">
        <v>197</v>
      </c>
      <c r="B126" s="45">
        <v>98</v>
      </c>
      <c r="C126" s="45">
        <f t="shared" ref="C126:C132" si="16">B126</f>
        <v>98</v>
      </c>
      <c r="D126" s="46">
        <f>ABS(ROUND(SUMIF('Trial Balance'!$S$3:$S$4,F126,'Trial Balance'!$R$3:$R$4),0))</f>
        <v>0</v>
      </c>
      <c r="E126" s="46">
        <f>ABS(ROUND(SUMIF('Trial Balance'!$Q$3:$Q$4,F126,'Trial Balance'!$P$3:$P$4),0))+G126</f>
        <v>0</v>
      </c>
      <c r="F126" t="str">
        <f t="shared" ref="F126:F132" si="17">"BS"&amp;C126</f>
        <v>BS98</v>
      </c>
      <c r="I126" s="9">
        <f>IF(SUMIF('Trial Balance'!D:D,"121",'Trial Balance'!H:H)&lt;0,SUMIF('Trial Balance'!D:D,"121",'Trial Balance'!H:H),0)</f>
        <v>0</v>
      </c>
      <c r="J126" s="9">
        <f>IF(SUMIF('Trial Balance'!D:D,"121",'Trial Balance'!K:K)&lt;0,SUMIF('Trial Balance'!D:D,"121",'Trial Balance'!K:K),0)</f>
        <v>0</v>
      </c>
      <c r="L126" t="s">
        <v>198</v>
      </c>
    </row>
    <row r="127" spans="1:12" x14ac:dyDescent="0.3">
      <c r="A127" s="45" t="s">
        <v>199</v>
      </c>
      <c r="B127" s="45">
        <v>99</v>
      </c>
      <c r="C127" s="45">
        <f t="shared" si="16"/>
        <v>99</v>
      </c>
      <c r="D127" s="46">
        <f>ABS(ROUND(SUMIF('Trial Balance'!$S$3:$S$4,F127,'Trial Balance'!$R$3:$R$4),0))</f>
        <v>0</v>
      </c>
      <c r="E127" s="46">
        <f>ABS(ROUND(SUMIF('Trial Balance'!$Q$3:$Q$4,F127,'Trial Balance'!$P$3:$P$4),0))+G127</f>
        <v>0</v>
      </c>
      <c r="F127" t="str">
        <f t="shared" si="17"/>
        <v>BS99</v>
      </c>
      <c r="I127" s="9">
        <f>IF(SUMIF('Trial Balance'!D:D,"121",'Trial Balance'!H:H)&gt;=0,SUMIF('Trial Balance'!D:D,"121",'Trial Balance'!H:H),0)</f>
        <v>0</v>
      </c>
      <c r="J127" s="9">
        <f>IF(SUMIF('Trial Balance'!D:D,"121",'Trial Balance'!K:K)&gt;=0,SUMIF('Trial Balance'!D:D,"121",'Trial Balance'!K:K),0)</f>
        <v>0</v>
      </c>
    </row>
    <row r="128" spans="1:12" x14ac:dyDescent="0.3">
      <c r="A128" s="45" t="s">
        <v>200</v>
      </c>
      <c r="B128" s="45">
        <v>100</v>
      </c>
      <c r="C128" s="45">
        <f t="shared" si="16"/>
        <v>100</v>
      </c>
      <c r="D128" s="46">
        <f>ABS(ROUND(SUMIF('Trial Balance'!N:N,F128,'Trial Balance'!H:H),0))</f>
        <v>0</v>
      </c>
      <c r="E128" s="46">
        <f>ABS(ROUND(SUMIF('Trial Balance'!N:N,F128,'Trial Balance'!K:K),0))+G128</f>
        <v>0</v>
      </c>
      <c r="F128" t="str">
        <f t="shared" si="17"/>
        <v>BS100</v>
      </c>
      <c r="I128" s="9">
        <f>SUMIF('Trial Balance'!N:N,F128,'Trial Balance'!H:H)</f>
        <v>0</v>
      </c>
      <c r="J128" s="9">
        <f>SUMIF('Trial Balance'!N:N,F128,'Trial Balance'!K:K)</f>
        <v>0</v>
      </c>
      <c r="L128" t="s">
        <v>39</v>
      </c>
    </row>
    <row r="129" spans="1:10" x14ac:dyDescent="0.3">
      <c r="A129" s="47" t="s">
        <v>201</v>
      </c>
      <c r="B129" s="47">
        <v>101</v>
      </c>
      <c r="C129" s="47">
        <f t="shared" si="16"/>
        <v>101</v>
      </c>
      <c r="D129" s="48">
        <f>D111+D112+D113+D118-D119+D120-D121+D123-D124+D126-D127-D128</f>
        <v>0</v>
      </c>
      <c r="E129" s="48">
        <f>E111+E112+E113+E118-E119+E120-E121+E123-E124+E126-E127-E128</f>
        <v>0</v>
      </c>
      <c r="F129" t="str">
        <f t="shared" si="17"/>
        <v>BS101</v>
      </c>
    </row>
    <row r="130" spans="1:10" x14ac:dyDescent="0.3">
      <c r="A130" s="45" t="s">
        <v>202</v>
      </c>
      <c r="B130" s="45">
        <v>102</v>
      </c>
      <c r="C130" s="45">
        <f t="shared" si="16"/>
        <v>102</v>
      </c>
      <c r="D130" s="46">
        <f>ROUND(SUMIF('Trial Balance'!N:N,F130,'Trial Balance'!H:H),0)</f>
        <v>0</v>
      </c>
      <c r="E130" s="46">
        <f>ABS(ROUND(SUMIF('Trial Balance'!N:N,F130,'Trial Balance'!K:K),0))+G130</f>
        <v>0</v>
      </c>
      <c r="F130" t="str">
        <f t="shared" si="17"/>
        <v>BS102</v>
      </c>
      <c r="I130" s="9">
        <f>SUMIF('Trial Balance'!N:N,F130,'Trial Balance'!H:H)</f>
        <v>0</v>
      </c>
      <c r="J130" s="9">
        <f>SUMIF('Trial Balance'!N:N,F130,'Trial Balance'!K:K)</f>
        <v>0</v>
      </c>
    </row>
    <row r="131" spans="1:10" x14ac:dyDescent="0.3">
      <c r="A131" s="45" t="s">
        <v>203</v>
      </c>
      <c r="B131" s="45">
        <v>103</v>
      </c>
      <c r="C131" s="45">
        <f t="shared" si="16"/>
        <v>103</v>
      </c>
      <c r="D131" s="46">
        <f>ROUND(SUMIF('Trial Balance'!N:N,F131,'Trial Balance'!H:H),0)</f>
        <v>0</v>
      </c>
      <c r="E131" s="46">
        <f>ABS(ROUND(SUMIF('Trial Balance'!N:N,F131,'Trial Balance'!K:K),0))+G131</f>
        <v>0</v>
      </c>
      <c r="F131" t="str">
        <f t="shared" si="17"/>
        <v>BS103</v>
      </c>
      <c r="I131" s="9">
        <f>SUMIF('Trial Balance'!N:N,F131,'Trial Balance'!H:H)</f>
        <v>0</v>
      </c>
      <c r="J131" s="9">
        <f>SUMIF('Trial Balance'!N:N,F131,'Trial Balance'!K:K)</f>
        <v>0</v>
      </c>
    </row>
    <row r="132" spans="1:10" x14ac:dyDescent="0.3">
      <c r="A132" s="47" t="s">
        <v>204</v>
      </c>
      <c r="B132" s="47">
        <v>104</v>
      </c>
      <c r="C132" s="47">
        <f t="shared" si="16"/>
        <v>104</v>
      </c>
      <c r="D132" s="48">
        <f>D129+D130</f>
        <v>0</v>
      </c>
      <c r="E132" s="48">
        <f>E129+E130</f>
        <v>0</v>
      </c>
      <c r="F132" t="str">
        <f t="shared" si="17"/>
        <v>BS104</v>
      </c>
    </row>
    <row r="133" spans="1:10" ht="12.5" customHeight="1" thickBot="1" x14ac:dyDescent="0.35">
      <c r="D133" s="9"/>
      <c r="E133" s="9"/>
    </row>
    <row r="134" spans="1:10" x14ac:dyDescent="0.3">
      <c r="A134" s="50" t="s">
        <v>205</v>
      </c>
      <c r="B134" s="51"/>
      <c r="C134" s="51"/>
      <c r="D134" s="52">
        <f>D40+D61+D62</f>
        <v>0</v>
      </c>
      <c r="E134" s="53">
        <f>E40+E61+E62</f>
        <v>0</v>
      </c>
    </row>
    <row r="135" spans="1:10" ht="12.5" customHeight="1" thickBot="1" x14ac:dyDescent="0.35">
      <c r="A135" s="54" t="s">
        <v>206</v>
      </c>
      <c r="B135" s="16"/>
      <c r="C135" s="16"/>
      <c r="D135" s="55">
        <f>D74+D86+D91+D103+D132</f>
        <v>0</v>
      </c>
      <c r="E135" s="56">
        <f>E74+E86+E91+E103+E132</f>
        <v>0</v>
      </c>
    </row>
    <row r="136" spans="1:10" ht="13" customHeight="1" thickTop="1" thickBot="1" x14ac:dyDescent="0.35">
      <c r="A136" s="57" t="s">
        <v>207</v>
      </c>
      <c r="B136" s="58"/>
      <c r="C136" s="58"/>
      <c r="D136" s="59">
        <f>D134-D135</f>
        <v>0</v>
      </c>
      <c r="E136" s="60">
        <f>E134-E135</f>
        <v>0</v>
      </c>
    </row>
    <row r="137" spans="1:10" x14ac:dyDescent="0.3">
      <c r="E13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workbookViewId="0">
      <selection activeCell="D16" sqref="D16"/>
    </sheetView>
  </sheetViews>
  <sheetFormatPr defaultColWidth="27.6640625" defaultRowHeight="12" x14ac:dyDescent="0.3"/>
  <cols>
    <col min="1" max="1" width="54.33203125" customWidth="1"/>
    <col min="2" max="2" width="26.33203125" bestFit="1" customWidth="1"/>
    <col min="3" max="3" width="12" bestFit="1" customWidth="1"/>
  </cols>
  <sheetData>
    <row r="1" spans="1:9" x14ac:dyDescent="0.3">
      <c r="A1" s="1" t="s">
        <v>0</v>
      </c>
      <c r="B1" s="3">
        <f>'1. F10'!B1</f>
        <v>0</v>
      </c>
    </row>
    <row r="2" spans="1:9" x14ac:dyDescent="0.3">
      <c r="A2" s="1" t="s">
        <v>1</v>
      </c>
      <c r="B2" s="3">
        <f>'1. F10'!B2</f>
        <v>0</v>
      </c>
    </row>
    <row r="3" spans="1:9" x14ac:dyDescent="0.3">
      <c r="A3" s="1" t="s">
        <v>6</v>
      </c>
      <c r="B3" s="3">
        <f>'1. F10'!B3</f>
        <v>0</v>
      </c>
    </row>
    <row r="4" spans="1:9" x14ac:dyDescent="0.3">
      <c r="A4" s="1" t="s">
        <v>7</v>
      </c>
      <c r="B4" s="3">
        <f>'1. F10'!B4</f>
        <v>0</v>
      </c>
    </row>
    <row r="5" spans="1:9" x14ac:dyDescent="0.3">
      <c r="A5" s="1" t="s">
        <v>8</v>
      </c>
      <c r="B5" s="3">
        <f>'1. F10'!B5</f>
        <v>0</v>
      </c>
    </row>
    <row r="6" spans="1:9" x14ac:dyDescent="0.3">
      <c r="A6" s="1" t="s">
        <v>9</v>
      </c>
      <c r="B6" s="3">
        <f>'1. F10'!B6</f>
        <v>0</v>
      </c>
    </row>
    <row r="7" spans="1:9" x14ac:dyDescent="0.3">
      <c r="A7" s="1" t="s">
        <v>11</v>
      </c>
      <c r="B7" s="18">
        <f>'1. F10'!B7</f>
        <v>0</v>
      </c>
    </row>
    <row r="8" spans="1:9" x14ac:dyDescent="0.3">
      <c r="H8" s="61" t="s">
        <v>208</v>
      </c>
      <c r="I8" s="61" t="s">
        <v>208</v>
      </c>
    </row>
    <row r="9" spans="1:9" x14ac:dyDescent="0.3">
      <c r="H9" s="27">
        <f>SUM(H12:H91)-'Trial Balance'!J11</f>
        <v>0</v>
      </c>
      <c r="I9" s="27">
        <f>SUM(I12:I91)-'Trial Balance'!K11</f>
        <v>0</v>
      </c>
    </row>
    <row r="10" spans="1:9" x14ac:dyDescent="0.3">
      <c r="A10" s="26" t="s">
        <v>209</v>
      </c>
      <c r="B10" s="26"/>
      <c r="C10" s="26"/>
      <c r="D10" s="26" t="s">
        <v>46</v>
      </c>
      <c r="E10" s="26" t="s">
        <v>47</v>
      </c>
    </row>
    <row r="11" spans="1:9" ht="12.5" customHeight="1" thickBot="1" x14ac:dyDescent="0.35">
      <c r="A11" s="62" t="s">
        <v>210</v>
      </c>
      <c r="B11" s="62" t="s">
        <v>49</v>
      </c>
      <c r="C11" s="62" t="s">
        <v>50</v>
      </c>
      <c r="D11" s="62">
        <f>'Trial Balance'!J6</f>
        <v>-1</v>
      </c>
      <c r="E11" s="62">
        <f>'Trial Balance'!K6</f>
        <v>0</v>
      </c>
      <c r="F11" s="31" t="s">
        <v>4</v>
      </c>
      <c r="G11" s="41" t="s">
        <v>51</v>
      </c>
      <c r="H11" s="31" t="s">
        <v>211</v>
      </c>
      <c r="I11" s="31" t="s">
        <v>212</v>
      </c>
    </row>
    <row r="12" spans="1:9" ht="12.5" customHeight="1" thickTop="1" x14ac:dyDescent="0.3">
      <c r="A12" s="63" t="s">
        <v>213</v>
      </c>
      <c r="B12" s="63">
        <v>1</v>
      </c>
      <c r="C12" s="63">
        <v>1</v>
      </c>
      <c r="D12" s="64">
        <f>D14+D15-D16+D17+D18</f>
        <v>0</v>
      </c>
      <c r="E12" s="64">
        <f>E14+E15-E16+E17+E18</f>
        <v>0</v>
      </c>
    </row>
    <row r="13" spans="1:9" x14ac:dyDescent="0.3">
      <c r="A13" s="45" t="s">
        <v>214</v>
      </c>
      <c r="B13" s="45">
        <v>2</v>
      </c>
      <c r="C13" s="45">
        <v>2</v>
      </c>
      <c r="D13" s="46"/>
      <c r="E13" s="46"/>
    </row>
    <row r="14" spans="1:9" x14ac:dyDescent="0.3">
      <c r="A14" s="45" t="s">
        <v>215</v>
      </c>
      <c r="B14" s="45">
        <v>3</v>
      </c>
      <c r="C14" s="45">
        <f>B14</f>
        <v>3</v>
      </c>
      <c r="D14" s="46">
        <f>ABS(ROUND(SUMIF('Trial Balance'!N:N,F14,'Trial Balance'!H:H),0))</f>
        <v>0</v>
      </c>
      <c r="E14" s="46">
        <f>ABS(ROUND(SUMIF('Trial Balance'!N:N,F14,'Trial Balance'!K:K),0))+G14</f>
        <v>0</v>
      </c>
      <c r="F14" t="str">
        <f>"PL"&amp;C14</f>
        <v>PL3</v>
      </c>
      <c r="H14" s="9">
        <f>SUMIF('Trial Balance'!N:N,F14,'Trial Balance'!H:H)</f>
        <v>0</v>
      </c>
      <c r="I14" s="9">
        <f>SUMIF('Trial Balance'!N:N,F14,'Trial Balance'!K:K)</f>
        <v>0</v>
      </c>
    </row>
    <row r="15" spans="1:9" x14ac:dyDescent="0.3">
      <c r="A15" s="45" t="s">
        <v>216</v>
      </c>
      <c r="B15" s="45">
        <v>4</v>
      </c>
      <c r="C15" s="45">
        <f>B15</f>
        <v>4</v>
      </c>
      <c r="D15" s="46">
        <f>ABS(ROUND(SUMIF('Trial Balance'!N:N,F15,'Trial Balance'!H:H),0))</f>
        <v>0</v>
      </c>
      <c r="E15" s="46">
        <f>ABS(ROUND(SUMIF('Trial Balance'!N:N,F15,'Trial Balance'!K:K),0))+G15</f>
        <v>0</v>
      </c>
      <c r="F15" t="str">
        <f>"PL"&amp;C15</f>
        <v>PL4</v>
      </c>
      <c r="H15" s="9">
        <f>SUMIF('Trial Balance'!N:N,F15,'Trial Balance'!H:H)</f>
        <v>0</v>
      </c>
      <c r="I15" s="9">
        <f>SUMIF('Trial Balance'!N:N,F15,'Trial Balance'!K:K)</f>
        <v>0</v>
      </c>
    </row>
    <row r="16" spans="1:9" x14ac:dyDescent="0.3">
      <c r="A16" s="45" t="s">
        <v>217</v>
      </c>
      <c r="B16" s="45">
        <v>5</v>
      </c>
      <c r="C16" s="45">
        <f>B16</f>
        <v>5</v>
      </c>
      <c r="D16" s="46">
        <f>ABS(ROUND(SUMIF('Trial Balance'!N:N,F16,'Trial Balance'!H:H),0))</f>
        <v>0</v>
      </c>
      <c r="E16" s="46">
        <f>ABS(ROUND(SUMIF('Trial Balance'!N:N,F16,'Trial Balance'!K:K),0))+G16</f>
        <v>0</v>
      </c>
      <c r="F16" t="str">
        <f>"PL"&amp;C16</f>
        <v>PL5</v>
      </c>
      <c r="H16" s="9">
        <f>SUMIF('Trial Balance'!N:N,F16,'Trial Balance'!H:H)</f>
        <v>0</v>
      </c>
      <c r="I16" s="9">
        <f>SUMIF('Trial Balance'!N:N,F16,'Trial Balance'!K:K)</f>
        <v>0</v>
      </c>
    </row>
    <row r="17" spans="1:9" x14ac:dyDescent="0.3">
      <c r="A17" s="45"/>
      <c r="B17" s="45"/>
      <c r="C17" s="45"/>
      <c r="D17" s="46"/>
      <c r="E17" s="46"/>
    </row>
    <row r="18" spans="1:9" x14ac:dyDescent="0.3">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3">
      <c r="A19" s="65" t="s">
        <v>219</v>
      </c>
      <c r="B19" s="45"/>
      <c r="C19" s="45"/>
      <c r="D19" s="46"/>
      <c r="E19" s="46"/>
    </row>
    <row r="20" spans="1:9" x14ac:dyDescent="0.3">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3">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3">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3">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3">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3">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3">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3">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3">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3">
      <c r="A29" s="47" t="s">
        <v>229</v>
      </c>
      <c r="B29" s="47">
        <v>16</v>
      </c>
      <c r="C29" s="47">
        <v>16</v>
      </c>
      <c r="D29" s="48">
        <f>D12+D20-D21+D22+D23+D24+D25+D26</f>
        <v>0</v>
      </c>
      <c r="E29" s="48">
        <f>E12+E20-E21+E22+E23+E24+E25+E26</f>
        <v>0</v>
      </c>
    </row>
    <row r="30" spans="1:9" x14ac:dyDescent="0.3">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3">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3">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3">
      <c r="A33" s="45" t="s">
        <v>233</v>
      </c>
      <c r="B33" s="45">
        <v>20</v>
      </c>
      <c r="C33" s="45">
        <v>20</v>
      </c>
      <c r="D33" s="46">
        <f>ABS(ROUND(SUMIF('Trial Balance'!E:E,"6051",'Trial Balance'!H:H),0))</f>
        <v>0</v>
      </c>
      <c r="E33" s="46">
        <f>ABS(ROUND(SUMIF('Trial Balance'!E:E,"6051",'Trial Balance'!K:K),0))</f>
        <v>0</v>
      </c>
    </row>
    <row r="34" spans="1:9" x14ac:dyDescent="0.3">
      <c r="A34" s="45" t="s">
        <v>234</v>
      </c>
      <c r="B34" s="45">
        <v>21</v>
      </c>
      <c r="C34" s="45">
        <f>B34</f>
        <v>21</v>
      </c>
      <c r="D34" s="46">
        <f>ABS(ROUND(SUMIF('Trial Balance'!E:E,"6053",'Trial Balance'!H:H),0))</f>
        <v>0</v>
      </c>
      <c r="E34" s="46">
        <f>ABS(ROUND(SUMIF('Trial Balance'!E:E,"6053",'Trial Balance'!K:K),0))</f>
        <v>0</v>
      </c>
    </row>
    <row r="35" spans="1:9" x14ac:dyDescent="0.3">
      <c r="A35" s="45" t="s">
        <v>235</v>
      </c>
      <c r="B35" s="45">
        <v>22</v>
      </c>
      <c r="C35" s="45">
        <f>B35</f>
        <v>22</v>
      </c>
      <c r="D35" s="46">
        <f>ABS(ROUND(SUMIF('Trial Balance'!N:N,F35,'Trial Balance'!H:H),0))</f>
        <v>0</v>
      </c>
      <c r="E35" s="46">
        <f>ABS(ROUND(SUMIF('Trial Balance'!N:N,F35,'Trial Balance'!K:K),0))+G35</f>
        <v>0</v>
      </c>
      <c r="F35" t="str">
        <f>"PL"&amp;C35</f>
        <v>PL22</v>
      </c>
      <c r="H35" s="9">
        <f>SUMIF('Trial Balance'!N:N,F35,'Trial Balance'!H:H)</f>
        <v>0</v>
      </c>
      <c r="I35" s="9">
        <f>SUMIF('Trial Balance'!N:N,F35,'Trial Balance'!K:K)</f>
        <v>0</v>
      </c>
    </row>
    <row r="36" spans="1:9" x14ac:dyDescent="0.3">
      <c r="A36" s="45" t="s">
        <v>236</v>
      </c>
      <c r="B36" s="45">
        <v>23</v>
      </c>
      <c r="C36" s="45">
        <f>B36</f>
        <v>23</v>
      </c>
      <c r="D36" s="46">
        <f>ABS(ROUND(SUMIF('Trial Balance'!N:N,F36,'Trial Balance'!H:H),0))</f>
        <v>0</v>
      </c>
      <c r="E36" s="46">
        <f>ABS(ROUND(SUMIF('Trial Balance'!N:N,F36,'Trial Balance'!K:K),0))+G36</f>
        <v>0</v>
      </c>
      <c r="F36" t="str">
        <f>"PL"&amp;C36</f>
        <v>PL23</v>
      </c>
      <c r="H36" s="9">
        <f>SUMIF('Trial Balance'!N:N,F36,'Trial Balance'!H:H)</f>
        <v>0</v>
      </c>
      <c r="I36" s="9">
        <f>SUMIF('Trial Balance'!N:N,F36,'Trial Balance'!K:K)</f>
        <v>0</v>
      </c>
    </row>
    <row r="37" spans="1:9" x14ac:dyDescent="0.3">
      <c r="A37" s="47" t="s">
        <v>237</v>
      </c>
      <c r="B37" s="47">
        <v>24</v>
      </c>
      <c r="C37" s="47">
        <v>24</v>
      </c>
      <c r="D37" s="48">
        <f>D38+D39</f>
        <v>0</v>
      </c>
      <c r="E37" s="48">
        <f>E38+E39</f>
        <v>0</v>
      </c>
    </row>
    <row r="38" spans="1:9" x14ac:dyDescent="0.3">
      <c r="A38" s="45" t="s">
        <v>238</v>
      </c>
      <c r="B38" s="45">
        <v>25</v>
      </c>
      <c r="C38" s="45">
        <f>B38</f>
        <v>25</v>
      </c>
      <c r="D38" s="46">
        <f>ABS(ROUND(SUMIF('Trial Balance'!N:N,F38,'Trial Balance'!H:H),0))</f>
        <v>0</v>
      </c>
      <c r="E38" s="46">
        <f>ABS(ROUND(SUMIF('Trial Balance'!N:N,F38,'Trial Balance'!K:K),0))+G38</f>
        <v>0</v>
      </c>
      <c r="F38" t="str">
        <f>"PL"&amp;C38</f>
        <v>PL25</v>
      </c>
      <c r="H38" s="9">
        <f>SUMIF('Trial Balance'!N:N,F38,'Trial Balance'!H:H)</f>
        <v>0</v>
      </c>
      <c r="I38" s="9">
        <f>SUMIF('Trial Balance'!N:N,F38,'Trial Balance'!K:K)</f>
        <v>0</v>
      </c>
    </row>
    <row r="39" spans="1:9" x14ac:dyDescent="0.3">
      <c r="A39" s="45" t="s">
        <v>239</v>
      </c>
      <c r="B39" s="45">
        <v>26</v>
      </c>
      <c r="C39" s="45">
        <f>B39</f>
        <v>26</v>
      </c>
      <c r="D39" s="46">
        <f>ABS(ROUND(SUMIF('Trial Balance'!N:N,F39,'Trial Balance'!H:H),0))</f>
        <v>0</v>
      </c>
      <c r="E39" s="46">
        <f>ABS(ROUND(SUMIF('Trial Balance'!N:N,F39,'Trial Balance'!K:K),0))+G39</f>
        <v>0</v>
      </c>
      <c r="F39" t="str">
        <f>"PL"&amp;C39</f>
        <v>PL26</v>
      </c>
      <c r="H39" s="9">
        <f>SUMIF('Trial Balance'!N:N,F39,'Trial Balance'!H:H)</f>
        <v>0</v>
      </c>
      <c r="I39" s="9">
        <f>SUMIF('Trial Balance'!N:N,F39,'Trial Balance'!K:K)</f>
        <v>0</v>
      </c>
    </row>
    <row r="40" spans="1:9" x14ac:dyDescent="0.3">
      <c r="A40" s="47" t="s">
        <v>240</v>
      </c>
      <c r="B40" s="47">
        <v>27</v>
      </c>
      <c r="C40" s="47">
        <f>B40</f>
        <v>27</v>
      </c>
      <c r="D40" s="48">
        <f>D41-D42</f>
        <v>0</v>
      </c>
      <c r="E40" s="48">
        <f>E41-E42</f>
        <v>0</v>
      </c>
    </row>
    <row r="41" spans="1:9" x14ac:dyDescent="0.3">
      <c r="A41" s="45" t="s">
        <v>241</v>
      </c>
      <c r="B41" s="45">
        <v>28</v>
      </c>
      <c r="C41" s="45">
        <f>B41</f>
        <v>28</v>
      </c>
      <c r="D41" s="46">
        <f>ABS(ROUND(SUMIF('Trial Balance'!N:N,F41,'Trial Balance'!H:H),0))</f>
        <v>0</v>
      </c>
      <c r="E41" s="46">
        <f>ABS(ROUND(SUMIF('Trial Balance'!N:N,F41,'Trial Balance'!K:K),0))+G41</f>
        <v>0</v>
      </c>
      <c r="F41" t="str">
        <f>"PL"&amp;C41</f>
        <v>PL28</v>
      </c>
      <c r="H41" s="9">
        <f>SUMIF('Trial Balance'!N:N,F41,'Trial Balance'!H:H)</f>
        <v>0</v>
      </c>
      <c r="I41" s="9">
        <f>SUMIF('Trial Balance'!N:N,F41,'Trial Balance'!K:K)</f>
        <v>0</v>
      </c>
    </row>
    <row r="42" spans="1:9" x14ac:dyDescent="0.3">
      <c r="A42" s="45" t="s">
        <v>242</v>
      </c>
      <c r="B42" s="45">
        <v>29</v>
      </c>
      <c r="C42" s="45">
        <f>B42</f>
        <v>29</v>
      </c>
      <c r="D42" s="46">
        <f>ABS(ROUND(SUMIF('Trial Balance'!N:N,F42,'Trial Balance'!H:H),0))</f>
        <v>0</v>
      </c>
      <c r="E42" s="46">
        <f>ABS(ROUND(SUMIF('Trial Balance'!N:N,F42,'Trial Balance'!K:K),0))+G42</f>
        <v>0</v>
      </c>
      <c r="F42" t="str">
        <f>"PL"&amp;C42</f>
        <v>PL29</v>
      </c>
      <c r="H42" s="9">
        <f>SUMIF('Trial Balance'!N:N,F42,'Trial Balance'!H:H)</f>
        <v>0</v>
      </c>
      <c r="I42" s="9">
        <f>SUMIF('Trial Balance'!N:N,F42,'Trial Balance'!K:K)</f>
        <v>0</v>
      </c>
    </row>
    <row r="43" spans="1:9" x14ac:dyDescent="0.3">
      <c r="A43" s="47" t="s">
        <v>243</v>
      </c>
      <c r="B43" s="47">
        <v>30</v>
      </c>
      <c r="C43" s="47">
        <v>30</v>
      </c>
      <c r="D43" s="48">
        <f>D44-D45</f>
        <v>0</v>
      </c>
      <c r="E43" s="48">
        <f>E44-E45</f>
        <v>0</v>
      </c>
    </row>
    <row r="44" spans="1:9" x14ac:dyDescent="0.3">
      <c r="A44" s="45" t="s">
        <v>244</v>
      </c>
      <c r="B44" s="45">
        <v>31</v>
      </c>
      <c r="C44" s="45">
        <f>B44</f>
        <v>31</v>
      </c>
      <c r="D44" s="46">
        <f>ABS(ROUND(SUMIF('Trial Balance'!N:N,F44,'Trial Balance'!H:H),0))</f>
        <v>0</v>
      </c>
      <c r="E44" s="46">
        <f>ABS(ROUND(SUMIF('Trial Balance'!N:N,F44,'Trial Balance'!K:K),0))+G44</f>
        <v>0</v>
      </c>
      <c r="F44" t="str">
        <f>"PL"&amp;C44</f>
        <v>PL31</v>
      </c>
      <c r="H44" s="9">
        <f>SUMIF('Trial Balance'!N:N,F44,'Trial Balance'!H:H)</f>
        <v>0</v>
      </c>
      <c r="I44" s="9">
        <f>SUMIF('Trial Balance'!N:N,F44,'Trial Balance'!K:K)</f>
        <v>0</v>
      </c>
    </row>
    <row r="45" spans="1:9" x14ac:dyDescent="0.3">
      <c r="A45" s="45" t="s">
        <v>245</v>
      </c>
      <c r="B45" s="45">
        <v>32</v>
      </c>
      <c r="C45" s="45">
        <f>B45</f>
        <v>32</v>
      </c>
      <c r="D45" s="46">
        <f>ABS(ROUND(SUMIF('Trial Balance'!N:N,F45,'Trial Balance'!H:H),0))</f>
        <v>0</v>
      </c>
      <c r="E45" s="46">
        <f>ABS(ROUND(SUMIF('Trial Balance'!N:N,F45,'Trial Balance'!K:K),0))+G45</f>
        <v>0</v>
      </c>
      <c r="F45" t="str">
        <f>"PL"&amp;C45</f>
        <v>PL32</v>
      </c>
      <c r="H45" s="9">
        <f>SUMIF('Trial Balance'!N:N,F45,'Trial Balance'!H:H)</f>
        <v>0</v>
      </c>
      <c r="I45" s="9">
        <f>SUMIF('Trial Balance'!N:N,F45,'Trial Balance'!K:K)</f>
        <v>0</v>
      </c>
    </row>
    <row r="46" spans="1:9" x14ac:dyDescent="0.3">
      <c r="A46" s="47" t="s">
        <v>246</v>
      </c>
      <c r="B46" s="47">
        <v>33</v>
      </c>
      <c r="C46" s="47">
        <v>33</v>
      </c>
      <c r="D46" s="48">
        <f>SUM(D47:D52)</f>
        <v>0</v>
      </c>
      <c r="E46" s="48">
        <f>SUM(E47:E52)</f>
        <v>0</v>
      </c>
    </row>
    <row r="47" spans="1:9" x14ac:dyDescent="0.3">
      <c r="A47" s="45" t="s">
        <v>247</v>
      </c>
      <c r="B47" s="45">
        <v>34</v>
      </c>
      <c r="C47" s="45">
        <f t="shared" ref="C47:C52" si="1">B47</f>
        <v>34</v>
      </c>
      <c r="D47" s="46">
        <f>ABS(ROUND(SUMIF('Trial Balance'!N:N,F47,'Trial Balance'!H:H),0))</f>
        <v>0</v>
      </c>
      <c r="E47" s="46">
        <f>ABS(ROUND(SUMIF('Trial Balance'!N:N,F47,'Trial Balance'!K:K),0))+G47</f>
        <v>0</v>
      </c>
      <c r="F47" t="str">
        <f t="shared" ref="F47:F52" si="2">"PL"&amp;C47</f>
        <v>PL34</v>
      </c>
      <c r="H47" s="9">
        <f>SUMIF('Trial Balance'!N:N,F47,'Trial Balance'!H:H)</f>
        <v>0</v>
      </c>
      <c r="I47" s="9">
        <f>SUMIF('Trial Balance'!N:N,F47,'Trial Balance'!K:K)</f>
        <v>0</v>
      </c>
    </row>
    <row r="48" spans="1:9" x14ac:dyDescent="0.3">
      <c r="A48" s="45" t="s">
        <v>248</v>
      </c>
      <c r="B48" s="45">
        <f>B47+1</f>
        <v>35</v>
      </c>
      <c r="C48" s="45">
        <f t="shared" si="1"/>
        <v>35</v>
      </c>
      <c r="D48" s="46">
        <f>ABS(ROUND(SUMIF('Trial Balance'!N:N,F48,'Trial Balance'!H:H),0))</f>
        <v>0</v>
      </c>
      <c r="E48" s="46">
        <f>ABS(ROUND(SUMIF('Trial Balance'!N:N,F48,'Trial Balance'!K:K),0))+G48</f>
        <v>0</v>
      </c>
      <c r="F48" t="str">
        <f t="shared" si="2"/>
        <v>PL35</v>
      </c>
      <c r="H48" s="9">
        <f>SUMIF('Trial Balance'!N:N,F48,'Trial Balance'!H:H)</f>
        <v>0</v>
      </c>
      <c r="I48" s="9">
        <f>SUMIF('Trial Balance'!N:N,F48,'Trial Balance'!K:K)</f>
        <v>0</v>
      </c>
    </row>
    <row r="49" spans="1:9" x14ac:dyDescent="0.3">
      <c r="A49" s="45" t="s">
        <v>249</v>
      </c>
      <c r="B49" s="45">
        <f>B48+1</f>
        <v>36</v>
      </c>
      <c r="C49" s="45">
        <f t="shared" si="1"/>
        <v>36</v>
      </c>
      <c r="D49" s="46">
        <f>ABS(ROUND(SUMIF('Trial Balance'!N:N,F49,'Trial Balance'!H:H),0))</f>
        <v>0</v>
      </c>
      <c r="E49" s="46">
        <f>ABS(ROUND(SUMIF('Trial Balance'!N:N,F49,'Trial Balance'!K:K),0))+G49</f>
        <v>0</v>
      </c>
      <c r="F49" t="str">
        <f t="shared" si="2"/>
        <v>PL36</v>
      </c>
      <c r="H49" s="9">
        <f>SUMIF('Trial Balance'!N:N,F49,'Trial Balance'!H:H)</f>
        <v>0</v>
      </c>
      <c r="I49" s="9">
        <f>SUMIF('Trial Balance'!N:N,F49,'Trial Balance'!K:K)</f>
        <v>0</v>
      </c>
    </row>
    <row r="50" spans="1:9" x14ac:dyDescent="0.3">
      <c r="A50" s="45" t="s">
        <v>250</v>
      </c>
      <c r="B50" s="45">
        <f>B49+1</f>
        <v>37</v>
      </c>
      <c r="C50" s="45">
        <f t="shared" si="1"/>
        <v>37</v>
      </c>
      <c r="D50" s="46">
        <f>ABS(ROUND(SUMIF('Trial Balance'!N:N,F50,'Trial Balance'!H:H),0))</f>
        <v>0</v>
      </c>
      <c r="E50" s="46">
        <f>ABS(ROUND(SUMIF('Trial Balance'!N:N,F50,'Trial Balance'!K:K),0))+G50</f>
        <v>0</v>
      </c>
      <c r="F50" t="str">
        <f t="shared" si="2"/>
        <v>PL37</v>
      </c>
      <c r="H50" s="9">
        <f>SUMIF('Trial Balance'!N:N,F50,'Trial Balance'!H:H)</f>
        <v>0</v>
      </c>
      <c r="I50" s="9">
        <f>SUMIF('Trial Balance'!N:N,F50,'Trial Balance'!K:K)</f>
        <v>0</v>
      </c>
    </row>
    <row r="51" spans="1:9" x14ac:dyDescent="0.3">
      <c r="A51" s="45" t="s">
        <v>251</v>
      </c>
      <c r="B51" s="45">
        <f>B50+1</f>
        <v>38</v>
      </c>
      <c r="C51" s="45">
        <f t="shared" si="1"/>
        <v>38</v>
      </c>
      <c r="D51" s="46">
        <f>ABS(ROUND(SUMIF('Trial Balance'!N:N,F51,'Trial Balance'!H:H),0))</f>
        <v>0</v>
      </c>
      <c r="E51" s="46">
        <f>ABS(ROUND(SUMIF('Trial Balance'!N:N,F51,'Trial Balance'!K:K),0))+G51</f>
        <v>0</v>
      </c>
      <c r="F51" t="str">
        <f t="shared" si="2"/>
        <v>PL38</v>
      </c>
      <c r="H51" s="9">
        <f>SUMIF('Trial Balance'!N:N,F51,'Trial Balance'!H:H)</f>
        <v>0</v>
      </c>
      <c r="I51" s="9">
        <f>SUMIF('Trial Balance'!N:N,F51,'Trial Balance'!K:K)</f>
        <v>0</v>
      </c>
    </row>
    <row r="52" spans="1:9" x14ac:dyDescent="0.3">
      <c r="A52" s="45" t="s">
        <v>252</v>
      </c>
      <c r="B52" s="45">
        <f>B51+1</f>
        <v>39</v>
      </c>
      <c r="C52" s="45">
        <f t="shared" si="1"/>
        <v>39</v>
      </c>
      <c r="D52" s="46">
        <f>ABS(ROUND(SUMIF('Trial Balance'!N:N,F52,'Trial Balance'!H:H),0))</f>
        <v>0</v>
      </c>
      <c r="E52" s="46">
        <f>ABS(ROUND(SUMIF('Trial Balance'!N:N,F52,'Trial Balance'!K:K),0))+G52</f>
        <v>0</v>
      </c>
      <c r="F52" t="str">
        <f t="shared" si="2"/>
        <v>PL39</v>
      </c>
      <c r="H52" s="9">
        <f>SUMIF('Trial Balance'!N:N,F52,'Trial Balance'!H:H)</f>
        <v>0</v>
      </c>
      <c r="I52" s="9">
        <f>SUMIF('Trial Balance'!N:N,F52,'Trial Balance'!K:K)</f>
        <v>0</v>
      </c>
    </row>
    <row r="53" spans="1:9" x14ac:dyDescent="0.3">
      <c r="A53" s="45"/>
      <c r="B53" s="45"/>
      <c r="C53" s="45"/>
      <c r="D53" s="46"/>
      <c r="E53" s="46"/>
    </row>
    <row r="54" spans="1:9" x14ac:dyDescent="0.3">
      <c r="A54" s="47" t="s">
        <v>253</v>
      </c>
      <c r="B54" s="47">
        <v>40</v>
      </c>
      <c r="C54" s="47">
        <f>B54</f>
        <v>40</v>
      </c>
      <c r="D54" s="48">
        <f>D55-D56</f>
        <v>0</v>
      </c>
      <c r="E54" s="48">
        <f>E55-E56</f>
        <v>0</v>
      </c>
    </row>
    <row r="55" spans="1:9" x14ac:dyDescent="0.3">
      <c r="A55" s="45" t="s">
        <v>254</v>
      </c>
      <c r="B55" s="45">
        <v>41</v>
      </c>
      <c r="C55" s="45">
        <f>B55</f>
        <v>41</v>
      </c>
      <c r="D55" s="46">
        <f>ABS(ROUND(SUMIF('Trial Balance'!N:N,F55,'Trial Balance'!H:H),0))</f>
        <v>0</v>
      </c>
      <c r="E55" s="46">
        <f>ABS(ROUND(SUMIF('Trial Balance'!N:N,F55,'Trial Balance'!K:K),0))+G55</f>
        <v>0</v>
      </c>
      <c r="F55" t="str">
        <f>"PL"&amp;C55</f>
        <v>PL41</v>
      </c>
      <c r="H55" s="9">
        <f>SUMIF('Trial Balance'!N:N,F55,'Trial Balance'!H:H)</f>
        <v>0</v>
      </c>
      <c r="I55" s="9">
        <f>SUMIF('Trial Balance'!N:N,F55,'Trial Balance'!K:K)</f>
        <v>0</v>
      </c>
    </row>
    <row r="56" spans="1:9" x14ac:dyDescent="0.3">
      <c r="A56" s="45" t="s">
        <v>255</v>
      </c>
      <c r="B56" s="45">
        <v>42</v>
      </c>
      <c r="C56" s="45">
        <f>B56</f>
        <v>42</v>
      </c>
      <c r="D56" s="46">
        <f>ABS(ROUND(SUMIF('Trial Balance'!N:N,F56,'Trial Balance'!H:H),0))</f>
        <v>0</v>
      </c>
      <c r="E56" s="46">
        <f>ABS(ROUND(SUMIF('Trial Balance'!N:N,F56,'Trial Balance'!K:K),0))+G56</f>
        <v>0</v>
      </c>
      <c r="F56" t="str">
        <f>"PL"&amp;C56</f>
        <v>PL42</v>
      </c>
      <c r="H56" s="9">
        <f>SUMIF('Trial Balance'!N:N,F56,'Trial Balance'!H:H)</f>
        <v>0</v>
      </c>
      <c r="I56" s="9">
        <f>SUMIF('Trial Balance'!N:N,F56,'Trial Balance'!K:K)</f>
        <v>0</v>
      </c>
    </row>
    <row r="57" spans="1:9" x14ac:dyDescent="0.3">
      <c r="A57" s="47" t="s">
        <v>256</v>
      </c>
      <c r="B57" s="47">
        <v>43</v>
      </c>
      <c r="C57" s="47">
        <v>43</v>
      </c>
      <c r="D57" s="48">
        <f>SUM(D30:D32)+D35-D36+D37+D40+D43+D46+D54</f>
        <v>0</v>
      </c>
      <c r="E57" s="48">
        <f>SUM(E30:E32)+E35-E36+E37+E40+E43+E46+E54</f>
        <v>0</v>
      </c>
    </row>
    <row r="58" spans="1:9" x14ac:dyDescent="0.3">
      <c r="A58" s="45" t="s">
        <v>257</v>
      </c>
      <c r="B58" s="45"/>
      <c r="C58" s="45"/>
      <c r="D58" s="46"/>
      <c r="E58" s="46"/>
    </row>
    <row r="59" spans="1:9" x14ac:dyDescent="0.3">
      <c r="A59" s="47" t="s">
        <v>258</v>
      </c>
      <c r="B59" s="47">
        <v>44</v>
      </c>
      <c r="C59" s="47">
        <v>44</v>
      </c>
      <c r="D59" s="48">
        <f>IF((D57-D29)&lt;0,-(D57-D29),0)</f>
        <v>0</v>
      </c>
      <c r="E59" s="48">
        <f>IF((E57-E29)&lt;0,-(E57-E29),0)</f>
        <v>0</v>
      </c>
    </row>
    <row r="60" spans="1:9" x14ac:dyDescent="0.3">
      <c r="A60" s="47" t="s">
        <v>259</v>
      </c>
      <c r="B60" s="47">
        <v>45</v>
      </c>
      <c r="C60" s="47">
        <v>45</v>
      </c>
      <c r="D60" s="48">
        <f>IF(D59=0,D57-D29,0)</f>
        <v>0</v>
      </c>
      <c r="E60" s="48">
        <f>IF(E59=0,E57-E29,0)</f>
        <v>0</v>
      </c>
    </row>
    <row r="61" spans="1:9" x14ac:dyDescent="0.3">
      <c r="A61" s="45" t="s">
        <v>260</v>
      </c>
      <c r="B61" s="45">
        <f t="shared" ref="B61:B67" si="3">B60+1</f>
        <v>46</v>
      </c>
      <c r="C61" s="45">
        <f t="shared" ref="C61:C75" si="4">B61</f>
        <v>46</v>
      </c>
      <c r="D61" s="46">
        <f>ABS(ROUND(SUMIF('Trial Balance'!N:N,F61,'Trial Balance'!H:H),0))</f>
        <v>0</v>
      </c>
      <c r="E61" s="46">
        <f>ABS(ROUND(SUMIF('Trial Balance'!N:N,F61,'Trial Balance'!K:K),0))+G61</f>
        <v>0</v>
      </c>
      <c r="F61" t="str">
        <f t="shared" ref="F61:F67" si="5">"PL"&amp;C61</f>
        <v>PL46</v>
      </c>
      <c r="H61" s="9">
        <f>SUMIF('Trial Balance'!N:N,F61,'Trial Balance'!H:H)</f>
        <v>0</v>
      </c>
      <c r="I61" s="9">
        <f>SUMIF('Trial Balance'!N:N,F61,'Trial Balance'!K:K)</f>
        <v>0</v>
      </c>
    </row>
    <row r="62" spans="1:9" x14ac:dyDescent="0.3">
      <c r="A62" s="45" t="s">
        <v>261</v>
      </c>
      <c r="B62" s="45">
        <f t="shared" si="3"/>
        <v>47</v>
      </c>
      <c r="C62" s="45">
        <f t="shared" si="4"/>
        <v>47</v>
      </c>
      <c r="D62" s="46">
        <f>ABS(ROUND(SUMIF('Trial Balance'!N:N,F62,'Trial Balance'!H:H),0))</f>
        <v>0</v>
      </c>
      <c r="E62" s="46">
        <f>ABS(ROUND(SUMIF('Trial Balance'!N:N,F62,'Trial Balance'!K:K),0))+G62</f>
        <v>0</v>
      </c>
      <c r="F62" t="str">
        <f t="shared" si="5"/>
        <v>PL47</v>
      </c>
      <c r="H62" s="9">
        <f>SUMIF('Trial Balance'!N:N,F62,'Trial Balance'!H:H)</f>
        <v>0</v>
      </c>
      <c r="I62" s="9">
        <f>SUMIF('Trial Balance'!N:N,F62,'Trial Balance'!K:K)</f>
        <v>0</v>
      </c>
    </row>
    <row r="63" spans="1:9" x14ac:dyDescent="0.3">
      <c r="A63" s="45" t="s">
        <v>262</v>
      </c>
      <c r="B63" s="45">
        <f t="shared" si="3"/>
        <v>48</v>
      </c>
      <c r="C63" s="45">
        <f t="shared" si="4"/>
        <v>48</v>
      </c>
      <c r="D63" s="46">
        <f>ABS(ROUND(SUMIF('Trial Balance'!N:N,F63,'Trial Balance'!H:H),0))</f>
        <v>0</v>
      </c>
      <c r="E63" s="46">
        <f>ABS(ROUND(SUMIF('Trial Balance'!N:N,F63,'Trial Balance'!K:K),0))+G63</f>
        <v>0</v>
      </c>
      <c r="F63" t="str">
        <f t="shared" si="5"/>
        <v>PL48</v>
      </c>
      <c r="H63" s="9">
        <f>SUMIF('Trial Balance'!N:N,F63,'Trial Balance'!H:H)</f>
        <v>0</v>
      </c>
      <c r="I63" s="9">
        <f>SUMIF('Trial Balance'!N:N,F63,'Trial Balance'!K:K)</f>
        <v>0</v>
      </c>
    </row>
    <row r="64" spans="1:9" x14ac:dyDescent="0.3">
      <c r="A64" s="45" t="s">
        <v>261</v>
      </c>
      <c r="B64" s="45">
        <f t="shared" si="3"/>
        <v>49</v>
      </c>
      <c r="C64" s="45">
        <f t="shared" si="4"/>
        <v>49</v>
      </c>
      <c r="D64" s="46">
        <f>ABS(ROUND(SUMIF('Trial Balance'!N:N,F64,'Trial Balance'!H:H),0))</f>
        <v>0</v>
      </c>
      <c r="E64" s="46">
        <f>ABS(ROUND(SUMIF('Trial Balance'!N:N,F64,'Trial Balance'!K:K),0))+G64</f>
        <v>0</v>
      </c>
      <c r="F64" t="str">
        <f t="shared" si="5"/>
        <v>PL49</v>
      </c>
      <c r="H64" s="9">
        <f>SUMIF('Trial Balance'!N:N,F64,'Trial Balance'!H:H)</f>
        <v>0</v>
      </c>
      <c r="I64" s="9">
        <f>SUMIF('Trial Balance'!N:N,F64,'Trial Balance'!K:K)</f>
        <v>0</v>
      </c>
    </row>
    <row r="65" spans="1:9" x14ac:dyDescent="0.3">
      <c r="A65" s="45" t="s">
        <v>263</v>
      </c>
      <c r="B65" s="45">
        <f t="shared" si="3"/>
        <v>50</v>
      </c>
      <c r="C65" s="45">
        <f t="shared" si="4"/>
        <v>50</v>
      </c>
      <c r="D65" s="46">
        <f>ABS(ROUND(SUMIF('Trial Balance'!N:N,F65,'Trial Balance'!H:H),0))</f>
        <v>0</v>
      </c>
      <c r="E65" s="46">
        <f>ABS(ROUND(SUMIF('Trial Balance'!N:N,F65,'Trial Balance'!K:K),0))+G65</f>
        <v>0</v>
      </c>
      <c r="F65" t="str">
        <f t="shared" si="5"/>
        <v>PL50</v>
      </c>
      <c r="H65" s="9">
        <f>SUMIF('Trial Balance'!N:N,F65,'Trial Balance'!H:H)</f>
        <v>0</v>
      </c>
      <c r="I65" s="9">
        <f>SUMIF('Trial Balance'!N:N,F65,'Trial Balance'!K:K)</f>
        <v>0</v>
      </c>
    </row>
    <row r="66" spans="1:9" x14ac:dyDescent="0.3">
      <c r="A66" s="45" t="s">
        <v>264</v>
      </c>
      <c r="B66" s="45">
        <f t="shared" si="3"/>
        <v>51</v>
      </c>
      <c r="C66" s="45">
        <f t="shared" si="4"/>
        <v>51</v>
      </c>
      <c r="D66" s="46">
        <f>ABS(ROUND(SUMIF('Trial Balance'!N:N,F66,'Trial Balance'!H:H),0))</f>
        <v>0</v>
      </c>
      <c r="E66" s="46">
        <f>ABS(ROUND(SUMIF('Trial Balance'!N:N,F66,'Trial Balance'!K:K),0))+G66</f>
        <v>0</v>
      </c>
      <c r="F66" t="str">
        <f t="shared" si="5"/>
        <v>PL51</v>
      </c>
      <c r="H66" s="9">
        <f>SUMIF('Trial Balance'!N:N,F66,'Trial Balance'!H:H)</f>
        <v>0</v>
      </c>
      <c r="I66" s="9">
        <f>SUMIF('Trial Balance'!N:N,F66,'Trial Balance'!K:K)</f>
        <v>0</v>
      </c>
    </row>
    <row r="67" spans="1:9" x14ac:dyDescent="0.3">
      <c r="A67" s="45" t="s">
        <v>265</v>
      </c>
      <c r="B67" s="45">
        <f t="shared" si="3"/>
        <v>52</v>
      </c>
      <c r="C67" s="45">
        <f t="shared" si="4"/>
        <v>52</v>
      </c>
      <c r="D67" s="46">
        <f>ABS(ROUND(SUMIF('Trial Balance'!N:N,F67,'Trial Balance'!H:H),0))</f>
        <v>0</v>
      </c>
      <c r="E67" s="46">
        <f>ABS(ROUND(SUMIF('Trial Balance'!N:N,F67,'Trial Balance'!K:K),0))+G67</f>
        <v>0</v>
      </c>
      <c r="F67" t="str">
        <f t="shared" si="5"/>
        <v>PL52</v>
      </c>
      <c r="H67" s="9">
        <f>SUMIF('Trial Balance'!N:N,F67,'Trial Balance'!H:H)</f>
        <v>0</v>
      </c>
      <c r="I67" s="9">
        <f>SUMIF('Trial Balance'!N:N,F67,'Trial Balance'!K:K)</f>
        <v>0</v>
      </c>
    </row>
    <row r="68" spans="1:9" x14ac:dyDescent="0.3">
      <c r="A68" s="47" t="s">
        <v>266</v>
      </c>
      <c r="B68" s="47">
        <v>53</v>
      </c>
      <c r="C68" s="47">
        <f t="shared" si="4"/>
        <v>53</v>
      </c>
      <c r="D68" s="48">
        <f>D61+D63+D65+D66</f>
        <v>0</v>
      </c>
      <c r="E68" s="48">
        <f>E61+E63+E65+E66</f>
        <v>0</v>
      </c>
    </row>
    <row r="69" spans="1:9" ht="36" customHeight="1" x14ac:dyDescent="0.3">
      <c r="A69" s="66" t="s">
        <v>267</v>
      </c>
      <c r="B69" s="47">
        <v>54</v>
      </c>
      <c r="C69" s="47">
        <f t="shared" si="4"/>
        <v>54</v>
      </c>
      <c r="D69" s="48">
        <f>D70-D71</f>
        <v>0</v>
      </c>
      <c r="E69" s="48">
        <f>E70-E71</f>
        <v>0</v>
      </c>
    </row>
    <row r="70" spans="1:9" x14ac:dyDescent="0.3">
      <c r="A70" s="45" t="s">
        <v>268</v>
      </c>
      <c r="B70" s="45">
        <f>B69+1</f>
        <v>55</v>
      </c>
      <c r="C70" s="45">
        <f t="shared" si="4"/>
        <v>55</v>
      </c>
      <c r="D70" s="46">
        <f>ABS(ROUND(SUMIF('Trial Balance'!N:N,F70,'Trial Balance'!H:H),0))</f>
        <v>0</v>
      </c>
      <c r="E70" s="46">
        <f>ABS(ROUND(SUMIF('Trial Balance'!N:N,F70,'Trial Balance'!K:K),0))+G70</f>
        <v>0</v>
      </c>
      <c r="F70" t="str">
        <f>"PL"&amp;C70</f>
        <v>PL55</v>
      </c>
      <c r="H70" s="9">
        <f>SUMIF('Trial Balance'!N:N,F70,'Trial Balance'!H:H)</f>
        <v>0</v>
      </c>
      <c r="I70" s="9">
        <f>SUMIF('Trial Balance'!N:N,F70,'Trial Balance'!K:K)</f>
        <v>0</v>
      </c>
    </row>
    <row r="71" spans="1:9" x14ac:dyDescent="0.3">
      <c r="A71" s="45" t="s">
        <v>269</v>
      </c>
      <c r="B71" s="45">
        <f>B70+1</f>
        <v>56</v>
      </c>
      <c r="C71" s="45">
        <f t="shared" si="4"/>
        <v>56</v>
      </c>
      <c r="D71" s="46">
        <f>ABS(ROUND(SUMIF('Trial Balance'!N:N,F71,'Trial Balance'!H:H),0))</f>
        <v>0</v>
      </c>
      <c r="E71" s="46">
        <f>ABS(ROUND(SUMIF('Trial Balance'!N:N,F71,'Trial Balance'!K:K),0))+G71</f>
        <v>0</v>
      </c>
      <c r="F71" t="str">
        <f>"PL"&amp;C71</f>
        <v>PL56</v>
      </c>
      <c r="H71" s="9">
        <f>SUMIF('Trial Balance'!N:N,F71,'Trial Balance'!H:H)</f>
        <v>0</v>
      </c>
      <c r="I71" s="9">
        <f>SUMIF('Trial Balance'!N:N,F71,'Trial Balance'!K:K)</f>
        <v>0</v>
      </c>
    </row>
    <row r="72" spans="1:9" x14ac:dyDescent="0.3">
      <c r="A72" s="45" t="s">
        <v>270</v>
      </c>
      <c r="B72" s="45">
        <f>B71+1</f>
        <v>57</v>
      </c>
      <c r="C72" s="45">
        <f t="shared" si="4"/>
        <v>57</v>
      </c>
      <c r="D72" s="46">
        <f>ABS(ROUND(SUMIF('Trial Balance'!N:N,F72,'Trial Balance'!H:H),0))</f>
        <v>0</v>
      </c>
      <c r="E72" s="46">
        <f>ABS(ROUND(SUMIF('Trial Balance'!N:N,F72,'Trial Balance'!K:K),0))+G72</f>
        <v>0</v>
      </c>
      <c r="F72" t="str">
        <f>"PL"&amp;C72</f>
        <v>PL57</v>
      </c>
      <c r="H72" s="9">
        <f>SUMIF('Trial Balance'!N:N,F72,'Trial Balance'!H:H)</f>
        <v>0</v>
      </c>
      <c r="I72" s="9">
        <f>SUMIF('Trial Balance'!N:N,F72,'Trial Balance'!K:K)</f>
        <v>0</v>
      </c>
    </row>
    <row r="73" spans="1:9" x14ac:dyDescent="0.3">
      <c r="A73" s="45" t="s">
        <v>271</v>
      </c>
      <c r="B73" s="45">
        <f>B72+1</f>
        <v>58</v>
      </c>
      <c r="C73" s="45">
        <f t="shared" si="4"/>
        <v>58</v>
      </c>
      <c r="D73" s="46">
        <f>ABS(ROUND(SUMIF('Trial Balance'!N:N,F73,'Trial Balance'!H:H),0))</f>
        <v>0</v>
      </c>
      <c r="E73" s="46">
        <f>ABS(ROUND(SUMIF('Trial Balance'!N:N,F73,'Trial Balance'!K:K),0))+G73</f>
        <v>0</v>
      </c>
      <c r="F73" t="str">
        <f>"PL"&amp;C73</f>
        <v>PL58</v>
      </c>
      <c r="H73" s="9">
        <f>SUMIF('Trial Balance'!N:N,F73,'Trial Balance'!H:H)</f>
        <v>0</v>
      </c>
      <c r="I73" s="9">
        <f>SUMIF('Trial Balance'!N:N,F73,'Trial Balance'!K:K)</f>
        <v>0</v>
      </c>
    </row>
    <row r="74" spans="1:9" x14ac:dyDescent="0.3">
      <c r="A74" s="45" t="s">
        <v>272</v>
      </c>
      <c r="B74" s="45">
        <f>B73+1</f>
        <v>59</v>
      </c>
      <c r="C74" s="45">
        <f t="shared" si="4"/>
        <v>59</v>
      </c>
      <c r="D74" s="46">
        <f>ABS(ROUND(SUMIF('Trial Balance'!N:N,F74,'Trial Balance'!H:H),0))</f>
        <v>0</v>
      </c>
      <c r="E74" s="46">
        <f>ABS(ROUND(SUMIF('Trial Balance'!N:N,F74,'Trial Balance'!K:K),0))+G74</f>
        <v>0</v>
      </c>
      <c r="F74" t="str">
        <f>"PL"&amp;C74</f>
        <v>PL59</v>
      </c>
      <c r="H74" s="9">
        <f>SUMIF('Trial Balance'!N:N,F74,'Trial Balance'!H:H)</f>
        <v>0</v>
      </c>
      <c r="I74" s="9">
        <f>SUMIF('Trial Balance'!N:N,F74,'Trial Balance'!K:K)</f>
        <v>0</v>
      </c>
    </row>
    <row r="75" spans="1:9" x14ac:dyDescent="0.3">
      <c r="A75" s="47" t="s">
        <v>273</v>
      </c>
      <c r="B75" s="47">
        <v>60</v>
      </c>
      <c r="C75" s="47">
        <f t="shared" si="4"/>
        <v>60</v>
      </c>
      <c r="D75" s="48">
        <f>D69+D72+D74</f>
        <v>0</v>
      </c>
      <c r="E75" s="48">
        <f>E69+E72+E74</f>
        <v>0</v>
      </c>
    </row>
    <row r="76" spans="1:9" x14ac:dyDescent="0.3">
      <c r="A76" s="45" t="s">
        <v>274</v>
      </c>
      <c r="B76" s="45"/>
      <c r="C76" s="45"/>
      <c r="D76" s="46"/>
      <c r="E76" s="46"/>
    </row>
    <row r="77" spans="1:9" x14ac:dyDescent="0.3">
      <c r="A77" s="47" t="s">
        <v>275</v>
      </c>
      <c r="B77" s="47">
        <v>61</v>
      </c>
      <c r="C77" s="47">
        <f>B77</f>
        <v>61</v>
      </c>
      <c r="D77" s="48">
        <f>IF((D75-D68)&lt;0,-(D75-D68),0)</f>
        <v>0</v>
      </c>
      <c r="E77" s="48">
        <f>IF((E75-E68)&lt;0,-(E75-E68),0)</f>
        <v>0</v>
      </c>
    </row>
    <row r="78" spans="1:9" x14ac:dyDescent="0.3">
      <c r="A78" s="47" t="s">
        <v>276</v>
      </c>
      <c r="B78" s="47">
        <f>B77+1</f>
        <v>62</v>
      </c>
      <c r="C78" s="47">
        <f>B78</f>
        <v>62</v>
      </c>
      <c r="D78" s="48">
        <f>IF(D77=0,D75-D68,0)</f>
        <v>0</v>
      </c>
      <c r="E78" s="48">
        <f>IF(E77=0,E75-E68,0)</f>
        <v>0</v>
      </c>
    </row>
    <row r="79" spans="1:9" x14ac:dyDescent="0.3">
      <c r="A79" s="47" t="s">
        <v>277</v>
      </c>
      <c r="B79" s="47">
        <f>B78+1</f>
        <v>63</v>
      </c>
      <c r="C79" s="47">
        <f>B79</f>
        <v>63</v>
      </c>
      <c r="D79" s="48">
        <f>D29+D68</f>
        <v>0</v>
      </c>
      <c r="E79" s="48">
        <f>E29+E68</f>
        <v>0</v>
      </c>
    </row>
    <row r="80" spans="1:9" x14ac:dyDescent="0.3">
      <c r="A80" s="47" t="s">
        <v>278</v>
      </c>
      <c r="B80" s="47">
        <f>B79+1</f>
        <v>64</v>
      </c>
      <c r="C80" s="47">
        <f>B80</f>
        <v>64</v>
      </c>
      <c r="D80" s="48">
        <f>D57+D75</f>
        <v>0</v>
      </c>
      <c r="E80" s="48">
        <f>E57+E75</f>
        <v>0</v>
      </c>
    </row>
    <row r="81" spans="1:9" x14ac:dyDescent="0.3">
      <c r="A81" s="45" t="s">
        <v>279</v>
      </c>
      <c r="B81" s="45"/>
      <c r="C81" s="45"/>
      <c r="D81" s="46"/>
      <c r="E81" s="46"/>
    </row>
    <row r="82" spans="1:9" x14ac:dyDescent="0.3">
      <c r="A82" s="47" t="s">
        <v>280</v>
      </c>
      <c r="B82" s="47">
        <v>65</v>
      </c>
      <c r="C82" s="47">
        <f t="shared" ref="C82:C88" si="6">B82</f>
        <v>65</v>
      </c>
      <c r="D82" s="48">
        <f>IF((D80-D79)&lt;0,-(D80-D79),0)</f>
        <v>0</v>
      </c>
      <c r="E82" s="48">
        <f>IF((E80-E79)&lt;0,-(E80-E79),0)</f>
        <v>0</v>
      </c>
    </row>
    <row r="83" spans="1:9" x14ac:dyDescent="0.3">
      <c r="A83" s="47" t="s">
        <v>281</v>
      </c>
      <c r="B83" s="47">
        <v>66</v>
      </c>
      <c r="C83" s="47">
        <f t="shared" si="6"/>
        <v>66</v>
      </c>
      <c r="D83" s="48">
        <f>IF(D82=0,D80-D79,0)</f>
        <v>0</v>
      </c>
      <c r="E83" s="48">
        <f>IF(E82=0,E80-E79,0)</f>
        <v>0</v>
      </c>
    </row>
    <row r="84" spans="1:9" x14ac:dyDescent="0.3">
      <c r="A84" s="45" t="s">
        <v>282</v>
      </c>
      <c r="B84" s="45">
        <v>67</v>
      </c>
      <c r="C84" s="45">
        <f t="shared" si="6"/>
        <v>67</v>
      </c>
      <c r="D84" s="46">
        <f>ABS(ROUND(SUMIF('Trial Balance'!N:N,F84,'Trial Balance'!H:H),0))</f>
        <v>0</v>
      </c>
      <c r="E84" s="46">
        <f>ABS(ROUND(SUMIF('Trial Balance'!N:N,F84,'Trial Balance'!K:K),0))+G84</f>
        <v>0</v>
      </c>
      <c r="F84" t="str">
        <f>"PL"&amp;C84</f>
        <v>PL67</v>
      </c>
      <c r="H84" s="9">
        <f>SUMIF('Trial Balance'!N:N,F84,'Trial Balance'!H:H)</f>
        <v>0</v>
      </c>
      <c r="I84" s="9">
        <f>SUMIF('Trial Balance'!N:N,F84,'Trial Balance'!K:K)</f>
        <v>0</v>
      </c>
    </row>
    <row r="85" spans="1:9" x14ac:dyDescent="0.3">
      <c r="A85" s="49" t="s">
        <v>283</v>
      </c>
      <c r="B85" s="45">
        <v>68</v>
      </c>
      <c r="C85" s="45">
        <f t="shared" si="6"/>
        <v>68</v>
      </c>
      <c r="D85" s="46"/>
      <c r="E85" s="46"/>
      <c r="F85" t="str">
        <f>"PL"&amp;C85</f>
        <v>PL68</v>
      </c>
    </row>
    <row r="86" spans="1:9" x14ac:dyDescent="0.3">
      <c r="A86" s="49" t="s">
        <v>284</v>
      </c>
      <c r="B86" s="45">
        <v>69</v>
      </c>
      <c r="C86" s="45">
        <f t="shared" si="6"/>
        <v>69</v>
      </c>
      <c r="D86" s="46"/>
      <c r="E86" s="46"/>
      <c r="F86" t="str">
        <f>"PL"&amp;C86</f>
        <v>PL69</v>
      </c>
    </row>
    <row r="87" spans="1:9" x14ac:dyDescent="0.3">
      <c r="A87" s="45" t="s">
        <v>285</v>
      </c>
      <c r="B87" s="45">
        <v>70</v>
      </c>
      <c r="C87" s="45">
        <f t="shared" si="6"/>
        <v>70</v>
      </c>
      <c r="D87" s="46">
        <f>ABS(ROUND(SUMIF('Trial Balance'!N:N,F87,'Trial Balance'!H:H),0))</f>
        <v>0</v>
      </c>
      <c r="E87" s="46">
        <f>ABS(ROUND(SUMIF('Trial Balance'!N:N,F87,'Trial Balance'!K:K),0))+G87</f>
        <v>0</v>
      </c>
      <c r="F87" t="str">
        <f>"PL"&amp;C87</f>
        <v>PL70</v>
      </c>
      <c r="H87" s="9">
        <f>SUMIF('Trial Balance'!N:N,F87,'Trial Balance'!H:H)</f>
        <v>0</v>
      </c>
      <c r="I87" s="9">
        <f>SUMIF('Trial Balance'!N:N,F87,'Trial Balance'!K:K)</f>
        <v>0</v>
      </c>
    </row>
    <row r="88" spans="1:9" x14ac:dyDescent="0.3">
      <c r="A88" s="45" t="s">
        <v>286</v>
      </c>
      <c r="B88" s="45">
        <v>71</v>
      </c>
      <c r="C88" s="45">
        <f t="shared" si="6"/>
        <v>71</v>
      </c>
      <c r="D88" s="46">
        <f>ABS(ROUND(SUMIF('Trial Balance'!N:N,F88,'Trial Balance'!H:H),0))</f>
        <v>0</v>
      </c>
      <c r="E88" s="46">
        <f>ABS(ROUND(SUMIF('Trial Balance'!N:N,F88,'Trial Balance'!K:K),0))+G88</f>
        <v>0</v>
      </c>
      <c r="F88" t="str">
        <f>"PL"&amp;C88</f>
        <v>PL71</v>
      </c>
      <c r="H88" s="9">
        <f>SUMIF('Trial Balance'!N:N,F88,'Trial Balance'!H:H)</f>
        <v>0</v>
      </c>
      <c r="I88" s="9">
        <f>SUMIF('Trial Balance'!N:N,F88,'Trial Balance'!K:K)</f>
        <v>0</v>
      </c>
    </row>
    <row r="89" spans="1:9" x14ac:dyDescent="0.3">
      <c r="A89" s="45" t="s">
        <v>287</v>
      </c>
      <c r="B89" s="45"/>
      <c r="C89" s="45"/>
      <c r="D89" s="46"/>
      <c r="E89" s="46"/>
    </row>
    <row r="90" spans="1:9" x14ac:dyDescent="0.3">
      <c r="A90" s="47" t="s">
        <v>288</v>
      </c>
      <c r="B90" s="47">
        <v>72</v>
      </c>
      <c r="C90" s="47">
        <f>B90</f>
        <v>72</v>
      </c>
      <c r="D90" s="48">
        <f>IF((D82-D83-D84-D85-D86-D87-D88)&gt;0,(D82-D83-D84-D85-D86-D87-D88),0)</f>
        <v>0</v>
      </c>
      <c r="E90" s="48">
        <f>IF((E82-E83-E84-E85-E86-E87-E88)&gt;0,(E82-E83-E84-E85-E86-E87-E88),0)</f>
        <v>0</v>
      </c>
    </row>
    <row r="91" spans="1:9" x14ac:dyDescent="0.3">
      <c r="A91" s="47" t="s">
        <v>289</v>
      </c>
      <c r="B91" s="47">
        <v>73</v>
      </c>
      <c r="C91" s="47">
        <f>B91</f>
        <v>73</v>
      </c>
      <c r="D91" s="48">
        <f>IF(D90=0,-(D82-D83-D84-D87-D88),0)</f>
        <v>0</v>
      </c>
      <c r="E91" s="48">
        <f>IF(E90=0,-(E82-E83-E84-E87-E88),0)</f>
        <v>0</v>
      </c>
    </row>
    <row r="92" spans="1:9" x14ac:dyDescent="0.3">
      <c r="D92" s="9"/>
      <c r="E92" s="9"/>
    </row>
    <row r="93" spans="1:9" ht="12.5" customHeight="1" thickBot="1" x14ac:dyDescent="0.35">
      <c r="D93" s="9"/>
      <c r="E93" s="9"/>
    </row>
    <row r="94" spans="1:9" x14ac:dyDescent="0.3">
      <c r="C94" s="50" t="s">
        <v>290</v>
      </c>
      <c r="D94" s="52">
        <f>SUM('1. F10'!D126:D127)</f>
        <v>0</v>
      </c>
      <c r="E94" s="53">
        <f>SUM('1. F10'!E126:E127)</f>
        <v>0</v>
      </c>
    </row>
    <row r="95" spans="1:9" ht="12.5" customHeight="1" thickBot="1" x14ac:dyDescent="0.35">
      <c r="C95" s="57" t="s">
        <v>207</v>
      </c>
      <c r="D95" s="59">
        <f>(D90-D91)-D94</f>
        <v>0</v>
      </c>
      <c r="E95" s="60">
        <f>(E90-E91)-E94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workbookViewId="0">
      <selection activeCell="D9" sqref="D9"/>
    </sheetView>
  </sheetViews>
  <sheetFormatPr defaultColWidth="40.109375" defaultRowHeight="13" x14ac:dyDescent="0.3"/>
  <cols>
    <col min="1" max="1" width="60.44140625" style="68" bestFit="1" customWidth="1"/>
    <col min="2" max="2" width="6.5546875" style="68" bestFit="1" customWidth="1"/>
    <col min="3" max="3" width="17.109375" style="68" bestFit="1" customWidth="1"/>
    <col min="4" max="4" width="22.6640625" style="68" bestFit="1" customWidth="1"/>
    <col min="5" max="5" width="26.5546875" style="68" bestFit="1" customWidth="1"/>
    <col min="6" max="6" width="26.88671875" style="68" bestFit="1" customWidth="1"/>
    <col min="7" max="7" width="1.44140625" style="69" customWidth="1"/>
    <col min="8" max="8" width="23.6640625" bestFit="1" customWidth="1"/>
    <col min="9" max="9" width="77.109375" bestFit="1" customWidth="1"/>
    <col min="10" max="10" width="40.109375" style="68" customWidth="1"/>
    <col min="11" max="16384" width="40.109375" style="68"/>
  </cols>
  <sheetData>
    <row r="1" spans="1:9" x14ac:dyDescent="0.3">
      <c r="A1" s="1" t="str">
        <f>'1. F10'!A1</f>
        <v>Companie:</v>
      </c>
      <c r="B1" s="67">
        <f>'Trial Balance'!B1</f>
        <v>0</v>
      </c>
    </row>
    <row r="2" spans="1:9" x14ac:dyDescent="0.3">
      <c r="A2" s="1" t="str">
        <f>'1. F10'!A2</f>
        <v xml:space="preserve">Adresa:                    </v>
      </c>
      <c r="B2" s="67">
        <f>'Trial Balance'!B2</f>
        <v>0</v>
      </c>
    </row>
    <row r="3" spans="1:9" x14ac:dyDescent="0.3">
      <c r="A3" s="1" t="str">
        <f>'1. F10'!A3</f>
        <v xml:space="preserve">Cod fiscal TVA: </v>
      </c>
      <c r="B3" s="67">
        <f>'Trial Balance'!B3</f>
        <v>0</v>
      </c>
    </row>
    <row r="4" spans="1:9" x14ac:dyDescent="0.3">
      <c r="A4" s="1" t="str">
        <f>'1. F10'!A4</f>
        <v xml:space="preserve">Nr. de inregistrare:      </v>
      </c>
      <c r="B4" s="67">
        <f>'Trial Balance'!B4</f>
        <v>0</v>
      </c>
    </row>
    <row r="5" spans="1:9" x14ac:dyDescent="0.3">
      <c r="A5" s="1" t="str">
        <f>'1. F10'!A5</f>
        <v xml:space="preserve">Tipul companiei:      </v>
      </c>
      <c r="B5" s="67">
        <f>'Trial Balance'!B5</f>
        <v>0</v>
      </c>
    </row>
    <row r="6" spans="1:9" x14ac:dyDescent="0.3">
      <c r="A6" s="1" t="str">
        <f>'1. F10'!A6</f>
        <v xml:space="preserve">Activitate principala:         </v>
      </c>
      <c r="B6" s="67">
        <f>'Trial Balance'!B6</f>
        <v>0</v>
      </c>
    </row>
    <row r="7" spans="1:9" x14ac:dyDescent="0.3">
      <c r="A7" s="1" t="str">
        <f>'1. F10'!A7</f>
        <v>An financiar</v>
      </c>
      <c r="B7" s="67">
        <f>'Trial Balance'!B7</f>
        <v>0</v>
      </c>
    </row>
    <row r="15" spans="1:9" x14ac:dyDescent="0.3">
      <c r="H15" s="70" t="s">
        <v>291</v>
      </c>
      <c r="I15" s="70" t="s">
        <v>35</v>
      </c>
    </row>
    <row r="17" spans="1:9" x14ac:dyDescent="0.3">
      <c r="A17" s="71" t="s">
        <v>292</v>
      </c>
      <c r="B17" s="71" t="s">
        <v>50</v>
      </c>
      <c r="C17" s="71" t="s">
        <v>293</v>
      </c>
      <c r="D17" s="71" t="s">
        <v>294</v>
      </c>
    </row>
    <row r="18" spans="1:9" x14ac:dyDescent="0.3">
      <c r="A18" s="71" t="s">
        <v>295</v>
      </c>
      <c r="B18" s="71" t="s">
        <v>296</v>
      </c>
      <c r="C18" s="71" t="s">
        <v>297</v>
      </c>
      <c r="D18" s="71" t="s">
        <v>298</v>
      </c>
    </row>
    <row r="19" spans="1:9" x14ac:dyDescent="0.3">
      <c r="A19" s="45" t="s">
        <v>299</v>
      </c>
      <c r="B19" s="45">
        <v>1</v>
      </c>
      <c r="C19" s="46"/>
      <c r="D19" s="46">
        <f>ABS(ROUND(SUMIF('Trial Balance'!$Q$3:$Q$5,"BS98",'Trial Balance'!$P$3:$P$5),0))</f>
        <v>0</v>
      </c>
      <c r="E19" s="72"/>
      <c r="F19" s="72"/>
      <c r="H19" t="s">
        <v>300</v>
      </c>
    </row>
    <row r="20" spans="1:9" x14ac:dyDescent="0.3">
      <c r="A20" s="45" t="s">
        <v>301</v>
      </c>
      <c r="B20" s="45">
        <v>2</v>
      </c>
      <c r="C20" s="46"/>
      <c r="D20" s="46">
        <f>ABS(ROUND(SUMIF('Trial Balance'!$Q$3:$Q$5,"BS99",'Trial Balance'!$P$3:$P$5),0))</f>
        <v>0</v>
      </c>
      <c r="E20" s="72"/>
      <c r="F20" s="72"/>
      <c r="H20" t="s">
        <v>300</v>
      </c>
    </row>
    <row r="21" spans="1:9" ht="24" customHeight="1" x14ac:dyDescent="0.3">
      <c r="A21" s="45" t="s">
        <v>302</v>
      </c>
      <c r="B21" s="45">
        <v>3</v>
      </c>
      <c r="C21" s="46"/>
      <c r="D21" s="46"/>
      <c r="E21" s="72"/>
      <c r="F21" s="72"/>
      <c r="H21" t="s">
        <v>303</v>
      </c>
    </row>
    <row r="22" spans="1:9" x14ac:dyDescent="0.3">
      <c r="A22" s="73"/>
      <c r="B22" s="74"/>
      <c r="C22" s="75"/>
      <c r="D22" s="75"/>
      <c r="E22" s="75"/>
      <c r="F22" s="75"/>
    </row>
    <row r="23" spans="1:9" x14ac:dyDescent="0.3">
      <c r="A23" s="73"/>
      <c r="B23" s="74"/>
      <c r="C23" s="75"/>
      <c r="D23" s="75"/>
      <c r="E23" s="75"/>
      <c r="F23" s="75"/>
    </row>
    <row r="24" spans="1:9" x14ac:dyDescent="0.3">
      <c r="A24" s="45" t="s">
        <v>304</v>
      </c>
      <c r="B24" s="45" t="s">
        <v>50</v>
      </c>
      <c r="C24" s="45" t="s">
        <v>305</v>
      </c>
      <c r="D24" s="45" t="s">
        <v>306</v>
      </c>
      <c r="E24" s="45"/>
    </row>
    <row r="25" spans="1:9" ht="13.25" customHeight="1" x14ac:dyDescent="0.3">
      <c r="A25" s="45"/>
      <c r="B25" s="45"/>
      <c r="C25" s="45"/>
      <c r="D25" s="45" t="s">
        <v>307</v>
      </c>
      <c r="E25" s="45" t="s">
        <v>308</v>
      </c>
    </row>
    <row r="26" spans="1:9" x14ac:dyDescent="0.3">
      <c r="A26" s="45" t="s">
        <v>295</v>
      </c>
      <c r="B26" s="45" t="s">
        <v>296</v>
      </c>
      <c r="C26" s="45" t="s">
        <v>297</v>
      </c>
      <c r="D26" s="45" t="s">
        <v>298</v>
      </c>
      <c r="E26" s="45" t="s">
        <v>309</v>
      </c>
    </row>
    <row r="27" spans="1:9" ht="24" customHeight="1" x14ac:dyDescent="0.3">
      <c r="A27" s="44" t="s">
        <v>310</v>
      </c>
      <c r="B27" s="44">
        <v>4</v>
      </c>
      <c r="C27" s="76">
        <f>C28+SUM(C38:C40)+C42</f>
        <v>0</v>
      </c>
      <c r="D27" s="76">
        <f>D28+SUM(D38:D40)+D42</f>
        <v>0</v>
      </c>
      <c r="E27" s="76">
        <f>E28+SUM(E38:E40)+E42</f>
        <v>0</v>
      </c>
      <c r="F27" s="72"/>
      <c r="H27" t="s">
        <v>311</v>
      </c>
    </row>
    <row r="28" spans="1:9" x14ac:dyDescent="0.3">
      <c r="A28" s="45" t="s">
        <v>312</v>
      </c>
      <c r="B28" s="45">
        <v>5</v>
      </c>
      <c r="C28" s="46">
        <f>'N9 - TP'!C20</f>
        <v>0</v>
      </c>
      <c r="D28" s="46">
        <f>C28</f>
        <v>0</v>
      </c>
      <c r="E28" s="46"/>
      <c r="F28" s="72"/>
      <c r="H28" t="s">
        <v>300</v>
      </c>
      <c r="I28" t="s">
        <v>313</v>
      </c>
    </row>
    <row r="29" spans="1:9" x14ac:dyDescent="0.3">
      <c r="A29" s="45" t="s">
        <v>314</v>
      </c>
      <c r="B29" s="45">
        <v>6</v>
      </c>
      <c r="C29" s="46">
        <f>D29</f>
        <v>0</v>
      </c>
      <c r="D29" s="46"/>
      <c r="E29" s="46"/>
      <c r="F29" s="72"/>
      <c r="H29" t="s">
        <v>303</v>
      </c>
      <c r="I29" t="s">
        <v>313</v>
      </c>
    </row>
    <row r="30" spans="1:9" x14ac:dyDescent="0.3">
      <c r="A30" s="45" t="s">
        <v>315</v>
      </c>
      <c r="B30" s="45">
        <v>7</v>
      </c>
      <c r="C30" s="46">
        <f>D30</f>
        <v>0</v>
      </c>
      <c r="D30" s="46"/>
      <c r="E30" s="46"/>
      <c r="F30" s="72"/>
      <c r="H30" t="s">
        <v>303</v>
      </c>
      <c r="I30" t="s">
        <v>313</v>
      </c>
    </row>
    <row r="31" spans="1:9" x14ac:dyDescent="0.3">
      <c r="A31" s="45" t="s">
        <v>316</v>
      </c>
      <c r="B31" s="45">
        <v>8</v>
      </c>
      <c r="C31" s="46">
        <f>SUM('N9 - TP'!F20:G20)</f>
        <v>0</v>
      </c>
      <c r="D31" s="46">
        <f>C31</f>
        <v>0</v>
      </c>
      <c r="E31" s="46"/>
      <c r="F31" s="72"/>
      <c r="H31" t="s">
        <v>300</v>
      </c>
      <c r="I31" t="s">
        <v>313</v>
      </c>
    </row>
    <row r="32" spans="1:9" x14ac:dyDescent="0.3">
      <c r="A32" s="44" t="s">
        <v>317</v>
      </c>
      <c r="B32" s="44">
        <v>9</v>
      </c>
      <c r="C32" s="76">
        <f>SUM(C33:C37)</f>
        <v>0</v>
      </c>
      <c r="D32" s="76">
        <f>SUM(D33:D37)</f>
        <v>0</v>
      </c>
      <c r="E32" s="76">
        <f>SUM(E33:E37)</f>
        <v>0</v>
      </c>
      <c r="F32" s="72"/>
      <c r="H32" t="s">
        <v>311</v>
      </c>
    </row>
    <row r="33" spans="1:9" ht="36" customHeight="1" x14ac:dyDescent="0.3">
      <c r="A33" s="45" t="s">
        <v>318</v>
      </c>
      <c r="B33" s="45">
        <v>10</v>
      </c>
      <c r="C33" s="46">
        <f>ABS(ROUND(SUMIF('Trial Balance'!W:W,B33,'Trial Balance'!K:K),0))</f>
        <v>0</v>
      </c>
      <c r="D33" s="46">
        <f>C33</f>
        <v>0</v>
      </c>
      <c r="E33" s="46"/>
      <c r="F33" s="72"/>
      <c r="H33" t="s">
        <v>300</v>
      </c>
      <c r="I33" t="s">
        <v>313</v>
      </c>
    </row>
    <row r="34" spans="1:9" ht="24" customHeight="1" x14ac:dyDescent="0.3">
      <c r="A34" s="45" t="s">
        <v>319</v>
      </c>
      <c r="B34" s="45">
        <v>11</v>
      </c>
      <c r="C34" s="46">
        <f>ABS(ROUND(SUMIF('Trial Balance'!W:W,B34,'Trial Balance'!K:K),0))</f>
        <v>0</v>
      </c>
      <c r="D34" s="46">
        <f>C34</f>
        <v>0</v>
      </c>
      <c r="E34" s="46"/>
      <c r="F34" s="72"/>
      <c r="H34" t="s">
        <v>300</v>
      </c>
      <c r="I34" t="s">
        <v>313</v>
      </c>
    </row>
    <row r="35" spans="1:9" x14ac:dyDescent="0.3">
      <c r="A35" s="45" t="s">
        <v>320</v>
      </c>
      <c r="B35" s="45">
        <v>12</v>
      </c>
      <c r="C35" s="46">
        <f>ABS(ROUND(SUMIF('Trial Balance'!W:W,B35,'Trial Balance'!K:K),0))</f>
        <v>0</v>
      </c>
      <c r="D35" s="46">
        <f>C35</f>
        <v>0</v>
      </c>
      <c r="E35" s="46"/>
      <c r="F35" s="72"/>
      <c r="H35" t="s">
        <v>300</v>
      </c>
      <c r="I35" t="s">
        <v>313</v>
      </c>
    </row>
    <row r="36" spans="1:9" ht="24" customHeight="1" x14ac:dyDescent="0.3">
      <c r="A36" s="45" t="s">
        <v>321</v>
      </c>
      <c r="B36" s="45">
        <v>13</v>
      </c>
      <c r="C36" s="46">
        <f>ABS(ROUND(SUMIF('Trial Balance'!W:W,B36,'Trial Balance'!K:K),0))</f>
        <v>0</v>
      </c>
      <c r="D36" s="46">
        <f>C36</f>
        <v>0</v>
      </c>
      <c r="E36" s="46"/>
      <c r="F36" s="72"/>
      <c r="H36" t="s">
        <v>300</v>
      </c>
      <c r="I36" t="s">
        <v>313</v>
      </c>
    </row>
    <row r="37" spans="1:9" x14ac:dyDescent="0.3">
      <c r="A37" s="45" t="s">
        <v>322</v>
      </c>
      <c r="B37" s="45">
        <v>14</v>
      </c>
      <c r="C37" s="46">
        <f>ABS(ROUND(SUMIF('Trial Balance'!W:W,B37,'Trial Balance'!K:K),0))</f>
        <v>0</v>
      </c>
      <c r="D37" s="46">
        <f>C37</f>
        <v>0</v>
      </c>
      <c r="E37" s="46"/>
      <c r="F37" s="72"/>
      <c r="H37" t="s">
        <v>300</v>
      </c>
      <c r="I37" t="s">
        <v>313</v>
      </c>
    </row>
    <row r="38" spans="1:9" ht="24" customHeight="1" x14ac:dyDescent="0.3">
      <c r="A38" s="45" t="s">
        <v>323</v>
      </c>
      <c r="B38" s="45">
        <v>15</v>
      </c>
      <c r="C38" s="46"/>
      <c r="D38" s="46"/>
      <c r="E38" s="46"/>
      <c r="F38" s="72"/>
      <c r="H38" t="s">
        <v>303</v>
      </c>
    </row>
    <row r="39" spans="1:9" x14ac:dyDescent="0.3">
      <c r="A39" s="45" t="s">
        <v>324</v>
      </c>
      <c r="B39" s="45">
        <v>16</v>
      </c>
      <c r="C39" s="46"/>
      <c r="D39" s="46"/>
      <c r="E39" s="46"/>
      <c r="F39" s="72"/>
      <c r="H39" t="s">
        <v>303</v>
      </c>
    </row>
    <row r="40" spans="1:9" x14ac:dyDescent="0.3">
      <c r="A40" s="45" t="s">
        <v>325</v>
      </c>
      <c r="B40" s="45">
        <v>17</v>
      </c>
      <c r="C40" s="46"/>
      <c r="D40" s="46"/>
      <c r="E40" s="46"/>
      <c r="F40" s="72"/>
      <c r="H40" t="s">
        <v>303</v>
      </c>
    </row>
    <row r="41" spans="1:9" x14ac:dyDescent="0.3">
      <c r="A41" s="45" t="s">
        <v>326</v>
      </c>
      <c r="B41" s="45">
        <v>18</v>
      </c>
      <c r="C41" s="46"/>
      <c r="D41" s="46"/>
      <c r="E41" s="46"/>
      <c r="F41" s="72"/>
      <c r="H41" t="s">
        <v>303</v>
      </c>
    </row>
    <row r="42" spans="1:9" ht="24" customHeight="1" x14ac:dyDescent="0.3">
      <c r="A42" s="45" t="s">
        <v>327</v>
      </c>
      <c r="B42" s="45">
        <v>19</v>
      </c>
      <c r="C42" s="46"/>
      <c r="D42" s="46"/>
      <c r="E42" s="46"/>
      <c r="F42" s="72"/>
      <c r="H42" t="s">
        <v>303</v>
      </c>
    </row>
    <row r="43" spans="1:9" x14ac:dyDescent="0.3">
      <c r="A43" s="77"/>
      <c r="B43" s="74"/>
      <c r="C43" s="78"/>
      <c r="D43" s="79"/>
      <c r="E43" s="79"/>
      <c r="F43" s="78"/>
    </row>
    <row r="44" spans="1:9" x14ac:dyDescent="0.3">
      <c r="A44" s="77"/>
      <c r="B44" s="74"/>
      <c r="C44" s="78"/>
      <c r="D44" s="79"/>
      <c r="E44" s="79"/>
      <c r="F44" s="78"/>
    </row>
    <row r="45" spans="1:9" x14ac:dyDescent="0.3">
      <c r="A45" s="45" t="s">
        <v>328</v>
      </c>
      <c r="B45" s="45" t="s">
        <v>50</v>
      </c>
      <c r="C45" s="45" t="s">
        <v>329</v>
      </c>
      <c r="D45" s="45" t="s">
        <v>330</v>
      </c>
    </row>
    <row r="46" spans="1:9" x14ac:dyDescent="0.3">
      <c r="A46" s="45" t="s">
        <v>295</v>
      </c>
      <c r="B46" s="45" t="s">
        <v>296</v>
      </c>
      <c r="C46" s="45" t="s">
        <v>297</v>
      </c>
      <c r="D46" s="45" t="s">
        <v>298</v>
      </c>
    </row>
    <row r="47" spans="1:9" x14ac:dyDescent="0.3">
      <c r="A47" s="45" t="s">
        <v>331</v>
      </c>
      <c r="B47" s="45">
        <v>20</v>
      </c>
      <c r="C47" s="46"/>
      <c r="D47" s="46"/>
      <c r="E47" s="72"/>
      <c r="F47" s="72"/>
      <c r="H47" t="s">
        <v>303</v>
      </c>
    </row>
    <row r="48" spans="1:9" x14ac:dyDescent="0.3">
      <c r="A48" s="45" t="s">
        <v>332</v>
      </c>
      <c r="B48" s="45">
        <v>21</v>
      </c>
      <c r="C48" s="46"/>
      <c r="D48" s="46"/>
      <c r="E48" s="72"/>
      <c r="F48" s="72"/>
      <c r="H48" t="s">
        <v>303</v>
      </c>
    </row>
    <row r="49" spans="1:8" x14ac:dyDescent="0.3">
      <c r="A49" s="80"/>
      <c r="B49" s="81"/>
      <c r="C49" s="78"/>
      <c r="D49" s="79"/>
    </row>
    <row r="50" spans="1:8" ht="36" customHeight="1" x14ac:dyDescent="0.3">
      <c r="A50" s="45" t="s">
        <v>333</v>
      </c>
      <c r="B50" s="45" t="s">
        <v>50</v>
      </c>
      <c r="C50" s="45" t="s">
        <v>294</v>
      </c>
    </row>
    <row r="51" spans="1:8" x14ac:dyDescent="0.3">
      <c r="A51" s="45" t="s">
        <v>295</v>
      </c>
      <c r="B51" s="45" t="s">
        <v>296</v>
      </c>
      <c r="C51" s="45" t="s">
        <v>297</v>
      </c>
    </row>
    <row r="52" spans="1:8" ht="36" customHeight="1" x14ac:dyDescent="0.3">
      <c r="A52" s="45" t="s">
        <v>334</v>
      </c>
      <c r="B52" s="45">
        <v>22</v>
      </c>
      <c r="C52" s="46"/>
      <c r="D52" s="9"/>
      <c r="E52" s="72"/>
      <c r="F52" s="72"/>
      <c r="H52" t="s">
        <v>303</v>
      </c>
    </row>
    <row r="53" spans="1:8" x14ac:dyDescent="0.3">
      <c r="A53" s="45" t="s">
        <v>335</v>
      </c>
      <c r="B53" s="45">
        <v>23</v>
      </c>
      <c r="C53" s="46"/>
      <c r="D53" s="9"/>
      <c r="E53" s="72"/>
      <c r="F53" s="72"/>
      <c r="H53" t="s">
        <v>303</v>
      </c>
    </row>
    <row r="54" spans="1:8" x14ac:dyDescent="0.3">
      <c r="A54" s="45" t="s">
        <v>336</v>
      </c>
      <c r="B54" s="45">
        <v>24</v>
      </c>
      <c r="C54" s="46"/>
      <c r="D54" s="9"/>
      <c r="E54" s="72"/>
      <c r="F54" s="72"/>
      <c r="H54" t="s">
        <v>303</v>
      </c>
    </row>
    <row r="55" spans="1:8" x14ac:dyDescent="0.3">
      <c r="A55" s="45" t="s">
        <v>337</v>
      </c>
      <c r="B55" s="45">
        <v>25</v>
      </c>
      <c r="C55" s="46"/>
      <c r="D55" s="9"/>
      <c r="E55" s="72"/>
      <c r="F55" s="72"/>
      <c r="H55" t="s">
        <v>303</v>
      </c>
    </row>
    <row r="56" spans="1:8" ht="25.75" customHeight="1" x14ac:dyDescent="0.3">
      <c r="A56" s="45" t="s">
        <v>338</v>
      </c>
      <c r="B56" s="45">
        <v>26</v>
      </c>
      <c r="C56" s="46"/>
      <c r="D56" s="9"/>
      <c r="E56" s="72"/>
      <c r="F56" s="72"/>
      <c r="H56" t="s">
        <v>303</v>
      </c>
    </row>
    <row r="57" spans="1:8" ht="24" customHeight="1" x14ac:dyDescent="0.3">
      <c r="A57" s="45" t="s">
        <v>339</v>
      </c>
      <c r="B57" s="45">
        <v>27</v>
      </c>
      <c r="C57" s="46"/>
      <c r="D57" s="9"/>
      <c r="E57" s="72"/>
      <c r="F57" s="72"/>
      <c r="H57" t="s">
        <v>303</v>
      </c>
    </row>
    <row r="58" spans="1:8" x14ac:dyDescent="0.3">
      <c r="A58" s="45" t="s">
        <v>340</v>
      </c>
      <c r="B58" s="45">
        <v>28</v>
      </c>
      <c r="C58" s="46"/>
      <c r="D58" s="9"/>
      <c r="E58" s="72"/>
      <c r="F58" s="72"/>
      <c r="H58" t="s">
        <v>303</v>
      </c>
    </row>
    <row r="59" spans="1:8" ht="36" customHeight="1" x14ac:dyDescent="0.3">
      <c r="A59" s="45" t="s">
        <v>341</v>
      </c>
      <c r="B59" s="45">
        <v>29</v>
      </c>
      <c r="C59" s="46"/>
      <c r="D59" s="9"/>
      <c r="E59" s="72"/>
      <c r="F59" s="72"/>
      <c r="H59" t="s">
        <v>303</v>
      </c>
    </row>
    <row r="60" spans="1:8" x14ac:dyDescent="0.3">
      <c r="A60" s="45" t="s">
        <v>340</v>
      </c>
      <c r="B60" s="45">
        <v>30</v>
      </c>
      <c r="C60" s="46"/>
      <c r="D60" s="9"/>
      <c r="E60" s="72"/>
      <c r="F60" s="72"/>
      <c r="H60" t="s">
        <v>303</v>
      </c>
    </row>
    <row r="61" spans="1:8" ht="24" customHeight="1" x14ac:dyDescent="0.3">
      <c r="A61" s="45" t="s">
        <v>342</v>
      </c>
      <c r="B61" s="45">
        <v>31</v>
      </c>
      <c r="C61" s="46"/>
      <c r="D61" s="9"/>
      <c r="E61" s="72"/>
      <c r="F61" s="72"/>
      <c r="H61" t="s">
        <v>303</v>
      </c>
    </row>
    <row r="62" spans="1:8" x14ac:dyDescent="0.3">
      <c r="A62" s="45" t="s">
        <v>343</v>
      </c>
      <c r="B62" s="45">
        <v>32</v>
      </c>
      <c r="C62" s="46"/>
      <c r="D62" s="9"/>
      <c r="E62" s="72"/>
      <c r="F62" s="72"/>
      <c r="H62" t="s">
        <v>303</v>
      </c>
    </row>
    <row r="63" spans="1:8" x14ac:dyDescent="0.3">
      <c r="A63" s="45" t="s">
        <v>344</v>
      </c>
      <c r="B63" s="45">
        <v>33</v>
      </c>
      <c r="C63" s="46"/>
      <c r="D63" s="9"/>
      <c r="E63" s="72"/>
      <c r="F63" s="72"/>
      <c r="H63" t="s">
        <v>303</v>
      </c>
    </row>
    <row r="64" spans="1:8" ht="25.75" customHeight="1" x14ac:dyDescent="0.3">
      <c r="A64" s="45" t="s">
        <v>345</v>
      </c>
      <c r="B64" s="45">
        <v>34</v>
      </c>
      <c r="C64" s="46"/>
      <c r="D64" s="9"/>
      <c r="E64" s="72"/>
      <c r="F64" s="72"/>
      <c r="H64" t="s">
        <v>303</v>
      </c>
    </row>
    <row r="65" spans="1:8" ht="24" customHeight="1" x14ac:dyDescent="0.3">
      <c r="A65" s="45" t="s">
        <v>346</v>
      </c>
      <c r="B65" s="45">
        <v>35</v>
      </c>
      <c r="C65" s="46"/>
      <c r="D65" s="9"/>
      <c r="E65" s="72"/>
      <c r="F65" s="72"/>
      <c r="H65" t="s">
        <v>303</v>
      </c>
    </row>
    <row r="66" spans="1:8" x14ac:dyDescent="0.3">
      <c r="A66" s="45" t="s">
        <v>347</v>
      </c>
      <c r="B66" s="45">
        <v>36</v>
      </c>
      <c r="C66" s="46"/>
      <c r="D66" s="9"/>
      <c r="E66" s="72"/>
      <c r="F66" s="72"/>
      <c r="H66" t="s">
        <v>303</v>
      </c>
    </row>
    <row r="67" spans="1:8" ht="36" customHeight="1" x14ac:dyDescent="0.3">
      <c r="A67" s="45" t="s">
        <v>348</v>
      </c>
      <c r="B67" s="45">
        <v>37</v>
      </c>
      <c r="C67" s="46"/>
      <c r="D67" s="9"/>
      <c r="E67" s="72"/>
      <c r="F67" s="72"/>
      <c r="H67" t="s">
        <v>303</v>
      </c>
    </row>
    <row r="68" spans="1:8" x14ac:dyDescent="0.3">
      <c r="A68" s="45" t="s">
        <v>349</v>
      </c>
      <c r="B68" s="45">
        <v>38</v>
      </c>
      <c r="C68" s="46"/>
      <c r="D68" s="9"/>
      <c r="E68" s="72"/>
      <c r="F68" s="72"/>
      <c r="H68" t="s">
        <v>303</v>
      </c>
    </row>
    <row r="69" spans="1:8" ht="24" customHeight="1" x14ac:dyDescent="0.3">
      <c r="A69" s="45" t="s">
        <v>350</v>
      </c>
      <c r="B69" s="45">
        <v>39</v>
      </c>
      <c r="C69" s="46"/>
      <c r="D69" s="9"/>
      <c r="E69" s="72"/>
      <c r="F69" s="72"/>
      <c r="H69" t="s">
        <v>303</v>
      </c>
    </row>
    <row r="70" spans="1:8" x14ac:dyDescent="0.3">
      <c r="A70" s="82"/>
      <c r="B70" s="74"/>
      <c r="C70" s="83"/>
      <c r="D70" s="83"/>
    </row>
    <row r="71" spans="1:8" x14ac:dyDescent="0.3">
      <c r="A71" s="82"/>
      <c r="B71" s="74"/>
      <c r="C71" s="83"/>
      <c r="D71" s="83"/>
    </row>
    <row r="72" spans="1:8" x14ac:dyDescent="0.3">
      <c r="A72" s="44" t="s">
        <v>351</v>
      </c>
      <c r="B72" s="44" t="s">
        <v>50</v>
      </c>
      <c r="C72" s="44" t="s">
        <v>294</v>
      </c>
      <c r="D72" s="83"/>
    </row>
    <row r="73" spans="1:8" x14ac:dyDescent="0.3">
      <c r="A73" s="45" t="s">
        <v>295</v>
      </c>
      <c r="B73" s="45" t="s">
        <v>296</v>
      </c>
      <c r="C73" s="45" t="s">
        <v>297</v>
      </c>
      <c r="D73" s="83"/>
    </row>
    <row r="74" spans="1:8" x14ac:dyDescent="0.3">
      <c r="A74" s="45" t="s">
        <v>352</v>
      </c>
      <c r="B74" s="45">
        <v>40</v>
      </c>
      <c r="C74" s="46">
        <f>'N15 - Personnel'!$C$23</f>
        <v>0</v>
      </c>
      <c r="D74" s="84"/>
      <c r="E74" s="72"/>
      <c r="F74" s="72"/>
      <c r="H74" t="s">
        <v>353</v>
      </c>
    </row>
    <row r="75" spans="1:8" x14ac:dyDescent="0.3">
      <c r="A75" s="45" t="s">
        <v>354</v>
      </c>
      <c r="B75" s="45">
        <v>41</v>
      </c>
      <c r="C75" s="46"/>
      <c r="D75" s="84"/>
      <c r="E75" s="72"/>
      <c r="F75" s="72"/>
      <c r="H75" t="s">
        <v>303</v>
      </c>
    </row>
    <row r="76" spans="1:8" x14ac:dyDescent="0.3">
      <c r="A76" s="80"/>
      <c r="B76" s="74"/>
      <c r="C76" s="83"/>
      <c r="D76" s="83"/>
    </row>
    <row r="77" spans="1:8" x14ac:dyDescent="0.3">
      <c r="A77" s="80"/>
      <c r="B77" s="74"/>
      <c r="C77" s="83"/>
      <c r="D77" s="83"/>
    </row>
    <row r="78" spans="1:8" x14ac:dyDescent="0.3">
      <c r="A78" s="80"/>
      <c r="B78" s="74"/>
      <c r="C78" s="83"/>
      <c r="D78" s="83"/>
    </row>
    <row r="79" spans="1:8" x14ac:dyDescent="0.3">
      <c r="A79" s="45" t="s">
        <v>355</v>
      </c>
      <c r="B79" s="45" t="s">
        <v>50</v>
      </c>
      <c r="C79" s="45" t="s">
        <v>294</v>
      </c>
      <c r="D79" s="45"/>
    </row>
    <row r="80" spans="1:8" x14ac:dyDescent="0.3">
      <c r="A80" s="45"/>
      <c r="B80" s="45"/>
      <c r="C80" s="45" t="s">
        <v>329</v>
      </c>
      <c r="D80" s="45" t="s">
        <v>330</v>
      </c>
    </row>
    <row r="81" spans="1:8" x14ac:dyDescent="0.3">
      <c r="A81" s="45" t="s">
        <v>295</v>
      </c>
      <c r="B81" s="45" t="s">
        <v>296</v>
      </c>
      <c r="C81" s="45" t="s">
        <v>297</v>
      </c>
      <c r="D81" s="45" t="s">
        <v>298</v>
      </c>
    </row>
    <row r="82" spans="1:8" x14ac:dyDescent="0.3">
      <c r="A82" s="45" t="s">
        <v>356</v>
      </c>
      <c r="B82" s="45">
        <v>42</v>
      </c>
      <c r="C82" s="46">
        <f>ABS(ROUND(SUMIF('Trial Balance'!O:O,B82,'Trial Balance'!H:H),0))</f>
        <v>0</v>
      </c>
      <c r="D82" s="46">
        <f>ABS(ROUND(SUMIF('Trial Balance'!O:O,B82,'Trial Balance'!K:K),0))</f>
        <v>0</v>
      </c>
      <c r="E82" s="72"/>
      <c r="F82" s="72"/>
      <c r="H82" t="s">
        <v>303</v>
      </c>
    </row>
    <row r="83" spans="1:8" ht="48" customHeight="1" x14ac:dyDescent="0.3">
      <c r="A83" s="45" t="s">
        <v>357</v>
      </c>
      <c r="B83" s="45">
        <v>43</v>
      </c>
      <c r="C83" s="46"/>
      <c r="D83" s="46"/>
      <c r="E83" s="72"/>
      <c r="F83" s="72"/>
      <c r="H83" t="s">
        <v>303</v>
      </c>
    </row>
    <row r="84" spans="1:8" ht="24" customHeight="1" x14ac:dyDescent="0.3">
      <c r="A84" s="44" t="s">
        <v>358</v>
      </c>
      <c r="B84" s="44">
        <v>44</v>
      </c>
      <c r="C84" s="76">
        <f>SUM(C85:C86)</f>
        <v>0</v>
      </c>
      <c r="D84" s="76">
        <f>SUM(D85:D86)</f>
        <v>0</v>
      </c>
      <c r="E84" s="72"/>
      <c r="F84" s="72"/>
      <c r="H84" t="s">
        <v>311</v>
      </c>
    </row>
    <row r="85" spans="1:8" x14ac:dyDescent="0.3">
      <c r="A85" s="45" t="s">
        <v>359</v>
      </c>
      <c r="B85" s="45">
        <v>45</v>
      </c>
      <c r="C85" s="46"/>
      <c r="D85" s="46"/>
      <c r="E85" s="72"/>
      <c r="F85" s="72"/>
      <c r="H85" t="s">
        <v>303</v>
      </c>
    </row>
    <row r="86" spans="1:8" x14ac:dyDescent="0.3">
      <c r="A86" s="45" t="s">
        <v>360</v>
      </c>
      <c r="B86" s="45">
        <v>46</v>
      </c>
      <c r="C86" s="46"/>
      <c r="D86" s="46"/>
      <c r="E86" s="72"/>
      <c r="F86" s="72"/>
      <c r="H86" t="s">
        <v>303</v>
      </c>
    </row>
    <row r="87" spans="1:8" ht="24" customHeight="1" x14ac:dyDescent="0.3">
      <c r="A87" s="44" t="s">
        <v>361</v>
      </c>
      <c r="B87" s="44">
        <v>47</v>
      </c>
      <c r="C87" s="76">
        <f>SUM(C88:C89)</f>
        <v>0</v>
      </c>
      <c r="D87" s="76">
        <f>SUM(D88:D89)</f>
        <v>0</v>
      </c>
      <c r="E87" s="72"/>
      <c r="F87" s="72"/>
      <c r="H87" t="s">
        <v>311</v>
      </c>
    </row>
    <row r="88" spans="1:8" x14ac:dyDescent="0.3">
      <c r="A88" s="45" t="s">
        <v>362</v>
      </c>
      <c r="B88" s="45">
        <v>48</v>
      </c>
      <c r="C88" s="46"/>
      <c r="D88" s="46"/>
      <c r="E88" s="72"/>
      <c r="F88" s="72"/>
      <c r="H88" t="s">
        <v>303</v>
      </c>
    </row>
    <row r="89" spans="1:8" x14ac:dyDescent="0.3">
      <c r="A89" s="45" t="s">
        <v>363</v>
      </c>
      <c r="B89" s="45">
        <v>49</v>
      </c>
      <c r="C89" s="46"/>
      <c r="D89" s="46"/>
      <c r="E89" s="72"/>
      <c r="F89" s="72"/>
      <c r="H89" t="s">
        <v>303</v>
      </c>
    </row>
    <row r="90" spans="1:8" x14ac:dyDescent="0.3">
      <c r="A90" s="85"/>
      <c r="B90" s="85"/>
      <c r="C90" s="78"/>
      <c r="D90" s="79"/>
    </row>
    <row r="91" spans="1:8" x14ac:dyDescent="0.3">
      <c r="A91" s="85"/>
      <c r="B91" s="85"/>
      <c r="C91" s="78"/>
      <c r="D91" s="79"/>
    </row>
    <row r="92" spans="1:8" x14ac:dyDescent="0.3">
      <c r="A92" s="45" t="s">
        <v>364</v>
      </c>
      <c r="B92" s="45" t="s">
        <v>50</v>
      </c>
      <c r="C92" s="45" t="s">
        <v>294</v>
      </c>
      <c r="D92" s="45"/>
    </row>
    <row r="93" spans="1:8" x14ac:dyDescent="0.3">
      <c r="A93" s="45"/>
      <c r="B93" s="45"/>
      <c r="C93" s="45" t="s">
        <v>329</v>
      </c>
      <c r="D93" s="45" t="s">
        <v>330</v>
      </c>
    </row>
    <row r="94" spans="1:8" x14ac:dyDescent="0.3">
      <c r="A94" s="45" t="s">
        <v>295</v>
      </c>
      <c r="B94" s="45" t="s">
        <v>296</v>
      </c>
      <c r="C94" s="45" t="s">
        <v>297</v>
      </c>
      <c r="D94" s="45" t="s">
        <v>298</v>
      </c>
    </row>
    <row r="95" spans="1:8" x14ac:dyDescent="0.3">
      <c r="A95" s="45" t="s">
        <v>365</v>
      </c>
      <c r="B95" s="45">
        <v>50</v>
      </c>
      <c r="C95" s="46"/>
      <c r="D95" s="46"/>
      <c r="E95" s="72"/>
      <c r="F95" s="72"/>
      <c r="H95" t="s">
        <v>303</v>
      </c>
    </row>
    <row r="96" spans="1:8" ht="48" customHeight="1" x14ac:dyDescent="0.3">
      <c r="A96" s="45" t="s">
        <v>357</v>
      </c>
      <c r="B96" s="45">
        <v>51</v>
      </c>
      <c r="C96" s="46"/>
      <c r="D96" s="46"/>
      <c r="E96" s="72"/>
      <c r="F96" s="72"/>
      <c r="H96" t="s">
        <v>303</v>
      </c>
    </row>
    <row r="97" spans="1:8" x14ac:dyDescent="0.3">
      <c r="A97" s="77"/>
      <c r="B97" s="74"/>
      <c r="C97" s="78"/>
      <c r="D97" s="79"/>
    </row>
    <row r="98" spans="1:8" x14ac:dyDescent="0.3">
      <c r="A98" s="77"/>
      <c r="B98" s="74"/>
      <c r="C98" s="78"/>
      <c r="D98" s="79"/>
    </row>
    <row r="99" spans="1:8" x14ac:dyDescent="0.3">
      <c r="A99" s="45" t="s">
        <v>366</v>
      </c>
      <c r="B99" s="45" t="s">
        <v>50</v>
      </c>
      <c r="C99" s="45" t="s">
        <v>294</v>
      </c>
      <c r="D99" s="45"/>
    </row>
    <row r="100" spans="1:8" x14ac:dyDescent="0.3">
      <c r="A100" s="45"/>
      <c r="B100" s="45"/>
      <c r="C100" s="45" t="s">
        <v>329</v>
      </c>
      <c r="D100" s="45" t="s">
        <v>330</v>
      </c>
    </row>
    <row r="101" spans="1:8" x14ac:dyDescent="0.3">
      <c r="A101" s="45" t="s">
        <v>295</v>
      </c>
      <c r="B101" s="45" t="s">
        <v>296</v>
      </c>
      <c r="C101" s="45" t="s">
        <v>297</v>
      </c>
      <c r="D101" s="45" t="s">
        <v>298</v>
      </c>
    </row>
    <row r="102" spans="1:8" ht="24" customHeight="1" x14ac:dyDescent="0.3">
      <c r="A102" s="45" t="s">
        <v>367</v>
      </c>
      <c r="B102" s="45">
        <v>52</v>
      </c>
      <c r="C102" s="46">
        <f>ABS(ROUND(SUMIF('Trial Balance'!O:O,B102,'Trial Balance'!H:H),0))</f>
        <v>0</v>
      </c>
      <c r="D102" s="46">
        <f>ABS(ROUND(SUMIF('Trial Balance'!O:O,B102,'Trial Balance'!K:K),0))</f>
        <v>0</v>
      </c>
      <c r="E102" s="72"/>
      <c r="F102" s="72"/>
      <c r="H102" t="s">
        <v>353</v>
      </c>
    </row>
    <row r="103" spans="1:8" ht="36" customHeight="1" x14ac:dyDescent="0.3">
      <c r="A103" s="45" t="s">
        <v>368</v>
      </c>
      <c r="B103" s="45">
        <v>53</v>
      </c>
      <c r="C103" s="46"/>
      <c r="D103" s="46"/>
      <c r="E103" s="72"/>
      <c r="F103" s="72"/>
      <c r="H103" t="s">
        <v>303</v>
      </c>
    </row>
    <row r="104" spans="1:8" ht="36" customHeight="1" x14ac:dyDescent="0.3">
      <c r="A104" s="45" t="s">
        <v>369</v>
      </c>
      <c r="B104" s="45">
        <v>54</v>
      </c>
      <c r="C104" s="46"/>
      <c r="D104" s="46"/>
      <c r="E104" s="72"/>
      <c r="F104" s="72"/>
      <c r="H104" t="s">
        <v>303</v>
      </c>
    </row>
    <row r="105" spans="1:8" ht="24" customHeight="1" x14ac:dyDescent="0.3">
      <c r="A105" s="45" t="s">
        <v>370</v>
      </c>
      <c r="B105" s="45">
        <v>55</v>
      </c>
      <c r="C105" s="46">
        <f>ABS(ROUND(SUMIF('Trial Balance'!E:E,"4093",'Trial Balance'!H:H),0))</f>
        <v>0</v>
      </c>
      <c r="D105" s="46">
        <f>ABS(ROUND(SUMIF('Trial Balance'!E:E,"4093",'Trial Balance'!K:K),0))</f>
        <v>0</v>
      </c>
      <c r="E105" s="72"/>
      <c r="F105" s="72"/>
      <c r="H105" t="s">
        <v>353</v>
      </c>
    </row>
    <row r="106" spans="1:8" ht="36" customHeight="1" x14ac:dyDescent="0.3">
      <c r="A106" s="45" t="s">
        <v>371</v>
      </c>
      <c r="B106" s="45">
        <v>56</v>
      </c>
      <c r="C106" s="46"/>
      <c r="D106" s="46"/>
      <c r="E106" s="72"/>
      <c r="F106" s="72"/>
      <c r="H106" t="s">
        <v>303</v>
      </c>
    </row>
    <row r="107" spans="1:8" ht="36" customHeight="1" x14ac:dyDescent="0.3">
      <c r="A107" s="45" t="s">
        <v>372</v>
      </c>
      <c r="B107" s="45">
        <v>57</v>
      </c>
      <c r="C107" s="46"/>
      <c r="D107" s="46"/>
      <c r="E107" s="72"/>
      <c r="F107" s="72"/>
      <c r="H107" t="s">
        <v>303</v>
      </c>
    </row>
    <row r="108" spans="1:8" ht="24" customHeight="1" x14ac:dyDescent="0.3">
      <c r="A108" s="44" t="s">
        <v>373</v>
      </c>
      <c r="B108" s="44">
        <v>58</v>
      </c>
      <c r="C108" s="76">
        <f>C109+C115</f>
        <v>0</v>
      </c>
      <c r="D108" s="76">
        <f>D109+D115</f>
        <v>0</v>
      </c>
      <c r="E108" s="72"/>
      <c r="F108" s="72"/>
      <c r="H108" t="s">
        <v>311</v>
      </c>
    </row>
    <row r="109" spans="1:8" ht="48" customHeight="1" x14ac:dyDescent="0.3">
      <c r="A109" s="45" t="s">
        <v>374</v>
      </c>
      <c r="B109" s="45">
        <v>59</v>
      </c>
      <c r="C109" s="46">
        <f>'1. F10'!D39-'3. F30'!C115</f>
        <v>0</v>
      </c>
      <c r="D109" s="46">
        <f>'1. F10'!E39-'3. F30'!D115</f>
        <v>0</v>
      </c>
      <c r="E109" s="72"/>
      <c r="F109" s="72"/>
      <c r="H109" t="s">
        <v>353</v>
      </c>
    </row>
    <row r="110" spans="1:8" x14ac:dyDescent="0.3">
      <c r="A110" s="45" t="s">
        <v>375</v>
      </c>
      <c r="B110" s="45">
        <v>60</v>
      </c>
      <c r="C110" s="46"/>
      <c r="D110" s="46"/>
      <c r="E110" s="72"/>
      <c r="F110" s="72"/>
      <c r="H110" t="s">
        <v>303</v>
      </c>
    </row>
    <row r="111" spans="1:8" x14ac:dyDescent="0.3">
      <c r="A111" s="45" t="s">
        <v>376</v>
      </c>
      <c r="B111" s="45">
        <v>61</v>
      </c>
      <c r="C111" s="46"/>
      <c r="D111" s="46"/>
      <c r="E111" s="72"/>
      <c r="F111" s="72"/>
      <c r="H111" t="s">
        <v>303</v>
      </c>
    </row>
    <row r="112" spans="1:8" ht="24" customHeight="1" x14ac:dyDescent="0.3">
      <c r="A112" s="45" t="s">
        <v>377</v>
      </c>
      <c r="B112" s="45">
        <v>62</v>
      </c>
      <c r="C112" s="46"/>
      <c r="D112" s="46"/>
      <c r="E112" s="72"/>
      <c r="F112" s="72"/>
      <c r="H112" t="s">
        <v>303</v>
      </c>
    </row>
    <row r="113" spans="1:9" x14ac:dyDescent="0.3">
      <c r="A113" s="45" t="s">
        <v>378</v>
      </c>
      <c r="B113" s="45">
        <v>63</v>
      </c>
      <c r="C113" s="46"/>
      <c r="D113" s="46"/>
      <c r="E113" s="72"/>
      <c r="F113" s="72"/>
      <c r="H113" t="s">
        <v>303</v>
      </c>
    </row>
    <row r="114" spans="1:9" x14ac:dyDescent="0.3">
      <c r="A114" s="45" t="s">
        <v>379</v>
      </c>
      <c r="B114" s="45">
        <v>64</v>
      </c>
      <c r="C114" s="46"/>
      <c r="D114" s="46"/>
      <c r="E114" s="72"/>
      <c r="F114" s="72"/>
      <c r="H114" t="s">
        <v>303</v>
      </c>
    </row>
    <row r="115" spans="1:9" ht="24" customHeight="1" x14ac:dyDescent="0.3">
      <c r="A115" s="44" t="s">
        <v>380</v>
      </c>
      <c r="B115" s="44">
        <v>65</v>
      </c>
      <c r="C115" s="76">
        <f>SUM(C116:C117)</f>
        <v>0</v>
      </c>
      <c r="D115" s="76">
        <f>SUM(D116:D117)</f>
        <v>0</v>
      </c>
      <c r="E115" s="72"/>
      <c r="F115" s="72"/>
      <c r="H115" t="s">
        <v>311</v>
      </c>
    </row>
    <row r="116" spans="1:9" ht="36" customHeight="1" x14ac:dyDescent="0.3">
      <c r="A116" s="45" t="s">
        <v>381</v>
      </c>
      <c r="B116" s="45">
        <v>66</v>
      </c>
      <c r="C116" s="46">
        <f>'1. F10'!D38</f>
        <v>0</v>
      </c>
      <c r="D116" s="46">
        <f>'1. F10'!E38</f>
        <v>0</v>
      </c>
      <c r="E116" s="72"/>
      <c r="F116" s="72"/>
      <c r="H116" t="s">
        <v>353</v>
      </c>
      <c r="I116" t="s">
        <v>382</v>
      </c>
    </row>
    <row r="117" spans="1:9" x14ac:dyDescent="0.3">
      <c r="A117" s="45" t="s">
        <v>383</v>
      </c>
      <c r="B117" s="45">
        <v>67</v>
      </c>
      <c r="C117" s="46"/>
      <c r="D117" s="46"/>
      <c r="E117" s="72"/>
      <c r="F117" s="72"/>
      <c r="H117" t="s">
        <v>303</v>
      </c>
    </row>
    <row r="118" spans="1:9" ht="60" customHeight="1" x14ac:dyDescent="0.3">
      <c r="A118" s="45" t="s">
        <v>384</v>
      </c>
      <c r="B118" s="45">
        <v>68</v>
      </c>
      <c r="C118" s="46">
        <f>ABS(ROUND(SUMIF('Trial Balance'!O:O,B118,'Trial Balance'!H:H),0))</f>
        <v>0</v>
      </c>
      <c r="D118" s="46">
        <f>ABS(ROUND(SUMIF('Trial Balance'!O:O,B118,'Trial Balance'!K:K),0))</f>
        <v>0</v>
      </c>
      <c r="E118" s="72"/>
      <c r="F118" s="72"/>
      <c r="H118" t="s">
        <v>353</v>
      </c>
    </row>
    <row r="119" spans="1:9" ht="96" customHeight="1" x14ac:dyDescent="0.3">
      <c r="A119" s="45" t="s">
        <v>385</v>
      </c>
      <c r="B119" s="45">
        <v>69</v>
      </c>
      <c r="C119" s="46"/>
      <c r="D119" s="46"/>
      <c r="E119" s="72"/>
      <c r="F119" s="72"/>
      <c r="H119" t="s">
        <v>303</v>
      </c>
    </row>
    <row r="120" spans="1:9" ht="96" customHeight="1" x14ac:dyDescent="0.3">
      <c r="A120" s="45" t="s">
        <v>386</v>
      </c>
      <c r="B120" s="45">
        <v>70</v>
      </c>
      <c r="C120" s="46"/>
      <c r="D120" s="46"/>
      <c r="E120" s="72"/>
      <c r="F120" s="72"/>
      <c r="H120" t="s">
        <v>303</v>
      </c>
    </row>
    <row r="121" spans="1:9" x14ac:dyDescent="0.3">
      <c r="A121" s="45" t="s">
        <v>387</v>
      </c>
      <c r="B121" s="45">
        <v>71</v>
      </c>
      <c r="C121" s="46"/>
      <c r="D121" s="46"/>
      <c r="E121" s="72"/>
      <c r="F121" s="72"/>
      <c r="H121" t="s">
        <v>303</v>
      </c>
    </row>
    <row r="122" spans="1:9" ht="24" customHeight="1" x14ac:dyDescent="0.3">
      <c r="A122" s="45" t="s">
        <v>388</v>
      </c>
      <c r="B122" s="45">
        <v>72</v>
      </c>
      <c r="C122" s="46">
        <f>ABS(ROUND(SUMIF('Trial Balance'!O:O,B122,'Trial Balance'!H:H),0))</f>
        <v>0</v>
      </c>
      <c r="D122" s="46">
        <f>ABS(ROUND(SUMIF('Trial Balance'!O:O,B122,'Trial Balance'!K:K),0))</f>
        <v>0</v>
      </c>
      <c r="E122" s="72"/>
      <c r="F122" s="72"/>
      <c r="H122" t="s">
        <v>353</v>
      </c>
    </row>
    <row r="123" spans="1:9" ht="48" customHeight="1" x14ac:dyDescent="0.3">
      <c r="A123" s="44" t="s">
        <v>389</v>
      </c>
      <c r="B123" s="44">
        <v>73</v>
      </c>
      <c r="C123" s="76">
        <f>SUM(C124:C128)</f>
        <v>0</v>
      </c>
      <c r="D123" s="76">
        <f>SUM(D124:D128)</f>
        <v>0</v>
      </c>
      <c r="E123" s="72"/>
      <c r="F123" s="72"/>
      <c r="H123" t="s">
        <v>311</v>
      </c>
    </row>
    <row r="124" spans="1:9" x14ac:dyDescent="0.3">
      <c r="A124" s="45" t="s">
        <v>390</v>
      </c>
      <c r="B124" s="45">
        <v>74</v>
      </c>
      <c r="C124" s="46">
        <f>ABS(ROUND(SUMIF('Trial Balance'!O:O,B124,'Trial Balance'!H:H),0))</f>
        <v>0</v>
      </c>
      <c r="D124" s="46">
        <f>ABS(ROUND(SUMIF('Trial Balance'!O:O,B124,'Trial Balance'!K:K),0))</f>
        <v>0</v>
      </c>
      <c r="E124" s="72"/>
      <c r="F124" s="72"/>
      <c r="H124" t="s">
        <v>353</v>
      </c>
      <c r="I124" t="s">
        <v>391</v>
      </c>
    </row>
    <row r="125" spans="1:9" x14ac:dyDescent="0.3">
      <c r="A125" s="45" t="s">
        <v>392</v>
      </c>
      <c r="B125" s="45">
        <v>75</v>
      </c>
      <c r="C125" s="46">
        <f>ABS(ROUND(SUMIF('Trial Balance'!O:O,B125,'Trial Balance'!H:H),0))</f>
        <v>0</v>
      </c>
      <c r="D125" s="46">
        <f>ABS(ROUND(SUMIF('Trial Balance'!O:O,B125,'Trial Balance'!K:K),0))</f>
        <v>0</v>
      </c>
      <c r="E125" s="72"/>
      <c r="F125" s="72"/>
      <c r="H125" t="s">
        <v>353</v>
      </c>
      <c r="I125" t="s">
        <v>393</v>
      </c>
    </row>
    <row r="126" spans="1:9" x14ac:dyDescent="0.3">
      <c r="A126" s="45" t="s">
        <v>394</v>
      </c>
      <c r="B126" s="45">
        <v>76</v>
      </c>
      <c r="C126" s="46">
        <f>ABS(ROUND(SUMIF('Trial Balance'!O:O,B126,'Trial Balance'!H:H),0))</f>
        <v>0</v>
      </c>
      <c r="D126" s="46">
        <f>ABS(ROUND(SUMIF('Trial Balance'!O:O,B126,'Trial Balance'!K:K),0))</f>
        <v>0</v>
      </c>
      <c r="E126" s="72"/>
      <c r="F126" s="72"/>
      <c r="H126" t="s">
        <v>353</v>
      </c>
    </row>
    <row r="127" spans="1:9" ht="24" customHeight="1" x14ac:dyDescent="0.3">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3">
      <c r="A128" s="45" t="s">
        <v>397</v>
      </c>
      <c r="B128" s="45">
        <v>78</v>
      </c>
      <c r="C128" s="46">
        <f>ABS(ROUND(SUMIF('Trial Balance'!O:O,B128,'Trial Balance'!H:H),0))</f>
        <v>0</v>
      </c>
      <c r="D128" s="46">
        <f>ABS(ROUND(SUMIF('Trial Balance'!O:O,B128,'Trial Balance'!K:K),0))</f>
        <v>0</v>
      </c>
      <c r="E128" s="72"/>
      <c r="F128" s="72"/>
      <c r="H128" t="s">
        <v>353</v>
      </c>
    </row>
    <row r="129" spans="1:9" ht="24" customHeight="1" x14ac:dyDescent="0.3">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3">
      <c r="A130" s="45" t="s">
        <v>400</v>
      </c>
      <c r="B130" s="45">
        <v>80</v>
      </c>
      <c r="C130" s="46"/>
      <c r="D130" s="46"/>
      <c r="E130" s="72"/>
      <c r="F130" s="72"/>
      <c r="H130" t="s">
        <v>303</v>
      </c>
    </row>
    <row r="131" spans="1:9" ht="24" customHeight="1" x14ac:dyDescent="0.3">
      <c r="A131" s="45" t="s">
        <v>401</v>
      </c>
      <c r="B131" s="45">
        <v>81</v>
      </c>
      <c r="C131" s="46"/>
      <c r="D131" s="46"/>
      <c r="E131" s="72"/>
      <c r="F131" s="72"/>
      <c r="H131" t="s">
        <v>303</v>
      </c>
    </row>
    <row r="132" spans="1:9" ht="72" customHeight="1" x14ac:dyDescent="0.3">
      <c r="A132" s="45" t="s">
        <v>402</v>
      </c>
      <c r="B132" s="45">
        <v>82</v>
      </c>
      <c r="C132" s="46"/>
      <c r="D132" s="46"/>
      <c r="E132" s="72"/>
      <c r="F132" s="72"/>
      <c r="H132" t="s">
        <v>303</v>
      </c>
    </row>
    <row r="133" spans="1:9" ht="24" customHeight="1" x14ac:dyDescent="0.3">
      <c r="A133" s="45" t="s">
        <v>403</v>
      </c>
      <c r="B133" s="45">
        <v>83</v>
      </c>
      <c r="C133" s="46">
        <f>ABS(ROUND(SUMIF('Trial Balance'!E:E,"4652",'Trial Balance'!H:H),2))</f>
        <v>0</v>
      </c>
      <c r="D133" s="46">
        <f>ABS(ROUND(SUMIF('Trial Balance'!E:E,"4652",'Trial Balance'!K:K),2))</f>
        <v>0</v>
      </c>
      <c r="E133" s="72"/>
      <c r="F133" s="72"/>
      <c r="H133" t="s">
        <v>353</v>
      </c>
    </row>
    <row r="134" spans="1:9" x14ac:dyDescent="0.3">
      <c r="A134" s="45" t="s">
        <v>404</v>
      </c>
      <c r="B134" s="45">
        <v>84</v>
      </c>
      <c r="C134" s="46">
        <f>'1. F10'!D52</f>
        <v>0</v>
      </c>
      <c r="D134" s="46">
        <f>'1. F10'!E52</f>
        <v>0</v>
      </c>
      <c r="E134" s="72"/>
      <c r="F134" s="72"/>
      <c r="H134" t="s">
        <v>353</v>
      </c>
    </row>
    <row r="135" spans="1:9" ht="48" customHeight="1" x14ac:dyDescent="0.3">
      <c r="A135" s="45" t="s">
        <v>405</v>
      </c>
      <c r="B135" s="45">
        <v>85</v>
      </c>
      <c r="C135" s="46"/>
      <c r="D135" s="46"/>
      <c r="E135" s="72"/>
      <c r="F135" s="72"/>
      <c r="H135" t="s">
        <v>303</v>
      </c>
    </row>
    <row r="136" spans="1:9" ht="60" customHeight="1" x14ac:dyDescent="0.3">
      <c r="A136" s="45" t="s">
        <v>406</v>
      </c>
      <c r="B136" s="45">
        <v>86</v>
      </c>
      <c r="C136" s="46"/>
      <c r="D136" s="46"/>
      <c r="E136" s="72"/>
      <c r="F136" s="72"/>
      <c r="H136" t="s">
        <v>303</v>
      </c>
    </row>
    <row r="137" spans="1:9" ht="60" customHeight="1" x14ac:dyDescent="0.3">
      <c r="A137" s="45" t="s">
        <v>407</v>
      </c>
      <c r="B137" s="45">
        <v>87</v>
      </c>
      <c r="C137" s="46"/>
      <c r="D137" s="46"/>
      <c r="E137" s="72"/>
      <c r="F137" s="72"/>
      <c r="H137" t="s">
        <v>303</v>
      </c>
    </row>
    <row r="138" spans="1:9" x14ac:dyDescent="0.3">
      <c r="A138" s="45" t="s">
        <v>408</v>
      </c>
      <c r="B138" s="45">
        <v>88</v>
      </c>
      <c r="C138" s="46">
        <f>ABS(ROUND(SUMIF('Trial Balance'!O:O,B138,'Trial Balance'!H:H),0))</f>
        <v>0</v>
      </c>
      <c r="D138" s="46">
        <f>ABS(ROUND(SUMIF('Trial Balance'!O:O,B138,'Trial Balance'!K:K),0))</f>
        <v>0</v>
      </c>
      <c r="E138" s="72"/>
      <c r="F138" s="72"/>
      <c r="H138" t="s">
        <v>353</v>
      </c>
    </row>
    <row r="139" spans="1:9" x14ac:dyDescent="0.3">
      <c r="A139" s="45" t="s">
        <v>409</v>
      </c>
      <c r="B139" s="45">
        <v>89</v>
      </c>
      <c r="C139" s="46"/>
      <c r="D139" s="46"/>
      <c r="E139" s="72"/>
      <c r="F139" s="72"/>
      <c r="H139" t="s">
        <v>303</v>
      </c>
    </row>
    <row r="140" spans="1:9" ht="24" customHeight="1" x14ac:dyDescent="0.3">
      <c r="A140" s="45" t="s">
        <v>410</v>
      </c>
      <c r="B140" s="45">
        <v>90</v>
      </c>
      <c r="C140" s="46"/>
      <c r="D140" s="46"/>
      <c r="E140" s="72"/>
      <c r="F140" s="72"/>
      <c r="H140" t="s">
        <v>303</v>
      </c>
    </row>
    <row r="141" spans="1:9" ht="24" customHeight="1" x14ac:dyDescent="0.3">
      <c r="A141" s="45" t="s">
        <v>411</v>
      </c>
      <c r="B141" s="45">
        <v>91</v>
      </c>
      <c r="C141" s="46"/>
      <c r="D141" s="46"/>
      <c r="E141" s="72"/>
      <c r="F141" s="72"/>
      <c r="H141" t="s">
        <v>303</v>
      </c>
    </row>
    <row r="142" spans="1:9" x14ac:dyDescent="0.3">
      <c r="A142" s="45" t="s">
        <v>412</v>
      </c>
      <c r="B142" s="45">
        <v>92</v>
      </c>
      <c r="C142" s="46">
        <f>'1. F10'!D58-C148</f>
        <v>0</v>
      </c>
      <c r="D142" s="46">
        <f>'1. F10'!E58-D148</f>
        <v>0</v>
      </c>
      <c r="E142" s="72"/>
      <c r="F142" s="72"/>
      <c r="H142" t="s">
        <v>353</v>
      </c>
    </row>
    <row r="143" spans="1:9" x14ac:dyDescent="0.3">
      <c r="A143" s="45" t="s">
        <v>375</v>
      </c>
      <c r="B143" s="45">
        <v>93</v>
      </c>
      <c r="C143" s="46"/>
      <c r="D143" s="46"/>
      <c r="E143" s="72"/>
      <c r="F143" s="72"/>
      <c r="H143" t="s">
        <v>303</v>
      </c>
    </row>
    <row r="144" spans="1:9" x14ac:dyDescent="0.3">
      <c r="A144" s="45" t="s">
        <v>376</v>
      </c>
      <c r="B144" s="45">
        <v>94</v>
      </c>
      <c r="C144" s="46"/>
      <c r="D144" s="46"/>
      <c r="E144" s="72"/>
      <c r="F144" s="72"/>
      <c r="H144" t="s">
        <v>303</v>
      </c>
    </row>
    <row r="145" spans="1:9" x14ac:dyDescent="0.3">
      <c r="A145" s="45" t="s">
        <v>413</v>
      </c>
      <c r="B145" s="45">
        <v>95</v>
      </c>
      <c r="C145" s="46"/>
      <c r="D145" s="46"/>
      <c r="E145" s="72"/>
      <c r="F145" s="72"/>
      <c r="H145" t="s">
        <v>303</v>
      </c>
    </row>
    <row r="146" spans="1:9" x14ac:dyDescent="0.3">
      <c r="A146" s="45" t="s">
        <v>379</v>
      </c>
      <c r="B146" s="45">
        <v>96</v>
      </c>
      <c r="C146" s="46"/>
      <c r="D146" s="46"/>
      <c r="E146" s="72"/>
      <c r="F146" s="72"/>
      <c r="H146" t="s">
        <v>303</v>
      </c>
    </row>
    <row r="147" spans="1:9" x14ac:dyDescent="0.3">
      <c r="A147" s="45" t="s">
        <v>414</v>
      </c>
      <c r="B147" s="45">
        <v>97</v>
      </c>
      <c r="C147" s="46"/>
      <c r="D147" s="46"/>
      <c r="E147" s="72"/>
      <c r="F147" s="72"/>
      <c r="H147" t="s">
        <v>303</v>
      </c>
    </row>
    <row r="148" spans="1:9" x14ac:dyDescent="0.3">
      <c r="A148" s="45" t="s">
        <v>415</v>
      </c>
      <c r="B148" s="45">
        <v>98</v>
      </c>
      <c r="C148" s="46">
        <f>ABS(ROUND(SUMIF('Trial Balance'!O:O,B148,'Trial Balance'!H:H),0))</f>
        <v>0</v>
      </c>
      <c r="D148" s="46">
        <f>ABS(ROUND(SUMIF('Trial Balance'!O:O,B148,'Trial Balance'!K:K),0))</f>
        <v>0</v>
      </c>
      <c r="E148" s="72"/>
      <c r="F148" s="72"/>
      <c r="H148" t="s">
        <v>353</v>
      </c>
    </row>
    <row r="149" spans="1:9" x14ac:dyDescent="0.3">
      <c r="A149" s="44" t="s">
        <v>416</v>
      </c>
      <c r="B149" s="44">
        <v>99</v>
      </c>
      <c r="C149" s="76">
        <f>SUM(C150:C151)</f>
        <v>0</v>
      </c>
      <c r="D149" s="76">
        <f>SUM(D150:D151)</f>
        <v>0</v>
      </c>
      <c r="E149" s="72"/>
      <c r="F149" s="72"/>
      <c r="H149" t="s">
        <v>311</v>
      </c>
    </row>
    <row r="150" spans="1:9" x14ac:dyDescent="0.3">
      <c r="A150" s="45" t="s">
        <v>417</v>
      </c>
      <c r="B150" s="45">
        <v>100</v>
      </c>
      <c r="C150" s="46">
        <f>ABS(ROUND(SUMIF('Trial Balance'!O:O,B150,'Trial Balance'!H:H),0))</f>
        <v>0</v>
      </c>
      <c r="D150" s="46">
        <f>ABS(ROUND(SUMIF('Trial Balance'!O:O,B150,'Trial Balance'!K:K),0))</f>
        <v>0</v>
      </c>
      <c r="E150" s="72"/>
      <c r="F150" s="72"/>
      <c r="H150" t="s">
        <v>353</v>
      </c>
    </row>
    <row r="151" spans="1:9" x14ac:dyDescent="0.3">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3">
      <c r="A152" s="44" t="s">
        <v>419</v>
      </c>
      <c r="B152" s="44">
        <v>102</v>
      </c>
      <c r="C152" s="76">
        <f>C153+C155</f>
        <v>0</v>
      </c>
      <c r="D152" s="76">
        <f>D153+D155</f>
        <v>0</v>
      </c>
      <c r="E152" s="72"/>
      <c r="F152" s="72"/>
      <c r="H152" t="s">
        <v>311</v>
      </c>
    </row>
    <row r="153" spans="1:9" x14ac:dyDescent="0.3">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3">
      <c r="A154" s="45" t="s">
        <v>421</v>
      </c>
      <c r="B154" s="45">
        <v>104</v>
      </c>
      <c r="C154" s="46"/>
      <c r="D154" s="46"/>
      <c r="E154" s="72"/>
      <c r="F154" s="72"/>
      <c r="H154" t="s">
        <v>303</v>
      </c>
    </row>
    <row r="155" spans="1:9" x14ac:dyDescent="0.3">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3">
      <c r="A156" s="45" t="s">
        <v>423</v>
      </c>
      <c r="B156" s="45">
        <v>106</v>
      </c>
      <c r="C156" s="46"/>
      <c r="D156" s="46"/>
      <c r="E156" s="72"/>
      <c r="F156" s="72"/>
      <c r="H156" t="s">
        <v>303</v>
      </c>
    </row>
    <row r="157" spans="1:9" ht="24" customHeight="1" x14ac:dyDescent="0.3">
      <c r="A157" s="44" t="s">
        <v>424</v>
      </c>
      <c r="B157" s="44">
        <v>107</v>
      </c>
      <c r="C157" s="76">
        <f>SUM(C158:C159)</f>
        <v>0</v>
      </c>
      <c r="D157" s="76">
        <f>SUM(D158:D159)</f>
        <v>0</v>
      </c>
      <c r="E157" s="72"/>
      <c r="F157" s="72"/>
      <c r="H157" t="s">
        <v>311</v>
      </c>
    </row>
    <row r="158" spans="1:9" ht="36" customHeight="1" x14ac:dyDescent="0.3">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3">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3">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3">
      <c r="A161" s="44" t="s">
        <v>430</v>
      </c>
      <c r="B161" s="44">
        <v>111</v>
      </c>
      <c r="C161" s="76">
        <f>SUM(C162:C163)</f>
        <v>0</v>
      </c>
      <c r="D161" s="76">
        <f>SUM(D162:D163)</f>
        <v>0</v>
      </c>
      <c r="E161" s="72"/>
      <c r="F161" s="72"/>
      <c r="H161" t="s">
        <v>311</v>
      </c>
    </row>
    <row r="162" spans="1:8" x14ac:dyDescent="0.3">
      <c r="A162" s="45" t="s">
        <v>431</v>
      </c>
      <c r="B162" s="45">
        <v>112</v>
      </c>
      <c r="C162" s="46"/>
      <c r="D162" s="46"/>
      <c r="E162" s="72"/>
      <c r="F162" s="72"/>
      <c r="H162" t="s">
        <v>303</v>
      </c>
    </row>
    <row r="163" spans="1:8" x14ac:dyDescent="0.3">
      <c r="A163" s="45" t="s">
        <v>432</v>
      </c>
      <c r="B163" s="45">
        <v>113</v>
      </c>
      <c r="C163" s="46"/>
      <c r="D163" s="46"/>
      <c r="E163" s="72"/>
      <c r="F163" s="72"/>
      <c r="H163" t="s">
        <v>303</v>
      </c>
    </row>
    <row r="164" spans="1:8" ht="60" customHeight="1" x14ac:dyDescent="0.3">
      <c r="A164" s="44" t="s">
        <v>433</v>
      </c>
      <c r="B164" s="44">
        <v>114</v>
      </c>
      <c r="C164" s="76">
        <f>SUM(C165:C166)</f>
        <v>0</v>
      </c>
      <c r="D164" s="76">
        <f>SUM(D165:D166)</f>
        <v>0</v>
      </c>
      <c r="E164" s="72"/>
      <c r="F164" s="72"/>
      <c r="H164" t="s">
        <v>311</v>
      </c>
    </row>
    <row r="165" spans="1:8" x14ac:dyDescent="0.3">
      <c r="A165" s="45" t="s">
        <v>434</v>
      </c>
      <c r="B165" s="45">
        <v>115</v>
      </c>
      <c r="C165" s="46"/>
      <c r="D165" s="46"/>
      <c r="E165" s="72"/>
      <c r="F165" s="72"/>
      <c r="H165" t="s">
        <v>303</v>
      </c>
    </row>
    <row r="166" spans="1:8" x14ac:dyDescent="0.3">
      <c r="A166" s="45" t="s">
        <v>432</v>
      </c>
      <c r="B166" s="45">
        <v>116</v>
      </c>
      <c r="C166" s="46"/>
      <c r="D166" s="46"/>
      <c r="E166" s="72"/>
      <c r="F166" s="72"/>
      <c r="H166" t="s">
        <v>303</v>
      </c>
    </row>
    <row r="167" spans="1:8" x14ac:dyDescent="0.3">
      <c r="A167" s="45" t="s">
        <v>435</v>
      </c>
      <c r="B167" s="45">
        <v>117</v>
      </c>
      <c r="C167" s="46">
        <f>ABS(ROUND(SUMIF('Trial Balance'!O:O,B167,'Trial Balance'!H:H),0))</f>
        <v>0</v>
      </c>
      <c r="D167" s="46">
        <f>ABS(ROUND(SUMIF('Trial Balance'!O:O,B167,'Trial Balance'!K:K),0))</f>
        <v>0</v>
      </c>
      <c r="E167" s="72"/>
      <c r="F167" s="72"/>
      <c r="H167" t="s">
        <v>353</v>
      </c>
    </row>
    <row r="168" spans="1:8" x14ac:dyDescent="0.3">
      <c r="A168" s="44" t="s">
        <v>436</v>
      </c>
      <c r="B168" s="44">
        <v>118</v>
      </c>
      <c r="C168" s="76">
        <f>SUM(C169:C170)</f>
        <v>0</v>
      </c>
      <c r="D168" s="76">
        <f>SUM(D169:D170)</f>
        <v>0</v>
      </c>
      <c r="E168" s="72"/>
      <c r="F168" s="72"/>
      <c r="H168" t="s">
        <v>311</v>
      </c>
    </row>
    <row r="169" spans="1:8" x14ac:dyDescent="0.3">
      <c r="A169" s="45" t="s">
        <v>437</v>
      </c>
      <c r="B169" s="45">
        <v>119</v>
      </c>
      <c r="C169" s="46"/>
      <c r="D169" s="46"/>
      <c r="E169" s="72"/>
      <c r="F169" s="72"/>
      <c r="H169" t="s">
        <v>303</v>
      </c>
    </row>
    <row r="170" spans="1:8" x14ac:dyDescent="0.3">
      <c r="A170" s="45" t="s">
        <v>432</v>
      </c>
      <c r="B170" s="45">
        <v>120</v>
      </c>
      <c r="C170" s="46"/>
      <c r="D170" s="46"/>
      <c r="E170" s="72"/>
      <c r="F170" s="72"/>
      <c r="H170" t="s">
        <v>303</v>
      </c>
    </row>
    <row r="171" spans="1:8" ht="24" customHeight="1" x14ac:dyDescent="0.3">
      <c r="A171" s="45" t="s">
        <v>438</v>
      </c>
      <c r="B171" s="45">
        <v>121</v>
      </c>
      <c r="C171" s="46">
        <f>ABS(ROUND(SUMIF('Trial Balance'!O:O,B171,'Trial Balance'!H:H),0))</f>
        <v>0</v>
      </c>
      <c r="D171" s="46">
        <f>ABS(ROUND(SUMIF('Trial Balance'!O:O,B171,'Trial Balance'!K:K),0))</f>
        <v>0</v>
      </c>
      <c r="E171" s="72"/>
      <c r="F171" s="72"/>
      <c r="H171" t="s">
        <v>353</v>
      </c>
    </row>
    <row r="172" spans="1:8" x14ac:dyDescent="0.3">
      <c r="A172" s="45" t="s">
        <v>439</v>
      </c>
      <c r="B172" s="45">
        <v>122</v>
      </c>
      <c r="C172" s="46"/>
      <c r="D172" s="46"/>
      <c r="E172" s="72"/>
      <c r="F172" s="72"/>
      <c r="H172" t="s">
        <v>303</v>
      </c>
    </row>
    <row r="173" spans="1:8" ht="24" customHeight="1" x14ac:dyDescent="0.3">
      <c r="A173" s="45" t="s">
        <v>440</v>
      </c>
      <c r="B173" s="45">
        <v>123</v>
      </c>
      <c r="C173" s="46"/>
      <c r="D173" s="46"/>
      <c r="E173" s="72"/>
      <c r="F173" s="72"/>
      <c r="H173" t="s">
        <v>303</v>
      </c>
    </row>
    <row r="174" spans="1:8" ht="48" customHeight="1" x14ac:dyDescent="0.3">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3">
      <c r="A175" s="45" t="s">
        <v>442</v>
      </c>
      <c r="B175" s="45">
        <v>125</v>
      </c>
      <c r="C175" s="46"/>
      <c r="D175" s="46"/>
      <c r="E175" s="72"/>
      <c r="F175" s="72"/>
      <c r="H175" t="s">
        <v>303</v>
      </c>
    </row>
    <row r="176" spans="1:8" ht="84" customHeight="1" x14ac:dyDescent="0.3">
      <c r="A176" s="45" t="s">
        <v>443</v>
      </c>
      <c r="B176" s="45">
        <v>126</v>
      </c>
      <c r="C176" s="46"/>
      <c r="D176" s="46"/>
      <c r="E176" s="72"/>
      <c r="F176" s="72"/>
      <c r="H176" t="s">
        <v>303</v>
      </c>
    </row>
    <row r="177" spans="1:9" ht="36" customHeight="1" x14ac:dyDescent="0.3">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3">
      <c r="A178" s="44" t="s">
        <v>445</v>
      </c>
      <c r="B178" s="44">
        <v>128</v>
      </c>
      <c r="C178" s="76">
        <f>SUM(C179:C182)</f>
        <v>0</v>
      </c>
      <c r="D178" s="76">
        <f>SUM(D179:D182)</f>
        <v>0</v>
      </c>
      <c r="E178" s="72"/>
      <c r="F178" s="72"/>
      <c r="H178" t="s">
        <v>311</v>
      </c>
    </row>
    <row r="179" spans="1:9" x14ac:dyDescent="0.3">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3">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3">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3">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3">
      <c r="A183" s="45" t="s">
        <v>452</v>
      </c>
      <c r="B183" s="45">
        <v>133</v>
      </c>
      <c r="C183" s="46"/>
      <c r="D183" s="46"/>
      <c r="E183" s="72"/>
      <c r="F183" s="72"/>
      <c r="H183" t="s">
        <v>303</v>
      </c>
    </row>
    <row r="184" spans="1:9" ht="25.75" customHeight="1" x14ac:dyDescent="0.3">
      <c r="A184" s="45" t="s">
        <v>453</v>
      </c>
      <c r="B184" s="45">
        <v>134</v>
      </c>
      <c r="C184" s="46"/>
      <c r="D184" s="46"/>
      <c r="E184" s="72"/>
      <c r="F184" s="72"/>
      <c r="H184" t="s">
        <v>303</v>
      </c>
    </row>
    <row r="185" spans="1:9" x14ac:dyDescent="0.3">
      <c r="A185" s="45" t="s">
        <v>454</v>
      </c>
      <c r="B185" s="45">
        <v>135</v>
      </c>
      <c r="C185" s="46"/>
      <c r="D185" s="46"/>
      <c r="E185" s="72"/>
      <c r="F185" s="72"/>
      <c r="H185" t="s">
        <v>303</v>
      </c>
    </row>
    <row r="186" spans="1:9" ht="36" customHeight="1" x14ac:dyDescent="0.3">
      <c r="A186" s="45" t="s">
        <v>455</v>
      </c>
      <c r="B186" s="45">
        <v>136</v>
      </c>
      <c r="C186" s="46"/>
      <c r="D186" s="46"/>
      <c r="E186" s="72"/>
      <c r="F186" s="72"/>
      <c r="H186" t="s">
        <v>303</v>
      </c>
    </row>
    <row r="187" spans="1:9" ht="24" customHeight="1" x14ac:dyDescent="0.3">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3">
      <c r="A188" s="45" t="s">
        <v>457</v>
      </c>
      <c r="B188" s="45">
        <v>138</v>
      </c>
      <c r="C188" s="46"/>
      <c r="D188" s="46"/>
      <c r="E188" s="72"/>
      <c r="F188" s="72"/>
      <c r="H188" t="s">
        <v>303</v>
      </c>
    </row>
    <row r="189" spans="1:9" ht="24" customHeight="1" x14ac:dyDescent="0.3">
      <c r="A189" s="45" t="s">
        <v>458</v>
      </c>
      <c r="B189" s="45">
        <v>139</v>
      </c>
      <c r="C189" s="46"/>
      <c r="D189" s="46"/>
      <c r="E189" s="72"/>
      <c r="F189" s="72"/>
      <c r="H189" t="s">
        <v>303</v>
      </c>
    </row>
    <row r="190" spans="1:9" ht="24" customHeight="1" x14ac:dyDescent="0.3">
      <c r="A190" s="45" t="s">
        <v>459</v>
      </c>
      <c r="B190" s="45">
        <v>140</v>
      </c>
      <c r="C190" s="46"/>
      <c r="D190" s="46"/>
      <c r="E190" s="72"/>
      <c r="F190" s="72"/>
      <c r="H190" t="s">
        <v>303</v>
      </c>
    </row>
    <row r="191" spans="1:9" ht="36" customHeight="1" x14ac:dyDescent="0.3">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3">
      <c r="A192" s="45" t="s">
        <v>461</v>
      </c>
      <c r="B192" s="45">
        <v>142</v>
      </c>
      <c r="C192" s="46"/>
      <c r="D192" s="46"/>
      <c r="E192" s="72"/>
      <c r="F192" s="72"/>
      <c r="H192" t="s">
        <v>303</v>
      </c>
    </row>
    <row r="193" spans="1:8" ht="61.75" customHeight="1" x14ac:dyDescent="0.3">
      <c r="A193" s="45" t="s">
        <v>462</v>
      </c>
      <c r="B193" s="45">
        <v>143</v>
      </c>
      <c r="C193" s="46"/>
      <c r="D193" s="46"/>
      <c r="E193" s="72"/>
      <c r="F193" s="72"/>
      <c r="H193" t="s">
        <v>303</v>
      </c>
    </row>
    <row r="194" spans="1:8" x14ac:dyDescent="0.3">
      <c r="A194" s="45" t="s">
        <v>463</v>
      </c>
      <c r="B194" s="45">
        <v>144</v>
      </c>
      <c r="C194" s="46"/>
      <c r="D194" s="46"/>
      <c r="E194" s="72"/>
      <c r="F194" s="72"/>
      <c r="H194" t="s">
        <v>303</v>
      </c>
    </row>
    <row r="195" spans="1:8" ht="36" customHeight="1" x14ac:dyDescent="0.3">
      <c r="A195" s="45" t="s">
        <v>464</v>
      </c>
      <c r="B195" s="45">
        <v>145</v>
      </c>
      <c r="C195" s="46"/>
      <c r="D195" s="46"/>
      <c r="E195" s="72"/>
      <c r="F195" s="72"/>
      <c r="H195" t="s">
        <v>303</v>
      </c>
    </row>
    <row r="196" spans="1:8" x14ac:dyDescent="0.3">
      <c r="A196" s="45" t="s">
        <v>465</v>
      </c>
      <c r="B196" s="45">
        <v>146</v>
      </c>
      <c r="C196" s="46"/>
      <c r="D196" s="46"/>
      <c r="E196" s="72"/>
      <c r="F196" s="72"/>
      <c r="H196" t="s">
        <v>303</v>
      </c>
    </row>
    <row r="197" spans="1:8" x14ac:dyDescent="0.3">
      <c r="A197" s="45" t="s">
        <v>466</v>
      </c>
      <c r="B197" s="45">
        <v>147</v>
      </c>
      <c r="C197" s="46">
        <f>ABS(ROUND(SUMIF('Trial Balance'!O:O,B197,'Trial Balance'!H:H),0))</f>
        <v>0</v>
      </c>
      <c r="D197" s="46">
        <f>ABS(ROUND(SUMIF('Trial Balance'!O:O,B197,'Trial Balance'!K:K),0))</f>
        <v>0</v>
      </c>
      <c r="E197" s="72"/>
      <c r="F197" s="72"/>
      <c r="H197" t="s">
        <v>353</v>
      </c>
    </row>
    <row r="198" spans="1:8" x14ac:dyDescent="0.3">
      <c r="A198" s="45" t="s">
        <v>467</v>
      </c>
      <c r="B198" s="45">
        <v>148</v>
      </c>
      <c r="C198" s="46"/>
      <c r="D198" s="46"/>
      <c r="E198" s="72"/>
      <c r="F198" s="72"/>
      <c r="H198" t="s">
        <v>303</v>
      </c>
    </row>
    <row r="199" spans="1:8" ht="24" customHeight="1" x14ac:dyDescent="0.3">
      <c r="A199" s="45" t="s">
        <v>468</v>
      </c>
      <c r="B199" s="45">
        <v>149</v>
      </c>
      <c r="C199" s="46"/>
      <c r="D199" s="46"/>
      <c r="E199" s="72"/>
      <c r="F199" s="72"/>
      <c r="H199" t="s">
        <v>303</v>
      </c>
    </row>
    <row r="200" spans="1:8" ht="24" customHeight="1" x14ac:dyDescent="0.3">
      <c r="A200" s="45" t="s">
        <v>469</v>
      </c>
      <c r="B200" s="45">
        <v>150</v>
      </c>
      <c r="C200" s="46"/>
      <c r="D200" s="46"/>
      <c r="E200" s="72"/>
      <c r="F200" s="72"/>
      <c r="H200" t="s">
        <v>303</v>
      </c>
    </row>
    <row r="201" spans="1:8" x14ac:dyDescent="0.3">
      <c r="A201" s="45" t="s">
        <v>470</v>
      </c>
      <c r="B201" s="45">
        <v>151</v>
      </c>
      <c r="C201" s="46">
        <f>ABS(ROUND(SUMIF('Trial Balance'!O:O,B201,'Trial Balance'!H:H),0))</f>
        <v>0</v>
      </c>
      <c r="D201" s="46">
        <f>ABS(ROUND(SUMIF('Trial Balance'!O:O,B201,'Trial Balance'!K:K),0))</f>
        <v>0</v>
      </c>
      <c r="E201" s="72"/>
      <c r="F201" s="72"/>
      <c r="H201" t="s">
        <v>353</v>
      </c>
    </row>
    <row r="202" spans="1:8" x14ac:dyDescent="0.3">
      <c r="A202" s="45" t="s">
        <v>471</v>
      </c>
      <c r="B202" s="45">
        <v>152</v>
      </c>
      <c r="C202" s="46"/>
      <c r="D202" s="46"/>
      <c r="E202" s="72"/>
      <c r="F202" s="72"/>
      <c r="H202" t="s">
        <v>303</v>
      </c>
    </row>
    <row r="203" spans="1:8" x14ac:dyDescent="0.3">
      <c r="A203" s="45" t="s">
        <v>472</v>
      </c>
      <c r="B203" s="45">
        <v>153</v>
      </c>
      <c r="C203" s="46"/>
      <c r="D203" s="46"/>
      <c r="E203" s="72"/>
      <c r="F203" s="72"/>
      <c r="H203" t="s">
        <v>303</v>
      </c>
    </row>
    <row r="204" spans="1:8" x14ac:dyDescent="0.3">
      <c r="A204" s="45" t="s">
        <v>473</v>
      </c>
      <c r="B204" s="45">
        <v>154</v>
      </c>
      <c r="C204" s="46"/>
      <c r="D204" s="46"/>
      <c r="E204" s="72"/>
      <c r="F204" s="72"/>
      <c r="H204" t="s">
        <v>303</v>
      </c>
    </row>
    <row r="205" spans="1:8" ht="24" customHeight="1" x14ac:dyDescent="0.3">
      <c r="A205" s="45" t="s">
        <v>474</v>
      </c>
      <c r="B205" s="45">
        <v>155</v>
      </c>
      <c r="C205" s="46"/>
      <c r="D205" s="46"/>
      <c r="E205" s="72"/>
      <c r="F205" s="72"/>
      <c r="H205" t="s">
        <v>303</v>
      </c>
    </row>
    <row r="206" spans="1:8" x14ac:dyDescent="0.3">
      <c r="A206" s="45" t="s">
        <v>475</v>
      </c>
      <c r="B206" s="45">
        <v>156</v>
      </c>
      <c r="C206" s="46">
        <f>ABS(ROUND(SUMIF('Trial Balance'!O:O,B206,'Trial Balance'!H:H),0))</f>
        <v>0</v>
      </c>
      <c r="D206" s="46">
        <f>ABS(ROUND(SUMIF('Trial Balance'!O:O,B206,'Trial Balance'!K:K),0))</f>
        <v>0</v>
      </c>
      <c r="E206" s="72"/>
      <c r="F206" s="72"/>
      <c r="H206" t="s">
        <v>353</v>
      </c>
    </row>
    <row r="207" spans="1:8" x14ac:dyDescent="0.3">
      <c r="A207" s="86"/>
      <c r="B207" s="85"/>
      <c r="C207" s="78"/>
      <c r="D207" s="79"/>
    </row>
    <row r="208" spans="1:8" x14ac:dyDescent="0.3">
      <c r="A208" s="86"/>
      <c r="B208" s="85"/>
      <c r="C208" s="78"/>
      <c r="D208" s="79"/>
    </row>
    <row r="209" spans="1:8" x14ac:dyDescent="0.3">
      <c r="A209" s="45" t="s">
        <v>476</v>
      </c>
      <c r="B209" s="45" t="s">
        <v>50</v>
      </c>
      <c r="C209" s="45" t="s">
        <v>294</v>
      </c>
      <c r="D209" s="45"/>
    </row>
    <row r="210" spans="1:8" x14ac:dyDescent="0.3">
      <c r="A210" s="45"/>
      <c r="B210" s="45"/>
      <c r="C210" s="45" t="s">
        <v>329</v>
      </c>
      <c r="D210" s="45" t="s">
        <v>330</v>
      </c>
    </row>
    <row r="211" spans="1:8" x14ac:dyDescent="0.3">
      <c r="A211" s="45" t="s">
        <v>295</v>
      </c>
      <c r="B211" s="45" t="s">
        <v>296</v>
      </c>
      <c r="C211" s="45" t="s">
        <v>297</v>
      </c>
      <c r="D211" s="45" t="s">
        <v>298</v>
      </c>
    </row>
    <row r="212" spans="1:8" x14ac:dyDescent="0.3">
      <c r="A212" s="45" t="s">
        <v>477</v>
      </c>
      <c r="B212" s="45">
        <v>157</v>
      </c>
      <c r="C212" s="46">
        <f>ABS(ROUND(SUMIF('Trial Balance'!O:O,B212,'Trial Balance'!H:H),0))</f>
        <v>0</v>
      </c>
      <c r="D212" s="46">
        <f>ABS(ROUND(SUMIF('Trial Balance'!O:O,B212,'Trial Balance'!K:K),0))</f>
        <v>0</v>
      </c>
      <c r="E212" s="72"/>
      <c r="F212" s="72"/>
      <c r="H212" t="s">
        <v>353</v>
      </c>
    </row>
    <row r="213" spans="1:8" x14ac:dyDescent="0.3">
      <c r="A213" s="78"/>
      <c r="B213" s="74"/>
      <c r="C213" s="78"/>
      <c r="D213" s="79"/>
    </row>
    <row r="214" spans="1:8" x14ac:dyDescent="0.3">
      <c r="A214" s="78"/>
      <c r="B214" s="74"/>
      <c r="C214" s="78"/>
      <c r="D214" s="79"/>
    </row>
    <row r="215" spans="1:8" x14ac:dyDescent="0.3">
      <c r="A215" s="78"/>
      <c r="B215" s="74"/>
      <c r="C215" s="78"/>
      <c r="D215" s="79"/>
    </row>
    <row r="216" spans="1:8" x14ac:dyDescent="0.3">
      <c r="A216" s="45" t="s">
        <v>478</v>
      </c>
      <c r="B216" s="45" t="s">
        <v>50</v>
      </c>
      <c r="C216" s="45" t="s">
        <v>294</v>
      </c>
      <c r="D216" s="45"/>
    </row>
    <row r="217" spans="1:8" x14ac:dyDescent="0.3">
      <c r="A217" s="45"/>
      <c r="B217" s="45"/>
      <c r="C217" s="45" t="s">
        <v>329</v>
      </c>
      <c r="D217" s="45" t="s">
        <v>330</v>
      </c>
    </row>
    <row r="218" spans="1:8" x14ac:dyDescent="0.3">
      <c r="A218" s="45" t="s">
        <v>295</v>
      </c>
      <c r="B218" s="45" t="s">
        <v>296</v>
      </c>
      <c r="C218" s="45" t="s">
        <v>297</v>
      </c>
      <c r="D218" s="45" t="s">
        <v>298</v>
      </c>
    </row>
    <row r="219" spans="1:8" ht="24" customHeight="1" x14ac:dyDescent="0.3">
      <c r="A219" s="45" t="s">
        <v>479</v>
      </c>
      <c r="B219" s="45">
        <v>158</v>
      </c>
      <c r="C219" s="46"/>
      <c r="D219" s="46"/>
      <c r="E219" s="72"/>
      <c r="F219" s="72"/>
      <c r="H219" t="s">
        <v>303</v>
      </c>
    </row>
    <row r="220" spans="1:8" ht="24" customHeight="1" x14ac:dyDescent="0.3">
      <c r="A220" s="45" t="s">
        <v>480</v>
      </c>
      <c r="B220" s="45">
        <v>159</v>
      </c>
      <c r="C220" s="46"/>
      <c r="D220" s="46"/>
      <c r="E220" s="72"/>
      <c r="F220" s="72"/>
      <c r="H220" t="s">
        <v>303</v>
      </c>
    </row>
    <row r="221" spans="1:8" ht="24" customHeight="1" x14ac:dyDescent="0.3">
      <c r="A221" s="45" t="s">
        <v>481</v>
      </c>
      <c r="B221" s="45">
        <v>160</v>
      </c>
      <c r="C221" s="46"/>
      <c r="D221" s="46"/>
      <c r="E221" s="72"/>
      <c r="F221" s="72"/>
      <c r="H221" t="s">
        <v>303</v>
      </c>
    </row>
    <row r="222" spans="1:8" x14ac:dyDescent="0.3">
      <c r="A222" s="45" t="s">
        <v>482</v>
      </c>
      <c r="B222" s="45">
        <v>161</v>
      </c>
      <c r="C222" s="46"/>
      <c r="D222" s="46"/>
      <c r="E222" s="87"/>
      <c r="F222" s="88"/>
      <c r="H222" t="s">
        <v>303</v>
      </c>
    </row>
    <row r="223" spans="1:8" x14ac:dyDescent="0.3">
      <c r="A223" s="89"/>
      <c r="B223" s="81"/>
      <c r="C223" s="78"/>
      <c r="D223" s="79"/>
      <c r="E223" s="79"/>
      <c r="F223" s="79"/>
    </row>
    <row r="224" spans="1:8" x14ac:dyDescent="0.3">
      <c r="A224" s="90"/>
      <c r="B224" s="81"/>
      <c r="C224" s="78"/>
      <c r="D224" s="79"/>
      <c r="E224" s="79"/>
      <c r="F224" s="79"/>
    </row>
    <row r="225" spans="1:8" x14ac:dyDescent="0.3">
      <c r="A225" s="45" t="s">
        <v>483</v>
      </c>
      <c r="B225" s="45" t="s">
        <v>50</v>
      </c>
      <c r="C225" s="45" t="s">
        <v>329</v>
      </c>
      <c r="D225" s="45"/>
      <c r="E225" s="45"/>
      <c r="F225" s="45"/>
    </row>
    <row r="226" spans="1:8" x14ac:dyDescent="0.3">
      <c r="A226" s="45"/>
      <c r="B226" s="45"/>
      <c r="C226" s="45" t="s">
        <v>484</v>
      </c>
      <c r="D226" s="45" t="s">
        <v>485</v>
      </c>
      <c r="E226" s="45" t="s">
        <v>486</v>
      </c>
      <c r="F226" s="45" t="s">
        <v>487</v>
      </c>
    </row>
    <row r="227" spans="1:8" x14ac:dyDescent="0.3">
      <c r="A227" s="45" t="s">
        <v>488</v>
      </c>
      <c r="B227" s="45">
        <v>162</v>
      </c>
      <c r="C227" s="46">
        <f>C201</f>
        <v>0</v>
      </c>
      <c r="D227" s="46" t="s">
        <v>489</v>
      </c>
      <c r="E227" s="46">
        <f>D201</f>
        <v>0</v>
      </c>
      <c r="F227" s="46" t="s">
        <v>489</v>
      </c>
      <c r="H227" t="s">
        <v>353</v>
      </c>
    </row>
    <row r="228" spans="1:8" ht="24" customHeight="1" x14ac:dyDescent="0.3">
      <c r="A228" s="45" t="s">
        <v>490</v>
      </c>
      <c r="B228" s="45">
        <v>163</v>
      </c>
      <c r="C228" s="46"/>
      <c r="D228" s="46"/>
      <c r="E228" s="46"/>
      <c r="F228" s="46"/>
      <c r="H228" t="s">
        <v>303</v>
      </c>
    </row>
    <row r="229" spans="1:8" ht="24" customHeight="1" x14ac:dyDescent="0.3">
      <c r="A229" s="45" t="s">
        <v>491</v>
      </c>
      <c r="B229" s="45">
        <v>164</v>
      </c>
      <c r="C229" s="46"/>
      <c r="D229" s="46"/>
      <c r="E229" s="46"/>
      <c r="F229" s="46"/>
      <c r="H229" t="s">
        <v>303</v>
      </c>
    </row>
    <row r="230" spans="1:8" ht="24" customHeight="1" x14ac:dyDescent="0.3">
      <c r="A230" s="45" t="s">
        <v>492</v>
      </c>
      <c r="B230" s="45">
        <v>165</v>
      </c>
      <c r="C230" s="46"/>
      <c r="D230" s="46"/>
      <c r="E230" s="46"/>
      <c r="F230" s="46"/>
      <c r="H230" t="s">
        <v>303</v>
      </c>
    </row>
    <row r="231" spans="1:8" ht="24" customHeight="1" x14ac:dyDescent="0.3">
      <c r="A231" s="45" t="s">
        <v>493</v>
      </c>
      <c r="B231" s="45">
        <v>166</v>
      </c>
      <c r="C231" s="46"/>
      <c r="D231" s="46"/>
      <c r="E231" s="46"/>
      <c r="F231" s="46"/>
      <c r="H231" t="s">
        <v>303</v>
      </c>
    </row>
    <row r="232" spans="1:8" x14ac:dyDescent="0.3">
      <c r="A232" s="45" t="s">
        <v>494</v>
      </c>
      <c r="B232" s="45">
        <v>167</v>
      </c>
      <c r="C232" s="46"/>
      <c r="D232" s="46"/>
      <c r="E232" s="46"/>
      <c r="F232" s="46"/>
      <c r="H232" t="s">
        <v>303</v>
      </c>
    </row>
    <row r="233" spans="1:8" x14ac:dyDescent="0.3">
      <c r="A233" s="45" t="s">
        <v>495</v>
      </c>
      <c r="B233" s="45">
        <v>168</v>
      </c>
      <c r="C233" s="46"/>
      <c r="D233" s="46"/>
      <c r="E233" s="46"/>
      <c r="F233" s="46"/>
      <c r="H233" t="s">
        <v>303</v>
      </c>
    </row>
    <row r="234" spans="1:8" x14ac:dyDescent="0.3">
      <c r="A234" s="45" t="s">
        <v>496</v>
      </c>
      <c r="B234" s="45">
        <v>169</v>
      </c>
      <c r="C234" s="46"/>
      <c r="D234" s="46"/>
      <c r="E234" s="46"/>
      <c r="F234" s="46"/>
      <c r="H234" t="s">
        <v>303</v>
      </c>
    </row>
    <row r="235" spans="1:8" x14ac:dyDescent="0.3">
      <c r="A235" s="45" t="s">
        <v>497</v>
      </c>
      <c r="B235" s="45">
        <v>170</v>
      </c>
      <c r="C235" s="46"/>
      <c r="D235" s="46"/>
      <c r="E235" s="46"/>
      <c r="F235" s="46"/>
      <c r="H235" t="s">
        <v>303</v>
      </c>
    </row>
    <row r="236" spans="1:8" x14ac:dyDescent="0.3">
      <c r="A236" s="45" t="s">
        <v>498</v>
      </c>
      <c r="B236" s="45">
        <v>171</v>
      </c>
      <c r="C236" s="46"/>
      <c r="D236" s="46"/>
      <c r="E236" s="46"/>
      <c r="F236" s="46"/>
      <c r="H236" t="s">
        <v>303</v>
      </c>
    </row>
    <row r="237" spans="1:8" x14ac:dyDescent="0.3">
      <c r="A237" s="45" t="s">
        <v>499</v>
      </c>
      <c r="B237" s="45">
        <v>172</v>
      </c>
      <c r="C237" s="46"/>
      <c r="D237" s="46"/>
      <c r="E237" s="46"/>
      <c r="F237" s="46"/>
      <c r="H237" t="s">
        <v>303</v>
      </c>
    </row>
    <row r="238" spans="1:8" x14ac:dyDescent="0.3">
      <c r="A238" s="45" t="s">
        <v>500</v>
      </c>
      <c r="B238" s="45">
        <v>173</v>
      </c>
      <c r="C238" s="46"/>
      <c r="D238" s="46"/>
      <c r="E238" s="46"/>
      <c r="F238" s="46"/>
      <c r="H238" t="s">
        <v>303</v>
      </c>
    </row>
    <row r="240" spans="1:8" x14ac:dyDescent="0.3">
      <c r="A240" s="78"/>
      <c r="B240" s="85"/>
      <c r="C240" s="85"/>
      <c r="D240" s="85"/>
      <c r="E240" s="85"/>
      <c r="F240" s="85"/>
    </row>
    <row r="241" spans="1:8" x14ac:dyDescent="0.3">
      <c r="A241" s="45"/>
      <c r="B241" s="45" t="s">
        <v>50</v>
      </c>
      <c r="C241" s="45" t="s">
        <v>294</v>
      </c>
      <c r="D241" s="45"/>
    </row>
    <row r="242" spans="1:8" x14ac:dyDescent="0.3">
      <c r="A242" s="45" t="s">
        <v>295</v>
      </c>
      <c r="B242" s="45" t="s">
        <v>296</v>
      </c>
      <c r="C242" s="45" t="s">
        <v>501</v>
      </c>
      <c r="D242" s="45" t="s">
        <v>502</v>
      </c>
    </row>
    <row r="243" spans="1:8" ht="60" customHeight="1" x14ac:dyDescent="0.3">
      <c r="A243" s="45" t="s">
        <v>503</v>
      </c>
      <c r="B243" s="45">
        <v>174</v>
      </c>
      <c r="C243" s="46"/>
      <c r="D243" s="46"/>
      <c r="E243" s="72"/>
      <c r="F243" s="72"/>
    </row>
    <row r="244" spans="1:8" x14ac:dyDescent="0.3">
      <c r="A244" s="45" t="s">
        <v>504</v>
      </c>
      <c r="B244" s="45">
        <v>175</v>
      </c>
      <c r="C244" s="46"/>
      <c r="D244" s="46"/>
      <c r="E244" s="72"/>
      <c r="F244" s="72"/>
      <c r="H244" t="s">
        <v>303</v>
      </c>
    </row>
    <row r="245" spans="1:8" x14ac:dyDescent="0.3">
      <c r="A245" s="45" t="s">
        <v>505</v>
      </c>
      <c r="B245" s="45">
        <v>176</v>
      </c>
      <c r="C245" s="46"/>
      <c r="D245" s="46"/>
      <c r="E245" s="72"/>
      <c r="F245" s="72"/>
      <c r="H245" t="s">
        <v>303</v>
      </c>
    </row>
    <row r="246" spans="1:8" ht="48" customHeight="1" x14ac:dyDescent="0.3">
      <c r="A246" s="45" t="s">
        <v>506</v>
      </c>
      <c r="B246" s="45">
        <v>177</v>
      </c>
      <c r="C246" s="46"/>
      <c r="D246" s="46"/>
      <c r="E246" s="72"/>
      <c r="F246" s="72"/>
      <c r="H246" t="s">
        <v>303</v>
      </c>
    </row>
    <row r="247" spans="1:8" x14ac:dyDescent="0.3">
      <c r="A247" s="73"/>
      <c r="B247" s="74"/>
      <c r="C247" s="91"/>
      <c r="D247" s="91"/>
      <c r="E247" s="91"/>
      <c r="F247" s="91"/>
    </row>
    <row r="248" spans="1:8" x14ac:dyDescent="0.3">
      <c r="A248" s="45"/>
      <c r="B248" s="45" t="s">
        <v>50</v>
      </c>
      <c r="C248" s="45" t="s">
        <v>294</v>
      </c>
      <c r="D248" s="45"/>
    </row>
    <row r="249" spans="1:8" x14ac:dyDescent="0.3">
      <c r="A249" s="45" t="s">
        <v>295</v>
      </c>
      <c r="B249" s="45" t="s">
        <v>296</v>
      </c>
      <c r="C249" s="45" t="s">
        <v>501</v>
      </c>
      <c r="D249" s="45" t="s">
        <v>502</v>
      </c>
    </row>
    <row r="250" spans="1:8" ht="60" customHeight="1" x14ac:dyDescent="0.3">
      <c r="A250" s="45" t="s">
        <v>507</v>
      </c>
      <c r="B250" s="45">
        <v>178</v>
      </c>
      <c r="C250" s="46"/>
      <c r="D250" s="46"/>
      <c r="E250" s="72"/>
      <c r="F250" s="72"/>
    </row>
    <row r="251" spans="1:8" x14ac:dyDescent="0.3">
      <c r="A251" s="45" t="s">
        <v>508</v>
      </c>
      <c r="B251" s="45">
        <v>179</v>
      </c>
      <c r="C251" s="46"/>
      <c r="D251" s="46"/>
      <c r="E251" s="72"/>
      <c r="F251" s="72"/>
      <c r="H251" t="s">
        <v>303</v>
      </c>
    </row>
    <row r="252" spans="1:8" x14ac:dyDescent="0.3">
      <c r="A252" s="45" t="s">
        <v>509</v>
      </c>
      <c r="B252" s="45">
        <v>180</v>
      </c>
      <c r="C252" s="46"/>
      <c r="D252" s="46"/>
      <c r="E252" s="72"/>
      <c r="F252" s="72"/>
      <c r="H252" t="s">
        <v>303</v>
      </c>
    </row>
    <row r="253" spans="1:8" x14ac:dyDescent="0.3">
      <c r="A253" s="45" t="s">
        <v>510</v>
      </c>
      <c r="B253" s="45">
        <v>181</v>
      </c>
      <c r="C253" s="46"/>
      <c r="D253" s="46"/>
      <c r="E253" s="72"/>
      <c r="F253" s="72"/>
      <c r="H253" t="s">
        <v>303</v>
      </c>
    </row>
    <row r="254" spans="1:8" ht="60" customHeight="1" x14ac:dyDescent="0.3">
      <c r="A254" s="45" t="s">
        <v>511</v>
      </c>
      <c r="B254" s="45">
        <v>182</v>
      </c>
      <c r="C254" s="46"/>
      <c r="D254" s="46"/>
      <c r="E254" s="72"/>
      <c r="F254" s="72"/>
      <c r="H254" t="s">
        <v>303</v>
      </c>
    </row>
    <row r="255" spans="1:8" ht="36" customHeight="1" x14ac:dyDescent="0.3">
      <c r="A255" s="45" t="s">
        <v>512</v>
      </c>
      <c r="B255" s="45">
        <v>183</v>
      </c>
      <c r="C255" s="46"/>
      <c r="D255" s="46"/>
      <c r="E255" s="72"/>
      <c r="F255" s="72"/>
      <c r="H255" t="s">
        <v>303</v>
      </c>
    </row>
    <row r="256" spans="1:8" x14ac:dyDescent="0.3">
      <c r="A256" s="45" t="s">
        <v>509</v>
      </c>
      <c r="B256" s="45">
        <v>184</v>
      </c>
      <c r="C256" s="46"/>
      <c r="D256" s="46"/>
      <c r="E256" s="72"/>
      <c r="F256" s="72"/>
      <c r="H256" t="s">
        <v>303</v>
      </c>
    </row>
    <row r="257" spans="1:8" x14ac:dyDescent="0.3">
      <c r="A257" s="45" t="s">
        <v>513</v>
      </c>
      <c r="B257" s="45">
        <v>185</v>
      </c>
      <c r="C257" s="46"/>
      <c r="D257" s="46"/>
      <c r="E257" s="72"/>
      <c r="F257" s="72"/>
      <c r="H257" t="s">
        <v>303</v>
      </c>
    </row>
    <row r="258" spans="1:8" ht="48" customHeight="1" x14ac:dyDescent="0.3">
      <c r="A258" s="45" t="s">
        <v>514</v>
      </c>
      <c r="B258" s="45">
        <v>186</v>
      </c>
      <c r="C258" s="46"/>
      <c r="D258" s="46"/>
      <c r="E258" s="72"/>
      <c r="F258" s="72"/>
      <c r="H258" t="s">
        <v>303</v>
      </c>
    </row>
    <row r="259" spans="1:8" x14ac:dyDescent="0.3">
      <c r="A259" s="77"/>
      <c r="B259" s="74"/>
      <c r="C259" s="91"/>
      <c r="D259" s="91"/>
      <c r="E259" s="91"/>
      <c r="F259" s="91"/>
    </row>
    <row r="260" spans="1:8" x14ac:dyDescent="0.3">
      <c r="A260" s="77"/>
      <c r="B260" s="74"/>
      <c r="C260" s="91"/>
      <c r="D260" s="91"/>
      <c r="E260" s="91"/>
      <c r="F260" s="91"/>
    </row>
    <row r="261" spans="1:8" x14ac:dyDescent="0.3">
      <c r="A261" s="45"/>
      <c r="B261" s="45" t="s">
        <v>50</v>
      </c>
      <c r="C261" s="45" t="s">
        <v>294</v>
      </c>
      <c r="D261" s="45"/>
    </row>
    <row r="262" spans="1:8" x14ac:dyDescent="0.3">
      <c r="A262" s="45" t="s">
        <v>295</v>
      </c>
      <c r="B262" s="45" t="s">
        <v>296</v>
      </c>
      <c r="C262" s="45" t="s">
        <v>501</v>
      </c>
      <c r="D262" s="45" t="s">
        <v>502</v>
      </c>
    </row>
    <row r="263" spans="1:8" ht="24" customHeight="1" x14ac:dyDescent="0.3">
      <c r="A263" s="45" t="s">
        <v>515</v>
      </c>
      <c r="B263" s="45" t="s">
        <v>50</v>
      </c>
      <c r="C263" s="45"/>
      <c r="D263" s="45"/>
    </row>
    <row r="264" spans="1:8" x14ac:dyDescent="0.3">
      <c r="A264" s="45" t="s">
        <v>516</v>
      </c>
      <c r="B264" s="45">
        <v>187</v>
      </c>
      <c r="C264" s="46"/>
      <c r="D264" s="46"/>
      <c r="E264" s="72"/>
      <c r="F264" s="72"/>
      <c r="H264" t="s">
        <v>303</v>
      </c>
    </row>
    <row r="266" spans="1:8" x14ac:dyDescent="0.3">
      <c r="A266" s="45"/>
      <c r="B266" s="45" t="s">
        <v>50</v>
      </c>
      <c r="C266" s="45" t="s">
        <v>294</v>
      </c>
      <c r="D266" s="45"/>
    </row>
    <row r="267" spans="1:8" x14ac:dyDescent="0.3">
      <c r="A267" s="45" t="s">
        <v>295</v>
      </c>
      <c r="B267" s="45" t="s">
        <v>296</v>
      </c>
      <c r="C267" s="45" t="s">
        <v>297</v>
      </c>
      <c r="D267" s="45" t="s">
        <v>298</v>
      </c>
    </row>
    <row r="268" spans="1:8" ht="24" customHeight="1" x14ac:dyDescent="0.3">
      <c r="A268" s="45" t="s">
        <v>517</v>
      </c>
      <c r="B268" s="45" t="s">
        <v>50</v>
      </c>
      <c r="C268" s="45" t="s">
        <v>501</v>
      </c>
      <c r="D268" s="45" t="s">
        <v>502</v>
      </c>
    </row>
    <row r="269" spans="1:8" x14ac:dyDescent="0.3">
      <c r="A269" s="45" t="s">
        <v>518</v>
      </c>
      <c r="B269" s="45">
        <v>188</v>
      </c>
      <c r="C269" s="46"/>
      <c r="D269" s="46"/>
      <c r="E269" s="72"/>
      <c r="F269" s="72"/>
      <c r="H269" t="s">
        <v>303</v>
      </c>
    </row>
    <row r="270" spans="1:8" x14ac:dyDescent="0.3">
      <c r="A270" s="92"/>
      <c r="B270" s="85"/>
      <c r="C270" s="91"/>
      <c r="D270" s="91"/>
      <c r="E270" s="79"/>
    </row>
    <row r="271" spans="1:8" x14ac:dyDescent="0.3">
      <c r="A271" s="92"/>
      <c r="B271" s="85"/>
      <c r="C271" s="91"/>
      <c r="D271" s="91"/>
      <c r="E271" s="79"/>
    </row>
    <row r="272" spans="1:8" x14ac:dyDescent="0.3">
      <c r="A272" s="45" t="s">
        <v>519</v>
      </c>
      <c r="B272" s="45" t="s">
        <v>520</v>
      </c>
      <c r="C272" s="45" t="s">
        <v>294</v>
      </c>
      <c r="D272" s="45"/>
    </row>
    <row r="273" spans="1:8" x14ac:dyDescent="0.3">
      <c r="A273" s="45" t="s">
        <v>521</v>
      </c>
      <c r="B273" s="45" t="s">
        <v>522</v>
      </c>
      <c r="C273" s="45" t="s">
        <v>329</v>
      </c>
      <c r="D273" s="45" t="s">
        <v>330</v>
      </c>
    </row>
    <row r="274" spans="1:8" x14ac:dyDescent="0.3">
      <c r="A274" s="45" t="s">
        <v>295</v>
      </c>
      <c r="B274" s="45" t="s">
        <v>296</v>
      </c>
      <c r="C274" s="45" t="s">
        <v>297</v>
      </c>
      <c r="D274" s="45" t="s">
        <v>298</v>
      </c>
    </row>
    <row r="275" spans="1:8" x14ac:dyDescent="0.3">
      <c r="A275" s="45" t="s">
        <v>523</v>
      </c>
      <c r="B275" s="45">
        <v>189</v>
      </c>
      <c r="C275" s="46"/>
      <c r="D275" s="46"/>
      <c r="E275" s="72"/>
      <c r="F275" s="72"/>
      <c r="H275" t="s">
        <v>303</v>
      </c>
    </row>
    <row r="276" spans="1:8" ht="24" customHeight="1" x14ac:dyDescent="0.3">
      <c r="A276" s="45" t="s">
        <v>524</v>
      </c>
      <c r="B276" s="45">
        <v>190</v>
      </c>
      <c r="C276" s="46"/>
      <c r="D276" s="46"/>
      <c r="E276" s="72"/>
      <c r="F276" s="72"/>
      <c r="H276" t="s">
        <v>303</v>
      </c>
    </row>
    <row r="277" spans="1:8" x14ac:dyDescent="0.3">
      <c r="A277" s="45" t="s">
        <v>525</v>
      </c>
      <c r="B277" s="45">
        <v>191</v>
      </c>
      <c r="C277" s="46"/>
      <c r="D277" s="46"/>
      <c r="E277" s="72"/>
      <c r="F277" s="72"/>
      <c r="H277" t="s">
        <v>303</v>
      </c>
    </row>
    <row r="278" spans="1:8" ht="24" customHeight="1" x14ac:dyDescent="0.3">
      <c r="A278" s="45" t="s">
        <v>526</v>
      </c>
      <c r="B278" s="45">
        <v>192</v>
      </c>
      <c r="C278" s="46"/>
      <c r="D278" s="46"/>
      <c r="E278" s="72"/>
      <c r="F278" s="72"/>
      <c r="H278" t="s">
        <v>303</v>
      </c>
    </row>
    <row r="279" spans="1:8" x14ac:dyDescent="0.3">
      <c r="A279" s="82"/>
      <c r="B279" s="81"/>
      <c r="C279" s="79"/>
      <c r="D279" s="79"/>
      <c r="E279" s="79"/>
    </row>
    <row r="280" spans="1:8" x14ac:dyDescent="0.3">
      <c r="A280" s="82"/>
      <c r="B280" s="81"/>
      <c r="C280" s="79"/>
      <c r="D280" s="79"/>
      <c r="E280" s="79"/>
    </row>
    <row r="281" spans="1:8" x14ac:dyDescent="0.3">
      <c r="A281" s="45" t="s">
        <v>527</v>
      </c>
      <c r="B281" s="45" t="s">
        <v>520</v>
      </c>
      <c r="C281" s="45" t="s">
        <v>294</v>
      </c>
      <c r="D281" s="45"/>
    </row>
    <row r="282" spans="1:8" x14ac:dyDescent="0.3">
      <c r="A282" s="45"/>
      <c r="B282" s="45" t="s">
        <v>522</v>
      </c>
      <c r="C282" s="45" t="s">
        <v>329</v>
      </c>
      <c r="D282" s="45" t="s">
        <v>330</v>
      </c>
    </row>
    <row r="283" spans="1:8" x14ac:dyDescent="0.3">
      <c r="A283" s="45" t="s">
        <v>295</v>
      </c>
      <c r="B283" s="45" t="s">
        <v>296</v>
      </c>
      <c r="C283" s="45" t="s">
        <v>297</v>
      </c>
      <c r="D283" s="45" t="s">
        <v>298</v>
      </c>
    </row>
    <row r="284" spans="1:8" x14ac:dyDescent="0.3">
      <c r="A284" s="45" t="s">
        <v>528</v>
      </c>
      <c r="B284" s="45">
        <v>193</v>
      </c>
      <c r="C284" s="46"/>
      <c r="D284" s="46"/>
      <c r="E284" s="72"/>
      <c r="F284" s="72"/>
      <c r="H284" t="s">
        <v>303</v>
      </c>
    </row>
    <row r="285" spans="1:8" x14ac:dyDescent="0.3">
      <c r="A285" s="86"/>
      <c r="B285" s="85"/>
      <c r="C285" s="79"/>
      <c r="D285" s="79"/>
      <c r="E285" s="79"/>
    </row>
    <row r="286" spans="1:8" x14ac:dyDescent="0.3">
      <c r="A286" s="86"/>
      <c r="B286" s="85"/>
      <c r="C286" s="79"/>
      <c r="D286" s="79"/>
      <c r="E286" s="79"/>
    </row>
    <row r="287" spans="1:8" x14ac:dyDescent="0.3">
      <c r="A287" s="45"/>
      <c r="B287" s="45" t="s">
        <v>50</v>
      </c>
      <c r="C287" s="45" t="s">
        <v>294</v>
      </c>
      <c r="D287" s="45"/>
    </row>
    <row r="288" spans="1:8" x14ac:dyDescent="0.3">
      <c r="A288" s="45" t="s">
        <v>295</v>
      </c>
      <c r="B288" s="45" t="s">
        <v>296</v>
      </c>
      <c r="C288" s="45" t="s">
        <v>297</v>
      </c>
      <c r="D288" s="45" t="s">
        <v>298</v>
      </c>
    </row>
    <row r="289" spans="1:8" x14ac:dyDescent="0.3">
      <c r="A289" s="45" t="s">
        <v>529</v>
      </c>
      <c r="B289" s="45">
        <v>194</v>
      </c>
      <c r="C289" s="46"/>
      <c r="D289" s="46"/>
      <c r="E289" s="72"/>
      <c r="F289" s="72"/>
    </row>
    <row r="290" spans="1:8" x14ac:dyDescent="0.3">
      <c r="A290" s="45" t="s">
        <v>530</v>
      </c>
      <c r="B290" s="45">
        <v>195</v>
      </c>
      <c r="C290" s="46"/>
      <c r="D290" s="46"/>
      <c r="E290" s="72"/>
      <c r="F290" s="72"/>
      <c r="H290" t="s">
        <v>303</v>
      </c>
    </row>
    <row r="291" spans="1:8" x14ac:dyDescent="0.3">
      <c r="A291" s="45" t="s">
        <v>531</v>
      </c>
      <c r="B291" s="45">
        <v>196</v>
      </c>
      <c r="C291" s="46"/>
      <c r="D291" s="46"/>
      <c r="E291" s="72"/>
      <c r="F291" s="72"/>
      <c r="H291" t="s">
        <v>303</v>
      </c>
    </row>
    <row r="292" spans="1:8" x14ac:dyDescent="0.3">
      <c r="A292" s="45" t="s">
        <v>532</v>
      </c>
      <c r="B292" s="45">
        <v>197</v>
      </c>
      <c r="C292" s="46"/>
      <c r="D292" s="46"/>
      <c r="E292" s="72"/>
      <c r="F292" s="72"/>
      <c r="H292"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Q86"/>
  <sheetViews>
    <sheetView showGridLines="0" zoomScale="70" zoomScaleNormal="70" workbookViewId="0">
      <selection activeCell="B2" sqref="B2"/>
    </sheetView>
  </sheetViews>
  <sheetFormatPr defaultColWidth="9.109375" defaultRowHeight="12.5" outlineLevelCol="1" x14ac:dyDescent="0.25"/>
  <cols>
    <col min="1" max="1" width="66" style="109" bestFit="1" customWidth="1"/>
    <col min="2" max="2" width="69.6640625" style="109" bestFit="1" customWidth="1"/>
    <col min="3" max="3" width="9.109375" style="109" customWidth="1"/>
    <col min="4" max="5" width="20.6640625" style="109" bestFit="1" customWidth="1"/>
    <col min="6" max="6" width="17.5546875" style="109" customWidth="1"/>
    <col min="7" max="7" width="25.88671875" style="109" customWidth="1"/>
    <col min="8" max="8" width="29.44140625" style="109" customWidth="1"/>
    <col min="9" max="10" width="20.6640625" style="109" bestFit="1" customWidth="1"/>
    <col min="11" max="11" width="11.5546875" style="109" bestFit="1" customWidth="1"/>
    <col min="12" max="12" width="13.109375" style="109" hidden="1" customWidth="1" outlineLevel="1"/>
    <col min="13" max="13" width="12.88671875" style="109" hidden="1" customWidth="1" outlineLevel="1"/>
    <col min="14" max="15" width="14.44140625" style="109" hidden="1" customWidth="1" outlineLevel="1"/>
    <col min="16" max="16" width="12.88671875" style="109" hidden="1" customWidth="1" outlineLevel="1"/>
    <col min="17" max="17" width="9.109375" style="109" customWidth="1" collapsed="1"/>
    <col min="18" max="18" width="9.109375" style="109" customWidth="1"/>
    <col min="19" max="16384" width="9.109375" style="109"/>
  </cols>
  <sheetData>
    <row r="1" spans="1:16" ht="13" customHeight="1" x14ac:dyDescent="0.3">
      <c r="A1" s="1" t="str">
        <f>'2. F20'!A1</f>
        <v>Companie:</v>
      </c>
      <c r="B1" s="3">
        <f>'2. F20'!B1</f>
        <v>0</v>
      </c>
    </row>
    <row r="2" spans="1:16" ht="13" customHeight="1" x14ac:dyDescent="0.3">
      <c r="A2" s="1" t="str">
        <f>'2. F20'!A2</f>
        <v xml:space="preserve">Adresa:                    </v>
      </c>
      <c r="B2" s="3">
        <f>'2. F20'!B2</f>
        <v>0</v>
      </c>
    </row>
    <row r="3" spans="1:16" ht="13" customHeight="1" x14ac:dyDescent="0.3">
      <c r="A3" s="1" t="str">
        <f>'2. F20'!A3</f>
        <v xml:space="preserve">Cod fiscal TVA: </v>
      </c>
      <c r="B3" s="3">
        <f>'2. F20'!B3</f>
        <v>0</v>
      </c>
    </row>
    <row r="4" spans="1:16" ht="13" customHeight="1" x14ac:dyDescent="0.3">
      <c r="A4" s="1" t="str">
        <f>'2. F20'!A4</f>
        <v xml:space="preserve">Nr. de inregistrare:      </v>
      </c>
      <c r="B4" s="3">
        <f>'2. F20'!B4</f>
        <v>0</v>
      </c>
    </row>
    <row r="5" spans="1:16" ht="13" customHeight="1" x14ac:dyDescent="0.3">
      <c r="A5" s="1" t="str">
        <f>'2. F20'!A5</f>
        <v xml:space="preserve">Tipul companiei:      </v>
      </c>
      <c r="B5" s="3">
        <f>'2. F20'!B5</f>
        <v>0</v>
      </c>
    </row>
    <row r="6" spans="1:16" ht="13" customHeight="1" x14ac:dyDescent="0.3">
      <c r="A6" s="1" t="str">
        <f>'2. F20'!A6</f>
        <v xml:space="preserve">Activitate principala:         </v>
      </c>
      <c r="B6" s="3">
        <f>'2. F20'!B6</f>
        <v>0</v>
      </c>
    </row>
    <row r="7" spans="1:16" ht="13" customHeight="1" x14ac:dyDescent="0.3">
      <c r="A7" s="1" t="str">
        <f>'2. F20'!A7</f>
        <v>An financiar</v>
      </c>
      <c r="B7" s="18">
        <f>'2. F20'!B7</f>
        <v>0</v>
      </c>
    </row>
    <row r="9" spans="1:16" ht="13" customHeight="1" x14ac:dyDescent="0.3">
      <c r="A9" s="121" t="s">
        <v>533</v>
      </c>
      <c r="B9" s="121" t="s">
        <v>534</v>
      </c>
      <c r="C9" s="122"/>
      <c r="D9" s="123"/>
      <c r="E9" s="123"/>
      <c r="F9" s="123"/>
      <c r="G9" s="123"/>
      <c r="L9" s="124" t="s">
        <v>535</v>
      </c>
      <c r="M9" s="125" t="s">
        <v>536</v>
      </c>
      <c r="N9" s="125" t="s">
        <v>537</v>
      </c>
      <c r="O9" s="125" t="s">
        <v>538</v>
      </c>
      <c r="P9" s="125" t="s">
        <v>539</v>
      </c>
    </row>
    <row r="10" spans="1:16" ht="13" customHeight="1" thickBot="1" x14ac:dyDescent="0.3">
      <c r="A10" s="126"/>
      <c r="B10" s="126"/>
      <c r="C10" s="126"/>
      <c r="D10" s="127"/>
      <c r="E10" s="127"/>
      <c r="F10" s="127"/>
      <c r="G10" s="127"/>
      <c r="H10" s="127"/>
      <c r="L10" s="128"/>
      <c r="M10" s="129"/>
      <c r="N10" s="129"/>
      <c r="O10" s="129"/>
      <c r="P10" s="129"/>
    </row>
    <row r="11" spans="1:16" ht="13.5" customHeight="1" thickTop="1" x14ac:dyDescent="0.3">
      <c r="A11" s="130" t="s">
        <v>540</v>
      </c>
      <c r="B11" s="130" t="s">
        <v>541</v>
      </c>
      <c r="C11" s="130"/>
      <c r="D11" s="175" t="s">
        <v>542</v>
      </c>
      <c r="E11" s="175" t="s">
        <v>543</v>
      </c>
      <c r="F11" s="175" t="s">
        <v>32</v>
      </c>
      <c r="G11" s="175" t="s">
        <v>32</v>
      </c>
      <c r="H11" s="175" t="s">
        <v>544</v>
      </c>
      <c r="L11" s="131"/>
      <c r="M11" s="132"/>
      <c r="N11" s="132"/>
      <c r="O11" s="132"/>
      <c r="P11" s="132"/>
    </row>
    <row r="12" spans="1:16" ht="26" customHeight="1" x14ac:dyDescent="0.25">
      <c r="A12" s="130"/>
      <c r="B12" s="130" t="s">
        <v>545</v>
      </c>
      <c r="C12" s="130" t="s">
        <v>546</v>
      </c>
      <c r="D12" s="175" t="s">
        <v>547</v>
      </c>
      <c r="E12" s="175" t="s">
        <v>548</v>
      </c>
      <c r="F12" s="175" t="s">
        <v>549</v>
      </c>
      <c r="G12" s="175"/>
      <c r="H12" s="175" t="s">
        <v>550</v>
      </c>
      <c r="L12" s="133"/>
      <c r="M12" s="134"/>
      <c r="N12" s="134"/>
      <c r="O12" s="135"/>
      <c r="P12" s="134"/>
    </row>
    <row r="13" spans="1:16" ht="39.5" customHeight="1" thickBot="1" x14ac:dyDescent="0.35">
      <c r="A13" s="136"/>
      <c r="B13" s="136"/>
      <c r="C13" s="137" t="s">
        <v>546</v>
      </c>
      <c r="D13" s="138" t="s">
        <v>546</v>
      </c>
      <c r="E13" s="138" t="s">
        <v>546</v>
      </c>
      <c r="F13" s="138" t="s">
        <v>311</v>
      </c>
      <c r="G13" s="139" t="s">
        <v>551</v>
      </c>
      <c r="H13" s="138"/>
      <c r="J13" s="140"/>
      <c r="K13" s="116"/>
      <c r="L13" s="141"/>
      <c r="M13" s="142"/>
      <c r="N13" s="142"/>
      <c r="O13" s="142"/>
      <c r="P13" s="134"/>
    </row>
    <row r="14" spans="1:16" ht="13.5" customHeight="1" thickTop="1" x14ac:dyDescent="0.3">
      <c r="A14" s="143" t="s">
        <v>552</v>
      </c>
      <c r="B14" s="143" t="s">
        <v>553</v>
      </c>
      <c r="C14" s="143" t="s">
        <v>554</v>
      </c>
      <c r="D14" s="144">
        <v>1</v>
      </c>
      <c r="E14" s="144">
        <v>2</v>
      </c>
      <c r="F14" s="144">
        <v>3</v>
      </c>
      <c r="G14" s="144">
        <v>4</v>
      </c>
      <c r="H14" s="144">
        <v>5</v>
      </c>
      <c r="L14" s="145"/>
      <c r="M14" s="146"/>
      <c r="N14" s="146"/>
      <c r="O14" s="146"/>
      <c r="P14" s="146"/>
    </row>
    <row r="15" spans="1:16" ht="13" customHeight="1" x14ac:dyDescent="0.3">
      <c r="A15" s="143" t="s">
        <v>555</v>
      </c>
      <c r="B15" s="143" t="s">
        <v>556</v>
      </c>
      <c r="C15" s="143" t="s">
        <v>546</v>
      </c>
      <c r="D15" s="147" t="s">
        <v>546</v>
      </c>
      <c r="E15" s="147" t="s">
        <v>546</v>
      </c>
      <c r="F15" s="147" t="s">
        <v>546</v>
      </c>
      <c r="G15" s="147" t="s">
        <v>546</v>
      </c>
      <c r="H15" s="147" t="s">
        <v>546</v>
      </c>
      <c r="L15" s="145"/>
      <c r="M15" s="146"/>
      <c r="N15" s="146"/>
      <c r="O15" s="146"/>
      <c r="P15" s="146" t="s">
        <v>546</v>
      </c>
    </row>
    <row r="16" spans="1:16" ht="13" customHeight="1" x14ac:dyDescent="0.25">
      <c r="A16" s="122" t="s">
        <v>557</v>
      </c>
      <c r="B16" s="122" t="s">
        <v>558</v>
      </c>
      <c r="C16" s="148">
        <v>1</v>
      </c>
      <c r="D16" s="149">
        <f>ROUND(SUMIF('Trial Balance'!P:P,L16,'Trial Balance'!H:H),0)</f>
        <v>0</v>
      </c>
      <c r="E16" s="149">
        <f>ROUND(SUMIF('Trial Balance'!Q:Q,M16,'Trial Balance'!I:I),0)</f>
        <v>0</v>
      </c>
      <c r="F16" s="149">
        <f>ROUND(SUMIF('Trial Balance'!R:R,N16,'Trial Balance'!J:J),0)</f>
        <v>0</v>
      </c>
      <c r="G16" s="123">
        <v>0</v>
      </c>
      <c r="H16" s="123">
        <f>SUM(D16+E16-F16)</f>
        <v>0</v>
      </c>
      <c r="L16" s="150" t="str">
        <f>"F40_"&amp;"0"&amp;C16&amp;1</f>
        <v>F40_011</v>
      </c>
      <c r="M16" s="150" t="str">
        <f>"F40_"&amp;"0"&amp;C16&amp;2</f>
        <v>F40_012</v>
      </c>
      <c r="N16" s="150" t="str">
        <f>"F40_"&amp;"0"&amp;C16&amp;3</f>
        <v>F40_013</v>
      </c>
      <c r="O16" s="150" t="str">
        <f>"F40_"&amp;"0"&amp;C16&amp;4</f>
        <v>F40_014</v>
      </c>
      <c r="P16" s="150" t="str">
        <f>"F40_"&amp;"0"&amp;C16&amp;5</f>
        <v>F40_015</v>
      </c>
    </row>
    <row r="17" spans="1:16" ht="13" customHeight="1" x14ac:dyDescent="0.25">
      <c r="A17" s="151" t="s">
        <v>559</v>
      </c>
      <c r="B17" s="122" t="s">
        <v>560</v>
      </c>
      <c r="C17" s="148">
        <v>2</v>
      </c>
      <c r="D17" s="149">
        <f>ROUND(SUMIF('Trial Balance'!P:P,L17,'Trial Balance'!H:H),0)</f>
        <v>0</v>
      </c>
      <c r="E17" s="149">
        <f>ROUND(SUMIF('Trial Balance'!Q:Q,M17,'Trial Balance'!I:I),0)</f>
        <v>0</v>
      </c>
      <c r="F17" s="149">
        <f>ROUND(SUMIF('Trial Balance'!R:R,N17,'Trial Balance'!J:J),0)</f>
        <v>0</v>
      </c>
      <c r="G17" s="123">
        <v>0</v>
      </c>
      <c r="H17" s="123">
        <f>SUM(D17+E17-F17)</f>
        <v>0</v>
      </c>
      <c r="L17" s="152" t="str">
        <f>"F40_"&amp;"0"&amp;C17&amp;1</f>
        <v>F40_021</v>
      </c>
      <c r="M17" s="125" t="str">
        <f>"F40_"&amp;"0"&amp;C17&amp;2</f>
        <v>F40_022</v>
      </c>
      <c r="N17" s="125" t="str">
        <f>"F40_"&amp;"0"&amp;C17&amp;3</f>
        <v>F40_023</v>
      </c>
      <c r="O17" s="125" t="str">
        <f>"F40_"&amp;"0"&amp;C17&amp;4</f>
        <v>F40_024</v>
      </c>
      <c r="P17" s="125" t="str">
        <f>"F40_"&amp;"0"&amp;C17&amp;5</f>
        <v>F40_025</v>
      </c>
    </row>
    <row r="18" spans="1:16" ht="13" customHeight="1" x14ac:dyDescent="0.25">
      <c r="A18" s="151" t="s">
        <v>561</v>
      </c>
      <c r="B18" s="122" t="s">
        <v>562</v>
      </c>
      <c r="C18" s="148">
        <v>3</v>
      </c>
      <c r="D18" s="149">
        <f>ROUND(SUMIF('Trial Balance'!P:P,L18,'Trial Balance'!H:H),0)</f>
        <v>0</v>
      </c>
      <c r="E18" s="149">
        <f>ROUND(SUMIF('Trial Balance'!Q:Q,M18,'Trial Balance'!I:I),0)</f>
        <v>0</v>
      </c>
      <c r="F18" s="149">
        <f>ROUND(SUMIF('Trial Balance'!R:R,N18,'Trial Balance'!J:J),0)</f>
        <v>0</v>
      </c>
      <c r="G18" s="123">
        <v>0</v>
      </c>
      <c r="H18" s="123">
        <f>SUM(D18+E18-F18)</f>
        <v>0</v>
      </c>
      <c r="L18" s="152" t="str">
        <f>"F40_"&amp;"0"&amp;C18&amp;1</f>
        <v>F40_031</v>
      </c>
      <c r="M18" s="125" t="str">
        <f>"F40_"&amp;"0"&amp;C18&amp;2</f>
        <v>F40_032</v>
      </c>
      <c r="N18" s="125" t="str">
        <f>"F40_"&amp;"0"&amp;C18&amp;3</f>
        <v>F40_033</v>
      </c>
      <c r="O18" s="125" t="str">
        <f>"F40_"&amp;"0"&amp;C18&amp;4</f>
        <v>F40_034</v>
      </c>
      <c r="P18" s="125" t="str">
        <f>"F40_"&amp;"0"&amp;C18&amp;5</f>
        <v>F40_035</v>
      </c>
    </row>
    <row r="19" spans="1:16" ht="13" customHeight="1" x14ac:dyDescent="0.25">
      <c r="A19" s="122" t="s">
        <v>563</v>
      </c>
      <c r="B19" s="122" t="s">
        <v>564</v>
      </c>
      <c r="C19" s="148">
        <v>4</v>
      </c>
      <c r="D19" s="149">
        <f>ROUND(SUMIF('Trial Balance'!P:P,L19,'Trial Balance'!H:H),0)</f>
        <v>0</v>
      </c>
      <c r="E19" s="149">
        <f>ROUND(SUMIF('Trial Balance'!Q:Q,M19,'Trial Balance'!I:I),0)</f>
        <v>0</v>
      </c>
      <c r="F19" s="149">
        <f>ROUND(SUMIF('Trial Balance'!R:R,N19,'Trial Balance'!J:J),0)</f>
        <v>0</v>
      </c>
      <c r="G19" s="123">
        <v>0</v>
      </c>
      <c r="H19" s="123">
        <f>SUM(D19+E19-F19)</f>
        <v>0</v>
      </c>
      <c r="L19" s="152" t="str">
        <f>"F40_"&amp;"0"&amp;C19&amp;1</f>
        <v>F40_041</v>
      </c>
      <c r="M19" s="125" t="str">
        <f>"F40_"&amp;"0"&amp;C19&amp;2</f>
        <v>F40_042</v>
      </c>
      <c r="N19" s="125" t="str">
        <f>"F40_"&amp;"0"&amp;C19&amp;3</f>
        <v>F40_043</v>
      </c>
      <c r="O19" s="125" t="str">
        <f>"F40_"&amp;"0"&amp;C19&amp;4</f>
        <v>F40_044</v>
      </c>
      <c r="P19" s="125" t="str">
        <f>"F40_"&amp;"0"&amp;C19&amp;5</f>
        <v>F40_045</v>
      </c>
    </row>
    <row r="20" spans="1:16" ht="13" customHeight="1" x14ac:dyDescent="0.3">
      <c r="A20" s="143" t="s">
        <v>565</v>
      </c>
      <c r="B20" s="143" t="s">
        <v>566</v>
      </c>
      <c r="C20" s="148">
        <v>5</v>
      </c>
      <c r="D20" s="144">
        <f>SUM(D16:D19)</f>
        <v>0</v>
      </c>
      <c r="E20" s="144">
        <f>SUM(E16:E19)</f>
        <v>0</v>
      </c>
      <c r="F20" s="144">
        <f>SUM(F16:F19)</f>
        <v>0</v>
      </c>
      <c r="G20" s="147">
        <f>SUM(G16:G19)</f>
        <v>0</v>
      </c>
      <c r="H20" s="147">
        <f>SUM(H16:H19)</f>
        <v>0</v>
      </c>
      <c r="J20" s="153"/>
      <c r="L20" s="145" t="str">
        <f>"F40_"&amp;"0"&amp;C20&amp;1</f>
        <v>F40_051</v>
      </c>
      <c r="M20" s="146" t="str">
        <f>"F40_"&amp;"0"&amp;C20&amp;2</f>
        <v>F40_052</v>
      </c>
      <c r="N20" s="146" t="str">
        <f>"F40_"&amp;"0"&amp;C20&amp;3</f>
        <v>F40_053</v>
      </c>
      <c r="O20" s="146" t="str">
        <f>"F40_"&amp;"0"&amp;C20&amp;4</f>
        <v>F40_054</v>
      </c>
      <c r="P20" s="146" t="str">
        <f>"F40_"&amp;"0"&amp;C20&amp;5</f>
        <v>F40_055</v>
      </c>
    </row>
    <row r="21" spans="1:16" ht="13" customHeight="1" x14ac:dyDescent="0.3">
      <c r="A21" s="143" t="s">
        <v>567</v>
      </c>
      <c r="B21" s="143" t="s">
        <v>568</v>
      </c>
      <c r="C21" s="143"/>
      <c r="D21" s="149"/>
      <c r="E21" s="149"/>
      <c r="F21" s="144" t="s">
        <v>546</v>
      </c>
      <c r="G21" s="147" t="s">
        <v>546</v>
      </c>
      <c r="H21" s="147" t="s">
        <v>546</v>
      </c>
      <c r="L21" s="145"/>
      <c r="M21" s="146"/>
      <c r="N21" s="146"/>
      <c r="O21" s="146"/>
      <c r="P21" s="146"/>
    </row>
    <row r="22" spans="1:16" ht="13" customHeight="1" x14ac:dyDescent="0.25">
      <c r="A22" s="122" t="s">
        <v>569</v>
      </c>
      <c r="B22" s="122" t="s">
        <v>570</v>
      </c>
      <c r="C22" s="148">
        <v>6</v>
      </c>
      <c r="D22" s="149">
        <f>ROUND(SUMIF('Trial Balance'!P:P,L22,'Trial Balance'!H:H),0)</f>
        <v>0</v>
      </c>
      <c r="E22" s="149">
        <f>ROUND(SUMIF('Trial Balance'!Q:Q,M22,'Trial Balance'!I:I),0)</f>
        <v>0</v>
      </c>
      <c r="F22" s="149">
        <f>ROUND(SUMIF('Trial Balance'!R:R,N22,'Trial Balance'!J:J),0)</f>
        <v>0</v>
      </c>
      <c r="G22" s="123"/>
      <c r="H22" s="123">
        <f t="shared" ref="H22:H31" si="0">SUM(D22+E22-F22)</f>
        <v>0</v>
      </c>
      <c r="L22" s="152" t="str">
        <f t="shared" ref="L22:L34" si="1">"F40_"&amp;"0"&amp;C22&amp;1</f>
        <v>F40_061</v>
      </c>
      <c r="M22" s="125" t="str">
        <f t="shared" ref="M22:M34" si="2">"F40_"&amp;"0"&amp;C22&amp;2</f>
        <v>F40_062</v>
      </c>
      <c r="N22" s="125" t="str">
        <f t="shared" ref="N22:N34" si="3">"F40_"&amp;"0"&amp;C22&amp;3</f>
        <v>F40_063</v>
      </c>
      <c r="O22" s="125" t="str">
        <f t="shared" ref="O22:O34" si="4">"F40_"&amp;"0"&amp;C22&amp;4</f>
        <v>F40_064</v>
      </c>
      <c r="P22" s="125" t="str">
        <f t="shared" ref="P22:P34" si="5">"F40_"&amp;"0"&amp;C22&amp;5</f>
        <v>F40_065</v>
      </c>
    </row>
    <row r="23" spans="1:16" ht="13" customHeight="1" x14ac:dyDescent="0.25">
      <c r="A23" s="122" t="s">
        <v>571</v>
      </c>
      <c r="B23" s="122" t="s">
        <v>572</v>
      </c>
      <c r="C23" s="148">
        <v>7</v>
      </c>
      <c r="D23" s="149">
        <f>ROUND(SUMIF('Trial Balance'!P:P,L23,'Trial Balance'!H:H),0)</f>
        <v>0</v>
      </c>
      <c r="E23" s="149">
        <f>ROUND(SUMIF('Trial Balance'!Q:Q,M23,'Trial Balance'!I:I),0)</f>
        <v>0</v>
      </c>
      <c r="F23" s="149">
        <f>ROUND(SUMIF('Trial Balance'!R:R,N23,'Trial Balance'!J:J),0)</f>
        <v>0</v>
      </c>
      <c r="G23" s="123"/>
      <c r="H23" s="123">
        <f t="shared" si="0"/>
        <v>0</v>
      </c>
      <c r="L23" s="152" t="str">
        <f t="shared" si="1"/>
        <v>F40_071</v>
      </c>
      <c r="M23" s="125" t="str">
        <f t="shared" si="2"/>
        <v>F40_072</v>
      </c>
      <c r="N23" s="125" t="str">
        <f t="shared" si="3"/>
        <v>F40_073</v>
      </c>
      <c r="O23" s="125" t="str">
        <f t="shared" si="4"/>
        <v>F40_074</v>
      </c>
      <c r="P23" s="125" t="str">
        <f t="shared" si="5"/>
        <v>F40_075</v>
      </c>
    </row>
    <row r="24" spans="1:16" ht="13" customHeight="1" x14ac:dyDescent="0.25">
      <c r="A24" s="122" t="s">
        <v>573</v>
      </c>
      <c r="B24" s="122" t="s">
        <v>574</v>
      </c>
      <c r="C24" s="148">
        <v>8</v>
      </c>
      <c r="D24" s="149">
        <f>ROUND(SUMIF('Trial Balance'!P:P,L24,'Trial Balance'!H:H),0)</f>
        <v>0</v>
      </c>
      <c r="E24" s="149">
        <f>ROUND(SUMIF('Trial Balance'!Q:Q,M24,'Trial Balance'!I:I),0)</f>
        <v>0</v>
      </c>
      <c r="F24" s="149">
        <f>ROUND(SUMIF('Trial Balance'!R:R,N24,'Trial Balance'!J:J),0)</f>
        <v>0</v>
      </c>
      <c r="G24" s="123"/>
      <c r="H24" s="123">
        <f t="shared" si="0"/>
        <v>0</v>
      </c>
      <c r="L24" s="152" t="str">
        <f t="shared" si="1"/>
        <v>F40_081</v>
      </c>
      <c r="M24" s="125" t="str">
        <f t="shared" si="2"/>
        <v>F40_082</v>
      </c>
      <c r="N24" s="125" t="str">
        <f t="shared" si="3"/>
        <v>F40_083</v>
      </c>
      <c r="O24" s="125" t="str">
        <f t="shared" si="4"/>
        <v>F40_084</v>
      </c>
      <c r="P24" s="125" t="str">
        <f t="shared" si="5"/>
        <v>F40_085</v>
      </c>
    </row>
    <row r="25" spans="1:16" ht="13" customHeight="1" x14ac:dyDescent="0.25">
      <c r="A25" s="122" t="s">
        <v>575</v>
      </c>
      <c r="B25" s="122" t="s">
        <v>576</v>
      </c>
      <c r="C25" s="148">
        <v>9</v>
      </c>
      <c r="D25" s="149">
        <f>ROUND(SUMIF('Trial Balance'!P:P,L25,'Trial Balance'!H:H),0)</f>
        <v>0</v>
      </c>
      <c r="E25" s="149">
        <f>ROUND(SUMIF('Trial Balance'!Q:Q,M25,'Trial Balance'!I:I),0)</f>
        <v>0</v>
      </c>
      <c r="F25" s="149">
        <f>ROUND(SUMIF('Trial Balance'!R:R,N25,'Trial Balance'!J:J),0)</f>
        <v>0</v>
      </c>
      <c r="G25" s="123"/>
      <c r="H25" s="123">
        <f t="shared" si="0"/>
        <v>0</v>
      </c>
      <c r="L25" s="152" t="str">
        <f t="shared" si="1"/>
        <v>F40_091</v>
      </c>
      <c r="M25" s="125" t="str">
        <f t="shared" si="2"/>
        <v>F40_092</v>
      </c>
      <c r="N25" s="125" t="str">
        <f t="shared" si="3"/>
        <v>F40_093</v>
      </c>
      <c r="O25" s="125" t="str">
        <f t="shared" si="4"/>
        <v>F40_094</v>
      </c>
      <c r="P25" s="125" t="str">
        <f t="shared" si="5"/>
        <v>F40_095</v>
      </c>
    </row>
    <row r="26" spans="1:16" x14ac:dyDescent="0.25">
      <c r="A26" s="122" t="s">
        <v>577</v>
      </c>
      <c r="B26" s="122" t="s">
        <v>578</v>
      </c>
      <c r="C26" s="122">
        <v>10</v>
      </c>
      <c r="D26" s="149">
        <f>ROUND(SUMIF('Trial Balance'!P:P,L26,'Trial Balance'!H:H),0)</f>
        <v>0</v>
      </c>
      <c r="E26" s="149">
        <f>ROUND(SUMIF('Trial Balance'!Q:Q,M26,'Trial Balance'!I:I),0)</f>
        <v>0</v>
      </c>
      <c r="F26" s="149">
        <f>ROUND(SUMIF('Trial Balance'!R:R,N26,'Trial Balance'!J:J),0)</f>
        <v>0</v>
      </c>
      <c r="G26" s="123"/>
      <c r="H26" s="123">
        <f t="shared" si="0"/>
        <v>0</v>
      </c>
      <c r="L26" s="152" t="str">
        <f t="shared" si="1"/>
        <v>F40_0101</v>
      </c>
      <c r="M26" s="125" t="str">
        <f t="shared" si="2"/>
        <v>F40_0102</v>
      </c>
      <c r="N26" s="125" t="str">
        <f t="shared" si="3"/>
        <v>F40_0103</v>
      </c>
      <c r="O26" s="125" t="str">
        <f t="shared" si="4"/>
        <v>F40_0104</v>
      </c>
      <c r="P26" s="125" t="str">
        <f t="shared" si="5"/>
        <v>F40_0105</v>
      </c>
    </row>
    <row r="27" spans="1:16" x14ac:dyDescent="0.25">
      <c r="A27" s="122" t="s">
        <v>579</v>
      </c>
      <c r="B27" s="122" t="s">
        <v>580</v>
      </c>
      <c r="C27" s="122">
        <v>11</v>
      </c>
      <c r="D27" s="149">
        <f>ROUND(SUMIF('Trial Balance'!P:P,L27,'Trial Balance'!H:H),0)</f>
        <v>0</v>
      </c>
      <c r="E27" s="149">
        <f>ROUND(SUMIF('Trial Balance'!Q:Q,M27,'Trial Balance'!I:I),0)</f>
        <v>0</v>
      </c>
      <c r="F27" s="149">
        <f>ROUND(SUMIF('Trial Balance'!R:R,N27,'Trial Balance'!J:J),0)</f>
        <v>0</v>
      </c>
      <c r="G27" s="123"/>
      <c r="H27" s="123">
        <f t="shared" si="0"/>
        <v>0</v>
      </c>
      <c r="L27" s="152" t="str">
        <f t="shared" si="1"/>
        <v>F40_0111</v>
      </c>
      <c r="M27" s="125" t="str">
        <f t="shared" si="2"/>
        <v>F40_0112</v>
      </c>
      <c r="N27" s="125" t="str">
        <f t="shared" si="3"/>
        <v>F40_0113</v>
      </c>
      <c r="O27" s="125" t="str">
        <f t="shared" si="4"/>
        <v>F40_0114</v>
      </c>
      <c r="P27" s="125" t="str">
        <f t="shared" si="5"/>
        <v>F40_0115</v>
      </c>
    </row>
    <row r="28" spans="1:16" x14ac:dyDescent="0.25">
      <c r="A28" s="122" t="s">
        <v>581</v>
      </c>
      <c r="B28" s="122" t="s">
        <v>582</v>
      </c>
      <c r="C28" s="122">
        <v>12</v>
      </c>
      <c r="D28" s="149">
        <f>ROUND(SUMIF('Trial Balance'!P:P,L28,'Trial Balance'!H:H),0)</f>
        <v>0</v>
      </c>
      <c r="E28" s="149">
        <f>ROUND(SUMIF('Trial Balance'!Q:Q,M28,'Trial Balance'!I:I),0)</f>
        <v>0</v>
      </c>
      <c r="F28" s="149">
        <f>ROUND(SUMIF('Trial Balance'!R:R,N28,'Trial Balance'!J:J),0)</f>
        <v>0</v>
      </c>
      <c r="G28" s="123"/>
      <c r="H28" s="123">
        <f t="shared" si="0"/>
        <v>0</v>
      </c>
      <c r="L28" s="152" t="str">
        <f t="shared" si="1"/>
        <v>F40_0121</v>
      </c>
      <c r="M28" s="125" t="str">
        <f t="shared" si="2"/>
        <v>F40_0122</v>
      </c>
      <c r="N28" s="125" t="str">
        <f t="shared" si="3"/>
        <v>F40_0123</v>
      </c>
      <c r="O28" s="125" t="str">
        <f t="shared" si="4"/>
        <v>F40_0124</v>
      </c>
      <c r="P28" s="125" t="str">
        <f t="shared" si="5"/>
        <v>F40_0125</v>
      </c>
    </row>
    <row r="29" spans="1:16" x14ac:dyDescent="0.25">
      <c r="A29" s="122" t="s">
        <v>583</v>
      </c>
      <c r="B29" s="122" t="s">
        <v>584</v>
      </c>
      <c r="C29" s="122">
        <v>13</v>
      </c>
      <c r="D29" s="149">
        <f>ROUND(SUMIF('Trial Balance'!P:P,L29,'Trial Balance'!H:H),0)</f>
        <v>0</v>
      </c>
      <c r="E29" s="149">
        <f>ROUND(SUMIF('Trial Balance'!Q:Q,M29,'Trial Balance'!I:I),0)</f>
        <v>0</v>
      </c>
      <c r="F29" s="149">
        <f>ROUND(SUMIF('Trial Balance'!R:R,N29,'Trial Balance'!J:J),0)</f>
        <v>0</v>
      </c>
      <c r="G29" s="123"/>
      <c r="H29" s="123">
        <f t="shared" si="0"/>
        <v>0</v>
      </c>
      <c r="L29" s="152" t="str">
        <f t="shared" si="1"/>
        <v>F40_0131</v>
      </c>
      <c r="M29" s="125" t="str">
        <f t="shared" si="2"/>
        <v>F40_0132</v>
      </c>
      <c r="N29" s="125" t="str">
        <f t="shared" si="3"/>
        <v>F40_0133</v>
      </c>
      <c r="O29" s="125" t="str">
        <f t="shared" si="4"/>
        <v>F40_0134</v>
      </c>
      <c r="P29" s="125" t="str">
        <f t="shared" si="5"/>
        <v>F40_0135</v>
      </c>
    </row>
    <row r="30" spans="1:16" x14ac:dyDescent="0.25">
      <c r="A30" s="122" t="s">
        <v>585</v>
      </c>
      <c r="B30" s="122" t="s">
        <v>586</v>
      </c>
      <c r="C30" s="122">
        <v>14</v>
      </c>
      <c r="D30" s="149">
        <f>ROUND(SUMIF('Trial Balance'!P:P,L30,'Trial Balance'!H:H),0)</f>
        <v>0</v>
      </c>
      <c r="E30" s="149">
        <f>ROUND(SUMIF('Trial Balance'!Q:Q,M30,'Trial Balance'!I:I),0)</f>
        <v>0</v>
      </c>
      <c r="F30" s="149">
        <f>ROUND(SUMIF('Trial Balance'!R:R,N30,'Trial Balance'!J:J),0)</f>
        <v>0</v>
      </c>
      <c r="G30" s="123"/>
      <c r="H30" s="123">
        <f t="shared" si="0"/>
        <v>0</v>
      </c>
      <c r="L30" s="152" t="str">
        <f t="shared" si="1"/>
        <v>F40_0141</v>
      </c>
      <c r="M30" s="125" t="str">
        <f t="shared" si="2"/>
        <v>F40_0142</v>
      </c>
      <c r="N30" s="125" t="str">
        <f t="shared" si="3"/>
        <v>F40_0143</v>
      </c>
      <c r="O30" s="125" t="str">
        <f t="shared" si="4"/>
        <v>F40_0144</v>
      </c>
      <c r="P30" s="125" t="str">
        <f t="shared" si="5"/>
        <v>F40_0145</v>
      </c>
    </row>
    <row r="31" spans="1:16" x14ac:dyDescent="0.25">
      <c r="A31" s="122" t="s">
        <v>587</v>
      </c>
      <c r="B31" s="122" t="s">
        <v>588</v>
      </c>
      <c r="C31" s="122">
        <v>15</v>
      </c>
      <c r="D31" s="149">
        <f>ROUND(SUMIF('Trial Balance'!P:P,L31,'Trial Balance'!H:H),0)</f>
        <v>0</v>
      </c>
      <c r="E31" s="149">
        <f>ROUND(SUMIF('Trial Balance'!Q:Q,M31,'Trial Balance'!I:I),0)</f>
        <v>0</v>
      </c>
      <c r="F31" s="149">
        <f>ROUND(SUMIF('Trial Balance'!R:R,N31,'Trial Balance'!J:J),0)</f>
        <v>0</v>
      </c>
      <c r="G31" s="123"/>
      <c r="H31" s="123">
        <f t="shared" si="0"/>
        <v>0</v>
      </c>
      <c r="L31" s="152" t="str">
        <f t="shared" si="1"/>
        <v>F40_0151</v>
      </c>
      <c r="M31" s="125" t="str">
        <f t="shared" si="2"/>
        <v>F40_0152</v>
      </c>
      <c r="N31" s="125" t="str">
        <f t="shared" si="3"/>
        <v>F40_0153</v>
      </c>
      <c r="O31" s="125" t="str">
        <f t="shared" si="4"/>
        <v>F40_0154</v>
      </c>
      <c r="P31" s="125" t="str">
        <f t="shared" si="5"/>
        <v>F40_0155</v>
      </c>
    </row>
    <row r="32" spans="1:16" ht="13" customHeight="1" x14ac:dyDescent="0.3">
      <c r="A32" s="143" t="s">
        <v>589</v>
      </c>
      <c r="B32" s="143" t="s">
        <v>590</v>
      </c>
      <c r="C32" s="143">
        <v>16</v>
      </c>
      <c r="D32" s="144">
        <f>SUM(D22:D31)</f>
        <v>0</v>
      </c>
      <c r="E32" s="144">
        <f>SUM(E22:E31)</f>
        <v>0</v>
      </c>
      <c r="F32" s="144">
        <f>SUM(F22:F31)</f>
        <v>0</v>
      </c>
      <c r="G32" s="147">
        <f>SUM(G22:G31)</f>
        <v>0</v>
      </c>
      <c r="H32" s="147">
        <f>SUM(H22:H31)</f>
        <v>0</v>
      </c>
      <c r="J32" s="140"/>
      <c r="K32" s="116"/>
      <c r="L32" s="145" t="str">
        <f t="shared" si="1"/>
        <v>F40_0161</v>
      </c>
      <c r="M32" s="146" t="str">
        <f t="shared" si="2"/>
        <v>F40_0162</v>
      </c>
      <c r="N32" s="146" t="str">
        <f t="shared" si="3"/>
        <v>F40_0163</v>
      </c>
      <c r="O32" s="146" t="str">
        <f t="shared" si="4"/>
        <v>F40_0164</v>
      </c>
      <c r="P32" s="146" t="str">
        <f t="shared" si="5"/>
        <v>F40_0165</v>
      </c>
    </row>
    <row r="33" spans="1:16" ht="13" customHeight="1" x14ac:dyDescent="0.3">
      <c r="A33" s="143" t="s">
        <v>591</v>
      </c>
      <c r="B33" s="143" t="s">
        <v>592</v>
      </c>
      <c r="C33" s="143">
        <v>17</v>
      </c>
      <c r="D33" s="149">
        <f>ROUND(SUMIF('Trial Balance'!P:P,L33,'Trial Balance'!H:H),0)</f>
        <v>0</v>
      </c>
      <c r="E33" s="149">
        <f>ROUND(SUMIF('Trial Balance'!Q:Q,M33,'Trial Balance'!I:I),0)</f>
        <v>0</v>
      </c>
      <c r="F33" s="149">
        <f>ROUND(SUMIF('Trial Balance'!R:R,N33,'Trial Balance'!J:J),0)</f>
        <v>0</v>
      </c>
      <c r="G33" s="123">
        <v>0</v>
      </c>
      <c r="H33" s="147">
        <f>SUM(D33+E33-F33)</f>
        <v>0</v>
      </c>
      <c r="J33" s="154"/>
      <c r="K33" s="155"/>
      <c r="L33" s="152" t="str">
        <f t="shared" si="1"/>
        <v>F40_0171</v>
      </c>
      <c r="M33" s="125" t="str">
        <f t="shared" si="2"/>
        <v>F40_0172</v>
      </c>
      <c r="N33" s="125" t="str">
        <f t="shared" si="3"/>
        <v>F40_0173</v>
      </c>
      <c r="O33" s="125" t="str">
        <f t="shared" si="4"/>
        <v>F40_0174</v>
      </c>
      <c r="P33" s="125" t="str">
        <f t="shared" si="5"/>
        <v>F40_0175</v>
      </c>
    </row>
    <row r="34" spans="1:16" ht="13" customHeight="1" x14ac:dyDescent="0.3">
      <c r="A34" s="143" t="s">
        <v>593</v>
      </c>
      <c r="B34" s="143" t="s">
        <v>594</v>
      </c>
      <c r="C34" s="143">
        <v>18</v>
      </c>
      <c r="D34" s="144">
        <f>D20+D32+D33</f>
        <v>0</v>
      </c>
      <c r="E34" s="144">
        <f>E20+E32+E33</f>
        <v>0</v>
      </c>
      <c r="F34" s="144">
        <f>F20+F32+F33</f>
        <v>0</v>
      </c>
      <c r="G34" s="147">
        <f>G20+G32+G33</f>
        <v>0</v>
      </c>
      <c r="H34" s="147">
        <f>H20+H32+H33</f>
        <v>0</v>
      </c>
      <c r="J34" s="156"/>
      <c r="L34" s="145" t="str">
        <f t="shared" si="1"/>
        <v>F40_0181</v>
      </c>
      <c r="M34" s="146" t="str">
        <f t="shared" si="2"/>
        <v>F40_0182</v>
      </c>
      <c r="N34" s="146" t="str">
        <f t="shared" si="3"/>
        <v>F40_0183</v>
      </c>
      <c r="O34" s="146" t="str">
        <f t="shared" si="4"/>
        <v>F40_0184</v>
      </c>
      <c r="P34" s="146" t="str">
        <f t="shared" si="5"/>
        <v>F40_0185</v>
      </c>
    </row>
    <row r="35" spans="1:16" x14ac:dyDescent="0.25">
      <c r="A35" s="122"/>
      <c r="B35" s="122"/>
      <c r="C35" s="122" t="s">
        <v>546</v>
      </c>
      <c r="D35" s="123" t="s">
        <v>546</v>
      </c>
      <c r="E35" s="123" t="s">
        <v>546</v>
      </c>
      <c r="F35" s="123" t="s">
        <v>546</v>
      </c>
      <c r="G35" s="123" t="s">
        <v>546</v>
      </c>
      <c r="J35" s="156"/>
      <c r="L35" s="152"/>
      <c r="M35" s="125"/>
      <c r="N35" s="125"/>
      <c r="O35" s="125"/>
      <c r="P35" s="125"/>
    </row>
    <row r="36" spans="1:16" ht="13" customHeight="1" thickBot="1" x14ac:dyDescent="0.3">
      <c r="A36" s="157"/>
      <c r="B36" s="157"/>
      <c r="C36" s="157"/>
      <c r="D36" s="158"/>
      <c r="E36" s="158"/>
      <c r="F36" s="158"/>
      <c r="G36" s="158"/>
      <c r="J36" s="156"/>
      <c r="L36" s="152"/>
      <c r="M36" s="125"/>
      <c r="N36" s="125"/>
      <c r="O36" s="125"/>
      <c r="P36" s="125"/>
    </row>
    <row r="37" spans="1:16" ht="65.5" customHeight="1" thickTop="1" x14ac:dyDescent="0.25">
      <c r="A37" s="130" t="s">
        <v>540</v>
      </c>
      <c r="B37" s="130" t="s">
        <v>541</v>
      </c>
      <c r="C37" s="130" t="s">
        <v>546</v>
      </c>
      <c r="D37" s="175" t="s">
        <v>542</v>
      </c>
      <c r="E37" s="175" t="s">
        <v>595</v>
      </c>
      <c r="F37" s="175" t="s">
        <v>596</v>
      </c>
      <c r="G37" s="175" t="s">
        <v>597</v>
      </c>
      <c r="J37" s="156"/>
      <c r="L37" s="159"/>
      <c r="M37" s="160"/>
      <c r="N37" s="160"/>
      <c r="O37" s="161"/>
      <c r="P37" s="160"/>
    </row>
    <row r="38" spans="1:16" ht="13" customHeight="1" x14ac:dyDescent="0.25">
      <c r="A38" s="130"/>
      <c r="B38" s="130" t="s">
        <v>598</v>
      </c>
      <c r="C38" s="130"/>
      <c r="D38" s="175"/>
      <c r="E38" s="175"/>
      <c r="F38" s="175"/>
      <c r="G38" s="175"/>
      <c r="J38" s="156"/>
      <c r="L38" s="159"/>
      <c r="M38" s="160"/>
      <c r="N38" s="160"/>
      <c r="O38" s="161"/>
      <c r="P38" s="160"/>
    </row>
    <row r="39" spans="1:16" ht="13.5" customHeight="1" thickBot="1" x14ac:dyDescent="0.35">
      <c r="A39" s="137" t="s">
        <v>295</v>
      </c>
      <c r="B39" s="137" t="s">
        <v>553</v>
      </c>
      <c r="C39" s="137" t="s">
        <v>554</v>
      </c>
      <c r="D39" s="138">
        <v>6</v>
      </c>
      <c r="E39" s="138">
        <v>7</v>
      </c>
      <c r="F39" s="138">
        <v>8</v>
      </c>
      <c r="G39" s="138">
        <v>9</v>
      </c>
      <c r="J39" s="156"/>
      <c r="L39" s="162"/>
      <c r="M39" s="163"/>
      <c r="N39" s="163"/>
      <c r="O39" s="163"/>
      <c r="P39" s="163"/>
    </row>
    <row r="40" spans="1:16" ht="13.5" customHeight="1" thickTop="1" x14ac:dyDescent="0.3">
      <c r="A40" s="143" t="s">
        <v>555</v>
      </c>
      <c r="B40" s="143" t="s">
        <v>556</v>
      </c>
      <c r="C40" s="143" t="s">
        <v>546</v>
      </c>
      <c r="D40" s="147" t="s">
        <v>546</v>
      </c>
      <c r="E40" s="147" t="s">
        <v>546</v>
      </c>
      <c r="F40" s="147" t="s">
        <v>546</v>
      </c>
      <c r="G40" s="147"/>
      <c r="J40" s="156"/>
      <c r="L40" s="145"/>
      <c r="M40" s="146"/>
      <c r="N40" s="146"/>
      <c r="O40" s="146"/>
      <c r="P40" s="146"/>
    </row>
    <row r="41" spans="1:16" x14ac:dyDescent="0.25">
      <c r="A41" s="122" t="s">
        <v>557</v>
      </c>
      <c r="B41" s="122" t="s">
        <v>558</v>
      </c>
      <c r="C41" s="122">
        <v>19</v>
      </c>
      <c r="D41" s="164">
        <f>-ROUND(SUMIF('Trial Balance'!P:P,L41,'Trial Balance'!H:H),0)</f>
        <v>0</v>
      </c>
      <c r="E41" s="164">
        <f>ROUND(SUMIF('Trial Balance'!Q:Q,M41,'Trial Balance'!J:J),0)</f>
        <v>0</v>
      </c>
      <c r="F41" s="164">
        <f>ROUND(SUMIF('Trial Balance'!R:R,N41,'Trial Balance'!I:I),0)</f>
        <v>0</v>
      </c>
      <c r="G41" s="164">
        <f>D41+E41-F41</f>
        <v>0</v>
      </c>
      <c r="L41" s="152" t="str">
        <f>"F40_"&amp;"0"&amp;C41&amp;1</f>
        <v>F40_0191</v>
      </c>
      <c r="M41" s="165" t="str">
        <f>"F40_"&amp;"0"&amp;C41&amp;2</f>
        <v>F40_0192</v>
      </c>
      <c r="N41" s="165" t="str">
        <f>"F40_"&amp;"0"&amp;C41&amp;3</f>
        <v>F40_0193</v>
      </c>
      <c r="O41" s="165" t="str">
        <f>"F40_"&amp;"0"&amp;C41&amp;4</f>
        <v>F40_0194</v>
      </c>
      <c r="P41" s="125"/>
    </row>
    <row r="42" spans="1:16" ht="13" customHeight="1" x14ac:dyDescent="0.3">
      <c r="A42" s="151" t="s">
        <v>559</v>
      </c>
      <c r="B42" s="122" t="s">
        <v>599</v>
      </c>
      <c r="C42" s="122">
        <v>20</v>
      </c>
      <c r="D42" s="164">
        <f>-ROUND(SUMIF('Trial Balance'!P:P,L42,'Trial Balance'!H:H),0)</f>
        <v>0</v>
      </c>
      <c r="E42" s="164">
        <f>ROUND(SUMIF('Trial Balance'!Q:Q,M42,'Trial Balance'!J:J),0)</f>
        <v>0</v>
      </c>
      <c r="F42" s="164">
        <f>ROUND(SUMIF('Trial Balance'!R:R,N42,'Trial Balance'!I:I),0)</f>
        <v>0</v>
      </c>
      <c r="G42" s="164">
        <f>D42+E42-F42</f>
        <v>0</v>
      </c>
      <c r="I42" s="166" t="s">
        <v>600</v>
      </c>
      <c r="J42" s="140" t="s">
        <v>601</v>
      </c>
      <c r="K42" s="116" t="s">
        <v>207</v>
      </c>
      <c r="L42" s="152" t="str">
        <f>"F40_"&amp;"0"&amp;C42&amp;1</f>
        <v>F40_0201</v>
      </c>
      <c r="M42" s="165" t="str">
        <f>"F40_"&amp;"0"&amp;C42&amp;2</f>
        <v>F40_0202</v>
      </c>
      <c r="N42" s="165" t="str">
        <f>"F40_"&amp;"0"&amp;C42&amp;3</f>
        <v>F40_0203</v>
      </c>
      <c r="O42" s="165" t="str">
        <f>"F40_"&amp;"0"&amp;C42&amp;4</f>
        <v>F40_0204</v>
      </c>
      <c r="P42" s="125"/>
    </row>
    <row r="43" spans="1:16" x14ac:dyDescent="0.25">
      <c r="A43" s="151" t="s">
        <v>602</v>
      </c>
      <c r="B43" s="122" t="s">
        <v>562</v>
      </c>
      <c r="C43" s="122">
        <v>21</v>
      </c>
      <c r="D43" s="164">
        <f>-ROUND(SUMIF('Trial Balance'!P:P,L43,'Trial Balance'!H:H),0)</f>
        <v>0</v>
      </c>
      <c r="E43" s="164">
        <f>ROUND(SUMIF('Trial Balance'!Q:Q,M43,'Trial Balance'!J:J),0)</f>
        <v>0</v>
      </c>
      <c r="F43" s="164">
        <f>ROUND(SUMIF('Trial Balance'!R:R,N43,'Trial Balance'!I:I),0)</f>
        <v>0</v>
      </c>
      <c r="G43" s="164">
        <f>D43+E43-F43</f>
        <v>0</v>
      </c>
      <c r="I43" s="155">
        <f>H20-G44</f>
        <v>0</v>
      </c>
      <c r="J43" s="154">
        <f>'1. F10'!E20</f>
        <v>0</v>
      </c>
      <c r="K43" s="167">
        <f>J43-I43</f>
        <v>0</v>
      </c>
      <c r="L43" s="152" t="str">
        <f>"F40_"&amp;"0"&amp;C43&amp;1</f>
        <v>F40_0211</v>
      </c>
      <c r="M43" s="165" t="str">
        <f>"F40_"&amp;"0"&amp;C43&amp;2</f>
        <v>F40_0212</v>
      </c>
      <c r="N43" s="165" t="str">
        <f>"F40_"&amp;"0"&amp;C43&amp;3</f>
        <v>F40_0213</v>
      </c>
      <c r="O43" s="165" t="str">
        <f>"F40_"&amp;"0"&amp;C43&amp;4</f>
        <v>F40_0214</v>
      </c>
      <c r="P43" s="125"/>
    </row>
    <row r="44" spans="1:16" ht="13" customHeight="1" x14ac:dyDescent="0.3">
      <c r="A44" s="143" t="s">
        <v>603</v>
      </c>
      <c r="B44" s="143" t="s">
        <v>604</v>
      </c>
      <c r="C44" s="143">
        <v>22</v>
      </c>
      <c r="D44" s="168">
        <f>SUM(D41:D43)</f>
        <v>0</v>
      </c>
      <c r="E44" s="168">
        <f>SUM(E41:E43)</f>
        <v>0</v>
      </c>
      <c r="F44" s="164">
        <f>SUM(F41:F43)</f>
        <v>0</v>
      </c>
      <c r="G44" s="168">
        <f>SUM(G41:G43)</f>
        <v>0</v>
      </c>
      <c r="J44" s="154"/>
      <c r="K44" s="116"/>
      <c r="L44" s="145" t="str">
        <f>"F40_"&amp;"0"&amp;C44&amp;1</f>
        <v>F40_0221</v>
      </c>
      <c r="M44" s="169" t="str">
        <f>"F40_"&amp;"0"&amp;C44&amp;2</f>
        <v>F40_0222</v>
      </c>
      <c r="N44" s="169" t="str">
        <f>"F40_"&amp;"0"&amp;C44&amp;3</f>
        <v>F40_0223</v>
      </c>
      <c r="O44" s="169" t="str">
        <f>"F40_"&amp;"0"&amp;C44&amp;4</f>
        <v>F40_0224</v>
      </c>
      <c r="P44" s="146"/>
    </row>
    <row r="45" spans="1:16" ht="13" customHeight="1" x14ac:dyDescent="0.3">
      <c r="A45" s="143" t="s">
        <v>567</v>
      </c>
      <c r="B45" s="143" t="s">
        <v>605</v>
      </c>
      <c r="C45" s="122"/>
      <c r="D45" s="168"/>
      <c r="E45" s="168"/>
      <c r="F45" s="168"/>
      <c r="G45" s="168"/>
      <c r="J45" s="154"/>
      <c r="K45" s="116"/>
      <c r="L45" s="152"/>
      <c r="M45" s="169"/>
      <c r="N45" s="169"/>
      <c r="O45" s="169"/>
      <c r="P45" s="146"/>
    </row>
    <row r="46" spans="1:16" x14ac:dyDescent="0.25">
      <c r="A46" s="122" t="s">
        <v>606</v>
      </c>
      <c r="B46" s="122" t="s">
        <v>607</v>
      </c>
      <c r="C46" s="122">
        <v>23</v>
      </c>
      <c r="D46" s="164">
        <f>-ROUND(SUMIF('Trial Balance'!P:P,L46,'Trial Balance'!H:H),0)</f>
        <v>0</v>
      </c>
      <c r="E46" s="164">
        <f>ROUND(SUMIF('Trial Balance'!Q:Q,M46,'Trial Balance'!J:J),0)</f>
        <v>0</v>
      </c>
      <c r="F46" s="164">
        <f>ROUND(SUMIF('Trial Balance'!R:R,N46,'Trial Balance'!I:I),0)</f>
        <v>0</v>
      </c>
      <c r="G46" s="164">
        <f t="shared" ref="G46:G52" si="6">D46+E46-F46</f>
        <v>0</v>
      </c>
      <c r="J46" s="154"/>
      <c r="K46" s="116"/>
      <c r="L46" s="152" t="str">
        <f t="shared" ref="L46:L54" si="7">"F40_"&amp;"0"&amp;C46&amp;1</f>
        <v>F40_0231</v>
      </c>
      <c r="M46" s="165" t="str">
        <f t="shared" ref="M46:M54" si="8">"F40_"&amp;"0"&amp;C46&amp;2</f>
        <v>F40_0232</v>
      </c>
      <c r="N46" s="165" t="str">
        <f t="shared" ref="N46:N54" si="9">"F40_"&amp;"0"&amp;C46&amp;3</f>
        <v>F40_0233</v>
      </c>
      <c r="O46" s="165" t="str">
        <f t="shared" ref="O46:O54" si="10">"F40_"&amp;"0"&amp;C46&amp;4</f>
        <v>F40_0234</v>
      </c>
      <c r="P46" s="125"/>
    </row>
    <row r="47" spans="1:16" x14ac:dyDescent="0.25">
      <c r="A47" s="122" t="s">
        <v>571</v>
      </c>
      <c r="B47" s="122" t="s">
        <v>572</v>
      </c>
      <c r="C47" s="122">
        <v>24</v>
      </c>
      <c r="D47" s="164">
        <f>-ROUND(SUMIF('Trial Balance'!P:P,L47,'Trial Balance'!H:H),0)</f>
        <v>0</v>
      </c>
      <c r="E47" s="164">
        <f>ROUND(SUMIF('Trial Balance'!Q:Q,M47,'Trial Balance'!J:J),0)</f>
        <v>0</v>
      </c>
      <c r="F47" s="164">
        <f>ROUND(SUMIF('Trial Balance'!R:R,N47,'Trial Balance'!I:I),0)</f>
        <v>0</v>
      </c>
      <c r="G47" s="164">
        <f t="shared" si="6"/>
        <v>0</v>
      </c>
      <c r="J47" s="154"/>
      <c r="K47" s="116"/>
      <c r="L47" s="152" t="str">
        <f t="shared" si="7"/>
        <v>F40_0241</v>
      </c>
      <c r="M47" s="165" t="str">
        <f t="shared" si="8"/>
        <v>F40_0242</v>
      </c>
      <c r="N47" s="165" t="str">
        <f t="shared" si="9"/>
        <v>F40_0243</v>
      </c>
      <c r="O47" s="165" t="str">
        <f t="shared" si="10"/>
        <v>F40_0244</v>
      </c>
      <c r="P47" s="125"/>
    </row>
    <row r="48" spans="1:16" x14ac:dyDescent="0.25">
      <c r="A48" s="122" t="s">
        <v>573</v>
      </c>
      <c r="B48" s="122" t="s">
        <v>574</v>
      </c>
      <c r="C48" s="122">
        <v>25</v>
      </c>
      <c r="D48" s="164">
        <f>-ROUND(SUMIF('Trial Balance'!P:P,L48,'Trial Balance'!H:H),0)</f>
        <v>0</v>
      </c>
      <c r="E48" s="170">
        <f>ROUND(SUMIF('Trial Balance'!Q:Q,M48,'Trial Balance'!J:J),0)+1</f>
        <v>1</v>
      </c>
      <c r="F48" s="164">
        <f>ROUND(SUMIF('Trial Balance'!R:R,N48,'Trial Balance'!I:I),0)</f>
        <v>0</v>
      </c>
      <c r="G48" s="164">
        <f t="shared" si="6"/>
        <v>1</v>
      </c>
      <c r="J48" s="154"/>
      <c r="K48" s="116"/>
      <c r="L48" s="152" t="str">
        <f t="shared" si="7"/>
        <v>F40_0251</v>
      </c>
      <c r="M48" s="165" t="str">
        <f t="shared" si="8"/>
        <v>F40_0252</v>
      </c>
      <c r="N48" s="165" t="str">
        <f t="shared" si="9"/>
        <v>F40_0253</v>
      </c>
      <c r="O48" s="165" t="str">
        <f t="shared" si="10"/>
        <v>F40_0254</v>
      </c>
      <c r="P48" s="125"/>
    </row>
    <row r="49" spans="1:16" x14ac:dyDescent="0.25">
      <c r="A49" s="122" t="s">
        <v>575</v>
      </c>
      <c r="B49" s="122" t="s">
        <v>576</v>
      </c>
      <c r="C49" s="122">
        <v>26</v>
      </c>
      <c r="D49" s="164">
        <f>-ROUND(SUMIF('Trial Balance'!P:P,L49,'Trial Balance'!H:H),0)</f>
        <v>0</v>
      </c>
      <c r="E49" s="170">
        <f>ROUND(SUMIF('Trial Balance'!Q:Q,M49,'Trial Balance'!J:J),0)+1</f>
        <v>1</v>
      </c>
      <c r="F49" s="164">
        <f>ROUND(SUMIF('Trial Balance'!R:R,N49,'Trial Balance'!I:I),0)</f>
        <v>0</v>
      </c>
      <c r="G49" s="164">
        <f t="shared" si="6"/>
        <v>1</v>
      </c>
      <c r="J49" s="154"/>
      <c r="K49" s="116"/>
      <c r="L49" s="152" t="str">
        <f t="shared" si="7"/>
        <v>F40_0261</v>
      </c>
      <c r="M49" s="165" t="str">
        <f t="shared" si="8"/>
        <v>F40_0262</v>
      </c>
      <c r="N49" s="165" t="str">
        <f t="shared" si="9"/>
        <v>F40_0263</v>
      </c>
      <c r="O49" s="165" t="str">
        <f t="shared" si="10"/>
        <v>F40_0264</v>
      </c>
      <c r="P49" s="125"/>
    </row>
    <row r="50" spans="1:16" x14ac:dyDescent="0.25">
      <c r="A50" s="122" t="s">
        <v>577</v>
      </c>
      <c r="B50" s="122" t="s">
        <v>578</v>
      </c>
      <c r="C50" s="122">
        <v>27</v>
      </c>
      <c r="D50" s="164">
        <f>-ROUND(SUMIF('Trial Balance'!P:P,L50,'Trial Balance'!H:H),0)</f>
        <v>0</v>
      </c>
      <c r="E50" s="164">
        <f>ROUND(SUMIF('Trial Balance'!Q:Q,M50,'Trial Balance'!J:J),0)</f>
        <v>0</v>
      </c>
      <c r="F50" s="164">
        <f>ROUND(SUMIF('Trial Balance'!R:R,N50,'Trial Balance'!I:I),0)</f>
        <v>0</v>
      </c>
      <c r="G50" s="164">
        <f t="shared" si="6"/>
        <v>0</v>
      </c>
      <c r="J50" s="154"/>
      <c r="K50" s="116"/>
      <c r="L50" s="152" t="str">
        <f t="shared" si="7"/>
        <v>F40_0271</v>
      </c>
      <c r="M50" s="165" t="str">
        <f t="shared" si="8"/>
        <v>F40_0272</v>
      </c>
      <c r="N50" s="165" t="str">
        <f t="shared" si="9"/>
        <v>F40_0273</v>
      </c>
      <c r="O50" s="165" t="str">
        <f t="shared" si="10"/>
        <v>F40_0274</v>
      </c>
      <c r="P50" s="125"/>
    </row>
    <row r="51" spans="1:16" x14ac:dyDescent="0.25">
      <c r="A51" s="122" t="s">
        <v>579</v>
      </c>
      <c r="B51" s="122" t="s">
        <v>580</v>
      </c>
      <c r="C51" s="122">
        <v>28</v>
      </c>
      <c r="D51" s="164">
        <f>-ROUND(SUMIF('Trial Balance'!P:P,L51,'Trial Balance'!H:H),0)</f>
        <v>0</v>
      </c>
      <c r="E51" s="164">
        <f>ROUND(SUMIF('Trial Balance'!Q:Q,M51,'Trial Balance'!J:J),0)</f>
        <v>0</v>
      </c>
      <c r="F51" s="164">
        <f>ROUND(SUMIF('Trial Balance'!R:R,N51,'Trial Balance'!I:I),0)</f>
        <v>0</v>
      </c>
      <c r="G51" s="164">
        <f t="shared" si="6"/>
        <v>0</v>
      </c>
      <c r="J51" s="154"/>
      <c r="K51" s="116"/>
      <c r="L51" s="152" t="str">
        <f t="shared" si="7"/>
        <v>F40_0281</v>
      </c>
      <c r="M51" s="165" t="str">
        <f t="shared" si="8"/>
        <v>F40_0282</v>
      </c>
      <c r="N51" s="165" t="str">
        <f t="shared" si="9"/>
        <v>F40_0283</v>
      </c>
      <c r="O51" s="165" t="str">
        <f t="shared" si="10"/>
        <v>F40_0284</v>
      </c>
      <c r="P51" s="125"/>
    </row>
    <row r="52" spans="1:16" ht="13" customHeight="1" x14ac:dyDescent="0.3">
      <c r="A52" s="122" t="s">
        <v>581</v>
      </c>
      <c r="B52" s="122" t="s">
        <v>582</v>
      </c>
      <c r="C52" s="122">
        <v>29</v>
      </c>
      <c r="D52" s="164">
        <f>-ROUND(SUMIF('Trial Balance'!P:P,L52,'Trial Balance'!H:H),0)</f>
        <v>0</v>
      </c>
      <c r="E52" s="164">
        <f>ROUND(SUMIF('Trial Balance'!Q:Q,M52,'Trial Balance'!J:J),0)</f>
        <v>0</v>
      </c>
      <c r="F52" s="164">
        <f>ROUND(SUMIF('Trial Balance'!R:R,N52,'Trial Balance'!I:I),0)</f>
        <v>0</v>
      </c>
      <c r="G52" s="164">
        <f t="shared" si="6"/>
        <v>0</v>
      </c>
      <c r="I52" s="166" t="s">
        <v>600</v>
      </c>
      <c r="J52" s="140" t="s">
        <v>601</v>
      </c>
      <c r="K52" s="116" t="s">
        <v>207</v>
      </c>
      <c r="L52" s="152" t="str">
        <f t="shared" si="7"/>
        <v>F40_0291</v>
      </c>
      <c r="M52" s="165" t="str">
        <f t="shared" si="8"/>
        <v>F40_0292</v>
      </c>
      <c r="N52" s="165" t="str">
        <f t="shared" si="9"/>
        <v>F40_0293</v>
      </c>
      <c r="O52" s="165" t="str">
        <f t="shared" si="10"/>
        <v>F40_0294</v>
      </c>
      <c r="P52" s="125"/>
    </row>
    <row r="53" spans="1:16" ht="13" customHeight="1" x14ac:dyDescent="0.3">
      <c r="A53" s="143" t="s">
        <v>608</v>
      </c>
      <c r="B53" s="143" t="s">
        <v>609</v>
      </c>
      <c r="C53" s="143">
        <v>30</v>
      </c>
      <c r="D53" s="168">
        <f>SUM(D46:D52)</f>
        <v>0</v>
      </c>
      <c r="E53" s="168">
        <f>SUM(E46:E52)</f>
        <v>2</v>
      </c>
      <c r="F53" s="168">
        <f>SUM(F46:F52)</f>
        <v>0</v>
      </c>
      <c r="G53" s="168">
        <f>SUM(G46:G52)</f>
        <v>2</v>
      </c>
      <c r="I53" s="171">
        <f>H32-G53</f>
        <v>-2</v>
      </c>
      <c r="J53" s="154">
        <f>'1. F10'!E31</f>
        <v>0</v>
      </c>
      <c r="K53" s="172">
        <f>J53-I53</f>
        <v>2</v>
      </c>
      <c r="L53" s="145" t="str">
        <f t="shared" si="7"/>
        <v>F40_0301</v>
      </c>
      <c r="M53" s="169" t="str">
        <f t="shared" si="8"/>
        <v>F40_0302</v>
      </c>
      <c r="N53" s="169" t="str">
        <f t="shared" si="9"/>
        <v>F40_0303</v>
      </c>
      <c r="O53" s="169" t="str">
        <f t="shared" si="10"/>
        <v>F40_0304</v>
      </c>
      <c r="P53" s="146"/>
    </row>
    <row r="54" spans="1:16" ht="13" customHeight="1" x14ac:dyDescent="0.3">
      <c r="A54" s="173" t="s">
        <v>610</v>
      </c>
      <c r="B54" s="173" t="s">
        <v>611</v>
      </c>
      <c r="C54" s="173">
        <v>31</v>
      </c>
      <c r="D54" s="174">
        <f>D44+D53</f>
        <v>0</v>
      </c>
      <c r="E54" s="174">
        <f>E44+E53</f>
        <v>2</v>
      </c>
      <c r="F54" s="174">
        <f>F44+F53</f>
        <v>0</v>
      </c>
      <c r="G54" s="174">
        <f>G44+G53</f>
        <v>2</v>
      </c>
      <c r="I54" s="153">
        <f>E54</f>
        <v>2</v>
      </c>
      <c r="J54" s="153">
        <f>'2. F20'!E41</f>
        <v>0</v>
      </c>
      <c r="K54" s="172">
        <f>J54-I54</f>
        <v>-2</v>
      </c>
      <c r="L54" s="145" t="str">
        <f t="shared" si="7"/>
        <v>F40_0311</v>
      </c>
      <c r="M54" s="169" t="str">
        <f t="shared" si="8"/>
        <v>F40_0312</v>
      </c>
      <c r="N54" s="169" t="str">
        <f t="shared" si="9"/>
        <v>F40_0313</v>
      </c>
      <c r="O54" s="169" t="str">
        <f t="shared" si="10"/>
        <v>F40_0314</v>
      </c>
      <c r="P54" s="146"/>
    </row>
    <row r="55" spans="1:16" x14ac:dyDescent="0.25">
      <c r="A55" s="122"/>
      <c r="B55" s="122"/>
      <c r="C55" s="122"/>
      <c r="D55" s="123"/>
      <c r="E55" s="123"/>
      <c r="F55" s="123"/>
      <c r="G55" s="123"/>
      <c r="L55" s="152"/>
      <c r="M55" s="125"/>
      <c r="N55" s="125"/>
      <c r="O55" s="125"/>
      <c r="P55" s="125"/>
    </row>
    <row r="56" spans="1:16" ht="13" customHeight="1" thickBot="1" x14ac:dyDescent="0.3">
      <c r="A56" s="157"/>
      <c r="B56" s="157"/>
      <c r="C56" s="157"/>
      <c r="D56" s="158"/>
      <c r="E56" s="158"/>
      <c r="F56" s="158"/>
      <c r="G56" s="158"/>
      <c r="L56" s="152"/>
      <c r="M56" s="125"/>
      <c r="N56" s="125"/>
      <c r="O56" s="125"/>
      <c r="P56" s="125"/>
    </row>
    <row r="57" spans="1:16" ht="26.5" customHeight="1" thickTop="1" x14ac:dyDescent="0.25">
      <c r="A57" s="130" t="s">
        <v>540</v>
      </c>
      <c r="B57" s="130" t="s">
        <v>541</v>
      </c>
      <c r="C57" s="130" t="s">
        <v>546</v>
      </c>
      <c r="D57" s="175" t="s">
        <v>542</v>
      </c>
      <c r="E57" s="175" t="s">
        <v>612</v>
      </c>
      <c r="F57" s="175" t="s">
        <v>32</v>
      </c>
      <c r="G57" s="175" t="s">
        <v>613</v>
      </c>
      <c r="L57" s="159"/>
      <c r="M57" s="160"/>
      <c r="N57" s="160"/>
      <c r="O57" s="161"/>
      <c r="P57" s="160"/>
    </row>
    <row r="58" spans="1:16" ht="13" customHeight="1" x14ac:dyDescent="0.25">
      <c r="A58" s="130"/>
      <c r="B58" s="130" t="s">
        <v>614</v>
      </c>
      <c r="C58" s="130"/>
      <c r="D58" s="175"/>
      <c r="E58" s="175"/>
      <c r="F58" s="175"/>
      <c r="G58" s="175"/>
      <c r="L58" s="159"/>
      <c r="M58" s="160"/>
      <c r="N58" s="160"/>
      <c r="O58" s="161"/>
      <c r="P58" s="160"/>
    </row>
    <row r="59" spans="1:16" ht="13.5" customHeight="1" thickBot="1" x14ac:dyDescent="0.35">
      <c r="A59" s="137" t="s">
        <v>553</v>
      </c>
      <c r="B59" s="137" t="s">
        <v>553</v>
      </c>
      <c r="C59" s="137" t="s">
        <v>554</v>
      </c>
      <c r="D59" s="138">
        <v>10</v>
      </c>
      <c r="E59" s="138">
        <v>11</v>
      </c>
      <c r="F59" s="138">
        <v>12</v>
      </c>
      <c r="G59" s="138">
        <v>13</v>
      </c>
      <c r="L59" s="162"/>
      <c r="M59" s="163"/>
      <c r="N59" s="163"/>
      <c r="O59" s="163"/>
      <c r="P59" s="163"/>
    </row>
    <row r="60" spans="1:16" ht="13.5" customHeight="1" thickTop="1" x14ac:dyDescent="0.3">
      <c r="A60" s="143" t="s">
        <v>615</v>
      </c>
      <c r="B60" s="143" t="s">
        <v>616</v>
      </c>
      <c r="C60" s="143" t="s">
        <v>546</v>
      </c>
      <c r="D60" s="147" t="s">
        <v>546</v>
      </c>
      <c r="E60" s="147" t="s">
        <v>546</v>
      </c>
      <c r="F60" s="147" t="s">
        <v>546</v>
      </c>
      <c r="G60" s="147" t="s">
        <v>546</v>
      </c>
      <c r="L60" s="145"/>
      <c r="M60" s="146"/>
      <c r="N60" s="146"/>
      <c r="O60" s="146"/>
      <c r="P60" s="146"/>
    </row>
    <row r="61" spans="1:16" x14ac:dyDescent="0.25">
      <c r="A61" s="122" t="s">
        <v>557</v>
      </c>
      <c r="B61" s="122" t="s">
        <v>617</v>
      </c>
      <c r="C61" s="122">
        <v>32</v>
      </c>
      <c r="D61" s="164">
        <f>-ROUND(SUMIF('Trial Balance'!P:P,L61,'Trial Balance'!H:H),0)</f>
        <v>0</v>
      </c>
      <c r="E61" s="164">
        <f>ROUND(SUMIF('Trial Balance'!Q:Q,M61,'Trial Balance'!J:J),0)</f>
        <v>0</v>
      </c>
      <c r="F61" s="164">
        <f>ROUND(SUMIF('Trial Balance'!R:R,N61,'Trial Balance'!I:I),0)</f>
        <v>0</v>
      </c>
      <c r="G61" s="164">
        <f>D61+E61-F61</f>
        <v>0</v>
      </c>
      <c r="L61" s="152" t="str">
        <f>"F40_"&amp;"0"&amp;C61&amp;1</f>
        <v>F40_0321</v>
      </c>
      <c r="M61" s="125" t="str">
        <f>"F40_"&amp;"0"&amp;C61&amp;2</f>
        <v>F40_0322</v>
      </c>
      <c r="N61" s="125" t="str">
        <f>"F40_"&amp;"0"&amp;C61&amp;3</f>
        <v>F40_0323</v>
      </c>
      <c r="O61" s="125" t="str">
        <f>"F40_"&amp;"0"&amp;C61&amp;4</f>
        <v>F40_0324</v>
      </c>
      <c r="P61" s="125"/>
    </row>
    <row r="62" spans="1:16" x14ac:dyDescent="0.25">
      <c r="A62" s="151" t="s">
        <v>559</v>
      </c>
      <c r="B62" s="151" t="s">
        <v>618</v>
      </c>
      <c r="C62" s="151" t="s">
        <v>619</v>
      </c>
      <c r="D62" s="164">
        <f>-ROUND(SUMIF('Trial Balance'!P:P,L62,'Trial Balance'!H:H),0)</f>
        <v>0</v>
      </c>
      <c r="E62" s="164">
        <f>ROUND(SUMIF('Trial Balance'!Q:Q,M62,'Trial Balance'!J:J),0)</f>
        <v>0</v>
      </c>
      <c r="F62" s="164">
        <f>ROUND(SUMIF('Trial Balance'!R:R,N62,'Trial Balance'!I:I),0)</f>
        <v>0</v>
      </c>
      <c r="G62" s="164">
        <f>D62+E62-F62</f>
        <v>0</v>
      </c>
      <c r="L62" s="176" t="s">
        <v>620</v>
      </c>
      <c r="M62" s="176" t="s">
        <v>621</v>
      </c>
      <c r="N62" s="176" t="s">
        <v>622</v>
      </c>
      <c r="O62" s="176" t="s">
        <v>623</v>
      </c>
      <c r="P62" s="177"/>
    </row>
    <row r="63" spans="1:16" x14ac:dyDescent="0.25">
      <c r="A63" s="151" t="s">
        <v>602</v>
      </c>
      <c r="B63" s="151" t="s">
        <v>562</v>
      </c>
      <c r="C63" s="151">
        <v>33</v>
      </c>
      <c r="D63" s="164">
        <f>-ROUND(SUMIF('Trial Balance'!P:P,L63,'Trial Balance'!H:H),0)</f>
        <v>0</v>
      </c>
      <c r="E63" s="164">
        <f>ROUND(SUMIF('Trial Balance'!Q:Q,M63,'Trial Balance'!J:J),0)</f>
        <v>0</v>
      </c>
      <c r="F63" s="164">
        <f>ROUND(SUMIF('Trial Balance'!R:R,N63,'Trial Balance'!I:I),0)</f>
        <v>0</v>
      </c>
      <c r="G63" s="164">
        <f>D63+E63-F63</f>
        <v>0</v>
      </c>
      <c r="L63" s="176" t="str">
        <f>"F40_"&amp;"0"&amp;C63&amp;1</f>
        <v>F40_0331</v>
      </c>
      <c r="M63" s="177" t="str">
        <f>"F40_"&amp;"0"&amp;C63&amp;2</f>
        <v>F40_0332</v>
      </c>
      <c r="N63" s="177" t="str">
        <f>"F40_"&amp;"0"&amp;C63&amp;3</f>
        <v>F40_0333</v>
      </c>
      <c r="O63" s="177" t="str">
        <f>"F40_"&amp;"0"&amp;C63&amp;4</f>
        <v>F40_0334</v>
      </c>
      <c r="P63" s="177"/>
    </row>
    <row r="64" spans="1:16" x14ac:dyDescent="0.25">
      <c r="A64" s="151" t="s">
        <v>563</v>
      </c>
      <c r="B64" s="151" t="s">
        <v>624</v>
      </c>
      <c r="C64" s="151">
        <v>34</v>
      </c>
      <c r="D64" s="164">
        <f>-ROUND(SUMIF('Trial Balance'!P:P,L64,'Trial Balance'!H:H),0)</f>
        <v>0</v>
      </c>
      <c r="E64" s="164">
        <f>ROUND(SUMIF('Trial Balance'!Q:Q,M64,'Trial Balance'!J:J),0)</f>
        <v>0</v>
      </c>
      <c r="F64" s="164">
        <f>ROUND(SUMIF('Trial Balance'!R:R,N64,'Trial Balance'!I:I),0)</f>
        <v>0</v>
      </c>
      <c r="G64" s="164">
        <f>D64+E64-F64</f>
        <v>0</v>
      </c>
      <c r="L64" s="176" t="str">
        <f>"F40_"&amp;"0"&amp;C64&amp;1</f>
        <v>F40_0341</v>
      </c>
      <c r="M64" s="177" t="str">
        <f>"F40_"&amp;"0"&amp;C64&amp;2</f>
        <v>F40_0342</v>
      </c>
      <c r="N64" s="177" t="str">
        <f>"F40_"&amp;"0"&amp;C64&amp;3</f>
        <v>F40_0343</v>
      </c>
      <c r="O64" s="177" t="str">
        <f>"F40_"&amp;"0"&amp;C64&amp;4</f>
        <v>F40_0344</v>
      </c>
      <c r="P64" s="177"/>
    </row>
    <row r="65" spans="1:16" ht="13" customHeight="1" x14ac:dyDescent="0.3">
      <c r="A65" s="143" t="s">
        <v>625</v>
      </c>
      <c r="B65" s="143" t="s">
        <v>626</v>
      </c>
      <c r="C65" s="143">
        <v>35</v>
      </c>
      <c r="D65" s="164">
        <f>SUM(D61:D64)</f>
        <v>0</v>
      </c>
      <c r="E65" s="164">
        <f>SUM(E61:E64)</f>
        <v>0</v>
      </c>
      <c r="F65" s="164">
        <f>SUM(F61:F64)</f>
        <v>0</v>
      </c>
      <c r="G65" s="164">
        <f>SUM(G61:G64)</f>
        <v>0</v>
      </c>
      <c r="L65" s="145" t="str">
        <f>"F40_"&amp;"0"&amp;C65&amp;1</f>
        <v>F40_0351</v>
      </c>
      <c r="M65" s="146" t="str">
        <f>"F40_"&amp;"0"&amp;C65&amp;2</f>
        <v>F40_0352</v>
      </c>
      <c r="N65" s="146" t="str">
        <f>"F40_"&amp;"0"&amp;C65&amp;3</f>
        <v>F40_0353</v>
      </c>
      <c r="O65" s="146" t="str">
        <f>"F40_"&amp;"0"&amp;C65&amp;4</f>
        <v>F40_0354</v>
      </c>
      <c r="P65" s="146"/>
    </row>
    <row r="66" spans="1:16" ht="13" customHeight="1" x14ac:dyDescent="0.3">
      <c r="A66" s="143" t="s">
        <v>567</v>
      </c>
      <c r="B66" s="143" t="s">
        <v>627</v>
      </c>
      <c r="C66" s="143" t="s">
        <v>546</v>
      </c>
      <c r="D66" s="164"/>
      <c r="E66" s="168"/>
      <c r="F66" s="168"/>
      <c r="G66" s="168"/>
      <c r="L66" s="145"/>
      <c r="M66" s="146"/>
      <c r="N66" s="146"/>
      <c r="O66" s="146"/>
      <c r="P66" s="146"/>
    </row>
    <row r="67" spans="1:16" x14ac:dyDescent="0.25">
      <c r="A67" s="122" t="s">
        <v>628</v>
      </c>
      <c r="B67" s="122" t="s">
        <v>629</v>
      </c>
      <c r="C67" s="122">
        <v>36</v>
      </c>
      <c r="D67" s="164">
        <f>-ROUND(SUMIF('Trial Balance'!P:P,L67,'Trial Balance'!H:H),0)</f>
        <v>0</v>
      </c>
      <c r="E67" s="164">
        <f>ROUND(SUMIF('Trial Balance'!Q:Q,M67,'Trial Balance'!J:J),0)</f>
        <v>0</v>
      </c>
      <c r="F67" s="164">
        <f>ROUND(SUMIF('Trial Balance'!R:R,N67,'Trial Balance'!I:I),0)</f>
        <v>0</v>
      </c>
      <c r="G67" s="164">
        <f t="shared" ref="G67:G76" si="11">D67+E67-F67</f>
        <v>0</v>
      </c>
      <c r="L67" s="152" t="str">
        <f t="shared" ref="L67:L75" si="12">"F40_"&amp;"0"&amp;C67&amp;1</f>
        <v>F40_0361</v>
      </c>
      <c r="M67" s="125" t="str">
        <f t="shared" ref="M67:M75" si="13">"F40_"&amp;"0"&amp;C67&amp;2</f>
        <v>F40_0362</v>
      </c>
      <c r="N67" s="125" t="str">
        <f t="shared" ref="N67:N75" si="14">"F40_"&amp;"0"&amp;C67&amp;3</f>
        <v>F40_0363</v>
      </c>
      <c r="O67" s="125" t="str">
        <f t="shared" ref="O67:O75" si="15">"F40_"&amp;"0"&amp;C67&amp;4</f>
        <v>F40_0364</v>
      </c>
      <c r="P67" s="125"/>
    </row>
    <row r="68" spans="1:16" x14ac:dyDescent="0.25">
      <c r="A68" s="122" t="s">
        <v>630</v>
      </c>
      <c r="B68" s="122" t="s">
        <v>572</v>
      </c>
      <c r="C68" s="122">
        <v>37</v>
      </c>
      <c r="D68" s="164">
        <f>-ROUND(SUMIF('Trial Balance'!P:P,L68,'Trial Balance'!H:H),0)</f>
        <v>0</v>
      </c>
      <c r="E68" s="164">
        <f>ROUND(SUMIF('Trial Balance'!Q:Q,M68,'Trial Balance'!J:J),0)</f>
        <v>0</v>
      </c>
      <c r="F68" s="164">
        <f>ROUND(SUMIF('Trial Balance'!R:R,N68,'Trial Balance'!I:I),0)</f>
        <v>0</v>
      </c>
      <c r="G68" s="164">
        <f t="shared" si="11"/>
        <v>0</v>
      </c>
      <c r="L68" s="152" t="str">
        <f t="shared" si="12"/>
        <v>F40_0371</v>
      </c>
      <c r="M68" s="125" t="str">
        <f t="shared" si="13"/>
        <v>F40_0372</v>
      </c>
      <c r="N68" s="125" t="str">
        <f t="shared" si="14"/>
        <v>F40_0373</v>
      </c>
      <c r="O68" s="125" t="str">
        <f t="shared" si="15"/>
        <v>F40_0374</v>
      </c>
      <c r="P68" s="125"/>
    </row>
    <row r="69" spans="1:16" x14ac:dyDescent="0.25">
      <c r="A69" s="122" t="s">
        <v>573</v>
      </c>
      <c r="B69" s="122" t="s">
        <v>631</v>
      </c>
      <c r="C69" s="122">
        <v>38</v>
      </c>
      <c r="D69" s="164">
        <f>-ROUND(SUMIF('Trial Balance'!P:P,L69,'Trial Balance'!H:H),0)</f>
        <v>0</v>
      </c>
      <c r="E69" s="164">
        <f>ROUND(SUMIF('Trial Balance'!Q:Q,M69,'Trial Balance'!J:J),0)</f>
        <v>0</v>
      </c>
      <c r="F69" s="164">
        <f>ROUND(SUMIF('Trial Balance'!R:R,N69,'Trial Balance'!I:I),0)</f>
        <v>0</v>
      </c>
      <c r="G69" s="164">
        <f t="shared" si="11"/>
        <v>0</v>
      </c>
      <c r="L69" s="152" t="str">
        <f t="shared" si="12"/>
        <v>F40_0381</v>
      </c>
      <c r="M69" s="125" t="str">
        <f t="shared" si="13"/>
        <v>F40_0382</v>
      </c>
      <c r="N69" s="125" t="str">
        <f t="shared" si="14"/>
        <v>F40_0383</v>
      </c>
      <c r="O69" s="125" t="str">
        <f t="shared" si="15"/>
        <v>F40_0384</v>
      </c>
      <c r="P69" s="125"/>
    </row>
    <row r="70" spans="1:16" x14ac:dyDescent="0.25">
      <c r="A70" s="122" t="s">
        <v>575</v>
      </c>
      <c r="B70" s="122" t="s">
        <v>632</v>
      </c>
      <c r="C70" s="122">
        <v>39</v>
      </c>
      <c r="D70" s="164">
        <f>-ROUND(SUMIF('Trial Balance'!P:P,L70,'Trial Balance'!H:H),0)</f>
        <v>0</v>
      </c>
      <c r="E70" s="164">
        <f>ROUND(SUMIF('Trial Balance'!Q:Q,M70,'Trial Balance'!J:J),0)</f>
        <v>0</v>
      </c>
      <c r="F70" s="164">
        <f>ROUND(SUMIF('Trial Balance'!R:R,N70,'Trial Balance'!I:I),0)</f>
        <v>0</v>
      </c>
      <c r="G70" s="164">
        <f t="shared" si="11"/>
        <v>0</v>
      </c>
      <c r="L70" s="152" t="str">
        <f t="shared" si="12"/>
        <v>F40_0391</v>
      </c>
      <c r="M70" s="125" t="str">
        <f t="shared" si="13"/>
        <v>F40_0392</v>
      </c>
      <c r="N70" s="125" t="str">
        <f t="shared" si="14"/>
        <v>F40_0393</v>
      </c>
      <c r="O70" s="125" t="str">
        <f t="shared" si="15"/>
        <v>F40_0394</v>
      </c>
      <c r="P70" s="125"/>
    </row>
    <row r="71" spans="1:16" x14ac:dyDescent="0.25">
      <c r="A71" s="122" t="s">
        <v>577</v>
      </c>
      <c r="B71" s="122" t="s">
        <v>578</v>
      </c>
      <c r="C71" s="122">
        <v>40</v>
      </c>
      <c r="D71" s="164">
        <f>-ROUND(SUMIF('Trial Balance'!P:P,L71,'Trial Balance'!H:H),0)</f>
        <v>0</v>
      </c>
      <c r="E71" s="164">
        <f>ROUND(SUMIF('Trial Balance'!Q:Q,M71,'Trial Balance'!J:J),0)</f>
        <v>0</v>
      </c>
      <c r="F71" s="164">
        <f>ROUND(SUMIF('Trial Balance'!R:R,N71,'Trial Balance'!I:I),0)</f>
        <v>0</v>
      </c>
      <c r="G71" s="164">
        <f t="shared" si="11"/>
        <v>0</v>
      </c>
      <c r="L71" s="152" t="str">
        <f t="shared" si="12"/>
        <v>F40_0401</v>
      </c>
      <c r="M71" s="125" t="str">
        <f t="shared" si="13"/>
        <v>F40_0402</v>
      </c>
      <c r="N71" s="125" t="str">
        <f t="shared" si="14"/>
        <v>F40_0403</v>
      </c>
      <c r="O71" s="125" t="str">
        <f t="shared" si="15"/>
        <v>F40_0404</v>
      </c>
      <c r="P71" s="125"/>
    </row>
    <row r="72" spans="1:16" x14ac:dyDescent="0.25">
      <c r="A72" s="122" t="s">
        <v>633</v>
      </c>
      <c r="B72" s="122" t="s">
        <v>634</v>
      </c>
      <c r="C72" s="122">
        <v>41</v>
      </c>
      <c r="D72" s="164">
        <f>-ROUND(SUMIF('Trial Balance'!P:P,L72,'Trial Balance'!H:H),0)</f>
        <v>0</v>
      </c>
      <c r="E72" s="164">
        <f>ROUND(SUMIF('Trial Balance'!Q:Q,M72,'Trial Balance'!J:J),0)</f>
        <v>0</v>
      </c>
      <c r="F72" s="164">
        <f>ROUND(SUMIF('Trial Balance'!R:R,N72,'Trial Balance'!I:I),0)</f>
        <v>0</v>
      </c>
      <c r="G72" s="164">
        <f t="shared" si="11"/>
        <v>0</v>
      </c>
      <c r="L72" s="152" t="str">
        <f t="shared" si="12"/>
        <v>F40_0411</v>
      </c>
      <c r="M72" s="125" t="str">
        <f t="shared" si="13"/>
        <v>F40_0412</v>
      </c>
      <c r="N72" s="125" t="str">
        <f t="shared" si="14"/>
        <v>F40_0413</v>
      </c>
      <c r="O72" s="125" t="str">
        <f t="shared" si="15"/>
        <v>F40_0414</v>
      </c>
      <c r="P72" s="125"/>
    </row>
    <row r="73" spans="1:16" x14ac:dyDescent="0.25">
      <c r="A73" s="122" t="s">
        <v>581</v>
      </c>
      <c r="B73" s="122" t="s">
        <v>635</v>
      </c>
      <c r="C73" s="122">
        <v>42</v>
      </c>
      <c r="D73" s="164">
        <f>-ROUND(SUMIF('Trial Balance'!P:P,L73,'Trial Balance'!H:H),0)</f>
        <v>0</v>
      </c>
      <c r="E73" s="164">
        <f>ROUND(SUMIF('Trial Balance'!Q:Q,M73,'Trial Balance'!J:J),0)</f>
        <v>0</v>
      </c>
      <c r="F73" s="164">
        <f>ROUND(SUMIF('Trial Balance'!R:R,N73,'Trial Balance'!I:I),0)</f>
        <v>0</v>
      </c>
      <c r="G73" s="164">
        <f t="shared" si="11"/>
        <v>0</v>
      </c>
      <c r="L73" s="152" t="str">
        <f t="shared" si="12"/>
        <v>F40_0421</v>
      </c>
      <c r="M73" s="125" t="str">
        <f t="shared" si="13"/>
        <v>F40_0422</v>
      </c>
      <c r="N73" s="125" t="str">
        <f t="shared" si="14"/>
        <v>F40_0423</v>
      </c>
      <c r="O73" s="125" t="str">
        <f t="shared" si="15"/>
        <v>F40_0424</v>
      </c>
      <c r="P73" s="125"/>
    </row>
    <row r="74" spans="1:16" x14ac:dyDescent="0.25">
      <c r="A74" s="122" t="s">
        <v>583</v>
      </c>
      <c r="B74" s="122" t="s">
        <v>636</v>
      </c>
      <c r="C74" s="122">
        <v>43</v>
      </c>
      <c r="D74" s="164">
        <f>-ROUND(SUMIF('Trial Balance'!P:P,L74,'Trial Balance'!H:H),0)</f>
        <v>0</v>
      </c>
      <c r="E74" s="164">
        <f>ROUND(SUMIF('Trial Balance'!Q:Q,M74,'Trial Balance'!J:J),0)</f>
        <v>0</v>
      </c>
      <c r="F74" s="164">
        <f>ROUND(SUMIF('Trial Balance'!R:R,N74,'Trial Balance'!I:I),0)</f>
        <v>0</v>
      </c>
      <c r="G74" s="164">
        <f t="shared" si="11"/>
        <v>0</v>
      </c>
      <c r="L74" s="152" t="str">
        <f t="shared" si="12"/>
        <v>F40_0431</v>
      </c>
      <c r="M74" s="125" t="str">
        <f t="shared" si="13"/>
        <v>F40_0432</v>
      </c>
      <c r="N74" s="125" t="str">
        <f t="shared" si="14"/>
        <v>F40_0433</v>
      </c>
      <c r="O74" s="125" t="str">
        <f t="shared" si="15"/>
        <v>F40_0434</v>
      </c>
      <c r="P74" s="125"/>
    </row>
    <row r="75" spans="1:16" x14ac:dyDescent="0.25">
      <c r="A75" s="122" t="s">
        <v>585</v>
      </c>
      <c r="B75" s="122" t="s">
        <v>637</v>
      </c>
      <c r="C75" s="122">
        <v>44</v>
      </c>
      <c r="D75" s="164">
        <f>-ROUND(SUMIF('Trial Balance'!P:P,L75,'Trial Balance'!H:H),0)</f>
        <v>0</v>
      </c>
      <c r="E75" s="164">
        <f>ROUND(SUMIF('Trial Balance'!Q:Q,M75,'Trial Balance'!J:J),0)</f>
        <v>0</v>
      </c>
      <c r="F75" s="164">
        <f>ROUND(SUMIF('Trial Balance'!R:R,N75,'Trial Balance'!I:I),0)</f>
        <v>0</v>
      </c>
      <c r="G75" s="164">
        <f t="shared" si="11"/>
        <v>0</v>
      </c>
      <c r="L75" s="152" t="str">
        <f t="shared" si="12"/>
        <v>F40_0441</v>
      </c>
      <c r="M75" s="125" t="str">
        <f t="shared" si="13"/>
        <v>F40_0442</v>
      </c>
      <c r="N75" s="125" t="str">
        <f t="shared" si="14"/>
        <v>F40_0443</v>
      </c>
      <c r="O75" s="125" t="str">
        <f t="shared" si="15"/>
        <v>F40_0444</v>
      </c>
      <c r="P75" s="125"/>
    </row>
    <row r="76" spans="1:16" x14ac:dyDescent="0.25">
      <c r="A76" s="151" t="s">
        <v>587</v>
      </c>
      <c r="B76" s="151" t="s">
        <v>638</v>
      </c>
      <c r="C76" s="151" t="s">
        <v>639</v>
      </c>
      <c r="D76" s="164">
        <f>-ROUND(SUMIF('Trial Balance'!P:P,L76,'Trial Balance'!H:H),0)</f>
        <v>0</v>
      </c>
      <c r="E76" s="164">
        <f>ROUND(SUMIF('Trial Balance'!Q:Q,M76,'Trial Balance'!J:J),0)</f>
        <v>0</v>
      </c>
      <c r="F76" s="164">
        <f>ROUND(SUMIF('Trial Balance'!R:R,N76,'Trial Balance'!I:I),0)</f>
        <v>0</v>
      </c>
      <c r="G76" s="164">
        <f t="shared" si="11"/>
        <v>0</v>
      </c>
      <c r="L76" s="176" t="s">
        <v>640</v>
      </c>
      <c r="M76" s="176" t="s">
        <v>641</v>
      </c>
      <c r="N76" s="176" t="s">
        <v>642</v>
      </c>
      <c r="O76" s="176" t="s">
        <v>643</v>
      </c>
      <c r="P76" s="177"/>
    </row>
    <row r="77" spans="1:16" ht="13" customHeight="1" x14ac:dyDescent="0.3">
      <c r="A77" s="143" t="s">
        <v>644</v>
      </c>
      <c r="B77" s="143" t="s">
        <v>645</v>
      </c>
      <c r="C77" s="143">
        <v>45</v>
      </c>
      <c r="D77" s="164">
        <f>SUM(D67:D76)</f>
        <v>0</v>
      </c>
      <c r="E77" s="164">
        <f>SUM(E67:E76)</f>
        <v>0</v>
      </c>
      <c r="F77" s="164">
        <f>SUM(F67:F76)</f>
        <v>0</v>
      </c>
      <c r="G77" s="164">
        <f>SUM(G67:G76)</f>
        <v>0</v>
      </c>
      <c r="L77" s="145" t="str">
        <f>"F40_"&amp;"0"&amp;C77&amp;1</f>
        <v>F40_0451</v>
      </c>
      <c r="M77" s="146" t="str">
        <f>"F40_"&amp;"0"&amp;C77&amp;2</f>
        <v>F40_0452</v>
      </c>
      <c r="N77" s="146" t="str">
        <f>"F40_"&amp;"0"&amp;C77&amp;3</f>
        <v>F40_0453</v>
      </c>
      <c r="O77" s="146" t="str">
        <f>"F40_"&amp;"0"&amp;C77&amp;4</f>
        <v>F40_0454</v>
      </c>
      <c r="P77" s="146"/>
    </row>
    <row r="78" spans="1:16" ht="13" customHeight="1" x14ac:dyDescent="0.3">
      <c r="A78" s="143" t="s">
        <v>591</v>
      </c>
      <c r="B78" s="143" t="s">
        <v>646</v>
      </c>
      <c r="C78" s="122">
        <f>C77+1</f>
        <v>46</v>
      </c>
      <c r="D78" s="164">
        <f>-ROUND(SUMIF('Trial Balance'!P:P,L78,'Trial Balance'!H:H),0)</f>
        <v>0</v>
      </c>
      <c r="E78" s="164">
        <f>ROUND(SUMIF('Trial Balance'!Q:Q,M78,'Trial Balance'!J:J),0)</f>
        <v>0</v>
      </c>
      <c r="F78" s="164">
        <f>ROUND(SUMIF('Trial Balance'!R:R,N78,'Trial Balance'!I:I),0)</f>
        <v>0</v>
      </c>
      <c r="G78" s="164">
        <f>D78+E78-F78</f>
        <v>0</v>
      </c>
      <c r="L78" s="152" t="str">
        <f>"F40_"&amp;"0"&amp;C78&amp;1</f>
        <v>F40_0461</v>
      </c>
      <c r="M78" s="125" t="str">
        <f>"F40_"&amp;"0"&amp;C78&amp;2</f>
        <v>F40_0462</v>
      </c>
      <c r="N78" s="125" t="str">
        <f>"F40_"&amp;"0"&amp;C78&amp;3</f>
        <v>F40_0463</v>
      </c>
      <c r="O78" s="125" t="str">
        <f>"F40_"&amp;"0"&amp;C78&amp;4</f>
        <v>F40_0464</v>
      </c>
      <c r="P78" s="125"/>
    </row>
    <row r="79" spans="1:16" ht="13" customHeight="1" x14ac:dyDescent="0.3">
      <c r="A79" s="143" t="s">
        <v>647</v>
      </c>
      <c r="B79" s="143" t="s">
        <v>648</v>
      </c>
      <c r="C79" s="143">
        <f>C78+1</f>
        <v>47</v>
      </c>
      <c r="D79" s="164">
        <f>D65+D77+D78</f>
        <v>0</v>
      </c>
      <c r="E79" s="164">
        <f>E65+E77+E78</f>
        <v>0</v>
      </c>
      <c r="F79" s="164">
        <f>F65+F77+F78</f>
        <v>0</v>
      </c>
      <c r="G79" s="164">
        <f>G65+G77+G78</f>
        <v>0</v>
      </c>
      <c r="L79" s="145" t="str">
        <f>"F40_"&amp;"0"&amp;C79&amp;1</f>
        <v>F40_0471</v>
      </c>
      <c r="M79" s="146" t="str">
        <f>"F40_"&amp;"0"&amp;C79&amp;2</f>
        <v>F40_0472</v>
      </c>
      <c r="N79" s="146" t="str">
        <f>"F40_"&amp;"0"&amp;C79&amp;3</f>
        <v>F40_0473</v>
      </c>
      <c r="O79" s="146" t="str">
        <f>"F40_"&amp;"0"&amp;C79&amp;4</f>
        <v>F40_0474</v>
      </c>
      <c r="P79" s="146"/>
    </row>
    <row r="80" spans="1:16" x14ac:dyDescent="0.25">
      <c r="A80" s="122"/>
      <c r="B80" s="122"/>
      <c r="C80" s="122"/>
      <c r="D80" s="123"/>
      <c r="E80" s="123"/>
      <c r="F80" s="123"/>
      <c r="G80" s="123"/>
      <c r="L80" s="152"/>
      <c r="M80" s="125"/>
      <c r="N80" s="125"/>
      <c r="O80" s="125"/>
      <c r="P80" s="125"/>
    </row>
    <row r="81" spans="1:16" ht="13" customHeight="1" x14ac:dyDescent="0.3">
      <c r="A81" s="122"/>
      <c r="B81" s="143" t="s">
        <v>649</v>
      </c>
      <c r="C81" s="122"/>
      <c r="D81" s="123">
        <f>D79-'N3 - NCA'!B75</f>
        <v>0</v>
      </c>
      <c r="E81" s="123">
        <f>E79-'N3 - NCA'!C75</f>
        <v>0</v>
      </c>
      <c r="F81" s="123">
        <f>F79-'N3 - NCA'!D75</f>
        <v>0</v>
      </c>
      <c r="G81" s="123">
        <f>G79-'N3 - NCA'!E75</f>
        <v>0</v>
      </c>
      <c r="L81" s="152"/>
      <c r="M81" s="125"/>
      <c r="N81" s="125"/>
      <c r="O81" s="125"/>
      <c r="P81" s="125"/>
    </row>
    <row r="82" spans="1:16" x14ac:dyDescent="0.25">
      <c r="A82" s="122"/>
      <c r="B82" s="122"/>
      <c r="C82" s="122"/>
      <c r="D82" s="123"/>
      <c r="E82" s="123"/>
      <c r="F82" s="123"/>
      <c r="G82" s="123"/>
      <c r="L82" s="152"/>
      <c r="M82" s="125"/>
      <c r="N82" s="125"/>
      <c r="O82" s="125"/>
      <c r="P82" s="125"/>
    </row>
    <row r="83" spans="1:16" x14ac:dyDescent="0.25">
      <c r="A83" s="122"/>
      <c r="B83" s="122"/>
      <c r="C83" s="122"/>
      <c r="D83" s="123"/>
      <c r="E83" s="123"/>
      <c r="F83" s="123"/>
      <c r="G83" s="123"/>
      <c r="L83" s="152"/>
      <c r="M83" s="125"/>
      <c r="N83" s="125"/>
      <c r="O83" s="125"/>
      <c r="P83" s="125"/>
    </row>
    <row r="84" spans="1:16" ht="13" customHeight="1" x14ac:dyDescent="0.3">
      <c r="A84" s="122"/>
      <c r="B84" s="173" t="s">
        <v>650</v>
      </c>
      <c r="C84" s="173"/>
      <c r="D84" s="178">
        <f>D34-D54-D79</f>
        <v>0</v>
      </c>
      <c r="E84" s="178"/>
      <c r="F84" s="178"/>
      <c r="G84" s="179">
        <f>H34-G54-G79</f>
        <v>-2</v>
      </c>
      <c r="L84" s="173"/>
      <c r="M84" s="180"/>
      <c r="N84" s="180"/>
      <c r="O84" s="180"/>
      <c r="P84" s="181"/>
    </row>
    <row r="85" spans="1:16" ht="13" customHeight="1" x14ac:dyDescent="0.3">
      <c r="A85" s="122"/>
      <c r="B85" s="182" t="s">
        <v>42</v>
      </c>
      <c r="C85" s="182"/>
      <c r="D85" s="183">
        <f>'1. F10'!$D$40</f>
        <v>0</v>
      </c>
      <c r="E85" s="183"/>
      <c r="F85" s="183"/>
      <c r="G85" s="184">
        <f>'1. F10'!E40</f>
        <v>0</v>
      </c>
      <c r="L85" s="182"/>
      <c r="M85" s="185"/>
      <c r="N85" s="185"/>
      <c r="O85" s="185"/>
      <c r="P85" s="181"/>
    </row>
    <row r="86" spans="1:16" ht="13" customHeight="1" x14ac:dyDescent="0.3">
      <c r="A86" s="186"/>
      <c r="B86" s="187" t="s">
        <v>207</v>
      </c>
      <c r="C86" s="187"/>
      <c r="D86" s="188">
        <f>D84-D85</f>
        <v>0</v>
      </c>
      <c r="E86" s="189"/>
      <c r="F86" s="189"/>
      <c r="G86" s="188">
        <f>G84-G85</f>
        <v>-2</v>
      </c>
      <c r="L86" s="187"/>
      <c r="M86" s="187"/>
      <c r="N86" s="187"/>
      <c r="O86" s="187"/>
      <c r="P86" s="18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abSelected="1" workbookViewId="0">
      <selection activeCell="H41" sqref="H41"/>
    </sheetView>
  </sheetViews>
  <sheetFormatPr defaultRowHeight="12" x14ac:dyDescent="0.3"/>
  <cols>
    <col min="1" max="1" width="20.5546875" bestFit="1" customWidth="1"/>
    <col min="2" max="2" width="5" bestFit="1" customWidth="1"/>
    <col min="3" max="3" width="32.44140625" customWidth="1"/>
    <col min="4" max="4" width="1.44140625" bestFit="1" customWidth="1"/>
    <col min="5" max="5" width="55.88671875" bestFit="1" customWidth="1"/>
    <col min="6" max="6" width="6.5546875" bestFit="1" customWidth="1"/>
    <col min="7" max="7" width="11.5546875" bestFit="1" customWidth="1"/>
    <col min="8" max="8" width="15.33203125" bestFit="1" customWidth="1"/>
    <col min="9" max="9" width="12.6640625" bestFit="1" customWidth="1"/>
    <col min="10" max="10" width="15.33203125" bestFit="1" customWidth="1"/>
    <col min="11" max="11" width="12.6640625" bestFit="1" customWidth="1"/>
    <col min="12" max="12" width="11.5546875" bestFit="1" customWidth="1"/>
  </cols>
  <sheetData>
    <row r="1" spans="1:12" x14ac:dyDescent="0.3">
      <c r="A1" s="1" t="str">
        <f>'Trial Balance'!A1</f>
        <v>Companie:</v>
      </c>
      <c r="B1" s="3">
        <f>'Trial Balance'!B1</f>
        <v>0</v>
      </c>
    </row>
    <row r="2" spans="1:12" x14ac:dyDescent="0.3">
      <c r="A2" s="1" t="str">
        <f>'Trial Balance'!A2</f>
        <v xml:space="preserve">Adresa:                    </v>
      </c>
      <c r="B2" s="3">
        <f>'Trial Balance'!B2</f>
        <v>0</v>
      </c>
    </row>
    <row r="3" spans="1:12" x14ac:dyDescent="0.3">
      <c r="A3" s="1" t="str">
        <f>'Trial Balance'!A3</f>
        <v xml:space="preserve">Cod fiscal TVA: </v>
      </c>
      <c r="B3" s="3">
        <f>'Trial Balance'!B3</f>
        <v>0</v>
      </c>
    </row>
    <row r="4" spans="1:12" x14ac:dyDescent="0.3">
      <c r="A4" s="1" t="str">
        <f>'Trial Balance'!A4</f>
        <v xml:space="preserve">Nr. de inregistrare:      </v>
      </c>
      <c r="B4" s="3">
        <f>'Trial Balance'!B4</f>
        <v>0</v>
      </c>
    </row>
    <row r="5" spans="1:12" x14ac:dyDescent="0.3">
      <c r="A5" s="1" t="str">
        <f>'Trial Balance'!A5</f>
        <v xml:space="preserve">Tipul companiei:      </v>
      </c>
      <c r="B5" s="3">
        <f>'Trial Balance'!B5</f>
        <v>0</v>
      </c>
    </row>
    <row r="6" spans="1:12" x14ac:dyDescent="0.3">
      <c r="A6" s="1" t="str">
        <f>'Trial Balance'!A6</f>
        <v xml:space="preserve">Activitate principala:         </v>
      </c>
      <c r="B6" s="3">
        <f>'Trial Balance'!B6</f>
        <v>0</v>
      </c>
    </row>
    <row r="7" spans="1:12" x14ac:dyDescent="0.3">
      <c r="A7" s="1" t="str">
        <f>'Trial Balance'!A7</f>
        <v>An financiar</v>
      </c>
      <c r="B7" s="18">
        <f>'Trial Balance'!B7</f>
        <v>0</v>
      </c>
    </row>
    <row r="9" spans="1:12" s="3" customFormat="1" x14ac:dyDescent="0.3">
      <c r="E9" s="190" t="s">
        <v>48</v>
      </c>
      <c r="F9" s="191"/>
      <c r="G9" s="191" t="s">
        <v>651</v>
      </c>
      <c r="H9" s="192" t="s">
        <v>652</v>
      </c>
      <c r="I9" s="191" t="s">
        <v>653</v>
      </c>
      <c r="J9" s="192" t="s">
        <v>654</v>
      </c>
      <c r="K9" s="191" t="s">
        <v>655</v>
      </c>
      <c r="L9" s="193" t="s">
        <v>651</v>
      </c>
    </row>
    <row r="10" spans="1:12" x14ac:dyDescent="0.3">
      <c r="A10" s="3" t="s">
        <v>47</v>
      </c>
      <c r="B10" s="3" t="s">
        <v>2</v>
      </c>
      <c r="C10" s="3" t="s">
        <v>23</v>
      </c>
      <c r="E10" s="194"/>
      <c r="F10" s="195"/>
      <c r="G10" s="196">
        <f>'Trial Balance'!J6</f>
        <v>-1</v>
      </c>
      <c r="H10" s="196" t="s">
        <v>656</v>
      </c>
      <c r="I10" s="197" t="s">
        <v>657</v>
      </c>
      <c r="J10" s="196" t="s">
        <v>656</v>
      </c>
      <c r="K10" s="197" t="s">
        <v>657</v>
      </c>
      <c r="L10" s="198">
        <f>'Trial Balance'!K6</f>
        <v>0</v>
      </c>
    </row>
    <row r="11" spans="1:12" x14ac:dyDescent="0.3">
      <c r="A11" t="s">
        <v>658</v>
      </c>
      <c r="B11">
        <v>1012</v>
      </c>
      <c r="C11" t="s">
        <v>659</v>
      </c>
      <c r="D11" t="s">
        <v>546</v>
      </c>
      <c r="E11" s="45" t="s">
        <v>660</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661</v>
      </c>
      <c r="B12">
        <v>1011</v>
      </c>
      <c r="C12" t="s">
        <v>662</v>
      </c>
      <c r="D12" t="s">
        <v>546</v>
      </c>
      <c r="E12" s="45" t="s">
        <v>663</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664</v>
      </c>
      <c r="B13">
        <v>1015</v>
      </c>
      <c r="C13" t="s">
        <v>665</v>
      </c>
      <c r="D13" t="s">
        <v>546</v>
      </c>
      <c r="E13" s="45" t="s">
        <v>666</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667</v>
      </c>
      <c r="B14">
        <v>1018</v>
      </c>
      <c r="C14" t="s">
        <v>668</v>
      </c>
      <c r="D14" t="s">
        <v>546</v>
      </c>
      <c r="E14" s="45" t="s">
        <v>669</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670</v>
      </c>
      <c r="B15">
        <v>103</v>
      </c>
      <c r="C15" t="s">
        <v>671</v>
      </c>
      <c r="D15" t="s">
        <v>546</v>
      </c>
      <c r="E15" s="45" t="s">
        <v>672</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673</v>
      </c>
      <c r="B16">
        <v>104</v>
      </c>
      <c r="C16" t="s">
        <v>674</v>
      </c>
      <c r="D16" t="s">
        <v>546</v>
      </c>
      <c r="E16" s="45" t="s">
        <v>675</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676</v>
      </c>
      <c r="B17">
        <v>105</v>
      </c>
      <c r="C17" t="s">
        <v>677</v>
      </c>
      <c r="D17" t="s">
        <v>546</v>
      </c>
      <c r="E17" s="45" t="s">
        <v>678</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679</v>
      </c>
      <c r="B18">
        <v>1061</v>
      </c>
      <c r="C18" t="s">
        <v>680</v>
      </c>
      <c r="D18" t="s">
        <v>546</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681</v>
      </c>
      <c r="B19">
        <v>1063</v>
      </c>
      <c r="C19" t="s">
        <v>682</v>
      </c>
      <c r="D19" t="s">
        <v>546</v>
      </c>
      <c r="E19" s="45" t="s">
        <v>683</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684</v>
      </c>
      <c r="B20">
        <v>1068</v>
      </c>
      <c r="C20" t="s">
        <v>685</v>
      </c>
      <c r="D20" t="s">
        <v>546</v>
      </c>
      <c r="E20" s="45" t="s">
        <v>686</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687</v>
      </c>
      <c r="B21">
        <v>109</v>
      </c>
      <c r="C21" t="s">
        <v>688</v>
      </c>
      <c r="D21" t="s">
        <v>546</v>
      </c>
      <c r="E21" s="45" t="s">
        <v>689</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690</v>
      </c>
      <c r="B22">
        <v>141</v>
      </c>
      <c r="C22" t="s">
        <v>691</v>
      </c>
      <c r="D22" t="s">
        <v>546</v>
      </c>
      <c r="E22" s="45" t="s">
        <v>692</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693</v>
      </c>
      <c r="B23">
        <v>149</v>
      </c>
      <c r="C23" t="s">
        <v>694</v>
      </c>
      <c r="D23" t="s">
        <v>546</v>
      </c>
      <c r="E23" s="45" t="s">
        <v>695</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696</v>
      </c>
      <c r="B24">
        <v>1171</v>
      </c>
      <c r="C24" t="s">
        <v>697</v>
      </c>
      <c r="D24" t="s">
        <v>546</v>
      </c>
      <c r="E24" s="45" t="s">
        <v>698</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699</v>
      </c>
      <c r="B25">
        <v>1171</v>
      </c>
      <c r="C25" t="s">
        <v>697</v>
      </c>
      <c r="D25" t="s">
        <v>546</v>
      </c>
      <c r="E25" s="45" t="s">
        <v>700</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696</v>
      </c>
      <c r="B26">
        <v>1172</v>
      </c>
      <c r="C26" t="s">
        <v>701</v>
      </c>
      <c r="E26" s="45" t="s">
        <v>702</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699</v>
      </c>
      <c r="B27">
        <v>1172</v>
      </c>
      <c r="C27" t="s">
        <v>701</v>
      </c>
      <c r="E27" s="45" t="s">
        <v>703</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696</v>
      </c>
      <c r="B28">
        <v>1173</v>
      </c>
      <c r="C28" t="s">
        <v>704</v>
      </c>
      <c r="D28" t="s">
        <v>546</v>
      </c>
      <c r="E28" s="45" t="s">
        <v>705</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699</v>
      </c>
      <c r="B29">
        <v>1173</v>
      </c>
      <c r="C29" t="s">
        <v>704</v>
      </c>
      <c r="D29" t="s">
        <v>546</v>
      </c>
      <c r="E29" s="45" t="s">
        <v>706</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696</v>
      </c>
      <c r="B30">
        <v>1174</v>
      </c>
      <c r="C30" t="s">
        <v>707</v>
      </c>
      <c r="D30" t="s">
        <v>546</v>
      </c>
      <c r="E30" s="45" t="s">
        <v>708</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699</v>
      </c>
      <c r="B31">
        <v>1174</v>
      </c>
      <c r="C31" t="s">
        <v>707</v>
      </c>
      <c r="D31" t="s">
        <v>546</v>
      </c>
      <c r="E31" s="45" t="s">
        <v>709</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696</v>
      </c>
      <c r="B32">
        <v>1175</v>
      </c>
      <c r="C32" t="s">
        <v>710</v>
      </c>
      <c r="D32" t="s">
        <v>546</v>
      </c>
      <c r="E32" s="45" t="s">
        <v>711</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696</v>
      </c>
      <c r="B33">
        <v>1176</v>
      </c>
      <c r="C33" t="s">
        <v>712</v>
      </c>
      <c r="E33" s="45" t="s">
        <v>713</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699</v>
      </c>
      <c r="B34">
        <v>1176</v>
      </c>
      <c r="C34" t="s">
        <v>712</v>
      </c>
      <c r="E34" s="45" t="s">
        <v>714</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715</v>
      </c>
      <c r="B35">
        <v>121</v>
      </c>
      <c r="C35" t="s">
        <v>716</v>
      </c>
      <c r="D35" t="s">
        <v>546</v>
      </c>
      <c r="E35" s="45" t="s">
        <v>717</v>
      </c>
      <c r="F35" s="45" t="s">
        <v>220</v>
      </c>
      <c r="G35" s="46">
        <f>IF('Trial Balance'!S3="BS98",ABS('Trial Balance'!R3),0)</f>
        <v>0</v>
      </c>
      <c r="H35" s="46">
        <f>'Trial Balance'!K25</f>
        <v>0</v>
      </c>
      <c r="I35" s="46"/>
      <c r="J35" s="46">
        <f>IF(G35=0,0,ROUND(SUMIF('Trial Balance'!E:E,B35,'Trial Balance'!I:I)+SUMIF('Trial Balance'!D:D,B35,'Trial Balance'!I:I),0))</f>
        <v>0</v>
      </c>
      <c r="K35" s="46"/>
      <c r="L35" s="46">
        <f t="shared" si="0"/>
        <v>0</v>
      </c>
    </row>
    <row r="36" spans="1:12" x14ac:dyDescent="0.3">
      <c r="A36" t="s">
        <v>718</v>
      </c>
      <c r="B36">
        <v>121</v>
      </c>
      <c r="C36" t="s">
        <v>716</v>
      </c>
      <c r="D36" t="s">
        <v>546</v>
      </c>
      <c r="E36" s="45" t="s">
        <v>717</v>
      </c>
      <c r="F36" s="45" t="s">
        <v>221</v>
      </c>
      <c r="G36" s="46">
        <f>IF('Trial Balance'!S3="BS97",ABS('Trial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719</v>
      </c>
      <c r="B37">
        <v>129</v>
      </c>
      <c r="C37" t="s">
        <v>720</v>
      </c>
      <c r="D37" t="s">
        <v>546</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3">
      <c r="A38" t="s">
        <v>721</v>
      </c>
      <c r="B38" t="s">
        <v>722</v>
      </c>
      <c r="C38" t="s">
        <v>723</v>
      </c>
      <c r="D38" t="s">
        <v>546</v>
      </c>
      <c r="E38" s="3" t="s">
        <v>723</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99">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election activeCell="BC17" sqref="BC17"/>
    </sheetView>
  </sheetViews>
  <sheetFormatPr defaultRowHeight="12" outlineLevelCol="1" x14ac:dyDescent="0.3"/>
  <cols>
    <col min="1" max="1" width="57.5546875" bestFit="1" customWidth="1"/>
    <col min="5" max="44" width="8.88671875" hidden="1" customWidth="1" outlineLevel="1"/>
    <col min="45" max="45" width="8.88671875" customWidth="1" collapsed="1"/>
  </cols>
  <sheetData>
    <row r="1" spans="1:44" x14ac:dyDescent="0.3">
      <c r="B1" s="26" t="s">
        <v>207</v>
      </c>
      <c r="C1" s="27">
        <f>C52</f>
        <v>0</v>
      </c>
      <c r="D1" s="27"/>
      <c r="E1" s="27">
        <f>SUM(AN1:AR1)</f>
        <v>0</v>
      </c>
      <c r="G1" s="228">
        <f t="shared" ref="G1:AR1" si="0">G7+SUM(G12:G51)</f>
        <v>0</v>
      </c>
      <c r="H1" s="228">
        <f t="shared" si="0"/>
        <v>0</v>
      </c>
      <c r="I1" s="228">
        <f t="shared" si="0"/>
        <v>0</v>
      </c>
      <c r="J1" s="228">
        <f t="shared" si="0"/>
        <v>0</v>
      </c>
      <c r="K1" s="228">
        <f t="shared" si="0"/>
        <v>0</v>
      </c>
      <c r="L1" s="228">
        <f t="shared" si="0"/>
        <v>0</v>
      </c>
      <c r="M1" s="228">
        <f t="shared" si="0"/>
        <v>0</v>
      </c>
      <c r="N1" s="228">
        <f t="shared" si="0"/>
        <v>0</v>
      </c>
      <c r="O1" s="228">
        <f t="shared" si="0"/>
        <v>0</v>
      </c>
      <c r="P1" s="228">
        <f t="shared" si="0"/>
        <v>0</v>
      </c>
      <c r="Q1" s="228">
        <f t="shared" si="0"/>
        <v>0</v>
      </c>
      <c r="R1" s="228">
        <f t="shared" si="0"/>
        <v>0</v>
      </c>
      <c r="S1" s="228">
        <f t="shared" si="0"/>
        <v>0</v>
      </c>
      <c r="T1" s="228">
        <f t="shared" si="0"/>
        <v>0</v>
      </c>
      <c r="U1" s="228">
        <f t="shared" si="0"/>
        <v>0</v>
      </c>
      <c r="V1" s="228">
        <f t="shared" si="0"/>
        <v>0</v>
      </c>
      <c r="W1" s="228">
        <f t="shared" si="0"/>
        <v>0</v>
      </c>
      <c r="X1" s="228">
        <f t="shared" si="0"/>
        <v>0</v>
      </c>
      <c r="Y1" s="228">
        <f t="shared" si="0"/>
        <v>0</v>
      </c>
      <c r="Z1" s="228">
        <f t="shared" si="0"/>
        <v>0</v>
      </c>
      <c r="AA1" s="228">
        <f t="shared" si="0"/>
        <v>0</v>
      </c>
      <c r="AB1" s="228">
        <f t="shared" si="0"/>
        <v>0</v>
      </c>
      <c r="AC1" s="228">
        <f t="shared" si="0"/>
        <v>0</v>
      </c>
      <c r="AD1" s="228">
        <f t="shared" si="0"/>
        <v>0</v>
      </c>
      <c r="AE1" s="228">
        <f t="shared" si="0"/>
        <v>0</v>
      </c>
      <c r="AF1" s="228">
        <f t="shared" si="0"/>
        <v>0</v>
      </c>
      <c r="AG1" s="228">
        <f t="shared" si="0"/>
        <v>0</v>
      </c>
      <c r="AH1" s="228">
        <f t="shared" si="0"/>
        <v>0</v>
      </c>
      <c r="AI1" s="228">
        <f t="shared" si="0"/>
        <v>0</v>
      </c>
      <c r="AJ1" s="228">
        <f t="shared" si="0"/>
        <v>0</v>
      </c>
      <c r="AK1" s="228">
        <f t="shared" si="0"/>
        <v>0</v>
      </c>
      <c r="AL1" s="228">
        <f t="shared" si="0"/>
        <v>0</v>
      </c>
      <c r="AM1" s="228">
        <f t="shared" si="0"/>
        <v>0</v>
      </c>
      <c r="AN1" s="228">
        <f t="shared" si="0"/>
        <v>0</v>
      </c>
      <c r="AO1" s="228">
        <f t="shared" si="0"/>
        <v>0</v>
      </c>
      <c r="AP1" s="228">
        <f t="shared" si="0"/>
        <v>0</v>
      </c>
      <c r="AQ1" s="228">
        <f t="shared" si="0"/>
        <v>0</v>
      </c>
      <c r="AR1" s="228">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37</v>
      </c>
      <c r="Q2">
        <f>VLOOKUP(Q4,'for CF captions'!$A:$B,2,0)</f>
        <v>40</v>
      </c>
      <c r="R2">
        <f>VLOOKUP(R4,'for CF captions'!$A:$B,2,0)</f>
        <v>41</v>
      </c>
      <c r="S2">
        <f>VLOOKUP(S4,'for CF captions'!$A:$B,2,0)</f>
        <v>43</v>
      </c>
      <c r="T2">
        <f>VLOOKUP(T4,'for CF captions'!$A:$B,2,0)</f>
        <v>46</v>
      </c>
      <c r="U2">
        <f>VLOOKUP(U4,'for CF captions'!$A:$B,2,0)</f>
        <v>47</v>
      </c>
      <c r="V2">
        <f>VLOOKUP(V4,'for CF captions'!$A:$B,2,0)</f>
        <v>48</v>
      </c>
      <c r="W2">
        <f>VLOOKUP(W4,'for CF captions'!$A:$B,2,0)</f>
        <v>49</v>
      </c>
      <c r="X2">
        <f>VLOOKUP(X4,'for CF captions'!$A:$B,2,0)</f>
        <v>50</v>
      </c>
      <c r="Y2">
        <f>VLOOKUP(Y4,'for CF captions'!$A:$B,2,0)</f>
        <v>51</v>
      </c>
      <c r="Z2">
        <f>VLOOKUP(Z4,'for CF captions'!$A:$B,2,0)</f>
        <v>52</v>
      </c>
      <c r="AA2">
        <f>VLOOKUP(AA4,'for CF captions'!$A:$B,2,0)</f>
        <v>53</v>
      </c>
      <c r="AB2">
        <f>VLOOKUP(AB4,'for CF captions'!$A:$B,2,0)</f>
        <v>57</v>
      </c>
      <c r="AC2">
        <f>VLOOKUP(AC4,'for CF captions'!$A:$B,2,0)</f>
        <v>58</v>
      </c>
      <c r="AD2">
        <f>VLOOKUP(AD4,'for CF captions'!$A:$B,2,0)</f>
        <v>59</v>
      </c>
      <c r="AE2">
        <f>VLOOKUP(AE4,'for CF captions'!$A:$B,2,0)</f>
        <v>60</v>
      </c>
      <c r="AF2">
        <f>VLOOKUP(AF4,'for CF captions'!$A:$B,2,0)</f>
        <v>61</v>
      </c>
      <c r="AG2">
        <f>VLOOKUP(AG4,'for CF captions'!$A:$B,2,0)</f>
        <v>62</v>
      </c>
      <c r="AH2">
        <f>VLOOKUP(AH4,'for CF captions'!$A:$B,2,0)</f>
        <v>63</v>
      </c>
      <c r="AI2">
        <f>VLOOKUP(AI4,'for CF captions'!$A:$B,2,0)</f>
        <v>64</v>
      </c>
      <c r="AJ2">
        <f>VLOOKUP(AJ4,'for CF captions'!$A:$B,2,0)</f>
        <v>69</v>
      </c>
      <c r="AK2">
        <f>VLOOKUP(AK4,'for CF captions'!$A:$B,2,0)</f>
        <v>80</v>
      </c>
      <c r="AL2">
        <f>VLOOKUP(AL4,'for CF captions'!$A:$B,2,0)</f>
        <v>86</v>
      </c>
      <c r="AM2">
        <f>VLOOKUP(AM4,'for CF captions'!$A:$B,2,0)</f>
        <v>87</v>
      </c>
      <c r="AN2">
        <f>VLOOKUP(AN4,'for CF captions'!$A:$B,2,0)</f>
        <v>88</v>
      </c>
      <c r="AO2">
        <f>VLOOKUP(AO4,'for CF captions'!$A:$B,2,0)</f>
        <v>92</v>
      </c>
      <c r="AP2">
        <f>VLOOKUP(AP4,'for CF captions'!$A:$B,2,0)</f>
        <v>96</v>
      </c>
      <c r="AQ2">
        <f>VLOOKUP(AQ4,'for CF captions'!$A:$B,2,0)</f>
        <v>98</v>
      </c>
      <c r="AR2">
        <f>VLOOKUP(AR4,'for CF captions'!$A:$B,2,0)</f>
        <v>100</v>
      </c>
    </row>
    <row r="3" spans="1:44" x14ac:dyDescent="0.3">
      <c r="AP3">
        <f>AP2+1</f>
        <v>97</v>
      </c>
      <c r="AQ3">
        <f>AQ2+1</f>
        <v>99</v>
      </c>
    </row>
    <row r="4" spans="1:44" x14ac:dyDescent="0.3">
      <c r="F4" s="70" t="s">
        <v>724</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99">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99">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99">
        <f>SUM(G7:AR7)</f>
        <v>0</v>
      </c>
      <c r="F7" s="229" t="s">
        <v>725</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726</v>
      </c>
      <c r="B8" s="235" t="s">
        <v>727</v>
      </c>
      <c r="C8" s="236"/>
      <c r="D8" s="70"/>
    </row>
    <row r="9" spans="1:44" x14ac:dyDescent="0.3">
      <c r="A9" s="71"/>
      <c r="B9" s="71">
        <f>'Trial Balance'!J6</f>
        <v>-1</v>
      </c>
      <c r="C9" s="71">
        <f>'Trial Balance'!K6</f>
        <v>0</v>
      </c>
      <c r="D9" s="230" t="s">
        <v>728</v>
      </c>
    </row>
    <row r="10" spans="1:44" x14ac:dyDescent="0.3">
      <c r="A10" s="44" t="s">
        <v>295</v>
      </c>
      <c r="B10" s="71">
        <v>1</v>
      </c>
      <c r="C10" s="71">
        <v>2</v>
      </c>
      <c r="D10" s="70"/>
    </row>
    <row r="11" spans="1:44" x14ac:dyDescent="0.3">
      <c r="A11" s="44" t="s">
        <v>729</v>
      </c>
      <c r="B11" s="45"/>
      <c r="C11" s="45"/>
    </row>
    <row r="12" spans="1:44" x14ac:dyDescent="0.3">
      <c r="A12" s="44" t="s">
        <v>730</v>
      </c>
      <c r="B12" s="45"/>
      <c r="C12" s="46">
        <f>SUM(G12:AR12)+D12</f>
        <v>0</v>
      </c>
      <c r="D12" s="9"/>
      <c r="AA12" s="9">
        <f>'2. F20'!E84</f>
        <v>0</v>
      </c>
      <c r="AL12" s="9">
        <f>AL7</f>
        <v>0</v>
      </c>
      <c r="AP12" s="9"/>
      <c r="AQ12" s="9">
        <f>-AQ6</f>
        <v>0</v>
      </c>
    </row>
    <row r="13" spans="1:44" x14ac:dyDescent="0.3">
      <c r="A13" s="231" t="s">
        <v>731</v>
      </c>
      <c r="B13" s="45"/>
      <c r="C13" s="46"/>
      <c r="D13" s="9"/>
    </row>
    <row r="14" spans="1:44" x14ac:dyDescent="0.3">
      <c r="A14" s="45" t="s">
        <v>732</v>
      </c>
      <c r="B14" s="45"/>
      <c r="C14" s="46">
        <f>SUM(G14:AR14)+D14</f>
        <v>0</v>
      </c>
      <c r="D14" s="9"/>
      <c r="G14" s="9">
        <f>'N3 - NCA'!I22</f>
        <v>0</v>
      </c>
      <c r="H14" s="9">
        <f>'N3 - NCA'!I37</f>
        <v>0</v>
      </c>
    </row>
    <row r="15" spans="1:44" x14ac:dyDescent="0.3">
      <c r="A15" s="45" t="s">
        <v>733</v>
      </c>
      <c r="B15" s="45"/>
      <c r="C15" s="46">
        <f>SUM(G15:AR15)</f>
        <v>0</v>
      </c>
      <c r="D15" s="9"/>
      <c r="N15" s="9">
        <f>'N3 - NCA'!$I$46</f>
        <v>0</v>
      </c>
    </row>
    <row r="16" spans="1:44" x14ac:dyDescent="0.3">
      <c r="A16" s="45" t="s">
        <v>734</v>
      </c>
      <c r="B16" s="45"/>
      <c r="C16" s="46">
        <f>SUM(G16:AR16)+D16</f>
        <v>0</v>
      </c>
      <c r="D16" s="9"/>
      <c r="O16" s="9">
        <f>'2. F20'!E43</f>
        <v>0</v>
      </c>
    </row>
    <row r="17" spans="1:36" x14ac:dyDescent="0.3">
      <c r="A17" s="45" t="s">
        <v>735</v>
      </c>
      <c r="B17" s="45"/>
      <c r="C17" s="46">
        <f>SUM(G17:AR17)+D17</f>
        <v>0</v>
      </c>
      <c r="D17" s="9"/>
      <c r="AJ17" s="9">
        <f>-AJ7</f>
        <v>0</v>
      </c>
    </row>
    <row r="18" spans="1:36" x14ac:dyDescent="0.3">
      <c r="A18" s="45" t="s">
        <v>736</v>
      </c>
      <c r="B18" s="45"/>
      <c r="C18" s="46">
        <f>SUM(G18:AR18)+D18</f>
        <v>0</v>
      </c>
      <c r="D18" s="9"/>
      <c r="R18" s="9">
        <f>-'2. F20'!E63</f>
        <v>0</v>
      </c>
    </row>
    <row r="19" spans="1:36" x14ac:dyDescent="0.3">
      <c r="A19" s="45" t="s">
        <v>737</v>
      </c>
      <c r="B19" s="45"/>
      <c r="C19" s="46">
        <f>SUM(G19:AR19)+D19</f>
        <v>0</v>
      </c>
      <c r="D19" s="9"/>
      <c r="R19" s="9">
        <f>'2. F20'!E72</f>
        <v>0</v>
      </c>
    </row>
    <row r="20" spans="1:36" x14ac:dyDescent="0.3">
      <c r="A20" s="45" t="s">
        <v>738</v>
      </c>
      <c r="B20" s="45"/>
      <c r="C20" s="46">
        <f>SUM(G20:AR20)+D20</f>
        <v>0</v>
      </c>
      <c r="D20" s="9"/>
      <c r="H20" s="9">
        <f>-'N3 - NCA'!K37</f>
        <v>0</v>
      </c>
    </row>
    <row r="21" spans="1:36" x14ac:dyDescent="0.3">
      <c r="A21" s="45"/>
      <c r="B21" s="45"/>
      <c r="C21" s="45"/>
    </row>
    <row r="22" spans="1:36" x14ac:dyDescent="0.3">
      <c r="A22" s="44" t="s">
        <v>739</v>
      </c>
      <c r="B22" s="44"/>
      <c r="C22" s="76">
        <f>SUM(C12:C20)</f>
        <v>0</v>
      </c>
      <c r="D22" s="25"/>
    </row>
    <row r="23" spans="1:36" x14ac:dyDescent="0.3">
      <c r="A23" s="45"/>
      <c r="B23" s="45"/>
      <c r="C23" s="45"/>
    </row>
    <row r="24" spans="1:36" x14ac:dyDescent="0.3">
      <c r="A24" s="45" t="s">
        <v>740</v>
      </c>
      <c r="B24" s="45"/>
      <c r="C24" s="46">
        <f>SUM(G24:AR24)+D24</f>
        <v>0</v>
      </c>
      <c r="D24" s="9"/>
      <c r="P24" s="9">
        <f>-P7</f>
        <v>0</v>
      </c>
      <c r="S24" s="9">
        <f>-S7</f>
        <v>0</v>
      </c>
    </row>
    <row r="25" spans="1:36" x14ac:dyDescent="0.3">
      <c r="A25" s="45" t="s">
        <v>741</v>
      </c>
      <c r="B25" s="45"/>
      <c r="C25" s="46">
        <f>SUM(G25:AR25)+D25</f>
        <v>0</v>
      </c>
      <c r="D25" s="9"/>
      <c r="O25" s="9">
        <f>-O7-O16</f>
        <v>0</v>
      </c>
    </row>
    <row r="26" spans="1:36" x14ac:dyDescent="0.3">
      <c r="A26" s="45" t="s">
        <v>742</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743</v>
      </c>
      <c r="B28" s="45"/>
      <c r="C28" s="46">
        <f>SUM(G28:AR28)+D28</f>
        <v>0</v>
      </c>
      <c r="D28" s="9"/>
      <c r="R28" s="9">
        <f>-R19</f>
        <v>0</v>
      </c>
    </row>
    <row r="29" spans="1:36" x14ac:dyDescent="0.3">
      <c r="A29" s="45" t="s">
        <v>744</v>
      </c>
      <c r="B29" s="45"/>
      <c r="C29" s="46">
        <f>B60+D29</f>
        <v>0</v>
      </c>
      <c r="D29" s="9"/>
    </row>
    <row r="30" spans="1:36" x14ac:dyDescent="0.3">
      <c r="A30" s="44" t="s">
        <v>745</v>
      </c>
      <c r="B30" s="44"/>
      <c r="C30" s="76">
        <f>SUM(C22:C29)</f>
        <v>0</v>
      </c>
      <c r="D30" s="25"/>
    </row>
    <row r="31" spans="1:36" x14ac:dyDescent="0.3">
      <c r="A31" s="45"/>
      <c r="B31" s="45"/>
      <c r="C31" s="45"/>
    </row>
    <row r="32" spans="1:36" x14ac:dyDescent="0.3">
      <c r="A32" s="44" t="s">
        <v>746</v>
      </c>
      <c r="B32" s="45"/>
      <c r="C32" s="45"/>
    </row>
    <row r="33" spans="1:42" x14ac:dyDescent="0.3">
      <c r="A33" s="45" t="s">
        <v>747</v>
      </c>
      <c r="B33" s="45"/>
      <c r="C33" s="46">
        <f t="shared" ref="C33:C39" si="2">SUM(G33:AR33)+D33</f>
        <v>0</v>
      </c>
      <c r="D33" s="9"/>
      <c r="H33" s="9">
        <f>-'N3 - NCA'!C37</f>
        <v>0</v>
      </c>
      <c r="AN33" s="9">
        <f>-AN7</f>
        <v>0</v>
      </c>
      <c r="AP33" s="9">
        <f>-AP7</f>
        <v>0</v>
      </c>
    </row>
    <row r="34" spans="1:42" x14ac:dyDescent="0.3">
      <c r="A34" s="45" t="s">
        <v>748</v>
      </c>
      <c r="B34" s="45"/>
      <c r="C34" s="46">
        <f t="shared" si="2"/>
        <v>0</v>
      </c>
      <c r="D34" s="9"/>
      <c r="G34" s="9">
        <f>-'N3 - NCA'!C22</f>
        <v>0</v>
      </c>
    </row>
    <row r="35" spans="1:42" x14ac:dyDescent="0.3">
      <c r="A35" s="45" t="s">
        <v>749</v>
      </c>
      <c r="B35" s="45"/>
      <c r="C35" s="46">
        <f t="shared" si="2"/>
        <v>0</v>
      </c>
      <c r="D35" s="9"/>
      <c r="H35" s="9">
        <f>'N3 - NCA'!E22+'N3 - NCA'!E37</f>
        <v>0</v>
      </c>
    </row>
    <row r="36" spans="1:42" x14ac:dyDescent="0.3">
      <c r="A36" s="45" t="s">
        <v>750</v>
      </c>
      <c r="B36" s="45"/>
      <c r="C36" s="46">
        <f t="shared" si="2"/>
        <v>0</v>
      </c>
      <c r="D36" s="9"/>
      <c r="I36" s="9">
        <f>-'N3 - NCA'!C46</f>
        <v>0</v>
      </c>
    </row>
    <row r="37" spans="1:42" x14ac:dyDescent="0.3">
      <c r="A37" s="45" t="s">
        <v>751</v>
      </c>
      <c r="B37" s="45"/>
      <c r="C37" s="46">
        <f t="shared" si="2"/>
        <v>0</v>
      </c>
      <c r="D37" s="9"/>
      <c r="I37" s="9">
        <f>'N3 - NCA'!E46</f>
        <v>0</v>
      </c>
    </row>
    <row r="38" spans="1:42" x14ac:dyDescent="0.3">
      <c r="A38" s="45" t="s">
        <v>752</v>
      </c>
      <c r="B38" s="45"/>
      <c r="C38" s="46">
        <f t="shared" si="2"/>
        <v>0</v>
      </c>
      <c r="D38" s="9"/>
      <c r="R38" s="9">
        <f>-R18</f>
        <v>0</v>
      </c>
    </row>
    <row r="39" spans="1:42" x14ac:dyDescent="0.3">
      <c r="A39" s="45" t="s">
        <v>753</v>
      </c>
      <c r="B39" s="45"/>
      <c r="C39" s="46">
        <f t="shared" si="2"/>
        <v>0</v>
      </c>
      <c r="D39" s="9"/>
      <c r="Q39" s="9">
        <f>-Q7</f>
        <v>0</v>
      </c>
      <c r="R39" s="9"/>
    </row>
    <row r="40" spans="1:42" x14ac:dyDescent="0.3">
      <c r="A40" s="44" t="s">
        <v>754</v>
      </c>
      <c r="B40" s="45"/>
      <c r="C40" s="76">
        <f>SUM(C33:C39)</f>
        <v>0</v>
      </c>
      <c r="D40" s="25"/>
    </row>
    <row r="41" spans="1:42" x14ac:dyDescent="0.3">
      <c r="A41" s="45"/>
      <c r="B41" s="45"/>
      <c r="C41" s="45"/>
    </row>
    <row r="42" spans="1:42" x14ac:dyDescent="0.3">
      <c r="A42" s="44" t="s">
        <v>755</v>
      </c>
      <c r="B42" s="45"/>
      <c r="C42" s="45"/>
    </row>
    <row r="43" spans="1:42" x14ac:dyDescent="0.3">
      <c r="A43" s="45" t="s">
        <v>756</v>
      </c>
      <c r="B43" s="45"/>
      <c r="C43" s="46">
        <f>SUM(G43:AR43)+D43</f>
        <v>0</v>
      </c>
      <c r="D43" s="9"/>
      <c r="AC43" s="9">
        <f>ROUND(SUMIF('Trial Balance'!N:N,"BS57",'Trial Balance'!J:J),0)</f>
        <v>0</v>
      </c>
    </row>
    <row r="44" spans="1:42" x14ac:dyDescent="0.3">
      <c r="A44" s="45" t="s">
        <v>757</v>
      </c>
      <c r="B44" s="45"/>
      <c r="C44" s="46">
        <f>SUM(G44:AR44)+D44</f>
        <v>0</v>
      </c>
      <c r="D44" s="9"/>
      <c r="AA44" s="232">
        <f>-ROUND(SUMIF('Trial Balance'!$D:$D,"455",'Trial Balance'!$I:$I),0)</f>
        <v>0</v>
      </c>
      <c r="AC44" s="9">
        <f>-ROUND(SUMIF('Trial Balance'!N:N,"BS57",'Trial Balance'!J:J),0)</f>
        <v>0</v>
      </c>
    </row>
    <row r="45" spans="1:42" x14ac:dyDescent="0.3">
      <c r="A45" s="45" t="s">
        <v>758</v>
      </c>
      <c r="B45" s="45"/>
      <c r="C45" s="46">
        <f>SUM(G45:AR45)+D45</f>
        <v>0</v>
      </c>
      <c r="D45" s="9"/>
    </row>
    <row r="46" spans="1:42" x14ac:dyDescent="0.3">
      <c r="A46" s="45" t="s">
        <v>759</v>
      </c>
      <c r="B46" s="45"/>
      <c r="C46" s="46">
        <f>SUM(G46:AR46)+D46</f>
        <v>0</v>
      </c>
      <c r="D46" s="9"/>
      <c r="AA46" s="232">
        <f>-ROUND(SUMIF('Trial Balance'!$D:$D,"457",'Trial Balance'!$I:$I),0)</f>
        <v>0</v>
      </c>
    </row>
    <row r="47" spans="1:42" x14ac:dyDescent="0.3">
      <c r="A47" s="45"/>
      <c r="B47" s="45"/>
      <c r="C47" s="45"/>
    </row>
    <row r="48" spans="1:42" x14ac:dyDescent="0.3">
      <c r="A48" s="44" t="s">
        <v>760</v>
      </c>
      <c r="B48" s="44"/>
      <c r="C48" s="44">
        <f>SUM(C43:C46)</f>
        <v>0</v>
      </c>
      <c r="D48" s="3"/>
    </row>
    <row r="49" spans="1:18" x14ac:dyDescent="0.3">
      <c r="A49" s="45" t="s">
        <v>761</v>
      </c>
      <c r="B49" s="45"/>
      <c r="C49" s="46">
        <f>C30+C40+C48</f>
        <v>0</v>
      </c>
      <c r="D49" s="9"/>
      <c r="R49" s="9">
        <f>-R7</f>
        <v>0</v>
      </c>
    </row>
    <row r="50" spans="1:18" x14ac:dyDescent="0.3">
      <c r="A50" s="44" t="s">
        <v>762</v>
      </c>
      <c r="B50" s="45"/>
      <c r="C50" s="76">
        <f>'1. F10'!D60</f>
        <v>0</v>
      </c>
      <c r="D50" s="25"/>
    </row>
    <row r="51" spans="1:18" x14ac:dyDescent="0.3">
      <c r="A51" s="44" t="s">
        <v>763</v>
      </c>
      <c r="B51" s="45"/>
      <c r="C51" s="76">
        <f>'1. F10'!E60</f>
        <v>0</v>
      </c>
      <c r="D51" s="25"/>
    </row>
    <row r="52" spans="1:18" x14ac:dyDescent="0.3">
      <c r="A52" s="26" t="s">
        <v>207</v>
      </c>
      <c r="C52" s="27">
        <f>C51-C50-C49</f>
        <v>0</v>
      </c>
      <c r="D52" s="27"/>
    </row>
    <row r="55" spans="1:18" ht="12.5" customHeight="1" thickBot="1" x14ac:dyDescent="0.35"/>
    <row r="56" spans="1:18" x14ac:dyDescent="0.3">
      <c r="A56" s="50" t="s">
        <v>764</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765</v>
      </c>
      <c r="B59" s="233">
        <f>'2. F20'!E84</f>
        <v>0</v>
      </c>
    </row>
    <row r="60" spans="1:18" ht="12.5" customHeight="1" thickBot="1" x14ac:dyDescent="0.35">
      <c r="A60" s="12" t="s">
        <v>766</v>
      </c>
      <c r="B60" s="234">
        <f>B58-SUM(B57+B59)</f>
        <v>0</v>
      </c>
    </row>
  </sheetData>
  <mergeCells count="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topLeftCell="A16" zoomScale="80" zoomScaleNormal="80" workbookViewId="0">
      <selection activeCell="A14" sqref="A14"/>
    </sheetView>
  </sheetViews>
  <sheetFormatPr defaultRowHeight="12" outlineLevelCol="1" x14ac:dyDescent="0.3"/>
  <cols>
    <col min="1" max="1" width="92.33203125" bestFit="1" customWidth="1"/>
    <col min="2" max="2" width="15.88671875" bestFit="1" customWidth="1"/>
    <col min="3" max="3" width="14.5546875" bestFit="1" customWidth="1"/>
    <col min="4" max="4" width="11.5546875" bestFit="1" customWidth="1"/>
    <col min="5" max="5" width="22.5546875" customWidth="1"/>
    <col min="6" max="6" width="5" bestFit="1" customWidth="1"/>
    <col min="7" max="7" width="18.88671875" bestFit="1" customWidth="1"/>
    <col min="8" max="8" width="15.5546875" bestFit="1" customWidth="1"/>
    <col min="9" max="9" width="13.109375" bestFit="1" customWidth="1"/>
    <col min="10" max="10" width="13.33203125" bestFit="1" customWidth="1"/>
    <col min="11" max="11" width="16.5546875" bestFit="1" customWidth="1"/>
    <col min="12" max="12" width="8.109375" bestFit="1" customWidth="1"/>
    <col min="13" max="13" width="18" bestFit="1" customWidth="1"/>
    <col min="14" max="15" width="15.88671875" bestFit="1" customWidth="1"/>
    <col min="17" max="17" width="12.5546875" style="3" bestFit="1" customWidth="1"/>
    <col min="18" max="18" width="13.44140625" style="26" bestFit="1" customWidth="1"/>
    <col min="20" max="20" width="85.6640625" hidden="1" customWidth="1" outlineLevel="1"/>
    <col min="21" max="21" width="8.88671875" customWidth="1" collapsed="1"/>
  </cols>
  <sheetData>
    <row r="1" spans="1:18" x14ac:dyDescent="0.3">
      <c r="A1" s="1" t="str">
        <f>'Trial Balance'!A1</f>
        <v>Companie:</v>
      </c>
      <c r="B1" s="3">
        <f>'Trial Balance'!B1</f>
        <v>0</v>
      </c>
    </row>
    <row r="2" spans="1:18" x14ac:dyDescent="0.3">
      <c r="A2" s="1" t="str">
        <f>'Trial Balance'!A2</f>
        <v xml:space="preserve">Adresa:                    </v>
      </c>
      <c r="B2" s="3">
        <f>'Trial Balance'!B2</f>
        <v>0</v>
      </c>
    </row>
    <row r="3" spans="1:18" x14ac:dyDescent="0.3">
      <c r="A3" s="1" t="str">
        <f>'Trial Balance'!A3</f>
        <v xml:space="preserve">Cod fiscal TVA: </v>
      </c>
      <c r="B3" s="3">
        <f>'Trial Balance'!B3</f>
        <v>0</v>
      </c>
    </row>
    <row r="4" spans="1:18" x14ac:dyDescent="0.3">
      <c r="A4" s="1" t="str">
        <f>'Trial Balance'!A4</f>
        <v xml:space="preserve">Nr. de inregistrare:      </v>
      </c>
      <c r="B4" s="3">
        <f>'Trial Balance'!B4</f>
        <v>0</v>
      </c>
    </row>
    <row r="5" spans="1:18" x14ac:dyDescent="0.3">
      <c r="A5" s="1" t="str">
        <f>'Trial Balance'!A5</f>
        <v xml:space="preserve">Tipul companiei:      </v>
      </c>
      <c r="B5" s="3">
        <f>'Trial Balance'!B5</f>
        <v>0</v>
      </c>
    </row>
    <row r="6" spans="1:18" x14ac:dyDescent="0.3">
      <c r="A6" s="1" t="str">
        <f>'Trial Balance'!A6</f>
        <v xml:space="preserve">Activitate principala:         </v>
      </c>
      <c r="B6" s="3">
        <f>'Trial Balance'!B6</f>
        <v>0</v>
      </c>
    </row>
    <row r="7" spans="1:18" x14ac:dyDescent="0.3">
      <c r="A7" s="1" t="str">
        <f>'Trial Balance'!A7</f>
        <v>An financiar</v>
      </c>
      <c r="B7" s="18">
        <f>'Trial Balance'!B7</f>
        <v>0</v>
      </c>
    </row>
    <row r="9" spans="1:18" x14ac:dyDescent="0.3">
      <c r="A9" s="3" t="s">
        <v>767</v>
      </c>
    </row>
    <row r="11" spans="1:18" ht="13.75" customHeight="1" x14ac:dyDescent="0.3">
      <c r="A11" s="200" t="s">
        <v>768</v>
      </c>
      <c r="B11" s="200" t="s">
        <v>769</v>
      </c>
      <c r="C11" s="200"/>
      <c r="D11" s="200"/>
      <c r="E11" s="200"/>
      <c r="F11" s="200"/>
      <c r="G11" s="200"/>
      <c r="H11" s="200" t="s">
        <v>770</v>
      </c>
      <c r="I11" s="200"/>
      <c r="J11" s="200"/>
      <c r="K11" s="200"/>
      <c r="L11" s="200"/>
      <c r="M11" s="200"/>
      <c r="N11" s="200" t="s">
        <v>771</v>
      </c>
      <c r="O11" s="200"/>
    </row>
    <row r="12" spans="1:18" ht="14.4" customHeight="1" x14ac:dyDescent="0.3">
      <c r="A12" s="200"/>
      <c r="B12" s="200"/>
      <c r="C12" s="200"/>
      <c r="D12" s="200"/>
      <c r="E12" s="200"/>
      <c r="F12" s="200"/>
      <c r="G12" s="200"/>
      <c r="H12" s="200" t="s">
        <v>772</v>
      </c>
      <c r="I12" s="200"/>
      <c r="J12" s="200"/>
      <c r="K12" s="200"/>
      <c r="L12" s="200"/>
      <c r="M12" s="200"/>
      <c r="N12" s="200"/>
      <c r="O12" s="200"/>
    </row>
    <row r="13" spans="1:18" x14ac:dyDescent="0.3">
      <c r="A13" s="200"/>
      <c r="B13" s="200" t="s">
        <v>773</v>
      </c>
      <c r="C13" s="200" t="s">
        <v>774</v>
      </c>
      <c r="D13" s="200" t="s">
        <v>775</v>
      </c>
      <c r="E13" s="200" t="s">
        <v>776</v>
      </c>
      <c r="F13" s="200" t="s">
        <v>777</v>
      </c>
      <c r="G13" s="200" t="s">
        <v>778</v>
      </c>
      <c r="H13" s="200" t="s">
        <v>773</v>
      </c>
      <c r="I13" s="200" t="s">
        <v>774</v>
      </c>
      <c r="J13" s="200" t="s">
        <v>775</v>
      </c>
      <c r="K13" s="200" t="s">
        <v>776</v>
      </c>
      <c r="L13" s="200" t="s">
        <v>777</v>
      </c>
      <c r="M13" s="200" t="s">
        <v>778</v>
      </c>
      <c r="N13" s="200" t="s">
        <v>773</v>
      </c>
      <c r="O13" s="200" t="s">
        <v>778</v>
      </c>
    </row>
    <row r="14" spans="1:18" s="201" customFormat="1" ht="42" customHeight="1" x14ac:dyDescent="0.3">
      <c r="A14" s="200">
        <v>0</v>
      </c>
      <c r="B14" s="200">
        <v>1</v>
      </c>
      <c r="C14" s="200">
        <v>2</v>
      </c>
      <c r="D14" s="200">
        <v>3</v>
      </c>
      <c r="E14" s="200">
        <v>4</v>
      </c>
      <c r="F14" s="200">
        <v>5</v>
      </c>
      <c r="G14" s="200" t="s">
        <v>779</v>
      </c>
      <c r="H14" s="200">
        <v>6</v>
      </c>
      <c r="I14" s="200">
        <v>7</v>
      </c>
      <c r="J14" s="200">
        <v>8</v>
      </c>
      <c r="K14" s="200">
        <v>9</v>
      </c>
      <c r="L14" s="200">
        <v>10</v>
      </c>
      <c r="M14" s="200" t="s">
        <v>780</v>
      </c>
      <c r="N14" s="200" t="s">
        <v>781</v>
      </c>
      <c r="O14" s="200" t="s">
        <v>782</v>
      </c>
      <c r="Q14" s="70"/>
      <c r="R14" s="38"/>
    </row>
    <row r="15" spans="1:18" s="3" customFormat="1" x14ac:dyDescent="0.3">
      <c r="A15" s="44" t="s">
        <v>783</v>
      </c>
      <c r="B15" s="44"/>
      <c r="C15" s="44"/>
      <c r="D15" s="44"/>
      <c r="E15" s="44"/>
      <c r="F15" s="44"/>
      <c r="G15" s="44"/>
      <c r="H15" s="44"/>
      <c r="I15" s="44"/>
      <c r="J15" s="44"/>
      <c r="K15" s="44"/>
      <c r="L15" s="44"/>
      <c r="M15" s="44"/>
      <c r="N15" s="44"/>
      <c r="O15" s="44"/>
      <c r="R15" s="26"/>
    </row>
    <row r="16" spans="1:18" x14ac:dyDescent="0.3">
      <c r="A16" s="45" t="s">
        <v>784</v>
      </c>
      <c r="B16" s="46">
        <f>ROUND(SUMIF('Trial Balance'!S:S,A16,'Trial Balance'!H:H),0)</f>
        <v>0</v>
      </c>
      <c r="C16" s="46">
        <f>ROUND(SUMIF('Trial Balance'!S:S,A16,'Trial Balance'!I:I),0)</f>
        <v>0</v>
      </c>
      <c r="D16" s="202"/>
      <c r="E16" s="46">
        <f>ROUND(SUMIF('Trial Balance'!S:S,A16,'Trial Balance'!J:J),0)</f>
        <v>0</v>
      </c>
      <c r="F16" s="46"/>
      <c r="G16" s="46">
        <f t="shared" ref="G16:G22" si="0">B16+C16+D16-E16-F16</f>
        <v>0</v>
      </c>
      <c r="H16" s="46">
        <f>-ROUND(SUMIF('Trial Balance'!T:T,A16,'Trial Balance'!H:H),0)</f>
        <v>0</v>
      </c>
      <c r="I16" s="46">
        <f>ROUND(SUMIF('Trial Balance'!T:T,A16,'Trial Balance'!J:J),0)</f>
        <v>0</v>
      </c>
      <c r="J16" s="202"/>
      <c r="K16" s="46">
        <f>ROUND(SUMIF('Trial Balance'!T:T,A16,'Trial Balance'!I:I),0)</f>
        <v>0</v>
      </c>
      <c r="L16" s="202"/>
      <c r="M16" s="46">
        <f t="shared" ref="M16:M22" si="1">H16+I16-K16</f>
        <v>0</v>
      </c>
      <c r="N16" s="46">
        <f t="shared" ref="N16:N22" si="2">B16-H16</f>
        <v>0</v>
      </c>
      <c r="O16" s="46">
        <f t="shared" ref="O16:O22" si="3">G16-M16</f>
        <v>0</v>
      </c>
    </row>
    <row r="17" spans="1:18" x14ac:dyDescent="0.3">
      <c r="A17" s="45" t="s">
        <v>785</v>
      </c>
      <c r="B17" s="46">
        <f>ROUND(SUMIF('Trial Balance'!S:S,A17,'Trial Balance'!H:H),0)</f>
        <v>0</v>
      </c>
      <c r="C17" s="46">
        <f>ROUND(SUMIF('Trial Balance'!S:S,A17,'Trial Balance'!I:I),0)</f>
        <v>0</v>
      </c>
      <c r="D17" s="202"/>
      <c r="E17" s="46">
        <f>ROUND(SUMIF('Trial Balance'!S:S,A17,'Trial Balance'!J:J),0)</f>
        <v>0</v>
      </c>
      <c r="F17" s="46"/>
      <c r="G17" s="46">
        <f t="shared" si="0"/>
        <v>0</v>
      </c>
      <c r="H17" s="46">
        <f>-ROUND(SUMIF('Trial Balance'!T:T,A17,'Trial Balance'!H:H),0)</f>
        <v>0</v>
      </c>
      <c r="I17" s="46">
        <f>ROUND(SUMIF('Trial Balance'!T:T,A17,'Trial Balance'!J:J),0)</f>
        <v>0</v>
      </c>
      <c r="J17" s="202"/>
      <c r="K17" s="46">
        <f>ROUND(SUMIF('Trial Balance'!T:T,A17,'Trial Balance'!I:I),0)</f>
        <v>0</v>
      </c>
      <c r="L17" s="202"/>
      <c r="M17" s="46">
        <f t="shared" si="1"/>
        <v>0</v>
      </c>
      <c r="N17" s="46">
        <f t="shared" si="2"/>
        <v>0</v>
      </c>
      <c r="O17" s="46">
        <f t="shared" si="3"/>
        <v>0</v>
      </c>
    </row>
    <row r="18" spans="1:18" x14ac:dyDescent="0.3">
      <c r="A18" s="45" t="s">
        <v>786</v>
      </c>
      <c r="B18" s="46">
        <f>ROUND(SUMIF('Trial Balance'!S:S,A18,'Trial Balance'!H:H),0)</f>
        <v>0</v>
      </c>
      <c r="C18" s="46">
        <f>ROUND(SUMIF('Trial Balance'!S:S,A18,'Trial Balance'!I:I),0)</f>
        <v>0</v>
      </c>
      <c r="D18" s="202"/>
      <c r="E18" s="46">
        <f>ROUND(SUMIF('Trial Balance'!S:S,A18,'Trial Balance'!J:J),0)</f>
        <v>0</v>
      </c>
      <c r="F18" s="46"/>
      <c r="G18" s="46">
        <f t="shared" si="0"/>
        <v>0</v>
      </c>
      <c r="H18" s="46">
        <f>-ROUND(SUMIF('Trial Balance'!T:T,A18,'Trial Balance'!H:H),0)</f>
        <v>0</v>
      </c>
      <c r="I18" s="46">
        <f>ROUND(SUMIF('Trial Balance'!T:T,A18,'Trial Balance'!J:J),0)</f>
        <v>0</v>
      </c>
      <c r="J18" s="202"/>
      <c r="K18" s="46">
        <f>ROUND(SUMIF('Trial Balance'!T:T,A18,'Trial Balance'!I:I),0)</f>
        <v>0</v>
      </c>
      <c r="L18" s="202"/>
      <c r="M18" s="46">
        <f t="shared" si="1"/>
        <v>0</v>
      </c>
      <c r="N18" s="46">
        <f t="shared" si="2"/>
        <v>0</v>
      </c>
      <c r="O18" s="46">
        <f t="shared" si="3"/>
        <v>0</v>
      </c>
    </row>
    <row r="19" spans="1:18" x14ac:dyDescent="0.3">
      <c r="A19" s="45" t="s">
        <v>787</v>
      </c>
      <c r="B19" s="46">
        <f>ROUND(SUMIF('Trial Balance'!S:S,A19,'Trial Balance'!H:H),0)</f>
        <v>0</v>
      </c>
      <c r="C19" s="46">
        <f>ROUND(SUMIF('Trial Balance'!S:S,A19,'Trial Balance'!I:I),0)</f>
        <v>0</v>
      </c>
      <c r="D19" s="202"/>
      <c r="E19" s="46">
        <f>ROUND(SUMIF('Trial Balance'!S:S,A19,'Trial Balance'!J:J),0)</f>
        <v>0</v>
      </c>
      <c r="F19" s="46"/>
      <c r="G19" s="46">
        <f t="shared" si="0"/>
        <v>0</v>
      </c>
      <c r="H19" s="46">
        <f>-ROUND(SUMIF('Trial Balance'!T:T,A19,'Trial Balance'!H:H),0)</f>
        <v>0</v>
      </c>
      <c r="I19" s="46">
        <f>ROUND(SUMIF('Trial Balance'!T:T,A19,'Trial Balance'!J:J),0)</f>
        <v>0</v>
      </c>
      <c r="J19" s="202"/>
      <c r="K19" s="46">
        <f>ROUND(SUMIF('Trial Balance'!T:T,A19,'Trial Balance'!I:I),0)</f>
        <v>0</v>
      </c>
      <c r="L19" s="202"/>
      <c r="M19" s="46">
        <f t="shared" si="1"/>
        <v>0</v>
      </c>
      <c r="N19" s="46">
        <f t="shared" si="2"/>
        <v>0</v>
      </c>
      <c r="O19" s="46">
        <f t="shared" si="3"/>
        <v>0</v>
      </c>
    </row>
    <row r="20" spans="1:18" x14ac:dyDescent="0.3">
      <c r="A20" s="45" t="s">
        <v>788</v>
      </c>
      <c r="B20" s="46">
        <f>ROUND(SUMIF('Trial Balance'!S:S,A20,'Trial Balance'!H:H),0)</f>
        <v>0</v>
      </c>
      <c r="C20" s="46">
        <f>ROUND(SUMIF('Trial Balance'!S:S,A20,'Trial Balance'!I:I),0)</f>
        <v>0</v>
      </c>
      <c r="D20" s="202"/>
      <c r="E20" s="46">
        <f>ROUND(SUMIF('Trial Balance'!S:S,A20,'Trial Balance'!J:J),0)</f>
        <v>0</v>
      </c>
      <c r="F20" s="202"/>
      <c r="G20" s="46">
        <f t="shared" si="0"/>
        <v>0</v>
      </c>
      <c r="H20" s="46">
        <f>-ROUND(SUMIF('Trial Balance'!T:T,A20,'Trial Balance'!H:H),0)</f>
        <v>0</v>
      </c>
      <c r="I20" s="46">
        <f>ROUND(SUMIF('Trial Balance'!T:T,A20,'Trial Balance'!J:J),0)</f>
        <v>0</v>
      </c>
      <c r="J20" s="202"/>
      <c r="K20" s="46">
        <f>ROUND(SUMIF('Trial Balance'!T:T,A20,'Trial Balance'!I:I),0)</f>
        <v>0</v>
      </c>
      <c r="L20" s="202"/>
      <c r="M20" s="46">
        <f t="shared" si="1"/>
        <v>0</v>
      </c>
      <c r="N20" s="46">
        <f t="shared" si="2"/>
        <v>0</v>
      </c>
      <c r="O20" s="46">
        <f t="shared" si="3"/>
        <v>0</v>
      </c>
    </row>
    <row r="21" spans="1:18" x14ac:dyDescent="0.3">
      <c r="A21" s="45" t="s">
        <v>789</v>
      </c>
      <c r="B21" s="46">
        <f>ROUND(SUMIF('Trial Balance'!S:S,A21,'Trial Balance'!H:H),0)</f>
        <v>0</v>
      </c>
      <c r="C21" s="46">
        <f>ROUND(SUMIF('Trial Balance'!S:S,A21,'Trial Balance'!I:I),0)</f>
        <v>0</v>
      </c>
      <c r="D21" s="202"/>
      <c r="E21" s="46">
        <f>ROUND(SUMIF('Trial Balance'!S:S,A21,'Trial Balance'!J:J),0)</f>
        <v>0</v>
      </c>
      <c r="F21" s="202"/>
      <c r="G21" s="46">
        <f t="shared" si="0"/>
        <v>0</v>
      </c>
      <c r="H21" s="46">
        <f>-ROUND(SUMIF('Trial Balance'!T:T,A21,'Trial Balance'!H:H),0)</f>
        <v>0</v>
      </c>
      <c r="I21" s="46">
        <f>ROUND(SUMIF('Trial Balance'!T:T,A21,'Trial Balance'!J:J),0)</f>
        <v>0</v>
      </c>
      <c r="J21" s="202"/>
      <c r="K21" s="46">
        <f>ROUND(SUMIF('Trial Balance'!T:T,A21,'Trial Balance'!I:I),0)</f>
        <v>0</v>
      </c>
      <c r="L21" s="202"/>
      <c r="M21" s="46">
        <f t="shared" si="1"/>
        <v>0</v>
      </c>
      <c r="N21" s="46">
        <f t="shared" si="2"/>
        <v>0</v>
      </c>
      <c r="O21" s="46">
        <f t="shared" si="3"/>
        <v>0</v>
      </c>
    </row>
    <row r="22" spans="1:18" s="3" customFormat="1" x14ac:dyDescent="0.3">
      <c r="A22" s="44" t="s">
        <v>790</v>
      </c>
      <c r="B22" s="76">
        <f>SUM(B16:B21)</f>
        <v>0</v>
      </c>
      <c r="C22" s="76">
        <f>SUM(C16:C21)</f>
        <v>0</v>
      </c>
      <c r="D22" s="203">
        <f>SUM(D16:D21)</f>
        <v>0</v>
      </c>
      <c r="E22" s="76">
        <f>SUM(E16:E21)</f>
        <v>0</v>
      </c>
      <c r="F22" s="203"/>
      <c r="G22" s="76">
        <f t="shared" si="0"/>
        <v>0</v>
      </c>
      <c r="H22" s="76">
        <f>SUM(H16:H21)</f>
        <v>0</v>
      </c>
      <c r="I22" s="76">
        <f>SUM(I16:I21)</f>
        <v>0</v>
      </c>
      <c r="J22" s="203">
        <f>SUM(J16:J21)</f>
        <v>0</v>
      </c>
      <c r="K22" s="76">
        <f>SUM(K16:K21)</f>
        <v>0</v>
      </c>
      <c r="L22" s="203"/>
      <c r="M22" s="76">
        <f t="shared" si="1"/>
        <v>0</v>
      </c>
      <c r="N22" s="76">
        <f t="shared" si="2"/>
        <v>0</v>
      </c>
      <c r="O22" s="76">
        <f t="shared" si="3"/>
        <v>0</v>
      </c>
      <c r="Q22" s="25"/>
      <c r="R22" s="27"/>
    </row>
    <row r="23" spans="1:18" x14ac:dyDescent="0.3">
      <c r="A23" s="45"/>
      <c r="B23" s="46"/>
      <c r="C23" s="46"/>
      <c r="D23" s="202"/>
      <c r="E23" s="46"/>
      <c r="F23" s="202"/>
      <c r="G23" s="46"/>
      <c r="H23" s="46"/>
      <c r="I23" s="46"/>
      <c r="J23" s="202"/>
      <c r="K23" s="46"/>
      <c r="L23" s="202"/>
      <c r="M23" s="46"/>
      <c r="N23" s="46"/>
      <c r="O23" s="46"/>
      <c r="Q23" s="25"/>
      <c r="R23" s="27"/>
    </row>
    <row r="24" spans="1:18" s="3" customFormat="1" x14ac:dyDescent="0.3">
      <c r="A24" s="44" t="s">
        <v>791</v>
      </c>
      <c r="B24" s="76"/>
      <c r="C24" s="76"/>
      <c r="D24" s="203"/>
      <c r="E24" s="76"/>
      <c r="F24" s="203"/>
      <c r="G24" s="76"/>
      <c r="H24" s="76">
        <f>G24</f>
        <v>0</v>
      </c>
      <c r="I24" s="76"/>
      <c r="J24" s="203"/>
      <c r="K24" s="76"/>
      <c r="L24" s="203"/>
      <c r="M24" s="76"/>
      <c r="N24" s="76"/>
      <c r="O24" s="76"/>
      <c r="Q24" s="25"/>
      <c r="R24" s="27"/>
    </row>
    <row r="25" spans="1:18" x14ac:dyDescent="0.3">
      <c r="A25" s="45" t="s">
        <v>792</v>
      </c>
      <c r="B25" s="46">
        <f>ROUND(SUMIF('Trial Balance'!S:S,A25,'Trial Balance'!H:H),0)</f>
        <v>0</v>
      </c>
      <c r="C25" s="46">
        <f>ROUND(SUMIF('Trial Balance'!S:S,A25,'Trial Balance'!I:I),0)</f>
        <v>0</v>
      </c>
      <c r="D25" s="202"/>
      <c r="E25" s="46">
        <f>ROUND(SUMIF('Trial Balance'!S:S,A25,'Trial Balance'!J:J),0)</f>
        <v>0</v>
      </c>
      <c r="F25" s="202"/>
      <c r="G25" s="46">
        <f t="shared" ref="G25:G36" si="4">B25+C25+D25-E25-F25</f>
        <v>0</v>
      </c>
      <c r="H25" s="46">
        <f>-ROUND(SUMIF('Trial Balance'!T:T,A25,'Trial Balance'!H:H),0)</f>
        <v>0</v>
      </c>
      <c r="I25" s="46">
        <f>ROUND(SUMIF('Trial Balance'!T:T,A25,'Trial Balance'!J:J),0)</f>
        <v>0</v>
      </c>
      <c r="J25" s="202"/>
      <c r="K25" s="46">
        <f>ROUND(SUMIF('Trial Balance'!T:T,A25,'Trial Balance'!I:I),0)</f>
        <v>0</v>
      </c>
      <c r="L25" s="202"/>
      <c r="M25" s="46">
        <f t="shared" ref="M25:M37" si="5">H25+I25-K25</f>
        <v>0</v>
      </c>
      <c r="N25" s="46">
        <f t="shared" ref="N25:N37" si="6">B25-H25</f>
        <v>0</v>
      </c>
      <c r="O25" s="46">
        <f t="shared" ref="O25:O37" si="7">G25-M25</f>
        <v>0</v>
      </c>
      <c r="Q25" s="25"/>
      <c r="R25" s="27"/>
    </row>
    <row r="26" spans="1:18" x14ac:dyDescent="0.3">
      <c r="A26" s="45" t="s">
        <v>793</v>
      </c>
      <c r="B26" s="46">
        <f>ROUND(SUMIF('Trial Balance'!S:S,A26,'Trial Balance'!H:H),0)</f>
        <v>0</v>
      </c>
      <c r="C26" s="46">
        <f>ROUND(SUMIF('Trial Balance'!S:S,A26,'Trial Balance'!I:I),0)</f>
        <v>0</v>
      </c>
      <c r="D26" s="202"/>
      <c r="E26" s="46">
        <f>ROUND(SUMIF('Trial Balance'!S:S,A26,'Trial Balance'!J:J),0)</f>
        <v>0</v>
      </c>
      <c r="F26" s="202"/>
      <c r="G26" s="46">
        <f t="shared" si="4"/>
        <v>0</v>
      </c>
      <c r="H26" s="46">
        <f>-ROUND(SUMIF('Trial Balance'!T:T,A26,'Trial Balance'!H:H),0)</f>
        <v>0</v>
      </c>
      <c r="I26" s="46">
        <f>ROUND(SUMIF('Trial Balance'!T:T,A26,'Trial Balance'!J:J),0)</f>
        <v>0</v>
      </c>
      <c r="J26" s="202"/>
      <c r="K26" s="46">
        <f>ROUND(SUMIF('Trial Balance'!T:T,A26,'Trial Balance'!I:I),0)</f>
        <v>0</v>
      </c>
      <c r="L26" s="202"/>
      <c r="M26" s="46">
        <f t="shared" si="5"/>
        <v>0</v>
      </c>
      <c r="N26" s="46">
        <f t="shared" si="6"/>
        <v>0</v>
      </c>
      <c r="O26" s="46">
        <f t="shared" si="7"/>
        <v>0</v>
      </c>
      <c r="Q26" s="25"/>
      <c r="R26" s="27"/>
    </row>
    <row r="27" spans="1:18" x14ac:dyDescent="0.3">
      <c r="A27" s="45" t="s">
        <v>794</v>
      </c>
      <c r="B27" s="46">
        <f>ROUND(SUMIF('Trial Balance'!S:S,A27,'Trial Balance'!H:H),0)</f>
        <v>0</v>
      </c>
      <c r="C27" s="46">
        <f>ROUND(SUMIF('Trial Balance'!S:S,A27,'Trial Balance'!I:I),0)</f>
        <v>0</v>
      </c>
      <c r="D27" s="202"/>
      <c r="E27" s="46">
        <f>ROUND(SUMIF('Trial Balance'!S:S,A27,'Trial Balance'!J:J),0)</f>
        <v>0</v>
      </c>
      <c r="F27" s="202"/>
      <c r="G27" s="46">
        <f t="shared" si="4"/>
        <v>0</v>
      </c>
      <c r="H27" s="46">
        <f>-ROUND(SUMIF('Trial Balance'!T:T,A27,'Trial Balance'!H:H),0)</f>
        <v>0</v>
      </c>
      <c r="I27" s="46">
        <f>ROUND(SUMIF('Trial Balance'!T:T,A27,'Trial Balance'!J:J),0)</f>
        <v>0</v>
      </c>
      <c r="J27" s="202"/>
      <c r="K27" s="46">
        <f>ROUND(SUMIF('Trial Balance'!T:T,A27,'Trial Balance'!I:I),0)</f>
        <v>0</v>
      </c>
      <c r="L27" s="202"/>
      <c r="M27" s="46">
        <f t="shared" si="5"/>
        <v>0</v>
      </c>
      <c r="N27" s="46">
        <f t="shared" si="6"/>
        <v>0</v>
      </c>
      <c r="O27" s="46">
        <f t="shared" si="7"/>
        <v>0</v>
      </c>
      <c r="Q27" s="25"/>
      <c r="R27" s="27"/>
    </row>
    <row r="28" spans="1:18" x14ac:dyDescent="0.3">
      <c r="A28" s="45" t="s">
        <v>795</v>
      </c>
      <c r="B28" s="46">
        <f>ROUND(SUMIF('Trial Balance'!S:S,A28,'Trial Balance'!H:H),0)</f>
        <v>0</v>
      </c>
      <c r="C28" s="46">
        <f>ROUND(SUMIF('Trial Balance'!S:S,A28,'Trial Balance'!I:I),0)</f>
        <v>0</v>
      </c>
      <c r="D28" s="202"/>
      <c r="E28" s="46">
        <f>ROUND(SUMIF('Trial Balance'!S:S,A28,'Trial Balance'!J:J),0)</f>
        <v>0</v>
      </c>
      <c r="F28" s="202"/>
      <c r="G28" s="46">
        <f t="shared" si="4"/>
        <v>0</v>
      </c>
      <c r="H28" s="46">
        <f>-ROUND(SUMIF('Trial Balance'!T:T,A28,'Trial Balance'!H:H),0)</f>
        <v>0</v>
      </c>
      <c r="I28" s="46">
        <f>ROUND(SUMIF('Trial Balance'!T:T,A28,'Trial Balance'!J:J),0)</f>
        <v>0</v>
      </c>
      <c r="J28" s="202"/>
      <c r="K28" s="46">
        <f>ROUND(SUMIF('Trial Balance'!T:T,A28,'Trial Balance'!I:I),0)</f>
        <v>0</v>
      </c>
      <c r="L28" s="202"/>
      <c r="M28" s="46">
        <f t="shared" si="5"/>
        <v>0</v>
      </c>
      <c r="N28" s="46">
        <f t="shared" si="6"/>
        <v>0</v>
      </c>
      <c r="O28" s="46">
        <f t="shared" si="7"/>
        <v>0</v>
      </c>
      <c r="Q28" s="25"/>
      <c r="R28" s="27"/>
    </row>
    <row r="29" spans="1:18" x14ac:dyDescent="0.3">
      <c r="A29" s="45" t="s">
        <v>796</v>
      </c>
      <c r="B29" s="46">
        <f>ROUND(SUMIF('Trial Balance'!S:S,A29,'Trial Balance'!H:H),0)</f>
        <v>0</v>
      </c>
      <c r="C29" s="46">
        <f>ROUND(SUMIF('Trial Balance'!S:S,A29,'Trial Balance'!I:I),0)</f>
        <v>0</v>
      </c>
      <c r="D29" s="202"/>
      <c r="E29" s="46">
        <f>ROUND(SUMIF('Trial Balance'!S:S,A29,'Trial Balance'!J:J),0)</f>
        <v>0</v>
      </c>
      <c r="F29" s="202"/>
      <c r="G29" s="46">
        <f t="shared" si="4"/>
        <v>0</v>
      </c>
      <c r="H29" s="46">
        <f>-ROUND(SUMIF('Trial Balance'!T:T,A29,'Trial Balance'!H:H),0)</f>
        <v>0</v>
      </c>
      <c r="I29" s="46">
        <f>ROUND(SUMIF('Trial Balance'!T:T,A29,'Trial Balance'!J:J),0)</f>
        <v>0</v>
      </c>
      <c r="J29" s="202"/>
      <c r="K29" s="46">
        <f>ROUND(SUMIF('Trial Balance'!T:T,A29,'Trial Balance'!I:I),0)</f>
        <v>0</v>
      </c>
      <c r="L29" s="202"/>
      <c r="M29" s="46">
        <f t="shared" si="5"/>
        <v>0</v>
      </c>
      <c r="N29" s="46">
        <f t="shared" si="6"/>
        <v>0</v>
      </c>
      <c r="O29" s="46">
        <f t="shared" si="7"/>
        <v>0</v>
      </c>
      <c r="Q29" s="25"/>
      <c r="R29" s="27"/>
    </row>
    <row r="30" spans="1:18" x14ac:dyDescent="0.3">
      <c r="A30" s="45" t="s">
        <v>797</v>
      </c>
      <c r="B30" s="46">
        <f>ROUND(SUMIF('Trial Balance'!S:S,A30,'Trial Balance'!H:H),0)</f>
        <v>0</v>
      </c>
      <c r="C30" s="46">
        <f>ROUND(SUMIF('Trial Balance'!S:S,A30,'Trial Balance'!I:I),0)</f>
        <v>0</v>
      </c>
      <c r="D30" s="202"/>
      <c r="E30" s="46">
        <f>ROUND(SUMIF('Trial Balance'!S:S,A30,'Trial Balance'!J:J),0)</f>
        <v>0</v>
      </c>
      <c r="F30" s="202"/>
      <c r="G30" s="46">
        <f t="shared" si="4"/>
        <v>0</v>
      </c>
      <c r="H30" s="46">
        <f>-ROUND(SUMIF('Trial Balance'!T:T,A30,'Trial Balance'!H:H),0)</f>
        <v>0</v>
      </c>
      <c r="I30" s="46">
        <f>ROUND(SUMIF('Trial Balance'!T:T,A30,'Trial Balance'!J:J),0)</f>
        <v>0</v>
      </c>
      <c r="J30" s="202"/>
      <c r="K30" s="46">
        <f>ROUND(SUMIF('Trial Balance'!T:T,A30,'Trial Balance'!I:I),0)</f>
        <v>0</v>
      </c>
      <c r="L30" s="202"/>
      <c r="M30" s="46">
        <f t="shared" si="5"/>
        <v>0</v>
      </c>
      <c r="N30" s="46">
        <f t="shared" si="6"/>
        <v>0</v>
      </c>
      <c r="O30" s="46">
        <f t="shared" si="7"/>
        <v>0</v>
      </c>
      <c r="Q30" s="25"/>
      <c r="R30" s="27"/>
    </row>
    <row r="31" spans="1:18" x14ac:dyDescent="0.3">
      <c r="A31" s="45" t="s">
        <v>798</v>
      </c>
      <c r="B31" s="46">
        <f>ROUND(SUMIF('Trial Balance'!S:S,A31,'Trial Balance'!H:H),0)</f>
        <v>0</v>
      </c>
      <c r="C31" s="46">
        <f>ROUND(SUMIF('Trial Balance'!S:S,A31,'Trial Balance'!I:I),0)</f>
        <v>0</v>
      </c>
      <c r="D31" s="202"/>
      <c r="E31" s="46">
        <f>ROUND(SUMIF('Trial Balance'!S:S,A31,'Trial Balance'!J:J),0)</f>
        <v>0</v>
      </c>
      <c r="F31" s="202"/>
      <c r="G31" s="46">
        <f t="shared" si="4"/>
        <v>0</v>
      </c>
      <c r="H31" s="46">
        <f>-ROUND(SUMIF('Trial Balance'!T:T,A31,'Trial Balance'!H:H),0)</f>
        <v>0</v>
      </c>
      <c r="I31" s="46">
        <f>ROUND(SUMIF('Trial Balance'!T:T,A31,'Trial Balance'!J:J),0)</f>
        <v>0</v>
      </c>
      <c r="J31" s="202"/>
      <c r="K31" s="46">
        <f>ROUND(SUMIF('Trial Balance'!T:T,A31,'Trial Balance'!I:I),0)</f>
        <v>0</v>
      </c>
      <c r="L31" s="202"/>
      <c r="M31" s="46">
        <f t="shared" si="5"/>
        <v>0</v>
      </c>
      <c r="N31" s="46">
        <f t="shared" si="6"/>
        <v>0</v>
      </c>
      <c r="O31" s="46">
        <f t="shared" si="7"/>
        <v>0</v>
      </c>
      <c r="Q31" s="25"/>
      <c r="R31" s="27"/>
    </row>
    <row r="32" spans="1:18" x14ac:dyDescent="0.3">
      <c r="A32" s="45" t="s">
        <v>799</v>
      </c>
      <c r="B32" s="46">
        <f>ROUND(SUMIF('Trial Balance'!S:S,A32,'Trial Balance'!H:H),0)</f>
        <v>0</v>
      </c>
      <c r="C32" s="46">
        <f>ROUND(SUMIF('Trial Balance'!S:S,A32,'Trial Balance'!I:I),0)</f>
        <v>0</v>
      </c>
      <c r="D32" s="202"/>
      <c r="E32" s="46">
        <f>ROUND(SUMIF('Trial Balance'!S:S,A32,'Trial Balance'!J:J),0)</f>
        <v>0</v>
      </c>
      <c r="F32" s="202"/>
      <c r="G32" s="46">
        <f t="shared" si="4"/>
        <v>0</v>
      </c>
      <c r="H32" s="46">
        <f>-ROUND(SUMIF('Trial Balance'!T:T,A32,'Trial Balance'!H:H),0)</f>
        <v>0</v>
      </c>
      <c r="I32" s="46">
        <f>ROUND(SUMIF('Trial Balance'!T:T,A32,'Trial Balance'!J:J),0)</f>
        <v>0</v>
      </c>
      <c r="J32" s="202"/>
      <c r="K32" s="46">
        <f>ROUND(SUMIF('Trial Balance'!T:T,A32,'Trial Balance'!I:I),0)</f>
        <v>0</v>
      </c>
      <c r="L32" s="202"/>
      <c r="M32" s="46">
        <f t="shared" si="5"/>
        <v>0</v>
      </c>
      <c r="N32" s="46">
        <f t="shared" si="6"/>
        <v>0</v>
      </c>
      <c r="O32" s="46">
        <f t="shared" si="7"/>
        <v>0</v>
      </c>
      <c r="Q32" s="25"/>
      <c r="R32" s="27"/>
    </row>
    <row r="33" spans="1:18" x14ac:dyDescent="0.3">
      <c r="A33" s="45" t="s">
        <v>800</v>
      </c>
      <c r="B33" s="46">
        <f>ROUND(SUMIF('Trial Balance'!S:S,A33,'Trial Balance'!H:H),0)</f>
        <v>0</v>
      </c>
      <c r="C33" s="46">
        <f>ROUND(SUMIF('Trial Balance'!S:S,A33,'Trial Balance'!I:I),0)</f>
        <v>0</v>
      </c>
      <c r="D33" s="202"/>
      <c r="E33" s="46">
        <f>ROUND(SUMIF('Trial Balance'!S:S,A33,'Trial Balance'!J:J),0)</f>
        <v>0</v>
      </c>
      <c r="F33" s="202"/>
      <c r="G33" s="46">
        <f t="shared" si="4"/>
        <v>0</v>
      </c>
      <c r="H33" s="46">
        <f>-ROUND(SUMIF('Trial Balance'!T:T,A33,'Trial Balance'!H:H),0)</f>
        <v>0</v>
      </c>
      <c r="I33" s="46">
        <f>ROUND(SUMIF('Trial Balance'!T:T,A33,'Trial Balance'!J:J),0)</f>
        <v>0</v>
      </c>
      <c r="J33" s="202"/>
      <c r="K33" s="46">
        <f>ROUND(SUMIF('Trial Balance'!T:T,A33,'Trial Balance'!I:I),0)</f>
        <v>0</v>
      </c>
      <c r="L33" s="202"/>
      <c r="M33" s="46">
        <f t="shared" si="5"/>
        <v>0</v>
      </c>
      <c r="N33" s="46">
        <f t="shared" si="6"/>
        <v>0</v>
      </c>
      <c r="O33" s="46">
        <f t="shared" si="7"/>
        <v>0</v>
      </c>
      <c r="Q33" s="25"/>
      <c r="R33" s="27"/>
    </row>
    <row r="34" spans="1:18" x14ac:dyDescent="0.3">
      <c r="A34" s="45" t="s">
        <v>801</v>
      </c>
      <c r="B34" s="46">
        <f>ROUND(SUMIF('Trial Balance'!S:S,A34,'Trial Balance'!H:H),0)</f>
        <v>0</v>
      </c>
      <c r="C34" s="46">
        <f>ROUND(SUMIF('Trial Balance'!S:S,A34,'Trial Balance'!I:I),0)</f>
        <v>0</v>
      </c>
      <c r="D34" s="202"/>
      <c r="E34" s="46">
        <f>ROUND(SUMIF('Trial Balance'!S:S,A34,'Trial Balance'!J:J),0)</f>
        <v>0</v>
      </c>
      <c r="F34" s="202"/>
      <c r="G34" s="46">
        <f t="shared" si="4"/>
        <v>0</v>
      </c>
      <c r="H34" s="46">
        <f>-ROUND(SUMIF('Trial Balance'!T:T,A34,'Trial Balance'!H:H),0)</f>
        <v>0</v>
      </c>
      <c r="I34" s="46">
        <f>ROUND(SUMIF('Trial Balance'!T:T,A34,'Trial Balance'!J:J),0)</f>
        <v>0</v>
      </c>
      <c r="J34" s="202"/>
      <c r="K34" s="46">
        <f>ROUND(SUMIF('Trial Balance'!T:T,A34,'Trial Balance'!I:I),0)</f>
        <v>0</v>
      </c>
      <c r="L34" s="202"/>
      <c r="M34" s="46">
        <f t="shared" si="5"/>
        <v>0</v>
      </c>
      <c r="N34" s="46">
        <f t="shared" si="6"/>
        <v>0</v>
      </c>
      <c r="O34" s="46">
        <f t="shared" si="7"/>
        <v>0</v>
      </c>
      <c r="Q34" s="25"/>
      <c r="R34" s="27"/>
    </row>
    <row r="35" spans="1:18" x14ac:dyDescent="0.3">
      <c r="A35" s="45" t="s">
        <v>802</v>
      </c>
      <c r="B35" s="46">
        <f>ROUND(SUMIF('Trial Balance'!S:S,A35,'Trial Balance'!H:H),0)</f>
        <v>0</v>
      </c>
      <c r="C35" s="46">
        <f>ROUND(SUMIF('Trial Balance'!S:S,A35,'Trial Balance'!I:I),0)</f>
        <v>0</v>
      </c>
      <c r="D35" s="202"/>
      <c r="E35" s="46">
        <f>ROUND(SUMIF('Trial Balance'!S:S,A35,'Trial Balance'!J:J),0)</f>
        <v>0</v>
      </c>
      <c r="F35" s="202"/>
      <c r="G35" s="46">
        <f t="shared" si="4"/>
        <v>0</v>
      </c>
      <c r="H35" s="46">
        <f>-ROUND(SUMIF('Trial Balance'!T:T,A35,'Trial Balance'!H:H),0)</f>
        <v>0</v>
      </c>
      <c r="I35" s="46">
        <f>ROUND(SUMIF('Trial Balance'!T:T,A35,'Trial Balance'!J:J),0)</f>
        <v>0</v>
      </c>
      <c r="J35" s="202"/>
      <c r="K35" s="46">
        <f>ROUND(SUMIF('Trial Balance'!T:T,A35,'Trial Balance'!I:I),0)</f>
        <v>0</v>
      </c>
      <c r="L35" s="202"/>
      <c r="M35" s="46">
        <f t="shared" si="5"/>
        <v>0</v>
      </c>
      <c r="N35" s="46">
        <f t="shared" si="6"/>
        <v>0</v>
      </c>
      <c r="O35" s="46">
        <f t="shared" si="7"/>
        <v>0</v>
      </c>
      <c r="Q35" s="25"/>
      <c r="R35" s="27"/>
    </row>
    <row r="36" spans="1:18" x14ac:dyDescent="0.3">
      <c r="A36" s="45" t="s">
        <v>803</v>
      </c>
      <c r="B36" s="46">
        <f>ROUND(SUMIF('Trial Balance'!S:S,A36,'Trial Balance'!H:H),0)</f>
        <v>0</v>
      </c>
      <c r="C36" s="46">
        <f>ROUND(SUMIF('Trial Balance'!S:S,A36,'Trial Balance'!I:I),0)</f>
        <v>0</v>
      </c>
      <c r="D36" s="202"/>
      <c r="E36" s="46">
        <f>ROUND(SUMIF('Trial Balance'!S:S,A36,'Trial Balance'!J:J),0)</f>
        <v>0</v>
      </c>
      <c r="F36" s="202"/>
      <c r="G36" s="46">
        <f t="shared" si="4"/>
        <v>0</v>
      </c>
      <c r="H36" s="46">
        <f>-ROUND(SUMIF('Trial Balance'!T:T,A36,'Trial Balance'!H:H),0)</f>
        <v>0</v>
      </c>
      <c r="I36" s="46">
        <f>ROUND(SUMIF('Trial Balance'!T:T,A36,'Trial Balance'!J:J),0)</f>
        <v>0</v>
      </c>
      <c r="J36" s="202"/>
      <c r="K36" s="46">
        <f>ROUND(SUMIF('Trial Balance'!T:T,A36,'Trial Balance'!I:I),0)</f>
        <v>0</v>
      </c>
      <c r="L36" s="202"/>
      <c r="M36" s="46">
        <f t="shared" si="5"/>
        <v>0</v>
      </c>
      <c r="N36" s="46">
        <f t="shared" si="6"/>
        <v>0</v>
      </c>
      <c r="O36" s="46">
        <f t="shared" si="7"/>
        <v>0</v>
      </c>
      <c r="Q36" s="25"/>
      <c r="R36" s="27"/>
    </row>
    <row r="37" spans="1:18" s="3" customFormat="1" x14ac:dyDescent="0.3">
      <c r="A37" s="44" t="s">
        <v>804</v>
      </c>
      <c r="B37" s="76">
        <f t="shared" ref="B37:I37" si="8">SUM(B25:B36)</f>
        <v>0</v>
      </c>
      <c r="C37" s="76">
        <f t="shared" si="8"/>
        <v>0</v>
      </c>
      <c r="D37" s="203">
        <f t="shared" si="8"/>
        <v>0</v>
      </c>
      <c r="E37" s="76">
        <f t="shared" si="8"/>
        <v>0</v>
      </c>
      <c r="F37" s="203">
        <f t="shared" si="8"/>
        <v>0</v>
      </c>
      <c r="G37" s="76">
        <f t="shared" si="8"/>
        <v>0</v>
      </c>
      <c r="H37" s="76">
        <f t="shared" si="8"/>
        <v>0</v>
      </c>
      <c r="I37" s="76">
        <f t="shared" si="8"/>
        <v>0</v>
      </c>
      <c r="J37" s="203"/>
      <c r="K37" s="76">
        <f>SUM(K25:K36)</f>
        <v>0</v>
      </c>
      <c r="L37" s="203"/>
      <c r="M37" s="76">
        <f t="shared" si="5"/>
        <v>0</v>
      </c>
      <c r="N37" s="76">
        <f t="shared" si="6"/>
        <v>0</v>
      </c>
      <c r="O37" s="76">
        <f t="shared" si="7"/>
        <v>0</v>
      </c>
      <c r="Q37" s="204"/>
      <c r="R37" s="27"/>
    </row>
    <row r="38" spans="1:18" x14ac:dyDescent="0.3">
      <c r="A38" s="45"/>
      <c r="B38" s="46"/>
      <c r="C38" s="46"/>
      <c r="D38" s="202"/>
      <c r="E38" s="46"/>
      <c r="F38" s="202"/>
      <c r="G38" s="46"/>
      <c r="H38" s="46"/>
      <c r="I38" s="46"/>
      <c r="J38" s="202"/>
      <c r="K38" s="46"/>
      <c r="L38" s="202"/>
      <c r="M38" s="46"/>
      <c r="N38" s="46"/>
      <c r="O38" s="46"/>
      <c r="Q38" s="25"/>
      <c r="R38" s="27"/>
    </row>
    <row r="39" spans="1:18" s="3" customFormat="1" x14ac:dyDescent="0.3">
      <c r="A39" s="44" t="s">
        <v>805</v>
      </c>
      <c r="B39" s="76"/>
      <c r="C39" s="76"/>
      <c r="D39" s="203"/>
      <c r="E39" s="76"/>
      <c r="F39" s="203"/>
      <c r="G39" s="76"/>
      <c r="H39" s="76"/>
      <c r="I39" s="76"/>
      <c r="J39" s="203"/>
      <c r="K39" s="76"/>
      <c r="L39" s="203"/>
      <c r="M39" s="76"/>
      <c r="N39" s="76"/>
      <c r="O39" s="76"/>
      <c r="Q39" s="25"/>
      <c r="R39" s="27"/>
    </row>
    <row r="40" spans="1:18" x14ac:dyDescent="0.3">
      <c r="A40" s="45" t="s">
        <v>806</v>
      </c>
      <c r="B40" s="46">
        <f>ROUND(SUMIF('Trial Balance'!S:S,A40,'Trial Balance'!H:H),0)</f>
        <v>0</v>
      </c>
      <c r="C40" s="46">
        <f>ROUND(SUMIF('Trial Balance'!S:S,A40,'Trial Balance'!I:I),0)</f>
        <v>0</v>
      </c>
      <c r="D40" s="202"/>
      <c r="E40" s="46">
        <f>ROUND(SUMIF('Trial Balance'!S:S,A40,'Trial Balance'!J:J),0)</f>
        <v>0</v>
      </c>
      <c r="F40" s="202"/>
      <c r="G40" s="46">
        <f t="shared" ref="G40:G45" si="9">B40+C40+D40-E40-F40</f>
        <v>0</v>
      </c>
      <c r="H40" s="46">
        <f>-ROUND(SUMIF('Trial Balance'!T:T,A40,'Trial Balance'!H:H),0)</f>
        <v>0</v>
      </c>
      <c r="I40" s="46">
        <f>ROUND(SUMIF('Trial Balance'!T:T,A40,'Trial Balance'!J:J),0)</f>
        <v>0</v>
      </c>
      <c r="J40" s="202"/>
      <c r="K40" s="46">
        <f>ROUND(SUMIF('Trial Balance'!T:T,A40,'Trial Balance'!I:I),0)</f>
        <v>0</v>
      </c>
      <c r="L40" s="202"/>
      <c r="M40" s="46">
        <f t="shared" ref="M40:M45" si="10">H40+I40-K40</f>
        <v>0</v>
      </c>
      <c r="N40" s="46">
        <f t="shared" ref="N40:N46" si="11">B40-H40</f>
        <v>0</v>
      </c>
      <c r="O40" s="46">
        <f t="shared" ref="O40:O46" si="12">G40-M40</f>
        <v>0</v>
      </c>
      <c r="Q40" s="25"/>
      <c r="R40" s="27"/>
    </row>
    <row r="41" spans="1:18" x14ac:dyDescent="0.3">
      <c r="A41" s="45" t="s">
        <v>807</v>
      </c>
      <c r="B41" s="46">
        <f>ROUND(SUMIF('Trial Balance'!S:S,A41,'Trial Balance'!H:H),0)</f>
        <v>0</v>
      </c>
      <c r="C41" s="46">
        <f>ROUND(SUMIF('Trial Balance'!S:S,A41,'Trial Balance'!I:I),0)</f>
        <v>0</v>
      </c>
      <c r="D41" s="202"/>
      <c r="E41" s="46">
        <f>ROUND(SUMIF('Trial Balance'!S:S,A41,'Trial Balance'!J:J),0)</f>
        <v>0</v>
      </c>
      <c r="F41" s="202"/>
      <c r="G41" s="46">
        <f t="shared" si="9"/>
        <v>0</v>
      </c>
      <c r="H41" s="46">
        <f>-ROUND(SUMIF('Trial Balance'!T:T,A41,'Trial Balance'!H:H),0)</f>
        <v>0</v>
      </c>
      <c r="I41" s="46">
        <f>ROUND(SUMIF('Trial Balance'!T:T,A41,'Trial Balance'!J:J),0)</f>
        <v>0</v>
      </c>
      <c r="J41" s="202"/>
      <c r="K41" s="46">
        <f>ROUND(SUMIF('Trial Balance'!T:T,A41,'Trial Balance'!I:I),0)</f>
        <v>0</v>
      </c>
      <c r="L41" s="202"/>
      <c r="M41" s="46">
        <f t="shared" si="10"/>
        <v>0</v>
      </c>
      <c r="N41" s="46">
        <f t="shared" si="11"/>
        <v>0</v>
      </c>
      <c r="O41" s="46">
        <f t="shared" si="12"/>
        <v>0</v>
      </c>
      <c r="Q41" s="25"/>
      <c r="R41" s="27"/>
    </row>
    <row r="42" spans="1:18" x14ac:dyDescent="0.3">
      <c r="A42" s="45" t="s">
        <v>808</v>
      </c>
      <c r="B42" s="46">
        <f>ROUND(SUMIF('Trial Balance'!S:S,A42,'Trial Balance'!H:H),0)</f>
        <v>0</v>
      </c>
      <c r="C42" s="46">
        <f>ROUND(SUMIF('Trial Balance'!S:S,A42,'Trial Balance'!I:I),0)</f>
        <v>0</v>
      </c>
      <c r="D42" s="202"/>
      <c r="E42" s="46">
        <f>ROUND(SUMIF('Trial Balance'!S:S,A42,'Trial Balance'!J:J),0)</f>
        <v>0</v>
      </c>
      <c r="F42" s="202"/>
      <c r="G42" s="46">
        <f t="shared" si="9"/>
        <v>0</v>
      </c>
      <c r="H42" s="46">
        <f>-ROUND(SUMIF('Trial Balance'!T:T,A42,'Trial Balance'!H:H),0)</f>
        <v>0</v>
      </c>
      <c r="I42" s="46">
        <f>ROUND(SUMIF('Trial Balance'!T:T,A42,'Trial Balance'!J:J),0)</f>
        <v>0</v>
      </c>
      <c r="J42" s="202"/>
      <c r="K42" s="46">
        <f>ROUND(SUMIF('Trial Balance'!T:T,A42,'Trial Balance'!I:I),0)</f>
        <v>0</v>
      </c>
      <c r="L42" s="202"/>
      <c r="M42" s="46">
        <f t="shared" si="10"/>
        <v>0</v>
      </c>
      <c r="N42" s="46">
        <f t="shared" si="11"/>
        <v>0</v>
      </c>
      <c r="O42" s="46">
        <f t="shared" si="12"/>
        <v>0</v>
      </c>
      <c r="Q42" s="25"/>
      <c r="R42" s="27"/>
    </row>
    <row r="43" spans="1:18" x14ac:dyDescent="0.3">
      <c r="A43" s="45" t="s">
        <v>809</v>
      </c>
      <c r="B43" s="46">
        <f>ROUND(SUMIF('Trial Balance'!S:S,A43,'Trial Balance'!H:H),0)</f>
        <v>0</v>
      </c>
      <c r="C43" s="46">
        <f>ROUND(SUMIF('Trial Balance'!S:S,A43,'Trial Balance'!I:I),0)</f>
        <v>0</v>
      </c>
      <c r="D43" s="202"/>
      <c r="E43" s="46">
        <f>ROUND(SUMIF('Trial Balance'!S:S,A43,'Trial Balance'!J:J),0)</f>
        <v>0</v>
      </c>
      <c r="F43" s="202"/>
      <c r="G43" s="46">
        <f t="shared" si="9"/>
        <v>0</v>
      </c>
      <c r="H43" s="46">
        <f>-ROUND(SUMIF('Trial Balance'!T:T,A43,'Trial Balance'!H:H),0)</f>
        <v>0</v>
      </c>
      <c r="I43" s="46">
        <f>ROUND(SUMIF('Trial Balance'!T:T,A43,'Trial Balance'!J:J),0)</f>
        <v>0</v>
      </c>
      <c r="J43" s="202"/>
      <c r="K43" s="46">
        <f>ROUND(SUMIF('Trial Balance'!T:T,A43,'Trial Balance'!I:I),0)</f>
        <v>0</v>
      </c>
      <c r="L43" s="202"/>
      <c r="M43" s="46">
        <f t="shared" si="10"/>
        <v>0</v>
      </c>
      <c r="N43" s="46">
        <f t="shared" si="11"/>
        <v>0</v>
      </c>
      <c r="O43" s="46">
        <f t="shared" si="12"/>
        <v>0</v>
      </c>
      <c r="Q43" s="25"/>
      <c r="R43" s="27"/>
    </row>
    <row r="44" spans="1:18" x14ac:dyDescent="0.3">
      <c r="A44" s="45" t="s">
        <v>810</v>
      </c>
      <c r="B44" s="46">
        <f>ROUND(SUMIF('Trial Balance'!S:S,A44,'Trial Balance'!H:H),0)</f>
        <v>0</v>
      </c>
      <c r="C44" s="46">
        <f>ROUND(SUMIF('Trial Balance'!S:S,A44,'Trial Balance'!I:I),0)</f>
        <v>0</v>
      </c>
      <c r="D44" s="202"/>
      <c r="E44" s="46">
        <f>ROUND(SUMIF('Trial Balance'!S:S,A44,'Trial Balance'!J:J),0)</f>
        <v>0</v>
      </c>
      <c r="F44" s="202"/>
      <c r="G44" s="46">
        <f t="shared" si="9"/>
        <v>0</v>
      </c>
      <c r="H44" s="46">
        <f>-ROUND(SUMIF('Trial Balance'!T:T,A44,'Trial Balance'!H:H),0)</f>
        <v>0</v>
      </c>
      <c r="I44" s="46">
        <f>ROUND(SUMIF('Trial Balance'!T:T,A44,'Trial Balance'!J:J),0)</f>
        <v>0</v>
      </c>
      <c r="J44" s="202"/>
      <c r="K44" s="46">
        <f>ROUND(SUMIF('Trial Balance'!T:T,A44,'Trial Balance'!I:I),0)</f>
        <v>0</v>
      </c>
      <c r="L44" s="202"/>
      <c r="M44" s="46">
        <f t="shared" si="10"/>
        <v>0</v>
      </c>
      <c r="N44" s="46">
        <f t="shared" si="11"/>
        <v>0</v>
      </c>
      <c r="O44" s="46">
        <f t="shared" si="12"/>
        <v>0</v>
      </c>
      <c r="Q44" s="25"/>
      <c r="R44" s="27"/>
    </row>
    <row r="45" spans="1:18" x14ac:dyDescent="0.3">
      <c r="A45" s="45" t="s">
        <v>811</v>
      </c>
      <c r="B45" s="46">
        <f>ROUND(SUMIF('Trial Balance'!S:S,A45,'Trial Balance'!H:H),0)</f>
        <v>0</v>
      </c>
      <c r="C45" s="46">
        <f>ROUND(SUMIF('Trial Balance'!S:S,A45,'Trial Balance'!I:I),0)</f>
        <v>0</v>
      </c>
      <c r="D45" s="202"/>
      <c r="E45" s="46">
        <f>ROUND(SUMIF('Trial Balance'!S:S,A45,'Trial Balance'!J:J),0)</f>
        <v>0</v>
      </c>
      <c r="F45" s="202"/>
      <c r="G45" s="46">
        <f t="shared" si="9"/>
        <v>0</v>
      </c>
      <c r="H45" s="46">
        <f>-ROUND(SUMIF('Trial Balance'!T:T,A45,'Trial Balance'!H:H),0)</f>
        <v>0</v>
      </c>
      <c r="I45" s="46">
        <f>ROUND(SUMIF('Trial Balance'!T:T,A45,'Trial Balance'!J:J),0)</f>
        <v>0</v>
      </c>
      <c r="J45" s="202"/>
      <c r="K45" s="46">
        <f>ROUND(SUMIF('Trial Balance'!T:T,A45,'Trial Balance'!I:I),0)</f>
        <v>0</v>
      </c>
      <c r="L45" s="202"/>
      <c r="M45" s="46">
        <f t="shared" si="10"/>
        <v>0</v>
      </c>
      <c r="N45" s="46">
        <f t="shared" si="11"/>
        <v>0</v>
      </c>
      <c r="O45" s="46">
        <f t="shared" si="12"/>
        <v>0</v>
      </c>
      <c r="Q45" s="25"/>
      <c r="R45" s="27"/>
    </row>
    <row r="46" spans="1:18" s="3" customFormat="1" x14ac:dyDescent="0.3">
      <c r="A46" s="44" t="s">
        <v>812</v>
      </c>
      <c r="B46" s="76">
        <f>SUM(B40:B45)</f>
        <v>0</v>
      </c>
      <c r="C46" s="76">
        <f>SUM(C40:C45)</f>
        <v>0</v>
      </c>
      <c r="D46" s="203"/>
      <c r="E46" s="76">
        <f>SUM(E40:E45)</f>
        <v>0</v>
      </c>
      <c r="F46" s="203"/>
      <c r="G46" s="76">
        <f t="shared" ref="G46:M46" si="13">SUM(G40:G45)</f>
        <v>0</v>
      </c>
      <c r="H46" s="76">
        <f t="shared" si="13"/>
        <v>0</v>
      </c>
      <c r="I46" s="76">
        <f t="shared" si="13"/>
        <v>0</v>
      </c>
      <c r="J46" s="203">
        <f t="shared" si="13"/>
        <v>0</v>
      </c>
      <c r="K46" s="76">
        <f t="shared" si="13"/>
        <v>0</v>
      </c>
      <c r="L46" s="203">
        <f t="shared" si="13"/>
        <v>0</v>
      </c>
      <c r="M46" s="76">
        <f t="shared" si="13"/>
        <v>0</v>
      </c>
      <c r="N46" s="76">
        <f t="shared" si="11"/>
        <v>0</v>
      </c>
      <c r="O46" s="76">
        <f t="shared" si="12"/>
        <v>0</v>
      </c>
      <c r="Q46" s="25"/>
      <c r="R46" s="27"/>
    </row>
    <row r="51" spans="1:20" x14ac:dyDescent="0.3">
      <c r="A51" s="3" t="s">
        <v>813</v>
      </c>
    </row>
    <row r="53" spans="1:20" ht="24" customHeight="1" x14ac:dyDescent="0.3">
      <c r="A53" s="205" t="s">
        <v>814</v>
      </c>
      <c r="B53" s="205" t="s">
        <v>773</v>
      </c>
      <c r="C53" s="205" t="s">
        <v>815</v>
      </c>
      <c r="D53" s="205" t="s">
        <v>816</v>
      </c>
      <c r="E53" s="205" t="s">
        <v>817</v>
      </c>
      <c r="G53" s="206" t="s">
        <v>818</v>
      </c>
      <c r="H53" s="206" t="s">
        <v>819</v>
      </c>
      <c r="I53" s="207" t="s">
        <v>820</v>
      </c>
      <c r="J53" s="207" t="s">
        <v>821</v>
      </c>
      <c r="K53" s="208" t="s">
        <v>43</v>
      </c>
      <c r="L53" s="208" t="s">
        <v>44</v>
      </c>
    </row>
    <row r="54" spans="1:20" x14ac:dyDescent="0.3">
      <c r="A54" s="45" t="s">
        <v>784</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785</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787</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788</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786</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790</v>
      </c>
      <c r="B59" s="76">
        <f>SUM(B54:B58)</f>
        <v>0</v>
      </c>
      <c r="C59" s="76">
        <f>SUM(C54:C58)</f>
        <v>0</v>
      </c>
      <c r="D59" s="76">
        <f>SUM(D54:D58)</f>
        <v>0</v>
      </c>
      <c r="E59" s="76">
        <f>SUM(E54:E58)</f>
        <v>0</v>
      </c>
      <c r="G59" s="9">
        <f>N22-B59</f>
        <v>0</v>
      </c>
      <c r="H59" s="9">
        <f>O22-E59</f>
        <v>0</v>
      </c>
      <c r="I59" s="209">
        <f>'1. F10'!D20</f>
        <v>0</v>
      </c>
      <c r="J59" s="209">
        <f>'1. F10'!E20</f>
        <v>0</v>
      </c>
      <c r="K59" s="199">
        <f>G59-I59</f>
        <v>0</v>
      </c>
      <c r="L59" s="199">
        <f>H59-J59</f>
        <v>0</v>
      </c>
    </row>
    <row r="60" spans="1:20" x14ac:dyDescent="0.3">
      <c r="A60" s="45" t="s">
        <v>792</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793</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794</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795</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796</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800</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801</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798</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799</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804</v>
      </c>
      <c r="B69" s="76">
        <f>SUM(B60:B68)</f>
        <v>0</v>
      </c>
      <c r="C69" s="76">
        <f>SUM(C60:C68)</f>
        <v>0</v>
      </c>
      <c r="D69" s="76">
        <f>SUM(D60:D68)</f>
        <v>0</v>
      </c>
      <c r="E69" s="76">
        <f>SUM(E60:E68)</f>
        <v>0</v>
      </c>
      <c r="G69" s="9">
        <f>N37-B69</f>
        <v>0</v>
      </c>
      <c r="H69" s="9">
        <f>O37-E69</f>
        <v>0</v>
      </c>
      <c r="I69" s="209">
        <f>'1. F10'!D31</f>
        <v>0</v>
      </c>
      <c r="J69" s="209">
        <f>'1. F10'!E31</f>
        <v>0</v>
      </c>
      <c r="K69" s="199">
        <f>G69-I69</f>
        <v>0</v>
      </c>
      <c r="L69" s="199">
        <f>H69-J69</f>
        <v>0</v>
      </c>
    </row>
    <row r="70" spans="1:20" x14ac:dyDescent="0.3">
      <c r="A70" s="45" t="s">
        <v>806</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808</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822</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812</v>
      </c>
      <c r="B73" s="76">
        <f>SUM(B70:B72)</f>
        <v>0</v>
      </c>
      <c r="C73" s="76">
        <f>SUM(C70:C72)</f>
        <v>0</v>
      </c>
      <c r="D73" s="76">
        <f>SUM(D70:D72)</f>
        <v>0</v>
      </c>
      <c r="E73" s="76">
        <f>SUM(E70:E72)</f>
        <v>0</v>
      </c>
      <c r="G73" s="9">
        <f>N46-B73</f>
        <v>0</v>
      </c>
      <c r="H73" s="9">
        <f>O46-E73</f>
        <v>0</v>
      </c>
      <c r="I73" s="209">
        <f>'1. F10'!D39</f>
        <v>0</v>
      </c>
      <c r="J73" s="209">
        <f>'1. F10'!E39</f>
        <v>0</v>
      </c>
      <c r="K73" s="199">
        <f>G73-I73</f>
        <v>0</v>
      </c>
      <c r="L73" s="199">
        <f>H73-J73</f>
        <v>0</v>
      </c>
    </row>
    <row r="74" spans="1:20" ht="12.5" customHeight="1" thickBot="1" x14ac:dyDescent="0.35"/>
    <row r="75" spans="1:20" ht="12.5" customHeight="1" thickBot="1" x14ac:dyDescent="0.35">
      <c r="A75" s="210" t="s">
        <v>823</v>
      </c>
      <c r="B75" s="211">
        <f>B73+B70+B59</f>
        <v>0</v>
      </c>
      <c r="C75" s="211">
        <f>C73+C70+C59</f>
        <v>0</v>
      </c>
      <c r="D75" s="211">
        <f>D73+D70+D59</f>
        <v>0</v>
      </c>
      <c r="E75" s="212">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Trial Balance</vt:lpstr>
      <vt:lpstr>Check if manual ADJE</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2023-02-02T14:54:36Z</dcterms:modified>
</cp:coreProperties>
</file>