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FSBOT 23 FEB\FSBotMirus\exceltemp\"/>
    </mc:Choice>
  </mc:AlternateContent>
  <xr:revisionPtr revIDLastSave="0" documentId="13_ncr:1_{86CB882D-1AAB-4D49-961E-B6C6E48B4D89}" xr6:coauthVersionLast="47" xr6:coauthVersionMax="47" xr10:uidLastSave="{00000000-0000-0000-0000-000000000000}"/>
  <bookViews>
    <workbookView xWindow="-110" yWindow="-110" windowWidth="19420" windowHeight="10560" activeTab="4" xr2:uid="{00000000-000D-0000-FFFF-FFFF00000000}"/>
  </bookViews>
  <sheets>
    <sheet name="Trial Balance" sheetId="1" r:id="rId1"/>
    <sheet name="Check if manual ADJE" sheetId="2" r:id="rId2"/>
    <sheet name="Check Criteria" sheetId="24" r:id="rId3"/>
    <sheet name="1. F10" sheetId="3" r:id="rId4"/>
    <sheet name="2. F20" sheetId="4" r:id="rId5"/>
    <sheet name="PL mapping Std" sheetId="18" state="hidden" r:id="rId6"/>
    <sheet name="3. F30" sheetId="5" r:id="rId7"/>
    <sheet name="4. F40" sheetId="23" r:id="rId8"/>
    <sheet name="5. SOCE" sheetId="7" r:id="rId9"/>
    <sheet name="6.SOCF" sheetId="8" r:id="rId10"/>
    <sheet name="N3 - NCA" sheetId="9" r:id="rId11"/>
    <sheet name="N4 - Inventories" sheetId="10" r:id="rId12"/>
    <sheet name="N5 - TR" sheetId="11" r:id="rId13"/>
    <sheet name="N7 - Cash" sheetId="12" r:id="rId14"/>
    <sheet name="N9 - TP" sheetId="13" r:id="rId15"/>
    <sheet name="N10 - Provisions" sheetId="14" r:id="rId16"/>
    <sheet name="N11 -  Intercompany" sheetId="26" r:id="rId17"/>
    <sheet name="N15 - Personnel" sheetId="15" r:id="rId18"/>
    <sheet name="N16 - Other OPEX" sheetId="16" r:id="rId19"/>
    <sheet name="BS Mapping std" sheetId="17" state="hidden" r:id="rId20"/>
    <sheet name="F30 mapping" sheetId="19" state="hidden" r:id="rId21"/>
    <sheet name="F40 mapping" sheetId="20" state="hidden" r:id="rId22"/>
    <sheet name="for SOCE" sheetId="21" state="hidden" r:id="rId23"/>
    <sheet name="for CF captions" sheetId="22" state="hidden" r:id="rId24"/>
  </sheets>
  <definedNames>
    <definedName name="_" localSheetId="16" hidden="1">{#N/A,#N/A,FALSE,"Ventes V.P. V.U.";#N/A,#N/A,FALSE,"Les Concurences";#N/A,#N/A,FALSE,"DACIA"}</definedName>
    <definedName name="_" hidden="1">{#N/A,#N/A,FALSE,"Ventes V.P. V.U.";#N/A,#N/A,FALSE,"Les Concurences";#N/A,#N/A,FALSE,"DACIA"}</definedName>
    <definedName name="__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s1" localSheetId="16" hidden="1">{"AS",#N/A,FALSE,"Dec_BS";"LIAB",#N/A,FALSE,"Dec_BS"}</definedName>
    <definedName name="_______________bs1" hidden="1">{"AS",#N/A,FALSE,"Dec_BS";"LIAB",#N/A,FALSE,"Dec_BS"}</definedName>
    <definedName name="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s1" localSheetId="16" hidden="1">{"AS",#N/A,FALSE,"Dec_BS";"LIAB",#N/A,FALSE,"Dec_BS"}</definedName>
    <definedName name="____________bs1" hidden="1">{"AS",#N/A,FALSE,"Dec_BS";"LIAB",#N/A,FALSE,"Dec_BS"}</definedName>
    <definedName name="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s1" localSheetId="16" hidden="1">{"AS",#N/A,FALSE,"Dec_BS";"LIAB",#N/A,FALSE,"Dec_BS"}</definedName>
    <definedName name="_________bs1" hidden="1">{"AS",#N/A,FALSE,"Dec_BS";"LIAB",#N/A,FALSE,"Dec_BS"}</definedName>
    <definedName name="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s1" localSheetId="16" hidden="1">{"AS",#N/A,FALSE,"Dec_BS";"LIAB",#N/A,FALSE,"Dec_BS"}</definedName>
    <definedName name="________bs1" hidden="1">{"AS",#N/A,FALSE,"Dec_BS";"LIAB",#N/A,FALSE,"Dec_BS"}</definedName>
    <definedName name="________CP0705" localSheetId="16" hidden="1">{"'Sheet1'!$A$1:$AI$34","'Sheet1'!$A$1:$AI$31","'Sheet1'!$B$2:$AM$25"}</definedName>
    <definedName name="________CP0705" hidden="1">{"'Sheet1'!$A$1:$AI$34","'Sheet1'!$A$1:$AI$31","'Sheet1'!$B$2:$AM$25"}</definedName>
    <definedName name="________cv7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FY03" localSheetId="16" hidden="1">{"'Sheet1'!$A$1:$AI$34","'Sheet1'!$A$1:$AI$31","'Sheet1'!$B$2:$AM$25"}</definedName>
    <definedName name="________FY03" hidden="1">{"'Sheet1'!$A$1:$AI$34","'Sheet1'!$A$1:$AI$31","'Sheet1'!$B$2:$AM$25"}</definedName>
    <definedName name="________re10" localSheetId="16" hidden="1">{#N/A,#N/A,FALSE,"EOC YTD ACTUAL";#N/A,#N/A,FALSE,"Distributor YTD Actual";#N/A,#N/A,FALSE,"Manufacturing YTD Actual";#N/A,#N/A,FALSE,"Service YTD Actual"}</definedName>
    <definedName name="________re10" hidden="1">{#N/A,#N/A,FALSE,"EOC YTD ACTUAL";#N/A,#N/A,FALSE,"Distributor YTD Actual";#N/A,#N/A,FALSE,"Manufacturing YTD Actual";#N/A,#N/A,FALSE,"Service YTD Actual"}</definedName>
    <definedName name="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s2" hidden="1">"AS2DocumentEdit"</definedName>
    <definedName name="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s1" localSheetId="16" hidden="1">{"AS",#N/A,FALSE,"Dec_BS";"LIAB",#N/A,FALSE,"Dec_BS"}</definedName>
    <definedName name="_______bs1" hidden="1">{"AS",#N/A,FALSE,"Dec_BS";"LIAB",#N/A,FALSE,"Dec_BS"}</definedName>
    <definedName name="_______CP0705" localSheetId="16" hidden="1">{"'Sheet1'!$A$1:$AI$34","'Sheet1'!$A$1:$AI$31","'Sheet1'!$B$2:$AM$25"}</definedName>
    <definedName name="_______CP0705" hidden="1">{"'Sheet1'!$A$1:$AI$34","'Sheet1'!$A$1:$AI$31","'Sheet1'!$B$2:$AM$25"}</definedName>
    <definedName name="_______cv7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FY03" localSheetId="16" hidden="1">{"'Sheet1'!$A$1:$AI$34","'Sheet1'!$A$1:$AI$31","'Sheet1'!$B$2:$AM$25"}</definedName>
    <definedName name="_______FY03" hidden="1">{"'Sheet1'!$A$1:$AI$34","'Sheet1'!$A$1:$AI$31","'Sheet1'!$B$2:$AM$25"}</definedName>
    <definedName name="_______re10" localSheetId="16" hidden="1">{#N/A,#N/A,FALSE,"EOC YTD ACTUAL";#N/A,#N/A,FALSE,"Distributor YTD Actual";#N/A,#N/A,FALSE,"Manufacturing YTD Actual";#N/A,#N/A,FALSE,"Service YTD Actual"}</definedName>
    <definedName name="_______re10" hidden="1">{#N/A,#N/A,FALSE,"EOC YTD ACTUAL";#N/A,#N/A,FALSE,"Distributor YTD Actual";#N/A,#N/A,FALSE,"Manufacturing YTD Actual";#N/A,#N/A,FALSE,"Service YTD Actual"}</definedName>
    <definedName name="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s2" hidden="1">"AS2DocumentEdit"</definedName>
    <definedName name="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s1" localSheetId="16" hidden="1">{"AS",#N/A,FALSE,"Dec_BS";"LIAB",#N/A,FALSE,"Dec_BS"}</definedName>
    <definedName name="______bs1" hidden="1">{"AS",#N/A,FALSE,"Dec_BS";"LIAB",#N/A,FALSE,"Dec_BS"}</definedName>
    <definedName name="______CP0705" localSheetId="16" hidden="1">{"'Sheet1'!$A$1:$AI$34","'Sheet1'!$A$1:$AI$31","'Sheet1'!$B$2:$AM$25"}</definedName>
    <definedName name="______CP0705" hidden="1">{"'Sheet1'!$A$1:$AI$34","'Sheet1'!$A$1:$AI$31","'Sheet1'!$B$2:$AM$25"}</definedName>
    <definedName name="______cv7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FY03" localSheetId="16" hidden="1">{"'Sheet1'!$A$1:$AI$34","'Sheet1'!$A$1:$AI$31","'Sheet1'!$B$2:$AM$25"}</definedName>
    <definedName name="______FY03" hidden="1">{"'Sheet1'!$A$1:$AI$34","'Sheet1'!$A$1:$AI$31","'Sheet1'!$B$2:$AM$25"}</definedName>
    <definedName name="______new2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3" localSheetId="16" hidden="1">{"LBO Summary",#N/A,FALSE,"Summary"}</definedName>
    <definedName name="______new3" hidden="1">{"LBO Summary",#N/A,FALSE,"Summary"}</definedName>
    <definedName name="______new4" localSheetId="16" hidden="1">{"LBO Summary",#N/A,FALSE,"Summary"}</definedName>
    <definedName name="______new4" hidden="1">{"LBO Summary",#N/A,FALSE,"Summary"}</definedName>
    <definedName name="______new5" localSheetId="16" hidden="1">{"assumptions",#N/A,FALSE,"Scenario 1";"valuation",#N/A,FALSE,"Scenario 1"}</definedName>
    <definedName name="______new5" hidden="1">{"assumptions",#N/A,FALSE,"Scenario 1";"valuation",#N/A,FALSE,"Scenario 1"}</definedName>
    <definedName name="______new6" localSheetId="16" hidden="1">{"LBO Summary",#N/A,FALSE,"Summary"}</definedName>
    <definedName name="______new6" hidden="1">{"LBO Summary",#N/A,FALSE,"Summary"}</definedName>
    <definedName name="______new7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8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__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__re10" localSheetId="16" hidden="1">{#N/A,#N/A,FALSE,"EOC YTD ACTUAL";#N/A,#N/A,FALSE,"Distributor YTD Actual";#N/A,#N/A,FALSE,"Manufacturing YTD Actual";#N/A,#N/A,FALSE,"Service YTD Actual"}</definedName>
    <definedName name="______re10" hidden="1">{#N/A,#N/A,FALSE,"EOC YTD ACTUAL";#N/A,#N/A,FALSE,"Distributor YTD Actual";#N/A,#N/A,FALSE,"Manufacturing YTD Actual";#N/A,#N/A,FALSE,"Service YTD Actual"}</definedName>
    <definedName name="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s2" hidden="1">"AS2DocumentEdit"</definedName>
    <definedName name="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s1" localSheetId="16" hidden="1">{"AS",#N/A,FALSE,"Dec_BS";"LIAB",#N/A,FALSE,"Dec_BS"}</definedName>
    <definedName name="_____bs1" hidden="1">{"AS",#N/A,FALSE,"Dec_BS";"LIAB",#N/A,FALSE,"Dec_BS"}</definedName>
    <definedName name="_____CP0705" localSheetId="16" hidden="1">{"'Sheet1'!$A$1:$AI$34","'Sheet1'!$A$1:$AI$31","'Sheet1'!$B$2:$AM$25"}</definedName>
    <definedName name="_____CP0705" hidden="1">{"'Sheet1'!$A$1:$AI$34","'Sheet1'!$A$1:$AI$31","'Sheet1'!$B$2:$AM$25"}</definedName>
    <definedName name="_____FY03" localSheetId="16" hidden="1">{"'Sheet1'!$A$1:$AI$34","'Sheet1'!$A$1:$AI$31","'Sheet1'!$B$2:$AM$25"}</definedName>
    <definedName name="_____FY03" hidden="1">{"'Sheet1'!$A$1:$AI$34","'Sheet1'!$A$1:$AI$31","'Sheet1'!$B$2:$AM$25"}</definedName>
    <definedName name="_____re10" localSheetId="16" hidden="1">{#N/A,#N/A,FALSE,"EOC YTD ACTUAL";#N/A,#N/A,FALSE,"Distributor YTD Actual";#N/A,#N/A,FALSE,"Manufacturing YTD Actual";#N/A,#N/A,FALSE,"Service YTD Actual"}</definedName>
    <definedName name="_____re10" hidden="1">{#N/A,#N/A,FALSE,"EOC YTD ACTUAL";#N/A,#N/A,FALSE,"Distributor YTD Actual";#N/A,#N/A,FALSE,"Manufacturing YTD Actual";#N/A,#N/A,FALSE,"Service YTD Actual"}</definedName>
    <definedName name="____1__123Graph_AChart_10B" hidden="1">#REF!</definedName>
    <definedName name="____10__123Graph_AChart_20C" hidden="1">#REF!</definedName>
    <definedName name="____11__123Graph_AChart_21C" hidden="1">#REF!</definedName>
    <definedName name="____12__123Graph_AChart_22C" hidden="1">#REF!</definedName>
    <definedName name="____13__123Graph_AChart_23C" hidden="1">#REF!</definedName>
    <definedName name="____14__123Graph_AChart_24C" hidden="1">#REF!</definedName>
    <definedName name="____15__123Graph_AChart_25C" hidden="1">#REF!</definedName>
    <definedName name="____16__123Graph_AChart_26C" hidden="1">#REF!</definedName>
    <definedName name="____17__123Graph_AChart_27C" hidden="1">#REF!</definedName>
    <definedName name="____18__123Graph_AChart_2A" hidden="1">#REF!</definedName>
    <definedName name="____19__123Graph_AChart_3A" hidden="1">#REF!</definedName>
    <definedName name="____2__123Graph_AChart_11B" hidden="1">#REF!</definedName>
    <definedName name="____20__123Graph_AChart_4A" hidden="1">#REF!</definedName>
    <definedName name="____21__123Graph_AChart_5A" hidden="1">#REF!</definedName>
    <definedName name="____22__123Graph_AChart_6A" hidden="1">#REF!</definedName>
    <definedName name="____23__123Graph_AChart_7A" hidden="1">#REF!</definedName>
    <definedName name="____24__123Graph_AChart_8A" hidden="1">#REF!</definedName>
    <definedName name="____25__123Graph_AChart_9A" hidden="1">#REF!</definedName>
    <definedName name="____26__123Graph_BChart_12B" hidden="1">#REF!</definedName>
    <definedName name="____27__123Graph_BChart_13B" hidden="1">#REF!</definedName>
    <definedName name="____28__123Graph_BChart_16B" hidden="1">#REF!</definedName>
    <definedName name="____29__123Graph_BChart_17B" hidden="1">#REF!</definedName>
    <definedName name="____3__123Graph_AChart_12B" hidden="1">#REF!</definedName>
    <definedName name="____30__123Graph_BChart_18B" hidden="1">#REF!</definedName>
    <definedName name="____31__123Graph_BChart_21C" hidden="1">#REF!</definedName>
    <definedName name="____32__123Graph_BChart_22C" hidden="1">#REF!</definedName>
    <definedName name="____33__123Graph_BChart_23C" hidden="1">#REF!</definedName>
    <definedName name="____34__123Graph_BChart_24C" hidden="1">#REF!</definedName>
    <definedName name="____35__123Graph_BChart_25C" hidden="1">#REF!</definedName>
    <definedName name="____36__123Graph_BChart_26C" hidden="1">#REF!</definedName>
    <definedName name="____37__123Graph_BChart_27C" hidden="1">#REF!</definedName>
    <definedName name="____38__123Graph_BChart_3A" hidden="1">#REF!</definedName>
    <definedName name="____39__123Graph_BChart_4A" hidden="1">#REF!</definedName>
    <definedName name="____4__123Graph_AChart_13B" hidden="1">#REF!</definedName>
    <definedName name="____40__123Graph_BChart_5A" hidden="1">#REF!</definedName>
    <definedName name="____41__123Graph_BChart_6A" hidden="1">#REF!</definedName>
    <definedName name="____42__123Graph_BChart_7A" hidden="1">#REF!</definedName>
    <definedName name="____43__123Graph_BChart_8A" hidden="1">#REF!</definedName>
    <definedName name="____44__123Graph_BChart_9A" hidden="1">#REF!</definedName>
    <definedName name="____45__123Graph_CChart_13B" hidden="1">#REF!</definedName>
    <definedName name="____46__123Graph_CChart_16B" hidden="1">#REF!</definedName>
    <definedName name="____47__123Graph_CChart_17B" hidden="1">#REF!</definedName>
    <definedName name="____48__123Graph_CChart_22C" hidden="1">#REF!</definedName>
    <definedName name="____49__123Graph_CChart_23C" hidden="1">#REF!</definedName>
    <definedName name="____5__123Graph_AChart_16B" hidden="1">#REF!</definedName>
    <definedName name="____50__123Graph_CChart_24C" hidden="1">#REF!</definedName>
    <definedName name="____51__123Graph_CChart_25C" hidden="1">#REF!</definedName>
    <definedName name="____52__123Graph_CChart_26C" hidden="1">#REF!</definedName>
    <definedName name="____53__123Graph_CChart_4A" hidden="1">#REF!</definedName>
    <definedName name="____54__123Graph_CChart_5A" hidden="1">#REF!</definedName>
    <definedName name="____55__123Graph_CChart_6A" hidden="1">#REF!</definedName>
    <definedName name="____56__123Graph_CChart_7A" hidden="1">#REF!</definedName>
    <definedName name="____57__123Graph_CChart_8A" hidden="1">#REF!</definedName>
    <definedName name="____58__123Graph_DChart_13B" hidden="1">#REF!</definedName>
    <definedName name="____59__123Graph_DChart_16B" hidden="1">#REF!</definedName>
    <definedName name="____6__123Graph_AChart_17B" hidden="1">#REF!</definedName>
    <definedName name="____60__123Graph_DChart_17B" hidden="1">#REF!</definedName>
    <definedName name="____61__123Graph_DChart_22C" hidden="1">#REF!</definedName>
    <definedName name="____62__123Graph_DChart_23C" hidden="1">#REF!</definedName>
    <definedName name="____63__123Graph_DChart_24C" hidden="1">#REF!</definedName>
    <definedName name="____64__123Graph_DChart_25C" hidden="1">#REF!</definedName>
    <definedName name="____65__123Graph_DChart_26C" hidden="1">#REF!</definedName>
    <definedName name="____66__123Graph_DChart_4A" hidden="1">#REF!</definedName>
    <definedName name="____67__123Graph_DChart_5A" hidden="1">#REF!</definedName>
    <definedName name="____68__123Graph_DChart_6A" hidden="1">#REF!</definedName>
    <definedName name="____69__123Graph_DChart_7A" hidden="1">#REF!</definedName>
    <definedName name="____7__123Graph_AChart_18B" hidden="1">#REF!</definedName>
    <definedName name="____70__123Graph_DChart_8A" hidden="1">#REF!</definedName>
    <definedName name="____8__123Graph_AChart_19C" hidden="1">#REF!</definedName>
    <definedName name="____9__123Graph_AChart_1A" hidden="1">#REF!</definedName>
    <definedName name="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s2" hidden="1">"AS2DocumentEdit"</definedName>
    <definedName name="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s1" localSheetId="16" hidden="1">{"AS",#N/A,FALSE,"Dec_BS";"LIAB",#N/A,FALSE,"Dec_BS"}</definedName>
    <definedName name="____bs1" hidden="1">{"AS",#N/A,FALSE,"Dec_BS";"LIAB",#N/A,FALSE,"Dec_BS"}</definedName>
    <definedName name="____bs2" localSheetId="16" hidden="1">{"AS",#N/A,FALSE,"Dec_BS";"LIAB",#N/A,FALSE,"Dec_BS"}</definedName>
    <definedName name="____bs2" hidden="1">{"AS",#N/A,FALSE,"Dec_BS";"LIAB",#N/A,FALSE,"Dec_BS"}</definedName>
    <definedName name="____CP0705" localSheetId="16" hidden="1">{"'Sheet1'!$A$1:$AI$34","'Sheet1'!$A$1:$AI$31","'Sheet1'!$B$2:$AM$25"}</definedName>
    <definedName name="____CP0705" hidden="1">{"'Sheet1'!$A$1:$AI$34","'Sheet1'!$A$1:$AI$31","'Sheet1'!$B$2:$AM$25"}</definedName>
    <definedName name="____feb2" localSheetId="16" hidden="1">{"LBO Summary",#N/A,FALSE,"Summary"}</definedName>
    <definedName name="____feb2" hidden="1">{"LBO Summary",#N/A,FALSE,"Summary"}</definedName>
    <definedName name="____FY03" localSheetId="16" hidden="1">{"'Sheet1'!$A$1:$AI$34","'Sheet1'!$A$1:$AI$31","'Sheet1'!$B$2:$AM$25"}</definedName>
    <definedName name="____FY03" hidden="1">{"'Sheet1'!$A$1:$AI$34","'Sheet1'!$A$1:$AI$31","'Sheet1'!$B$2:$AM$25"}</definedName>
    <definedName name="____new2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3" localSheetId="16" hidden="1">{"LBO Summary",#N/A,FALSE,"Summary"}</definedName>
    <definedName name="____new3" hidden="1">{"LBO Summary",#N/A,FALSE,"Summary"}</definedName>
    <definedName name="____new4" localSheetId="16" hidden="1">{"LBO Summary",#N/A,FALSE,"Summary"}</definedName>
    <definedName name="____new4" hidden="1">{"LBO Summary",#N/A,FALSE,"Summary"}</definedName>
    <definedName name="____new5" localSheetId="16" hidden="1">{"assumptions",#N/A,FALSE,"Scenario 1";"valuation",#N/A,FALSE,"Scenario 1"}</definedName>
    <definedName name="____new5" hidden="1">{"assumptions",#N/A,FALSE,"Scenario 1";"valuation",#N/A,FALSE,"Scenario 1"}</definedName>
    <definedName name="____new6" localSheetId="16" hidden="1">{"LBO Summary",#N/A,FALSE,"Summary"}</definedName>
    <definedName name="____new6" hidden="1">{"LBO Summary",#N/A,FALSE,"Summary"}</definedName>
    <definedName name="____new7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8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re10" localSheetId="16" hidden="1">{#N/A,#N/A,FALSE,"EOC YTD ACTUAL";#N/A,#N/A,FALSE,"Distributor YTD Actual";#N/A,#N/A,FALSE,"Manufacturing YTD Actual";#N/A,#N/A,FALSE,"Service YTD Actual"}</definedName>
    <definedName name="____re10" hidden="1">{#N/A,#N/A,FALSE,"EOC YTD ACTUAL";#N/A,#N/A,FALSE,"Distributor YTD Actual";#N/A,#N/A,FALSE,"Manufacturing YTD Actual";#N/A,#N/A,FALSE,"Service YTD Actual"}</definedName>
    <definedName name="____wrn2" localSheetId="16" hidden="1">{"Bus_Plan_Sht",#N/A,FALSE,"Bus Plan Sht"}</definedName>
    <definedName name="____wrn2" hidden="1">{"Bus_Plan_Sht",#N/A,FALSE,"Bus Plan Sht"}</definedName>
    <definedName name="____wrn3" localSheetId="16" hidden="1">{"Incremental_Cashflows",#N/A,FALSE,"BP Amoco Summary";"Incremental_Economics",#N/A,FALSE,"BP Amoco Summary"}</definedName>
    <definedName name="____wrn3" hidden="1">{"Incremental_Cashflows",#N/A,FALSE,"BP Amoco Summary";"Incremental_Economics",#N/A,FALSE,"BP Amoco Summary"}</definedName>
    <definedName name="___1__123Graph_AChart_10B" hidden="1">#REF!</definedName>
    <definedName name="___10__123Graph_AChart_20C" hidden="1">#REF!</definedName>
    <definedName name="___11__123Graph_AChart_21C" hidden="1">#REF!</definedName>
    <definedName name="___12__123Graph_AChart_22C" hidden="1">#REF!</definedName>
    <definedName name="___13__123Graph_AChart_23C" hidden="1">#REF!</definedName>
    <definedName name="___14__123Graph_AChart_24C" hidden="1">#REF!</definedName>
    <definedName name="___15__123Graph_AChart_25C" hidden="1">#REF!</definedName>
    <definedName name="___16__123Graph_AChart_26C" hidden="1">#REF!</definedName>
    <definedName name="___17__123Graph_AChart_27C" hidden="1">#REF!</definedName>
    <definedName name="___18__123Graph_AChart_2A" hidden="1">#REF!</definedName>
    <definedName name="___19__123Graph_AChart_3A" hidden="1">#REF!</definedName>
    <definedName name="___2__123Graph_AChart_11B" hidden="1">#REF!</definedName>
    <definedName name="___20__123Graph_AChart_4A" hidden="1">#REF!</definedName>
    <definedName name="___21__123Graph_AChart_5A" hidden="1">#REF!</definedName>
    <definedName name="___22__123Graph_AChart_6A" hidden="1">#REF!</definedName>
    <definedName name="___23__123Graph_AChart_7A" hidden="1">#REF!</definedName>
    <definedName name="___24__123Graph_AChart_8A" hidden="1">#REF!</definedName>
    <definedName name="___25__123Graph_AChart_9A" hidden="1">#REF!</definedName>
    <definedName name="___26__123Graph_BChart_12B" hidden="1">#REF!</definedName>
    <definedName name="___27__123Graph_BChart_13B" hidden="1">#REF!</definedName>
    <definedName name="___28__123Graph_BChart_16B" hidden="1">#REF!</definedName>
    <definedName name="___29__123Graph_BChart_17B" hidden="1">#REF!</definedName>
    <definedName name="___3__123Graph_AChart_12B" hidden="1">#REF!</definedName>
    <definedName name="___30__123Graph_BChart_18B" hidden="1">#REF!</definedName>
    <definedName name="___31__123Graph_BChart_21C" hidden="1">#REF!</definedName>
    <definedName name="___32__123Graph_BChart_22C" hidden="1">#REF!</definedName>
    <definedName name="___33__123Graph_BChart_23C" hidden="1">#REF!</definedName>
    <definedName name="___34__123Graph_BChart_24C" hidden="1">#REF!</definedName>
    <definedName name="___35__123Graph_BChart_25C" hidden="1">#REF!</definedName>
    <definedName name="___36__123Graph_BChart_26C" hidden="1">#REF!</definedName>
    <definedName name="___37__123Graph_BChart_27C" hidden="1">#REF!</definedName>
    <definedName name="___38__123Graph_BChart_3A" hidden="1">#REF!</definedName>
    <definedName name="___39__123Graph_BChart_4A" hidden="1">#REF!</definedName>
    <definedName name="___4__123Graph_AChart_13B" hidden="1">#REF!</definedName>
    <definedName name="___40__123Graph_BChart_5A" hidden="1">#REF!</definedName>
    <definedName name="___41__123Graph_BChart_6A" hidden="1">#REF!</definedName>
    <definedName name="___42__123Graph_BChart_7A" hidden="1">#REF!</definedName>
    <definedName name="___43__123Graph_BChart_8A" hidden="1">#REF!</definedName>
    <definedName name="___44__123Graph_BChart_9A" hidden="1">#REF!</definedName>
    <definedName name="___45__123Graph_CChart_13B" hidden="1">#REF!</definedName>
    <definedName name="___46__123Graph_CChart_16B" hidden="1">#REF!</definedName>
    <definedName name="___47__123Graph_CChart_17B" hidden="1">#REF!</definedName>
    <definedName name="___48__123Graph_CChart_22C" hidden="1">#REF!</definedName>
    <definedName name="___49__123Graph_CChart_23C" hidden="1">#REF!</definedName>
    <definedName name="___5__123Graph_AChart_16B" hidden="1">#REF!</definedName>
    <definedName name="___50__123Graph_CChart_24C" hidden="1">#REF!</definedName>
    <definedName name="___51__123Graph_CChart_25C" hidden="1">#REF!</definedName>
    <definedName name="___52__123Graph_CChart_26C" hidden="1">#REF!</definedName>
    <definedName name="___53__123Graph_CChart_4A" hidden="1">#REF!</definedName>
    <definedName name="___54__123Graph_CChart_5A" hidden="1">#REF!</definedName>
    <definedName name="___55__123Graph_CChart_6A" hidden="1">#REF!</definedName>
    <definedName name="___56__123Graph_CChart_7A" hidden="1">#REF!</definedName>
    <definedName name="___57__123Graph_CChart_8A" hidden="1">#REF!</definedName>
    <definedName name="___58__123Graph_DChart_13B" hidden="1">#REF!</definedName>
    <definedName name="___59__123Graph_DChart_16B" hidden="1">#REF!</definedName>
    <definedName name="___6__123Graph_AChart_17B" hidden="1">#REF!</definedName>
    <definedName name="___60__123Graph_DChart_17B" hidden="1">#REF!</definedName>
    <definedName name="___61__123Graph_DChart_22C" hidden="1">#REF!</definedName>
    <definedName name="___62__123Graph_DChart_23C" hidden="1">#REF!</definedName>
    <definedName name="___63__123Graph_DChart_24C" hidden="1">#REF!</definedName>
    <definedName name="___64__123Graph_DChart_25C" hidden="1">#REF!</definedName>
    <definedName name="___65__123Graph_DChart_26C" hidden="1">#REF!</definedName>
    <definedName name="___66__123Graph_DChart_4A" hidden="1">#REF!</definedName>
    <definedName name="___67__123Graph_DChart_5A" hidden="1">#REF!</definedName>
    <definedName name="___68__123Graph_DChart_6A" hidden="1">#REF!</definedName>
    <definedName name="___69__123Graph_DChart_7A" hidden="1">#REF!</definedName>
    <definedName name="___7__123Graph_AChart_18B" hidden="1">#REF!</definedName>
    <definedName name="___70__123Graph_DChart_8A" hidden="1">#REF!</definedName>
    <definedName name="___8__123Graph_AChart_19C" hidden="1">#REF!</definedName>
    <definedName name="___9__123Graph_AChart_1A" hidden="1">#REF!</definedName>
    <definedName name="___a123" localSheetId="16" hidden="1">{"TAG1AGMS",#N/A,FALSE,"TAG 1A"}</definedName>
    <definedName name="___a123" hidden="1">{"TAG1AGMS",#N/A,FALSE,"TAG 1A"}</definedName>
    <definedName name="___a14" localSheetId="16" hidden="1">{"TAG1AGMS",#N/A,FALSE,"TAG 1A"}</definedName>
    <definedName name="___a14" hidden="1">{"TAG1AGMS",#N/A,FALSE,"TAG 1A"}</definedName>
    <definedName name="___a15" localSheetId="16" hidden="1">{"weichwaren",#N/A,FALSE,"Liste 1";"hartwaren",#N/A,FALSE,"Liste 1";"food",#N/A,FALSE,"Liste 1";"fleisch",#N/A,FALSE,"Liste 1"}</definedName>
    <definedName name="___a15" hidden="1">{"weichwaren",#N/A,FALSE,"Liste 1";"hartwaren",#N/A,FALSE,"Liste 1";"food",#N/A,FALSE,"Liste 1";"fleisch",#N/A,FALSE,"Liste 1"}</definedName>
    <definedName name="___a16" localSheetId="16" hidden="1">{"weichwaren",#N/A,FALSE,"Liste 1";"hartwaren",#N/A,FALSE,"Liste 1";"food",#N/A,FALSE,"Liste 1";"fleisch",#N/A,FALSE,"Liste 1"}</definedName>
    <definedName name="___a16" hidden="1">{"weichwaren",#N/A,FALSE,"Liste 1";"hartwaren",#N/A,FALSE,"Liste 1";"food",#N/A,FALSE,"Liste 1";"fleisch",#N/A,FALSE,"Liste 1"}</definedName>
    <definedName name="___a17" localSheetId="16" hidden="1">{"TAG1AGMS",#N/A,FALSE,"TAG 1A"}</definedName>
    <definedName name="___a17" hidden="1">{"TAG1AGMS",#N/A,FALSE,"TAG 1A"}</definedName>
    <definedName name="___a18" localSheetId="16" hidden="1">{"Tages_D",#N/A,FALSE,"Tagesbericht";"Tages_PL",#N/A,FALSE,"Tagesbericht"}</definedName>
    <definedName name="___a18" hidden="1">{"Tages_D",#N/A,FALSE,"Tagesbericht";"Tages_PL",#N/A,FALSE,"Tagesbericht"}</definedName>
    <definedName name="___a19" localSheetId="16" hidden="1">{"fleisch",#N/A,FALSE,"WG HK";"food",#N/A,FALSE,"WG HK";"hartwaren",#N/A,FALSE,"WG HK";"weichwaren",#N/A,FALSE,"WG HK"}</definedName>
    <definedName name="___a19" hidden="1">{"fleisch",#N/A,FALSE,"WG HK";"food",#N/A,FALSE,"WG HK";"hartwaren",#N/A,FALSE,"WG HK";"weichwaren",#N/A,FALSE,"WG HK"}</definedName>
    <definedName name="___a33" localSheetId="16" hidden="1">{"fleisch",#N/A,FALSE,"WG HK";"food",#N/A,FALSE,"WG HK";"hartwaren",#N/A,FALSE,"WG HK";"weichwaren",#N/A,FALSE,"WG HK"}</definedName>
    <definedName name="___a33" hidden="1">{"fleisch",#N/A,FALSE,"WG HK";"food",#N/A,FALSE,"WG HK";"hartwaren",#N/A,FALSE,"WG HK";"weichwaren",#N/A,FALSE,"WG HK"}</definedName>
    <definedName name="___a55" localSheetId="16" hidden="1">{"Tages_D",#N/A,FALSE,"Tagesbericht";"Tages_PL",#N/A,FALSE,"Tagesbericht"}</definedName>
    <definedName name="___a55" hidden="1">{"Tages_D",#N/A,FALSE,"Tagesbericht";"Tages_PL",#N/A,FALSE,"Tagesbericht"}</definedName>
    <definedName name="___a66" localSheetId="16" hidden="1">{"TAG1AGMS",#N/A,FALSE,"TAG 1A"}</definedName>
    <definedName name="___a66" hidden="1">{"TAG1AGMS",#N/A,FALSE,"TAG 1A"}</definedName>
    <definedName name="___aa22" localSheetId="16" hidden="1">{"Tages_D",#N/A,FALSE,"Tagesbericht";"Tages_PL",#N/A,FALSE,"Tagesbericht"}</definedName>
    <definedName name="___aa22" hidden="1">{"Tages_D",#N/A,FALSE,"Tagesbericht";"Tages_PL",#N/A,FALSE,"Tagesbericht"}</definedName>
    <definedName name="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s2" hidden="1">"AS2DocumentEdit"</definedName>
    <definedName name="___b18" localSheetId="16" hidden="1">{"Tages_D",#N/A,FALSE,"Tagesbericht";"Tages_PL",#N/A,FALSE,"Tagesbericht"}</definedName>
    <definedName name="___b18" hidden="1">{"Tages_D",#N/A,FALSE,"Tagesbericht";"Tages_PL",#N/A,FALSE,"Tagesbericht"}</definedName>
    <definedName name="___b19" localSheetId="16" hidden="1">{"Tages_D",#N/A,FALSE,"Tagesbericht";"Tages_PL",#N/A,FALSE,"Tagesbericht"}</definedName>
    <definedName name="___b19" hidden="1">{"Tages_D",#N/A,FALSE,"Tagesbericht";"Tages_PL",#N/A,FALSE,"Tagesbericht"}</definedName>
    <definedName name="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s1" localSheetId="16" hidden="1">{"AS",#N/A,FALSE,"Dec_BS";"LIAB",#N/A,FALSE,"Dec_BS"}</definedName>
    <definedName name="___bs1" hidden="1">{"AS",#N/A,FALSE,"Dec_BS";"LIAB",#N/A,FALSE,"Dec_BS"}</definedName>
    <definedName name="___bs2" localSheetId="16" hidden="1">{"AS",#N/A,FALSE,"Dec_BS";"LIAB",#N/A,FALSE,"Dec_BS"}</definedName>
    <definedName name="___bs2" hidden="1">{"AS",#N/A,FALSE,"Dec_BS";"LIAB",#N/A,FALSE,"Dec_BS"}</definedName>
    <definedName name="___c" localSheetId="16" hidden="1">{"weichwaren",#N/A,FALSE,"Liste 1";"hartwaren",#N/A,FALSE,"Liste 1";"food",#N/A,FALSE,"Liste 1";"fleisch",#N/A,FALSE,"Liste 1"}</definedName>
    <definedName name="___c" hidden="1">{"weichwaren",#N/A,FALSE,"Liste 1";"hartwaren",#N/A,FALSE,"Liste 1";"food",#N/A,FALSE,"Liste 1";"fleisch",#N/A,FALSE,"Liste 1"}</definedName>
    <definedName name="___cd12" localSheetId="16" hidden="1">{"Tages_D",#N/A,FALSE,"Tagesbericht";"Tages_PL",#N/A,FALSE,"Tagesbericht"}</definedName>
    <definedName name="___cd12" hidden="1">{"Tages_D",#N/A,FALSE,"Tagesbericht";"Tages_PL",#N/A,FALSE,"Tagesbericht"}</definedName>
    <definedName name="___CP0705" localSheetId="16" hidden="1">{"'Sheet1'!$A$1:$AI$34","'Sheet1'!$A$1:$AI$31","'Sheet1'!$B$2:$AM$25"}</definedName>
    <definedName name="___CP0705" hidden="1">{"'Sheet1'!$A$1:$AI$34","'Sheet1'!$A$1:$AI$31","'Sheet1'!$B$2:$AM$25"}</definedName>
    <definedName name="___cv7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e2" localSheetId="16" hidden="1">{"'Jan - March 2000'!$A$5:$J$46"}</definedName>
    <definedName name="___e2" hidden="1">{"'Jan - March 2000'!$A$5:$J$46"}</definedName>
    <definedName name="___e24" localSheetId="16" hidden="1">{"'Jan - March 2000'!$A$5:$J$46"}</definedName>
    <definedName name="___e24" hidden="1">{"'Jan - March 2000'!$A$5:$J$46"}</definedName>
    <definedName name="___e3" localSheetId="16" hidden="1">{"'Jan - March 2000'!$A$5:$J$46"}</definedName>
    <definedName name="___e3" hidden="1">{"'Jan - March 2000'!$A$5:$J$46"}</definedName>
    <definedName name="___e4" localSheetId="16" hidden="1">{"'Jan - March 2000'!$A$5:$J$46"}</definedName>
    <definedName name="___e4" hidden="1">{"'Jan - March 2000'!$A$5:$J$46"}</definedName>
    <definedName name="___e6" localSheetId="16" hidden="1">{"'Jan - March 2000'!$A$5:$J$46"}</definedName>
    <definedName name="___e6" hidden="1">{"'Jan - March 2000'!$A$5:$J$46"}</definedName>
    <definedName name="___FY03" localSheetId="16" hidden="1">{"'Sheet1'!$A$1:$AI$34","'Sheet1'!$A$1:$AI$31","'Sheet1'!$B$2:$AM$25"}</definedName>
    <definedName name="___FY03" hidden="1">{"'Sheet1'!$A$1:$AI$34","'Sheet1'!$A$1:$AI$31","'Sheet1'!$B$2:$AM$25"}</definedName>
    <definedName name="___new2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3" localSheetId="16" hidden="1">{"LBO Summary",#N/A,FALSE,"Summary"}</definedName>
    <definedName name="___new3" hidden="1">{"LBO Summary",#N/A,FALSE,"Summary"}</definedName>
    <definedName name="___new4" localSheetId="16" hidden="1">{"LBO Summary",#N/A,FALSE,"Summary"}</definedName>
    <definedName name="___new4" hidden="1">{"LBO Summary",#N/A,FALSE,"Summary"}</definedName>
    <definedName name="___new5" localSheetId="16" hidden="1">{"assumptions",#N/A,FALSE,"Scenario 1";"valuation",#N/A,FALSE,"Scenario 1"}</definedName>
    <definedName name="___new5" hidden="1">{"assumptions",#N/A,FALSE,"Scenario 1";"valuation",#N/A,FALSE,"Scenario 1"}</definedName>
    <definedName name="___new6" localSheetId="16" hidden="1">{"LBO Summary",#N/A,FALSE,"Summary"}</definedName>
    <definedName name="___new6" hidden="1">{"LBO Summary",#N/A,FALSE,"Summary"}</definedName>
    <definedName name="___new7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8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___new8" hidden="1">{"Co1statements",#N/A,FALSE,"Cmpy1";"Co2statement",#N/A,FALSE,"Cmpy2";"co1pm",#N/A,FALSE,"Co1PM";"co2PM",#N/A,FALSE,"Co2PM";"value",#N/A,FALSE,"value";"opco",#N/A,FALSE,"NewSparkle";"adjusts",#N/A,FALSE,"Adjustments"}</definedName>
    <definedName name="___R" localSheetId="16" hidden="1">{#N/A,#N/A,FALSE,"Ventes V.P. V.U.";#N/A,#N/A,FALSE,"Les Concurences";#N/A,#N/A,FALSE,"DACIA"}</definedName>
    <definedName name="___R" hidden="1">{#N/A,#N/A,FALSE,"Ventes V.P. V.U.";#N/A,#N/A,FALSE,"Les Concurences";#N/A,#N/A,FALSE,"DACIA"}</definedName>
    <definedName name="___re10" localSheetId="16" hidden="1">{#N/A,#N/A,FALSE,"EOC YTD ACTUAL";#N/A,#N/A,FALSE,"Distributor YTD Actual";#N/A,#N/A,FALSE,"Manufacturing YTD Actual";#N/A,#N/A,FALSE,"Service YTD Actual"}</definedName>
    <definedName name="___re10" hidden="1">{#N/A,#N/A,FALSE,"EOC YTD ACTUAL";#N/A,#N/A,FALSE,"Distributor YTD Actual";#N/A,#N/A,FALSE,"Manufacturing YTD Actual";#N/A,#N/A,FALSE,"Service YTD Actual"}</definedName>
    <definedName name="___s3" localSheetId="16" hidden="1">{#N/A,#N/A,FALSE,"Aging Summary";#N/A,#N/A,FALSE,"Ratio Analysis";#N/A,#N/A,FALSE,"Test 120 Day Accts";#N/A,#N/A,FALSE,"Tickmarks"}</definedName>
    <definedName name="___s3" hidden="1">{#N/A,#N/A,FALSE,"Aging Summary";#N/A,#N/A,FALSE,"Ratio Analysis";#N/A,#N/A,FALSE,"Test 120 Day Accts";#N/A,#N/A,FALSE,"Tickmarks"}</definedName>
    <definedName name="___s4" localSheetId="16" hidden="1">{#N/A,#N/A,FALSE,"Aging Summary";#N/A,#N/A,FALSE,"Ratio Analysis";#N/A,#N/A,FALSE,"Test 120 Day Accts";#N/A,#N/A,FALSE,"Tickmarks"}</definedName>
    <definedName name="___s4" hidden="1">{#N/A,#N/A,FALSE,"Aging Summary";#N/A,#N/A,FALSE,"Ratio Analysis";#N/A,#N/A,FALSE,"Test 120 Day Accts";#N/A,#N/A,FALSE,"Tickmarks"}</definedName>
    <definedName name="___thinkcell00UAAAEAAAAEAAAA42RRYgS6a0uCCtk8eYBtQw" hidden="1">#REF!</definedName>
    <definedName name="___thinkcell1KSxsRX3n0OXaEBVYefbFg" hidden="1">#REF!</definedName>
    <definedName name="___thinkcell3WAK65Z7g0SDiEQcfbE_ew" hidden="1">#REF!</definedName>
    <definedName name="___thinkcell51tmUbeviEy_MHBVfDyCnw" hidden="1">#REF!</definedName>
    <definedName name="___thinkcelldtJd9qCDZEi7AoVDm6IqAA" hidden="1">#REF!</definedName>
    <definedName name="___thinkcellGXQngBqc7UKpVNW6MyPJ5Q" hidden="1">#REF!</definedName>
    <definedName name="___thinkcelljBN9x9V2jEitCsOoNuI6PQ" hidden="1">#REF!</definedName>
    <definedName name="___thinkcellxRhl_yR64kevbNqy.6BgBQ" hidden="1">#REF!</definedName>
    <definedName name="___u18" localSheetId="16" hidden="1">{"Tages_D",#N/A,FALSE,"Tagesbericht";"Tages_PL",#N/A,FALSE,"Tagesbericht"}</definedName>
    <definedName name="___u18" hidden="1">{"Tages_D",#N/A,FALSE,"Tagesbericht";"Tages_PL",#N/A,FALSE,"Tagesbericht"}</definedName>
    <definedName name="___u20" localSheetId="16" hidden="1">{"fleisch",#N/A,FALSE,"WG HK";"food",#N/A,FALSE,"WG HK";"hartwaren",#N/A,FALSE,"WG HK";"weichwaren",#N/A,FALSE,"WG HK"}</definedName>
    <definedName name="___u20" hidden="1">{"fleisch",#N/A,FALSE,"WG HK";"food",#N/A,FALSE,"WG HK";"hartwaren",#N/A,FALSE,"WG HK";"weichwaren",#N/A,FALSE,"WG HK"}</definedName>
    <definedName name="___VB5" localSheetId="16" hidden="1">{#N/A,#N/A,FALSE,"Ventes V.P. V.U.";#N/A,#N/A,FALSE,"Les Concurences";#N/A,#N/A,FALSE,"DACIA"}</definedName>
    <definedName name="___VB5" hidden="1">{#N/A,#N/A,FALSE,"Ventes V.P. V.U.";#N/A,#N/A,FALSE,"Les Concurences";#N/A,#N/A,FALSE,"DACIA"}</definedName>
    <definedName name="___w1" localSheetId="16" hidden="1">{"weichwaren",#N/A,FALSE,"Liste 1";"hartwaren",#N/A,FALSE,"Liste 1";"food",#N/A,FALSE,"Liste 1";"fleisch",#N/A,FALSE,"Liste 1"}</definedName>
    <definedName name="___w1" hidden="1">{"weichwaren",#N/A,FALSE,"Liste 1";"hartwaren",#N/A,FALSE,"Liste 1";"food",#N/A,FALSE,"Liste 1";"fleisch",#N/A,FALSE,"Liste 1"}</definedName>
    <definedName name="___w2" localSheetId="16" hidden="1">{"TAG1AGMS",#N/A,FALSE,"TAG 1A"}</definedName>
    <definedName name="___w2" hidden="1">{"TAG1AGMS",#N/A,FALSE,"TAG 1A"}</definedName>
    <definedName name="___w3" localSheetId="16" hidden="1">{"Tages_D",#N/A,FALSE,"Tagesbericht";"Tages_PL",#N/A,FALSE,"Tagesbericht"}</definedName>
    <definedName name="___w3" hidden="1">{"Tages_D",#N/A,FALSE,"Tagesbericht";"Tages_PL",#N/A,FALSE,"Tagesbericht"}</definedName>
    <definedName name="___w4" localSheetId="16" hidden="1">{"fleisch",#N/A,FALSE,"WG HK";"food",#N/A,FALSE,"WG HK";"hartwaren",#N/A,FALSE,"WG HK";"weichwaren",#N/A,FALSE,"WG HK"}</definedName>
    <definedName name="___w4" hidden="1">{"fleisch",#N/A,FALSE,"WG HK";"food",#N/A,FALSE,"WG HK";"hartwaren",#N/A,FALSE,"WG HK";"weichwaren",#N/A,FALSE,"WG HK"}</definedName>
    <definedName name="___wrn1" localSheetId="16" hidden="1">{"Base_Economics",#N/A,FALSE,"BP Amoco Summary";"Base_MOD_CashFlows",#N/A,FALSE,"BP Amoco Summary"}</definedName>
    <definedName name="___wrn1" hidden="1">{"Base_Economics",#N/A,FALSE,"BP Amoco Summary";"Base_MOD_CashFlows",#N/A,FALSE,"BP Amoco Summary"}</definedName>
    <definedName name="___wrn2" localSheetId="16" hidden="1">{"Bus_Plan_Sht",#N/A,FALSE,"Bus Plan Sht"}</definedName>
    <definedName name="___wrn2" hidden="1">{"Bus_Plan_Sht",#N/A,FALSE,"Bus Plan Sht"}</definedName>
    <definedName name="___wrn3" localSheetId="16" hidden="1">{"Incremental_Cashflows",#N/A,FALSE,"BP Amoco Summary";"Incremental_Economics",#N/A,FALSE,"BP Amoco Summary"}</definedName>
    <definedName name="___wrn3" hidden="1">{"Incremental_Cashflows",#N/A,FALSE,"BP Amoco Summary";"Incremental_Economics",#N/A,FALSE,"BP Amoco Summary"}</definedName>
    <definedName name="___x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1" localSheetId="16" hidden="1">{"Hw_All",#N/A,FALSE,"Hollywood FF";"HwFF_Tech",#N/A,FALSE,"Hollywood FF";"HwFF_PerMille",#N/A,FALSE,"Hollywood FF";"HwFF_Pricing",#N/A,FALSE,"Hollywood FF"}</definedName>
    <definedName name="___x11" hidden="1">{"Hw_All",#N/A,FALSE,"Hollywood FF";"HwFF_Tech",#N/A,FALSE,"Hollywood FF";"HwFF_PerMille",#N/A,FALSE,"Hollywood FF";"HwFF_Pricing",#N/A,FALSE,"Hollywood FF"}</definedName>
    <definedName name="___x12" localSheetId="16" hidden="1">{"K100_All",#N/A,FALSE,"Kent 100`s";"K100_Tech",#N/A,FALSE,"Kent 100`s";"K100_Pricing",#N/A,FALSE,"Kent 100`s";"K100_PerMille",#N/A,FALSE,"Kent 100`s"}</definedName>
    <definedName name="___x12" hidden="1">{"K100_All",#N/A,FALSE,"Kent 100`s";"K100_Tech",#N/A,FALSE,"Kent 100`s";"K100_Pricing",#N/A,FALSE,"Kent 100`s";"K100_PerMille",#N/A,FALSE,"Kent 100`s"}</definedName>
    <definedName name="___x2" localSheetId="16" hidden="1">{"'Jan - March 2000'!$A$5:$J$46"}</definedName>
    <definedName name="___x2" hidden="1">{"'Jan - March 2000'!$A$5:$J$46"}</definedName>
    <definedName name="___x3" localSheetId="16" hidden="1">{"'Jan - March 2000'!$A$5:$J$46"}</definedName>
    <definedName name="___x3" hidden="1">{"'Jan - March 2000'!$A$5:$J$46"}</definedName>
    <definedName name="___x4" localSheetId="16" hidden="1">{"'Jan - March 2000'!$A$5:$J$46"}</definedName>
    <definedName name="___x4" hidden="1">{"'Jan - March 2000'!$A$5:$J$46"}</definedName>
    <definedName name="___x5" localSheetId="16" hidden="1">{"'Jan - March 2000'!$A$5:$J$46"}</definedName>
    <definedName name="___x5" hidden="1">{"'Jan - March 2000'!$A$5:$J$46"}</definedName>
    <definedName name="___x6" localSheetId="16" hidden="1">{"'Jan - March 2000'!$A$5:$J$46"}</definedName>
    <definedName name="___x6" hidden="1">{"'Jan - March 2000'!$A$5:$J$46"}</definedName>
    <definedName name="___x8" localSheetId="16" hidden="1">{"'Jan - March 2000'!$A$5:$J$46"}</definedName>
    <definedName name="___x8" hidden="1">{"'Jan - March 2000'!$A$5:$J$46"}</definedName>
    <definedName name="___x9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1__123Graph_AChart_10B" hidden="1">#REF!</definedName>
    <definedName name="__10__123Graph_AChart_20C" hidden="1">#REF!</definedName>
    <definedName name="__11__123Graph_AChart_21C" hidden="1">#REF!</definedName>
    <definedName name="__12__123Graph_AChart_22C" hidden="1">#REF!</definedName>
    <definedName name="__123Graph_A" hidden="1">#REF!</definedName>
    <definedName name="__123Graph_AGRAF2" hidden="1">#REF!</definedName>
    <definedName name="__123Graph_AGRAFIC" hidden="1">#REF!</definedName>
    <definedName name="__123Graph_AGRAFIC1" hidden="1">#REF!</definedName>
    <definedName name="__123Graph_AGRAPH1" hidden="1">#REF!</definedName>
    <definedName name="__123Graph_AGRAPH3" hidden="1">#REF!</definedName>
    <definedName name="__123Graph_AGRAPH4" hidden="1">#REF!</definedName>
    <definedName name="__123Graph_B" hidden="1">#REF!</definedName>
    <definedName name="__123Graph_BGRAPH1" hidden="1">#REF!</definedName>
    <definedName name="__123Graph_BGRAPH3" hidden="1">#REF!</definedName>
    <definedName name="__123Graph_BGRAPH4" hidden="1">#REF!</definedName>
    <definedName name="__123Graph_C" hidden="1">#REF!</definedName>
    <definedName name="__123Graph_C1" hidden="1">#REF!</definedName>
    <definedName name="__123Graph_CGRAPH3" hidden="1">#REF!</definedName>
    <definedName name="__123Graph_CGRAPH4" hidden="1">#REF!</definedName>
    <definedName name="__123Graph_D" hidden="1">#REF!</definedName>
    <definedName name="__123Graph_D1" hidden="1">#REF!</definedName>
    <definedName name="__123Graph_DGRAPH4" hidden="1">#REF!</definedName>
    <definedName name="__123Graph_E" hidden="1">#REF!</definedName>
    <definedName name="__123Graph_EGRAPH4" hidden="1">#REF!</definedName>
    <definedName name="__123Graph_F" hidden="1">#REF!</definedName>
    <definedName name="__123Graph_FGRAPH4" hidden="1">#REF!</definedName>
    <definedName name="__123Graph_LBL_A" hidden="1">#REF!</definedName>
    <definedName name="__123Graph_LBL_AGRAF2" hidden="1">#REF!</definedName>
    <definedName name="__123Graph_LBL_AGRAFIC" hidden="1">#REF!</definedName>
    <definedName name="__123Graph_LBL_AGRAFIC1" hidden="1">#REF!</definedName>
    <definedName name="__123Graph_LBL_AGraph1" hidden="1">#REF!</definedName>
    <definedName name="__123Graph_LBL_AGRAPH3" hidden="1">#REF!</definedName>
    <definedName name="__123Graph_LBL_AGRAPH4" hidden="1">#REF!</definedName>
    <definedName name="__123Graph_LBL_B" hidden="1">#REF!</definedName>
    <definedName name="__123Graph_LBL_BGraph1" hidden="1">#REF!</definedName>
    <definedName name="__123Graph_LBL_BGRAPH3" hidden="1">#REF!</definedName>
    <definedName name="__123Graph_LBL_BGRAPH4" hidden="1">#REF!</definedName>
    <definedName name="__123Graph_LBL_CGRAPH3" hidden="1">#REF!</definedName>
    <definedName name="__123Graph_LBL_CGRAPH4" hidden="1">#REF!</definedName>
    <definedName name="__123Graph_LBL_DGRAPH4" hidden="1">#REF!</definedName>
    <definedName name="__123Graph_LBL_EGRAPH4" hidden="1">#REF!</definedName>
    <definedName name="__123Graph_LBL_FGRAPH4" hidden="1">#REF!</definedName>
    <definedName name="__123Graph_X" hidden="1">#REF!</definedName>
    <definedName name="__123Graph_XGRAF2" hidden="1">#REF!</definedName>
    <definedName name="__123Graph_XGRAFIC" hidden="1">#REF!</definedName>
    <definedName name="__123Graph_XGRAFIC1" hidden="1">#REF!</definedName>
    <definedName name="__123Graph_XGRAPH4" hidden="1">#REF!</definedName>
    <definedName name="__13__123Graph_AChart_23C" hidden="1">#REF!</definedName>
    <definedName name="__14__123Graph_AChart_24C" hidden="1">#REF!</definedName>
    <definedName name="__15__123Graph_AChart_25C" hidden="1">#REF!</definedName>
    <definedName name="__16__123Graph_AChart_26C" hidden="1">#REF!</definedName>
    <definedName name="__17__123Graph_AChart_27C" hidden="1">#REF!</definedName>
    <definedName name="__18__123Graph_AChart_2A" hidden="1">#REF!</definedName>
    <definedName name="__19__123Graph_AChart_3A" hidden="1">#REF!</definedName>
    <definedName name="__2__123Graph_AChart_11B" hidden="1">#REF!</definedName>
    <definedName name="__20__123Graph_AChart_4A" hidden="1">#REF!</definedName>
    <definedName name="__21__123Graph_AChart_5A" hidden="1">#REF!</definedName>
    <definedName name="__22__123Graph_AChart_6A" hidden="1">#REF!</definedName>
    <definedName name="__23__123Graph_AChart_7A" hidden="1">#REF!</definedName>
    <definedName name="__24__123Graph_AChart_8A" hidden="1">#REF!</definedName>
    <definedName name="__25__123Graph_AChart_9A" hidden="1">#REF!</definedName>
    <definedName name="__26__123Graph_BChart_12B" hidden="1">#REF!</definedName>
    <definedName name="__27__123Graph_BChart_13B" hidden="1">#REF!</definedName>
    <definedName name="__28__123Graph_BChart_16B" hidden="1">#REF!</definedName>
    <definedName name="__29__123Graph_BChart_17B" hidden="1">#REF!</definedName>
    <definedName name="__3__123Graph_AChart_12B" hidden="1">#REF!</definedName>
    <definedName name="__30__123Graph_BChart_18B" hidden="1">#REF!</definedName>
    <definedName name="__31__123Graph_BChart_21C" hidden="1">#REF!</definedName>
    <definedName name="__32__123Graph_BChart_22C" hidden="1">#REF!</definedName>
    <definedName name="__33__123Graph_BChart_23C" hidden="1">#REF!</definedName>
    <definedName name="__34__123Graph_BChart_24C" hidden="1">#REF!</definedName>
    <definedName name="__35__123Graph_BChart_25C" hidden="1">#REF!</definedName>
    <definedName name="__36__123Graph_BChart_26C" hidden="1">#REF!</definedName>
    <definedName name="__37__123Graph_BChart_27C" hidden="1">#REF!</definedName>
    <definedName name="__38__123Graph_BChart_3A" hidden="1">#REF!</definedName>
    <definedName name="__39__123Graph_BChart_4A" hidden="1">#REF!</definedName>
    <definedName name="__4__123Graph_AChart_13B" hidden="1">#REF!</definedName>
    <definedName name="__40__123Graph_BChart_5A" hidden="1">#REF!</definedName>
    <definedName name="__41__123Graph_BChart_6A" hidden="1">#REF!</definedName>
    <definedName name="__42__123Graph_BChart_7A" hidden="1">#REF!</definedName>
    <definedName name="__43__123Graph_BChart_8A" hidden="1">#REF!</definedName>
    <definedName name="__44__123Graph_BChart_9A" hidden="1">#REF!</definedName>
    <definedName name="__45__123Graph_CChart_13B" hidden="1">#REF!</definedName>
    <definedName name="__46__123Graph_CChart_16B" hidden="1">#REF!</definedName>
    <definedName name="__47__123Graph_CChart_17B" hidden="1">#REF!</definedName>
    <definedName name="__48__123Graph_CChart_22C" hidden="1">#REF!</definedName>
    <definedName name="__49__123Graph_CChart_23C" hidden="1">#REF!</definedName>
    <definedName name="__5__123Graph_AChart_16B" hidden="1">#REF!</definedName>
    <definedName name="__50__123Graph_CChart_24C" hidden="1">#REF!</definedName>
    <definedName name="__51__123Graph_CChart_25C" hidden="1">#REF!</definedName>
    <definedName name="__52__123Graph_CChart_26C" hidden="1">#REF!</definedName>
    <definedName name="__53__123Graph_CChart_4A" hidden="1">#REF!</definedName>
    <definedName name="__54__123Graph_CChart_5A" hidden="1">#REF!</definedName>
    <definedName name="__55__123Graph_CChart_6A" hidden="1">#REF!</definedName>
    <definedName name="__56__123Graph_CChart_7A" hidden="1">#REF!</definedName>
    <definedName name="__57__123Graph_CChart_8A" hidden="1">#REF!</definedName>
    <definedName name="__58__123Graph_DChart_13B" hidden="1">#REF!</definedName>
    <definedName name="__59__123Graph_DChart_16B" hidden="1">#REF!</definedName>
    <definedName name="__6__123Graph_AChart_17B" hidden="1">#REF!</definedName>
    <definedName name="__6__123Graph_ACHART_4" hidden="1">#REF!</definedName>
    <definedName name="__60__123Graph_DChart_17B" hidden="1">#REF!</definedName>
    <definedName name="__61__123Graph_DChart_22C" hidden="1">#REF!</definedName>
    <definedName name="__62__123Graph_DChart_23C" hidden="1">#REF!</definedName>
    <definedName name="__63__123Graph_DChart_24C" hidden="1">#REF!</definedName>
    <definedName name="__64__123Graph_DChart_25C" hidden="1">#REF!</definedName>
    <definedName name="__65__123Graph_DChart_26C" hidden="1">#REF!</definedName>
    <definedName name="__66__123Graph_DChart_4A" hidden="1">#REF!</definedName>
    <definedName name="__67__123Graph_DChart_5A" hidden="1">#REF!</definedName>
    <definedName name="__68__123Graph_DChart_6A" hidden="1">#REF!</definedName>
    <definedName name="__69__123Graph_DChart_7A" hidden="1">#REF!</definedName>
    <definedName name="__7__123Graph_AChart_18B" hidden="1">#REF!</definedName>
    <definedName name="__70__123Graph_DChart_8A" hidden="1">#REF!</definedName>
    <definedName name="__8__123Graph_AChart_19C" hidden="1">#REF!</definedName>
    <definedName name="__9__123Graph_AChart_1A" hidden="1">#REF!</definedName>
    <definedName name="__a123" localSheetId="16" hidden="1">{"TAG1AGMS",#N/A,FALSE,"TAG 1A"}</definedName>
    <definedName name="__a123" hidden="1">{"TAG1AGMS",#N/A,FALSE,"TAG 1A"}</definedName>
    <definedName name="__a14" localSheetId="16" hidden="1">{"TAG1AGMS",#N/A,FALSE,"TAG 1A"}</definedName>
    <definedName name="__a14" hidden="1">{"TAG1AGMS",#N/A,FALSE,"TAG 1A"}</definedName>
    <definedName name="__a15" localSheetId="16" hidden="1">{"weichwaren",#N/A,FALSE,"Liste 1";"hartwaren",#N/A,FALSE,"Liste 1";"food",#N/A,FALSE,"Liste 1";"fleisch",#N/A,FALSE,"Liste 1"}</definedName>
    <definedName name="__a15" hidden="1">{"weichwaren",#N/A,FALSE,"Liste 1";"hartwaren",#N/A,FALSE,"Liste 1";"food",#N/A,FALSE,"Liste 1";"fleisch",#N/A,FALSE,"Liste 1"}</definedName>
    <definedName name="__a16" localSheetId="16" hidden="1">{"weichwaren",#N/A,FALSE,"Liste 1";"hartwaren",#N/A,FALSE,"Liste 1";"food",#N/A,FALSE,"Liste 1";"fleisch",#N/A,FALSE,"Liste 1"}</definedName>
    <definedName name="__a16" hidden="1">{"weichwaren",#N/A,FALSE,"Liste 1";"hartwaren",#N/A,FALSE,"Liste 1";"food",#N/A,FALSE,"Liste 1";"fleisch",#N/A,FALSE,"Liste 1"}</definedName>
    <definedName name="__a17" localSheetId="16" hidden="1">{"TAG1AGMS",#N/A,FALSE,"TAG 1A"}</definedName>
    <definedName name="__a17" hidden="1">{"TAG1AGMS",#N/A,FALSE,"TAG 1A"}</definedName>
    <definedName name="__a18" localSheetId="16" hidden="1">{"Tages_D",#N/A,FALSE,"Tagesbericht";"Tages_PL",#N/A,FALSE,"Tagesbericht"}</definedName>
    <definedName name="__a18" hidden="1">{"Tages_D",#N/A,FALSE,"Tagesbericht";"Tages_PL",#N/A,FALSE,"Tagesbericht"}</definedName>
    <definedName name="__a19" localSheetId="16" hidden="1">{"fleisch",#N/A,FALSE,"WG HK";"food",#N/A,FALSE,"WG HK";"hartwaren",#N/A,FALSE,"WG HK";"weichwaren",#N/A,FALSE,"WG HK"}</definedName>
    <definedName name="__a19" hidden="1">{"fleisch",#N/A,FALSE,"WG HK";"food",#N/A,FALSE,"WG HK";"hartwaren",#N/A,FALSE,"WG HK";"weichwaren",#N/A,FALSE,"WG HK"}</definedName>
    <definedName name="__a33" localSheetId="16" hidden="1">{"fleisch",#N/A,FALSE,"WG HK";"food",#N/A,FALSE,"WG HK";"hartwaren",#N/A,FALSE,"WG HK";"weichwaren",#N/A,FALSE,"WG HK"}</definedName>
    <definedName name="__a33" hidden="1">{"fleisch",#N/A,FALSE,"WG HK";"food",#N/A,FALSE,"WG HK";"hartwaren",#N/A,FALSE,"WG HK";"weichwaren",#N/A,FALSE,"WG HK"}</definedName>
    <definedName name="__a55" localSheetId="16" hidden="1">{"Tages_D",#N/A,FALSE,"Tagesbericht";"Tages_PL",#N/A,FALSE,"Tagesbericht"}</definedName>
    <definedName name="__a55" hidden="1">{"Tages_D",#N/A,FALSE,"Tagesbericht";"Tages_PL",#N/A,FALSE,"Tagesbericht"}</definedName>
    <definedName name="__a66" localSheetId="16" hidden="1">{"TAG1AGMS",#N/A,FALSE,"TAG 1A"}</definedName>
    <definedName name="__a66" hidden="1">{"TAG1AGMS",#N/A,FALSE,"TAG 1A"}</definedName>
    <definedName name="__aa22" localSheetId="16" hidden="1">{"Tages_D",#N/A,FALSE,"Tagesbericht";"Tages_PL",#N/A,FALSE,"Tagesbericht"}</definedName>
    <definedName name="__aa22" hidden="1">{"Tages_D",#N/A,FALSE,"Tagesbericht";"Tages_PL",#N/A,FALSE,"Tagesbericht"}</definedName>
    <definedName name="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s2" hidden="1">"AS2DocumentEdit"</definedName>
    <definedName name="__b16" localSheetId="16" hidden="1">{"weichwaren",#N/A,FALSE,"Liste 1";"hartwaren",#N/A,FALSE,"Liste 1";"food",#N/A,FALSE,"Liste 1";"fleisch",#N/A,FALSE,"Liste 1"}</definedName>
    <definedName name="__b16" hidden="1">{"weichwaren",#N/A,FALSE,"Liste 1";"hartwaren",#N/A,FALSE,"Liste 1";"food",#N/A,FALSE,"Liste 1";"fleisch",#N/A,FALSE,"Liste 1"}</definedName>
    <definedName name="__b18" localSheetId="16" hidden="1">{"Tages_D",#N/A,FALSE,"Tagesbericht";"Tages_PL",#N/A,FALSE,"Tagesbericht"}</definedName>
    <definedName name="__b18" hidden="1">{"Tages_D",#N/A,FALSE,"Tagesbericht";"Tages_PL",#N/A,FALSE,"Tagesbericht"}</definedName>
    <definedName name="__b19" localSheetId="16" hidden="1">{"Tages_D",#N/A,FALSE,"Tagesbericht";"Tages_PL",#N/A,FALSE,"Tagesbericht"}</definedName>
    <definedName name="__b19" hidden="1">{"Tages_D",#N/A,FALSE,"Tagesbericht";"Tages_PL",#N/A,FALSE,"Tagesbericht"}</definedName>
    <definedName name="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s1" localSheetId="16" hidden="1">{"AS",#N/A,FALSE,"Dec_BS";"LIAB",#N/A,FALSE,"Dec_BS"}</definedName>
    <definedName name="__bs1" hidden="1">{"AS",#N/A,FALSE,"Dec_BS";"LIAB",#N/A,FALSE,"Dec_BS"}</definedName>
    <definedName name="__bs2" localSheetId="16" hidden="1">{"AS",#N/A,FALSE,"Dec_BS";"LIAB",#N/A,FALSE,"Dec_BS"}</definedName>
    <definedName name="__bs2" hidden="1">{"AS",#N/A,FALSE,"Dec_BS";"LIAB",#N/A,FALSE,"Dec_BS"}</definedName>
    <definedName name="__bum1" localSheetId="16" hidden="1">{#N/A,#N/A,TRUE,"5.2 LIVRARI (TROL)-BURO"}</definedName>
    <definedName name="__bum1" hidden="1">{#N/A,#N/A,TRUE,"5.2 LIVRARI (TROL)-BURO"}</definedName>
    <definedName name="__cd12" localSheetId="16" hidden="1">{"Tages_D",#N/A,FALSE,"Tagesbericht";"Tages_PL",#N/A,FALSE,"Tagesbericht"}</definedName>
    <definedName name="__cd12" hidden="1">{"Tages_D",#N/A,FALSE,"Tagesbericht";"Tages_PL",#N/A,FALSE,"Tagesbericht"}</definedName>
    <definedName name="__CP0705" localSheetId="16" hidden="1">{"'Sheet1'!$A$1:$AI$34","'Sheet1'!$A$1:$AI$31","'Sheet1'!$B$2:$AM$25"}</definedName>
    <definedName name="__CP0705" hidden="1">{"'Sheet1'!$A$1:$AI$34","'Sheet1'!$A$1:$AI$31","'Sheet1'!$B$2:$AM$25"}</definedName>
    <definedName name="__cv7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FDS_HYPERLINK_TOGGLE_STATE__" hidden="1">"ON"</definedName>
    <definedName name="__feb2" localSheetId="16" hidden="1">{"LBO Summary",#N/A,FALSE,"Summary"}</definedName>
    <definedName name="__feb2" hidden="1">{"LBO Summary",#N/A,FALSE,"Summary"}</definedName>
    <definedName name="__FY03" localSheetId="16" hidden="1">{"'Sheet1'!$A$1:$AI$34","'Sheet1'!$A$1:$AI$31","'Sheet1'!$B$2:$AM$25"}</definedName>
    <definedName name="__FY03" hidden="1">{"'Sheet1'!$A$1:$AI$34","'Sheet1'!$A$1:$AI$31","'Sheet1'!$B$2:$AM$25"}</definedName>
    <definedName name="__IntlFixup" hidden="1">TRUE</definedName>
    <definedName name="__IntlFixupTable" localSheetId="16" hidden="1">#REF!</definedName>
    <definedName name="__IntlFixupTable" hidden="1">#REF!</definedName>
    <definedName name="__new2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3" localSheetId="16" hidden="1">{"LBO Summary",#N/A,FALSE,"Summary"}</definedName>
    <definedName name="__new3" hidden="1">{"LBO Summary",#N/A,FALSE,"Summary"}</definedName>
    <definedName name="__new4" localSheetId="16" hidden="1">{"LBO Summary",#N/A,FALSE,"Summary"}</definedName>
    <definedName name="__new4" hidden="1">{"LBO Summary",#N/A,FALSE,"Summary"}</definedName>
    <definedName name="__new5" localSheetId="16" hidden="1">{"assumptions",#N/A,FALSE,"Scenario 1";"valuation",#N/A,FALSE,"Scenario 1"}</definedName>
    <definedName name="__new5" hidden="1">{"assumptions",#N/A,FALSE,"Scenario 1";"valuation",#N/A,FALSE,"Scenario 1"}</definedName>
    <definedName name="__new6" localSheetId="16" hidden="1">{"LBO Summary",#N/A,FALSE,"Summary"}</definedName>
    <definedName name="__new6" hidden="1">{"LBO Summary",#N/A,FALSE,"Summary"}</definedName>
    <definedName name="__new7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8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__new8" hidden="1">{"Co1statements",#N/A,FALSE,"Cmpy1";"Co2statement",#N/A,FALSE,"Cmpy2";"co1pm",#N/A,FALSE,"Co1PM";"co2PM",#N/A,FALSE,"Co2PM";"value",#N/A,FALSE,"value";"opco",#N/A,FALSE,"NewSparkle";"adjusts",#N/A,FALSE,"Adjustments"}</definedName>
    <definedName name="__pd10" localSheetId="16" hidden="1">{"'Summary'!$A$1:$J$46"}</definedName>
    <definedName name="__pd10" hidden="1">{"'Summary'!$A$1:$J$46"}</definedName>
    <definedName name="__PD11" localSheetId="16" hidden="1">{"'Summary'!$A$1:$J$46"}</definedName>
    <definedName name="__PD11" hidden="1">{"'Summary'!$A$1:$J$46"}</definedName>
    <definedName name="__R" localSheetId="16" hidden="1">{#N/A,#N/A,FALSE,"Ventes V.P. V.U.";#N/A,#N/A,FALSE,"Les Concurences";#N/A,#N/A,FALSE,"DACIA"}</definedName>
    <definedName name="__R" hidden="1">{#N/A,#N/A,FALSE,"Ventes V.P. V.U.";#N/A,#N/A,FALSE,"Les Concurences";#N/A,#N/A,FALSE,"DACIA"}</definedName>
    <definedName name="__re10" localSheetId="16" hidden="1">{#N/A,#N/A,FALSE,"EOC YTD ACTUAL";#N/A,#N/A,FALSE,"Distributor YTD Actual";#N/A,#N/A,FALSE,"Manufacturing YTD Actual";#N/A,#N/A,FALSE,"Service YTD Actual"}</definedName>
    <definedName name="__re10" hidden="1">{#N/A,#N/A,FALSE,"EOC YTD ACTUAL";#N/A,#N/A,FALSE,"Distributor YTD Actual";#N/A,#N/A,FALSE,"Manufacturing YTD Actual";#N/A,#N/A,FALSE,"Service YTD Actual"}</definedName>
    <definedName name="__s3" localSheetId="16" hidden="1">{#N/A,#N/A,FALSE,"Aging Summary";#N/A,#N/A,FALSE,"Ratio Analysis";#N/A,#N/A,FALSE,"Test 120 Day Accts";#N/A,#N/A,FALSE,"Tickmarks"}</definedName>
    <definedName name="__s3" hidden="1">{#N/A,#N/A,FALSE,"Aging Summary";#N/A,#N/A,FALSE,"Ratio Analysis";#N/A,#N/A,FALSE,"Test 120 Day Accts";#N/A,#N/A,FALSE,"Tickmarks"}</definedName>
    <definedName name="__s4" localSheetId="16" hidden="1">{#N/A,#N/A,FALSE,"Aging Summary";#N/A,#N/A,FALSE,"Ratio Analysis";#N/A,#N/A,FALSE,"Test 120 Day Accts";#N/A,#N/A,FALSE,"Tickmarks"}</definedName>
    <definedName name="__s4" hidden="1">{#N/A,#N/A,FALSE,"Aging Summary";#N/A,#N/A,FALSE,"Ratio Analysis";#N/A,#N/A,FALSE,"Test 120 Day Accts";#N/A,#N/A,FALSE,"Tickmarks"}</definedName>
    <definedName name="__SD30" localSheetId="16" hidden="1">{"'Summary'!$A$1:$J$46"}</definedName>
    <definedName name="__SD30" hidden="1">{"'Summary'!$A$1:$J$46"}</definedName>
    <definedName name="__u18" localSheetId="16" hidden="1">{"Tages_D",#N/A,FALSE,"Tagesbericht";"Tages_PL",#N/A,FALSE,"Tagesbericht"}</definedName>
    <definedName name="__u18" hidden="1">{"Tages_D",#N/A,FALSE,"Tagesbericht";"Tages_PL",#N/A,FALSE,"Tagesbericht"}</definedName>
    <definedName name="__u20" localSheetId="16" hidden="1">{"fleisch",#N/A,FALSE,"WG HK";"food",#N/A,FALSE,"WG HK";"hartwaren",#N/A,FALSE,"WG HK";"weichwaren",#N/A,FALSE,"WG HK"}</definedName>
    <definedName name="__u20" hidden="1">{"fleisch",#N/A,FALSE,"WG HK";"food",#N/A,FALSE,"WG HK";"hartwaren",#N/A,FALSE,"WG HK";"weichwaren",#N/A,FALSE,"WG HK"}</definedName>
    <definedName name="__VB5" localSheetId="16" hidden="1">{#N/A,#N/A,FALSE,"Ventes V.P. V.U.";#N/A,#N/A,FALSE,"Les Concurences";#N/A,#N/A,FALSE,"DACIA"}</definedName>
    <definedName name="__VB5" hidden="1">{#N/A,#N/A,FALSE,"Ventes V.P. V.U.";#N/A,#N/A,FALSE,"Les Concurences";#N/A,#N/A,FALSE,"DACIA"}</definedName>
    <definedName name="__wrn1" localSheetId="16" hidden="1">{"Base_Economics",#N/A,FALSE,"BP Amoco Summary";"Base_MOD_CashFlows",#N/A,FALSE,"BP Amoco Summary"}</definedName>
    <definedName name="__wrn1" hidden="1">{"Base_Economics",#N/A,FALSE,"BP Amoco Summary";"Base_MOD_CashFlows",#N/A,FALSE,"BP Amoco Summary"}</definedName>
    <definedName name="__wrn2" localSheetId="16" hidden="1">{"Bus_Plan_Sht",#N/A,FALSE,"Bus Plan Sht"}</definedName>
    <definedName name="__wrn2" hidden="1">{"Bus_Plan_Sht",#N/A,FALSE,"Bus Plan Sht"}</definedName>
    <definedName name="__wrn3" localSheetId="16" hidden="1">{"Incremental_Cashflows",#N/A,FALSE,"BP Amoco Summary";"Incremental_Economics",#N/A,FALSE,"BP Amoco Summary"}</definedName>
    <definedName name="__wrn3" hidden="1">{"Incremental_Cashflows",#N/A,FALSE,"BP Amoco Summary";"Incremental_Economics",#N/A,FALSE,"BP Amoco Summary"}</definedName>
    <definedName name="__x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1" localSheetId="16" hidden="1">{"Hw_All",#N/A,FALSE,"Hollywood FF";"HwFF_Tech",#N/A,FALSE,"Hollywood FF";"HwFF_PerMille",#N/A,FALSE,"Hollywood FF";"HwFF_Pricing",#N/A,FALSE,"Hollywood FF"}</definedName>
    <definedName name="__x11" hidden="1">{"Hw_All",#N/A,FALSE,"Hollywood FF";"HwFF_Tech",#N/A,FALSE,"Hollywood FF";"HwFF_PerMille",#N/A,FALSE,"Hollywood FF";"HwFF_Pricing",#N/A,FALSE,"Hollywood FF"}</definedName>
    <definedName name="__x12" localSheetId="16" hidden="1">{"K100_All",#N/A,FALSE,"Kent 100`s";"K100_Tech",#N/A,FALSE,"Kent 100`s";"K100_Pricing",#N/A,FALSE,"Kent 100`s";"K100_PerMille",#N/A,FALSE,"Kent 100`s"}</definedName>
    <definedName name="__x12" hidden="1">{"K100_All",#N/A,FALSE,"Kent 100`s";"K100_Tech",#N/A,FALSE,"Kent 100`s";"K100_Pricing",#N/A,FALSE,"Kent 100`s";"K100_PerMille",#N/A,FALSE,"Kent 100`s"}</definedName>
    <definedName name="__x9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lfn.BAHTTEXT" hidden="1">#NAME?</definedName>
    <definedName name="__xlfn.IFERROR" hidden="1">#NAME?</definedName>
    <definedName name="__xlfn.SUMIFS" hidden="1">#NAME?</definedName>
    <definedName name="__y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__123Graph_AChart_10B" hidden="1">#REF!</definedName>
    <definedName name="_1__123Graph_ACHART_2" hidden="1">#REF!</definedName>
    <definedName name="_1__123Graph_ACHART_4" hidden="1">#REF!</definedName>
    <definedName name="_1_02_FooterType" hidden="1">"INTERNAL"</definedName>
    <definedName name="_10__123Graph_AChart_20C" hidden="1">#REF!</definedName>
    <definedName name="_10__123Graph_BCHART_2" hidden="1">#REF!</definedName>
    <definedName name="_10__123Graph_BCHART_4" hidden="1">#REF!</definedName>
    <definedName name="_10__123Graph_BCHART_5" hidden="1">#REF!</definedName>
    <definedName name="_10__123Graph_CCHART_1" hidden="1">#REF!</definedName>
    <definedName name="_10__123Graph_CCHART_3" hidden="1">#REF!</definedName>
    <definedName name="_10__123Graph_XCHART_3" hidden="1">#REF!</definedName>
    <definedName name="_11__123Graph_AChart_21C" hidden="1">#REF!</definedName>
    <definedName name="_11__123Graph_BCHART_2" hidden="1">#REF!</definedName>
    <definedName name="_11__123Graph_BCHART_5" hidden="1">#REF!</definedName>
    <definedName name="_11__123Graph_CCHART_1" hidden="1">#REF!</definedName>
    <definedName name="_11__123Graph_CCHART_3" hidden="1">#REF!</definedName>
    <definedName name="_11__123Graph_DCHART_1" hidden="1">#REF!</definedName>
    <definedName name="_12" localSheetId="16" hidden="1">{"AS",#N/A,FALSE,"Dec_BS_Fnl";"LIAB",#N/A,FALSE,"Dec_BS_Fnl"}</definedName>
    <definedName name="_12" hidden="1">{"AS",#N/A,FALSE,"Dec_BS_Fnl";"LIAB",#N/A,FALSE,"Dec_BS_Fnl"}</definedName>
    <definedName name="_12__123Graph_AChart_22C" localSheetId="16" hidden="1">#REF!</definedName>
    <definedName name="_12__123Graph_AChart_22C" hidden="1">#REF!</definedName>
    <definedName name="_12__123Graph_BCHART_3" localSheetId="16" hidden="1">#REF!</definedName>
    <definedName name="_12__123Graph_BCHART_3" hidden="1">#REF!</definedName>
    <definedName name="_12__123Graph_CCHART_1" localSheetId="16" hidden="1">#REF!</definedName>
    <definedName name="_12__123Graph_CCHART_1" hidden="1">#REF!</definedName>
    <definedName name="_12__123Graph_CCHART_3" hidden="1">#REF!</definedName>
    <definedName name="_12__123Graph_DCHART_1" hidden="1">#REF!</definedName>
    <definedName name="_12__123Graph_DCHART_3" hidden="1">#REF!</definedName>
    <definedName name="_1211434" localSheetId="16" hidden="1">{"AS",#N/A,FALSE,"Dec_BS";"LIAB",#N/A,FALSE,"Dec_BS"}</definedName>
    <definedName name="_1211434" hidden="1">{"AS",#N/A,FALSE,"Dec_BS";"LIAB",#N/A,FALSE,"Dec_BS"}</definedName>
    <definedName name="_13__123Graph_AChart_23C" localSheetId="16" hidden="1">#REF!</definedName>
    <definedName name="_13__123Graph_AChart_23C" hidden="1">#REF!</definedName>
    <definedName name="_13__123Graph_BCHART_3" localSheetId="16" hidden="1">#REF!</definedName>
    <definedName name="_13__123Graph_BCHART_3" hidden="1">#REF!</definedName>
    <definedName name="_13__123Graph_CCHART_3" localSheetId="16" hidden="1">#REF!</definedName>
    <definedName name="_13__123Graph_CCHART_3" hidden="1">#REF!</definedName>
    <definedName name="_13__123Graph_DCHART_1" hidden="1">#REF!</definedName>
    <definedName name="_13__123Graph_DCHART_3" hidden="1">#REF!</definedName>
    <definedName name="_13__123Graph_ECHART_3" hidden="1">#REF!</definedName>
    <definedName name="_14__123Graph_AChart_24C" hidden="1">#REF!</definedName>
    <definedName name="_14__123Graph_BCHART_4" hidden="1">#REF!</definedName>
    <definedName name="_14__123Graph_DCHART_1" hidden="1">#REF!</definedName>
    <definedName name="_14__123Graph_DCHART_3" hidden="1">#REF!</definedName>
    <definedName name="_14__123Graph_ECHART_3" hidden="1">#REF!</definedName>
    <definedName name="_14__123Graph_XCHART_2" hidden="1">#REF!</definedName>
    <definedName name="_15__123Graph_AChart_25C" hidden="1">#REF!</definedName>
    <definedName name="_15__123Graph_BCHART_4" hidden="1">#REF!</definedName>
    <definedName name="_15__123Graph_DCHART_3" hidden="1">#REF!</definedName>
    <definedName name="_15__123Graph_ECHART_3" hidden="1">#REF!</definedName>
    <definedName name="_15__123Graph_XCHART_2" hidden="1">#REF!</definedName>
    <definedName name="_15__123Graph_XCHART_3" hidden="1">#REF!</definedName>
    <definedName name="_15__123Graph_XCHART_4" hidden="1">#REF!</definedName>
    <definedName name="_16__123Graph_AChart_26C" hidden="1">#REF!</definedName>
    <definedName name="_16__123Graph_BCHART_5" hidden="1">#REF!</definedName>
    <definedName name="_16__123Graph_ECHART_3" hidden="1">#REF!</definedName>
    <definedName name="_16__123Graph_XCHART_2" hidden="1">#REF!</definedName>
    <definedName name="_16__123Graph_XCHART_3" hidden="1">#REF!</definedName>
    <definedName name="_16__123Graph_XCHART_4" hidden="1">#REF!</definedName>
    <definedName name="_17__123Graph_AChart_27C" hidden="1">#REF!</definedName>
    <definedName name="_17__123Graph_BCHART_5" hidden="1">#REF!</definedName>
    <definedName name="_17__123Graph_XCHART_2" hidden="1">#REF!</definedName>
    <definedName name="_17__123Graph_XCHART_3" hidden="1">#REF!</definedName>
    <definedName name="_17__123Graph_XCHART_4" hidden="1">#REF!</definedName>
    <definedName name="_17__123Graph_XCHART_5" hidden="1">#REF!</definedName>
    <definedName name="_18__123Graph_AChart_2A" hidden="1">#REF!</definedName>
    <definedName name="_18__123Graph_CCHART_1" hidden="1">#REF!</definedName>
    <definedName name="_18__123Graph_XCHART_3" hidden="1">#REF!</definedName>
    <definedName name="_18__123Graph_XCHART_4" hidden="1">#REF!</definedName>
    <definedName name="_18__123Graph_XCHART_5" hidden="1">#REF!</definedName>
    <definedName name="_19__123Graph_AChart_3A" hidden="1">#REF!</definedName>
    <definedName name="_19__123Graph_CCHART_1" hidden="1">#REF!</definedName>
    <definedName name="_19__123Graph_XCHART_4" hidden="1">#REF!</definedName>
    <definedName name="_19__123Graph_XCHART_5" hidden="1">#REF!</definedName>
    <definedName name="_2__123Graph_AChart_11B" hidden="1">#REF!</definedName>
    <definedName name="_2__123Graph_ACHART_2" hidden="1">#REF!</definedName>
    <definedName name="_2__123Graph_ACHART_3" hidden="1">#REF!</definedName>
    <definedName name="_2__123Graph_XCHART_3" hidden="1">#REF!</definedName>
    <definedName name="_2_03_FooterType" hidden="1">"INTERNAL"</definedName>
    <definedName name="_20__123Graph_AChart_4A" hidden="1">#REF!</definedName>
    <definedName name="_20__123Graph_CCHART_3" hidden="1">#REF!</definedName>
    <definedName name="_20__123Graph_XCHART_5" hidden="1">#REF!</definedName>
    <definedName name="_21__123Graph_AChart_5A" hidden="1">#REF!</definedName>
    <definedName name="_21__123Graph_CCHART_3" hidden="1">#REF!</definedName>
    <definedName name="_22__123Graph_AChart_6A" hidden="1">#REF!</definedName>
    <definedName name="_22__123Graph_DCHART_1" hidden="1">#REF!</definedName>
    <definedName name="_23__123Graph_AChart_7A" hidden="1">#REF!</definedName>
    <definedName name="_23__123Graph_DCHART_1" hidden="1">#REF!</definedName>
    <definedName name="_24__123Graph_AChart_8A" hidden="1">#REF!</definedName>
    <definedName name="_24__123Graph_DCHART_3" hidden="1">#REF!</definedName>
    <definedName name="_25__123Graph_AChart_9A" hidden="1">#REF!</definedName>
    <definedName name="_25__123Graph_DCHART_3" hidden="1">#REF!</definedName>
    <definedName name="_26__123Graph_BChart_12B" hidden="1">#REF!</definedName>
    <definedName name="_26__123Graph_ECHART_3" hidden="1">#REF!</definedName>
    <definedName name="_27__123Graph_BChart_13B" hidden="1">#REF!</definedName>
    <definedName name="_27__123Graph_ECHART_3" hidden="1">#REF!</definedName>
    <definedName name="_28__123Graph_BChart_16B" hidden="1">#REF!</definedName>
    <definedName name="_28__123Graph_XCHART_2" hidden="1">#REF!</definedName>
    <definedName name="_29__123Graph_BChart_17B" hidden="1">#REF!</definedName>
    <definedName name="_29__123Graph_XCHART_2" hidden="1">#REF!</definedName>
    <definedName name="_3__123Graph_AChart_12B" hidden="1">#REF!</definedName>
    <definedName name="_3__123Graph_ACHART_2" hidden="1">#REF!</definedName>
    <definedName name="_3__123Graph_ACHART_3" hidden="1">#REF!</definedName>
    <definedName name="_3__123Graph_ACHART_4" hidden="1">#REF!</definedName>
    <definedName name="_3__123Graph_XCHART_4" hidden="1">#REF!</definedName>
    <definedName name="_30__123Graph_BChart_18B" hidden="1">#REF!</definedName>
    <definedName name="_30__123Graph_XCHART_3" hidden="1">#REF!</definedName>
    <definedName name="_31__123Graph_BChart_21C" hidden="1">#REF!</definedName>
    <definedName name="_31__123Graph_XCHART_3" hidden="1">#REF!</definedName>
    <definedName name="_32__123Graph_BChart_22C" hidden="1">#REF!</definedName>
    <definedName name="_32__123Graph_XCHART_4" hidden="1">#REF!</definedName>
    <definedName name="_33__123Graph_BChart_23C" hidden="1">#REF!</definedName>
    <definedName name="_33__123Graph_XCHART_4" hidden="1">#REF!</definedName>
    <definedName name="_34__123Graph_BChart_24C" hidden="1">#REF!</definedName>
    <definedName name="_34__123Graph_XCHART_5" hidden="1">#REF!</definedName>
    <definedName name="_35__123Graph_BChart_25C" hidden="1">#REF!</definedName>
    <definedName name="_35__123Graph_XCHART_5" hidden="1">#REF!</definedName>
    <definedName name="_36__123Graph_BChart_26C" hidden="1">#REF!</definedName>
    <definedName name="_37__123Graph_BChart_27C" hidden="1">#REF!</definedName>
    <definedName name="_38__123Graph_BChart_3A" hidden="1">#REF!</definedName>
    <definedName name="_39__123Graph_BChart_4A" hidden="1">#REF!</definedName>
    <definedName name="_4__123Graph_AChart_13B" hidden="1">#REF!</definedName>
    <definedName name="_4__123Graph_ACHART_2" hidden="1">#REF!</definedName>
    <definedName name="_4__123Graph_ACHART_3" hidden="1">#REF!</definedName>
    <definedName name="_4__123Graph_ACHART_4" hidden="1">#REF!</definedName>
    <definedName name="_4__123Graph_ACHART_5" hidden="1">#REF!</definedName>
    <definedName name="_4_95_FooterType" hidden="1">"NONE"</definedName>
    <definedName name="_40__123Graph_BChart_5A" hidden="1">#REF!</definedName>
    <definedName name="_41__123Graph_BChart_6A" hidden="1">#REF!</definedName>
    <definedName name="_42__123Graph_BChart_7A" hidden="1">#REF!</definedName>
    <definedName name="_43__123Graph_BChart_8A" hidden="1">#REF!</definedName>
    <definedName name="_44__123Graph_BChart_9A" hidden="1">#REF!</definedName>
    <definedName name="_45__123Graph_CChart_13B" hidden="1">#REF!</definedName>
    <definedName name="_46__123Graph_CChart_16B" hidden="1">#REF!</definedName>
    <definedName name="_47__123Graph_CChart_17B" hidden="1">#REF!</definedName>
    <definedName name="_48__123Graph_CChart_22C" hidden="1">#REF!</definedName>
    <definedName name="_49__123Graph_CChart_23C" hidden="1">#REF!</definedName>
    <definedName name="_5__123Graph_AChart_16B" hidden="1">#REF!</definedName>
    <definedName name="_5__123Graph_ACHART_3" hidden="1">#REF!</definedName>
    <definedName name="_5__123Graph_ACHART_4" hidden="1">#REF!</definedName>
    <definedName name="_5__123Graph_ACHART_5" hidden="1">#REF!</definedName>
    <definedName name="_5__123Graph_BCHART_2" hidden="1">#REF!</definedName>
    <definedName name="_5_96_FooterType" hidden="1">"INTERNAL"</definedName>
    <definedName name="_50__123Graph_CChart_24C" hidden="1">#REF!</definedName>
    <definedName name="_51__123Graph_CChart_25C" hidden="1">#REF!</definedName>
    <definedName name="_52__123Graph_CChart_26C" hidden="1">#REF!</definedName>
    <definedName name="_53__123Graph_CChart_4A" hidden="1">#REF!</definedName>
    <definedName name="_54__123Graph_CChart_5A" hidden="1">#REF!</definedName>
    <definedName name="_55__123Graph_CChart_6A" hidden="1">#REF!</definedName>
    <definedName name="_56__123Graph_CChart_7A" hidden="1">#REF!</definedName>
    <definedName name="_57__123Graph_CChart_8A" hidden="1">#REF!</definedName>
    <definedName name="_58__123Graph_DChart_13B" hidden="1">#REF!</definedName>
    <definedName name="_586" localSheetId="16" hidden="1">{"MV_CF",#N/A,FALSE,"MV_B_CF";"MV_Cumm",#N/A,FALSE,"MV_B_IS";"MV_BS",#N/A,FALSE,"MV_B_BS"}</definedName>
    <definedName name="_586" hidden="1">{"MV_CF",#N/A,FALSE,"MV_B_CF";"MV_Cumm",#N/A,FALSE,"MV_B_IS";"MV_BS",#N/A,FALSE,"MV_B_BS"}</definedName>
    <definedName name="_59__123Graph_DChart_16B" localSheetId="16" hidden="1">#REF!</definedName>
    <definedName name="_59__123Graph_DChart_16B" hidden="1">#REF!</definedName>
    <definedName name="_6__123Graph_AChart_17B" localSheetId="16" hidden="1">#REF!</definedName>
    <definedName name="_6__123Graph_AChart_17B" hidden="1">#REF!</definedName>
    <definedName name="_6__123Graph_ACHART_4" localSheetId="16" hidden="1">#REF!</definedName>
    <definedName name="_6__123Graph_ACHART_4" hidden="1">#REF!</definedName>
    <definedName name="_6__123Graph_ACHART_5" hidden="1">#REF!</definedName>
    <definedName name="_6__123Graph_BCHART_2" hidden="1">#REF!</definedName>
    <definedName name="_6__123Graph_BCHART_3" hidden="1">#REF!</definedName>
    <definedName name="_6__123Graph_XCHART_3" hidden="1">#REF!</definedName>
    <definedName name="_6_97_FooterType" hidden="1">"EXTERNAL"</definedName>
    <definedName name="_60__123Graph_DChart_17B" hidden="1">#REF!</definedName>
    <definedName name="_61__123Graph_DChart_22C" hidden="1">#REF!</definedName>
    <definedName name="_62__123Graph_DChart_23C" hidden="1">#REF!</definedName>
    <definedName name="_63__123Graph_DChart_24C" hidden="1">#REF!</definedName>
    <definedName name="_64__123Graph_DChart_25C" hidden="1">#REF!</definedName>
    <definedName name="_65__123Graph_DChart_26C" hidden="1">#REF!</definedName>
    <definedName name="_66__123Graph_DChart_4A" hidden="1">#REF!</definedName>
    <definedName name="_67__123Graph_DChart_5A" hidden="1">#REF!</definedName>
    <definedName name="_68__123Graph_DChart_6A" hidden="1">#REF!</definedName>
    <definedName name="_69__123Graph_DChart_7A" hidden="1">#REF!</definedName>
    <definedName name="_7__123Graph_AChart_18B" hidden="1">#REF!</definedName>
    <definedName name="_7__123Graph_ACHART_4" hidden="1">#REF!</definedName>
    <definedName name="_7__123Graph_ACHART_5" hidden="1">#REF!</definedName>
    <definedName name="_7__123Graph_BCHART_2" hidden="1">#REF!</definedName>
    <definedName name="_7__123Graph_BCHART_3" hidden="1">#REF!</definedName>
    <definedName name="_7__123Graph_BCHART_4" hidden="1">#REF!</definedName>
    <definedName name="_70__123Graph_DChart_8A" hidden="1">#REF!</definedName>
    <definedName name="_786tjh" localSheetId="16" hidden="1">{"frvgl_ag",#N/A,FALSE,"FRPRINT";"frvgl_domestic",#N/A,FALSE,"FRPRINT";"frvgl_int_sales",#N/A,FALSE,"FRPRINT"}</definedName>
    <definedName name="_786tjh" hidden="1">{"frvgl_ag",#N/A,FALSE,"FRPRINT";"frvgl_domestic",#N/A,FALSE,"FRPRINT";"frvgl_int_sales",#N/A,FALSE,"FRPRINT"}</definedName>
    <definedName name="_8__123Graph_AChart_19C" localSheetId="16" hidden="1">#REF!</definedName>
    <definedName name="_8__123Graph_AChart_19C" hidden="1">#REF!</definedName>
    <definedName name="_8__123Graph_ACHART_5" localSheetId="16" hidden="1">#REF!</definedName>
    <definedName name="_8__123Graph_ACHART_5" hidden="1">#REF!</definedName>
    <definedName name="_8__123Graph_BCHART_2" localSheetId="16" hidden="1">#REF!</definedName>
    <definedName name="_8__123Graph_BCHART_2" hidden="1">#REF!</definedName>
    <definedName name="_8__123Graph_BCHART_3" hidden="1">#REF!</definedName>
    <definedName name="_8__123Graph_BCHART_4" hidden="1">#REF!</definedName>
    <definedName name="_8__123Graph_BCHART_5" hidden="1">#REF!</definedName>
    <definedName name="_8_99_FooterType" hidden="1">"INTERNAL"</definedName>
    <definedName name="_9__123Graph_AChart_1A" hidden="1">#REF!</definedName>
    <definedName name="_9__123Graph_ACHART_5" hidden="1">#REF!</definedName>
    <definedName name="_9__123Graph_BCHART_3" hidden="1">#REF!</definedName>
    <definedName name="_9__123Graph_BCHART_4" hidden="1">#REF!</definedName>
    <definedName name="_9__123Graph_BCHART_5" hidden="1">#REF!</definedName>
    <definedName name="_9__123Graph_CCHART_1" hidden="1">#REF!</definedName>
    <definedName name="_9__123Graph_XCHART_4" hidden="1">#REF!</definedName>
    <definedName name="_9_00_FooterType" hidden="1">"EXTERNAL"</definedName>
    <definedName name="_a10" localSheetId="16" hidden="1">{"TAG1AGMS",#N/A,FALSE,"TAG 1A"}</definedName>
    <definedName name="_a10" hidden="1">{"TAG1AGMS",#N/A,FALSE,"TAG 1A"}</definedName>
    <definedName name="_a111" localSheetId="16" hidden="1">{"Meas",#N/A,FALSE,"Tot Europe"}</definedName>
    <definedName name="_a111" hidden="1">{"Meas",#N/A,FALSE,"Tot Europe"}</definedName>
    <definedName name="_a123" localSheetId="16" hidden="1">{"TAG1AGMS",#N/A,FALSE,"TAG 1A"}</definedName>
    <definedName name="_a123" hidden="1">{"TAG1AGMS",#N/A,FALSE,"TAG 1A"}</definedName>
    <definedName name="_a14" localSheetId="16" hidden="1">{"TAG1AGMS",#N/A,FALSE,"TAG 1A"}</definedName>
    <definedName name="_a14" hidden="1">{"TAG1AGMS",#N/A,FALSE,"TAG 1A"}</definedName>
    <definedName name="_a15" localSheetId="16" hidden="1">{"weichwaren",#N/A,FALSE,"Liste 1";"hartwaren",#N/A,FALSE,"Liste 1";"food",#N/A,FALSE,"Liste 1";"fleisch",#N/A,FALSE,"Liste 1"}</definedName>
    <definedName name="_a15" hidden="1">{"weichwaren",#N/A,FALSE,"Liste 1";"hartwaren",#N/A,FALSE,"Liste 1";"food",#N/A,FALSE,"Liste 1";"fleisch",#N/A,FALSE,"Liste 1"}</definedName>
    <definedName name="_a16" localSheetId="16" hidden="1">{"weichwaren",#N/A,FALSE,"Liste 1";"hartwaren",#N/A,FALSE,"Liste 1";"food",#N/A,FALSE,"Liste 1";"fleisch",#N/A,FALSE,"Liste 1"}</definedName>
    <definedName name="_a16" hidden="1">{"weichwaren",#N/A,FALSE,"Liste 1";"hartwaren",#N/A,FALSE,"Liste 1";"food",#N/A,FALSE,"Liste 1";"fleisch",#N/A,FALSE,"Liste 1"}</definedName>
    <definedName name="_a17" localSheetId="16" hidden="1">{"TAG1AGMS",#N/A,FALSE,"TAG 1A"}</definedName>
    <definedName name="_a17" hidden="1">{"TAG1AGMS",#N/A,FALSE,"TAG 1A"}</definedName>
    <definedName name="_a18" localSheetId="16" hidden="1">{"Tages_D",#N/A,FALSE,"Tagesbericht";"Tages_PL",#N/A,FALSE,"Tagesbericht"}</definedName>
    <definedName name="_a18" hidden="1">{"Tages_D",#N/A,FALSE,"Tagesbericht";"Tages_PL",#N/A,FALSE,"Tagesbericht"}</definedName>
    <definedName name="_a19" localSheetId="16" hidden="1">{"fleisch",#N/A,FALSE,"WG HK";"food",#N/A,FALSE,"WG HK";"hartwaren",#N/A,FALSE,"WG HK";"weichwaren",#N/A,FALSE,"WG HK"}</definedName>
    <definedName name="_a19" hidden="1">{"fleisch",#N/A,FALSE,"WG HK";"food",#N/A,FALSE,"WG HK";"hartwaren",#N/A,FALSE,"WG HK";"weichwaren",#N/A,FALSE,"WG HK"}</definedName>
    <definedName name="_a33" localSheetId="16" hidden="1">{"fleisch",#N/A,FALSE,"WG HK";"food",#N/A,FALSE,"WG HK";"hartwaren",#N/A,FALSE,"WG HK";"weichwaren",#N/A,FALSE,"WG HK"}</definedName>
    <definedName name="_a33" hidden="1">{"fleisch",#N/A,FALSE,"WG HK";"food",#N/A,FALSE,"WG HK";"hartwaren",#N/A,FALSE,"WG HK";"weichwaren",#N/A,FALSE,"WG HK"}</definedName>
    <definedName name="_a44" localSheetId="16" hidden="1">{"fleisch",#N/A,FALSE,"WG HK";"food",#N/A,FALSE,"WG HK";"hartwaren",#N/A,FALSE,"WG HK";"weichwaren",#N/A,FALSE,"WG HK"}</definedName>
    <definedName name="_a44" hidden="1">{"fleisch",#N/A,FALSE,"WG HK";"food",#N/A,FALSE,"WG HK";"hartwaren",#N/A,FALSE,"WG HK";"weichwaren",#N/A,FALSE,"WG HK"}</definedName>
    <definedName name="_a54" localSheetId="16" hidden="1">{"Tages_D",#N/A,FALSE,"Tagesbericht";"Tages_PL",#N/A,FALSE,"Tagesbericht"}</definedName>
    <definedName name="_a54" hidden="1">{"Tages_D",#N/A,FALSE,"Tagesbericht";"Tages_PL",#N/A,FALSE,"Tagesbericht"}</definedName>
    <definedName name="_a55" localSheetId="16" hidden="1">{"Tages_D",#N/A,FALSE,"Tagesbericht";"Tages_PL",#N/A,FALSE,"Tagesbericht"}</definedName>
    <definedName name="_a55" hidden="1">{"Tages_D",#N/A,FALSE,"Tagesbericht";"Tages_PL",#N/A,FALSE,"Tagesbericht"}</definedName>
    <definedName name="_a66" localSheetId="16" hidden="1">{"TAG1AGMS",#N/A,FALSE,"TAG 1A"}</definedName>
    <definedName name="_a66" hidden="1">{"TAG1AGMS",#N/A,FALSE,"TAG 1A"}</definedName>
    <definedName name="_aa22" localSheetId="16" hidden="1">{"Tages_D",#N/A,FALSE,"Tagesbericht";"Tages_PL",#N/A,FALSE,"Tagesbericht"}</definedName>
    <definedName name="_aa22" hidden="1">{"Tages_D",#N/A,FALSE,"Tagesbericht";"Tages_PL",#N/A,FALSE,"Tagesbericht"}</definedName>
    <definedName name="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s2" hidden="1">"AS2DocumentEdit"</definedName>
    <definedName name="_b18" localSheetId="16" hidden="1">{"Tages_D",#N/A,FALSE,"Tagesbericht";"Tages_PL",#N/A,FALSE,"Tagesbericht"}</definedName>
    <definedName name="_b18" hidden="1">{"Tages_D",#N/A,FALSE,"Tagesbericht";"Tages_PL",#N/A,FALSE,"Tagesbericht"}</definedName>
    <definedName name="_b19" localSheetId="16" hidden="1">{"Tages_D",#N/A,FALSE,"Tagesbericht";"Tages_PL",#N/A,FALSE,"Tagesbericht"}</definedName>
    <definedName name="_b19" hidden="1">{"Tages_D",#N/A,FALSE,"Tagesbericht";"Tages_PL",#N/A,FALSE,"Tagesbericht"}</definedName>
    <definedName name="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s1" localSheetId="16" hidden="1">{"AS",#N/A,FALSE,"Dec_BS";"LIAB",#N/A,FALSE,"Dec_BS"}</definedName>
    <definedName name="_bs1" hidden="1">{"AS",#N/A,FALSE,"Dec_BS";"LIAB",#N/A,FALSE,"Dec_BS"}</definedName>
    <definedName name="_bs2" localSheetId="16" hidden="1">{"AS",#N/A,FALSE,"Dec_BS";"LIAB",#N/A,FALSE,"Dec_BS"}</definedName>
    <definedName name="_bs2" hidden="1">{"AS",#N/A,FALSE,"Dec_BS";"LIAB",#N/A,FALSE,"Dec_BS"}</definedName>
    <definedName name="_bum1" localSheetId="16" hidden="1">{#N/A,#N/A,TRUE,"5.2 LIVRARI (TROL)-BURO"}</definedName>
    <definedName name="_bum1" hidden="1">{#N/A,#N/A,TRUE,"5.2 LIVRARI (TROL)-BURO"}</definedName>
    <definedName name="_c" localSheetId="16" hidden="1">{"weichwaren",#N/A,FALSE,"Liste 1";"hartwaren",#N/A,FALSE,"Liste 1";"food",#N/A,FALSE,"Liste 1";"fleisch",#N/A,FALSE,"Liste 1"}</definedName>
    <definedName name="_c" hidden="1">{"weichwaren",#N/A,FALSE,"Liste 1";"hartwaren",#N/A,FALSE,"Liste 1";"food",#N/A,FALSE,"Liste 1";"fleisch",#N/A,FALSE,"Liste 1"}</definedName>
    <definedName name="_cd12" localSheetId="16" hidden="1">{"Tages_D",#N/A,FALSE,"Tagesbericht";"Tages_PL",#N/A,FALSE,"Tagesbericht"}</definedName>
    <definedName name="_cd12" hidden="1">{"Tages_D",#N/A,FALSE,"Tagesbericht";"Tages_PL",#N/A,FALSE,"Tagesbericht"}</definedName>
    <definedName name="_CP0705" localSheetId="16" hidden="1">{"'Sheet1'!$A$1:$AI$34","'Sheet1'!$A$1:$AI$31","'Sheet1'!$B$2:$AM$25"}</definedName>
    <definedName name="_CP0705" hidden="1">{"'Sheet1'!$A$1:$AI$34","'Sheet1'!$A$1:$AI$31","'Sheet1'!$B$2:$AM$25"}</definedName>
    <definedName name="_cv7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e2" localSheetId="16" hidden="1">{"'Jan - March 2000'!$A$5:$J$46"}</definedName>
    <definedName name="_e2" hidden="1">{"'Jan - March 2000'!$A$5:$J$46"}</definedName>
    <definedName name="_e24" localSheetId="16" hidden="1">{"'Jan - March 2000'!$A$5:$J$46"}</definedName>
    <definedName name="_e24" hidden="1">{"'Jan - March 2000'!$A$5:$J$46"}</definedName>
    <definedName name="_e3" localSheetId="16" hidden="1">{"'Jan - March 2000'!$A$5:$J$46"}</definedName>
    <definedName name="_e3" hidden="1">{"'Jan - March 2000'!$A$5:$J$46"}</definedName>
    <definedName name="_e4" localSheetId="16" hidden="1">{"'Jan - March 2000'!$A$5:$J$46"}</definedName>
    <definedName name="_e4" hidden="1">{"'Jan - March 2000'!$A$5:$J$46"}</definedName>
    <definedName name="_e6" localSheetId="16" hidden="1">{"'Jan - March 2000'!$A$5:$J$46"}</definedName>
    <definedName name="_e6" hidden="1">{"'Jan - March 2000'!$A$5:$J$46"}</definedName>
    <definedName name="_feb2" localSheetId="16" hidden="1">{"LBO Summary",#N/A,FALSE,"Summary"}</definedName>
    <definedName name="_feb2" hidden="1">{"LBO Summary",#N/A,FALSE,"Summary"}</definedName>
    <definedName name="_Fill" hidden="1">#REF!</definedName>
    <definedName name="_Fill1" localSheetId="16" hidden="1">#REF!</definedName>
    <definedName name="_Fill1" hidden="1">#REF!</definedName>
    <definedName name="_xlnm._FilterDatabase" localSheetId="19" hidden="1">'BS Mapping std'!$A$1:$N$370</definedName>
    <definedName name="_xlnm._FilterDatabase" localSheetId="16" hidden="1">#REF!</definedName>
    <definedName name="_xlnm._FilterDatabase" hidden="1">#REF!</definedName>
    <definedName name="_FY03" localSheetId="16" hidden="1">{"'Sheet1'!$A$1:$AI$34","'Sheet1'!$A$1:$AI$31","'Sheet1'!$B$2:$AM$25"}</definedName>
    <definedName name="_FY03" hidden="1">{"'Sheet1'!$A$1:$AI$34","'Sheet1'!$A$1:$AI$31","'Sheet1'!$B$2:$AM$25"}</definedName>
    <definedName name="_Key1" localSheetId="16" hidden="1">#REF!</definedName>
    <definedName name="_Key1" hidden="1">#REF!</definedName>
    <definedName name="_Key2" localSheetId="16" hidden="1">#REF!</definedName>
    <definedName name="_Key2" hidden="1">#REF!</definedName>
    <definedName name="_new2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3" localSheetId="16" hidden="1">{"LBO Summary",#N/A,FALSE,"Summary"}</definedName>
    <definedName name="_new3" hidden="1">{"LBO Summary",#N/A,FALSE,"Summary"}</definedName>
    <definedName name="_new4" localSheetId="16" hidden="1">{"LBO Summary",#N/A,FALSE,"Summary"}</definedName>
    <definedName name="_new4" hidden="1">{"LBO Summary",#N/A,FALSE,"Summary"}</definedName>
    <definedName name="_new5" localSheetId="16" hidden="1">{"assumptions",#N/A,FALSE,"Scenario 1";"valuation",#N/A,FALSE,"Scenario 1"}</definedName>
    <definedName name="_new5" hidden="1">{"assumptions",#N/A,FALSE,"Scenario 1";"valuation",#N/A,FALSE,"Scenario 1"}</definedName>
    <definedName name="_new6" localSheetId="16" hidden="1">{"LBO Summary",#N/A,FALSE,"Summary"}</definedName>
    <definedName name="_new6" hidden="1">{"LBO Summary",#N/A,FALSE,"Summary"}</definedName>
    <definedName name="_new7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8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_new8" hidden="1">{"Co1statements",#N/A,FALSE,"Cmpy1";"Co2statement",#N/A,FALSE,"Cmpy2";"co1pm",#N/A,FALSE,"Co1PM";"co2PM",#N/A,FALSE,"Co2PM";"value",#N/A,FALSE,"value";"opco",#N/A,FALSE,"NewSparkle";"adjusts",#N/A,FALSE,"Adjustments"}</definedName>
    <definedName name="_oijhc" localSheetId="16" hidden="1">{"IS_LCL_TV",#N/A,FALSE,"IS_Disc";"IS_TV_BUC",#N/A,FALSE,"IS_Disc";"IS_PRO_FM_BUC",#N/A,FALSE,"IS_Disc";"IS_PRO_NW",#N/A,FALSE,"IS_Disc"}</definedName>
    <definedName name="_oijhc" hidden="1">{"IS_LCL_TV",#N/A,FALSE,"IS_Disc";"IS_TV_BUC",#N/A,FALSE,"IS_Disc";"IS_PRO_FM_BUC",#N/A,FALSE,"IS_Disc";"IS_PRO_NW",#N/A,FALSE,"IS_Disc"}</definedName>
    <definedName name="_ok" localSheetId="16" hidden="1">{"BS_TH",#N/A,FALSE,"MPI_ConsBS_Adj";"Cumm_TH",#N/A,FALSE,"MPI_ConsCF_Adj"}</definedName>
    <definedName name="_ok" hidden="1">{"BS_TH",#N/A,FALSE,"MPI_ConsBS_Adj";"Cumm_TH",#N/A,FALSE,"MPI_ConsCF_Adj"}</definedName>
    <definedName name="_Order1" hidden="1">255</definedName>
    <definedName name="_Order2" hidden="1">0</definedName>
    <definedName name="_p0" localSheetId="16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0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d10" localSheetId="16" hidden="1">{"'Summary'!$A$1:$J$46"}</definedName>
    <definedName name="_pd10" hidden="1">{"'Summary'!$A$1:$J$46"}</definedName>
    <definedName name="_PD11" localSheetId="16" hidden="1">{"'Summary'!$A$1:$J$46"}</definedName>
    <definedName name="_PD11" hidden="1">{"'Summary'!$A$1:$J$46"}</definedName>
    <definedName name="_PNL2005" hidden="1">"AS2DocumentBrowse"</definedName>
    <definedName name="_poii" localSheetId="16" hidden="1">{#N/A,#N/A,FALSE,"Completion of MBudget"}</definedName>
    <definedName name="_poii" hidden="1">{#N/A,#N/A,FALSE,"Completion of MBudget"}</definedName>
    <definedName name="_pokjn" localSheetId="16" hidden="1">{"AS",#N/A,FALSE,"Dec_BS_Fnl";"LIAB",#N/A,FALSE,"Dec_BS_Fnl"}</definedName>
    <definedName name="_pokjn" hidden="1">{"AS",#N/A,FALSE,"Dec_BS_Fnl";"LIAB",#N/A,FALSE,"Dec_BS_Fnl"}</definedName>
    <definedName name="_qq2" localSheetId="16" hidden="1">{"CSheet",#N/A,FALSE,"C";"SmCap",#N/A,FALSE,"VAL1";"GulfCoast",#N/A,FALSE,"VAL1";"nav",#N/A,FALSE,"NAV";"Summary",#N/A,FALSE,"NAV"}</definedName>
    <definedName name="_qq2" hidden="1">{"CSheet",#N/A,FALSE,"C";"SmCap",#N/A,FALSE,"VAL1";"GulfCoast",#N/A,FALSE,"VAL1";"nav",#N/A,FALSE,"NAV";"Summary",#N/A,FALSE,"NAV"}</definedName>
    <definedName name="_R" localSheetId="16" hidden="1">{#N/A,#N/A,FALSE,"Ventes V.P. V.U.";#N/A,#N/A,FALSE,"Les Concurences";#N/A,#N/A,FALSE,"DACIA"}</definedName>
    <definedName name="_R" hidden="1">{#N/A,#N/A,FALSE,"Ventes V.P. V.U.";#N/A,#N/A,FALSE,"Les Concurences";#N/A,#N/A,FALSE,"DACIA"}</definedName>
    <definedName name="_re10" localSheetId="16" hidden="1">{#N/A,#N/A,FALSE,"EOC YTD ACTUAL";#N/A,#N/A,FALSE,"Distributor YTD Actual";#N/A,#N/A,FALSE,"Manufacturing YTD Actual";#N/A,#N/A,FALSE,"Service YTD Actual"}</definedName>
    <definedName name="_re10" hidden="1">{#N/A,#N/A,FALSE,"EOC YTD ACTUAL";#N/A,#N/A,FALSE,"Distributor YTD Actual";#N/A,#N/A,FALSE,"Manufacturing YTD Actual";#N/A,#N/A,FALSE,"Service YTD Actual"}</definedName>
    <definedName name="_Regression_Out" hidden="1">#REF!</definedName>
    <definedName name="_regression_out1" hidden="1">#REF!</definedName>
    <definedName name="_Regression_X" hidden="1">#REF!</definedName>
    <definedName name="_regression_x1" hidden="1">#REF!</definedName>
    <definedName name="_Regression_Y" hidden="1">#REF!</definedName>
    <definedName name="_regression_y1" hidden="1">#REF!</definedName>
    <definedName name="_s3" localSheetId="16" hidden="1">{#N/A,#N/A,FALSE,"Aging Summary";#N/A,#N/A,FALSE,"Ratio Analysis";#N/A,#N/A,FALSE,"Test 120 Day Accts";#N/A,#N/A,FALSE,"Tickmarks"}</definedName>
    <definedName name="_s3" hidden="1">{#N/A,#N/A,FALSE,"Aging Summary";#N/A,#N/A,FALSE,"Ratio Analysis";#N/A,#N/A,FALSE,"Test 120 Day Accts";#N/A,#N/A,FALSE,"Tickmarks"}</definedName>
    <definedName name="_s4" localSheetId="16" hidden="1">{#N/A,#N/A,FALSE,"Aging Summary";#N/A,#N/A,FALSE,"Ratio Analysis";#N/A,#N/A,FALSE,"Test 120 Day Accts";#N/A,#N/A,FALSE,"Tickmarks"}</definedName>
    <definedName name="_s4" hidden="1">{#N/A,#N/A,FALSE,"Aging Summary";#N/A,#N/A,FALSE,"Ratio Analysis";#N/A,#N/A,FALSE,"Test 120 Day Accts";#N/A,#N/A,FALSE,"Tickmarks"}</definedName>
    <definedName name="_SD30" localSheetId="16" hidden="1">{"'Summary'!$A$1:$J$46"}</definedName>
    <definedName name="_SD30" hidden="1">{"'Summary'!$A$1:$J$46"}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ghjm" localSheetId="16" hidden="1">{"Tages_D",#N/A,FALSE,"Tagesbericht";"Tages_PL",#N/A,FALSE,"Tagesbericht"}</definedName>
    <definedName name="_tghjm" hidden="1">{"Tages_D",#N/A,FALSE,"Tagesbericht";"Tages_PL",#N/A,FALSE,"Tagesbericht"}</definedName>
    <definedName name="_u18" localSheetId="16" hidden="1">{"Tages_D",#N/A,FALSE,"Tagesbericht";"Tages_PL",#N/A,FALSE,"Tagesbericht"}</definedName>
    <definedName name="_u18" hidden="1">{"Tages_D",#N/A,FALSE,"Tagesbericht";"Tages_PL",#N/A,FALSE,"Tagesbericht"}</definedName>
    <definedName name="_u20" localSheetId="16" hidden="1">{"fleisch",#N/A,FALSE,"WG HK";"food",#N/A,FALSE,"WG HK";"hartwaren",#N/A,FALSE,"WG HK";"weichwaren",#N/A,FALSE,"WG HK"}</definedName>
    <definedName name="_u20" hidden="1">{"fleisch",#N/A,FALSE,"WG HK";"food",#N/A,FALSE,"WG HK";"hartwaren",#N/A,FALSE,"WG HK";"weichwaren",#N/A,FALSE,"WG HK"}</definedName>
    <definedName name="_VB5" localSheetId="16" hidden="1">{#N/A,#N/A,FALSE,"Ventes V.P. V.U.";#N/A,#N/A,FALSE,"Les Concurences";#N/A,#N/A,FALSE,"DACIA"}</definedName>
    <definedName name="_VB5" hidden="1">{#N/A,#N/A,FALSE,"Ventes V.P. V.U.";#N/A,#N/A,FALSE,"Les Concurences";#N/A,#N/A,FALSE,"DACIA"}</definedName>
    <definedName name="_w1" localSheetId="16" hidden="1">{"weichwaren",#N/A,FALSE,"Liste 1";"hartwaren",#N/A,FALSE,"Liste 1";"food",#N/A,FALSE,"Liste 1";"fleisch",#N/A,FALSE,"Liste 1"}</definedName>
    <definedName name="_w1" hidden="1">{"weichwaren",#N/A,FALSE,"Liste 1";"hartwaren",#N/A,FALSE,"Liste 1";"food",#N/A,FALSE,"Liste 1";"fleisch",#N/A,FALSE,"Liste 1"}</definedName>
    <definedName name="_w2" localSheetId="16" hidden="1">{"TAG1AGMS",#N/A,FALSE,"TAG 1A"}</definedName>
    <definedName name="_w2" hidden="1">{"TAG1AGMS",#N/A,FALSE,"TAG 1A"}</definedName>
    <definedName name="_w3" localSheetId="16" hidden="1">{"Tages_D",#N/A,FALSE,"Tagesbericht";"Tages_PL",#N/A,FALSE,"Tagesbericht"}</definedName>
    <definedName name="_w3" hidden="1">{"Tages_D",#N/A,FALSE,"Tagesbericht";"Tages_PL",#N/A,FALSE,"Tagesbericht"}</definedName>
    <definedName name="_w4" localSheetId="16" hidden="1">{"fleisch",#N/A,FALSE,"WG HK";"food",#N/A,FALSE,"WG HK";"hartwaren",#N/A,FALSE,"WG HK";"weichwaren",#N/A,FALSE,"WG HK"}</definedName>
    <definedName name="_w4" hidden="1">{"fleisch",#N/A,FALSE,"WG HK";"food",#N/A,FALSE,"WG HK";"hartwaren",#N/A,FALSE,"WG HK";"weichwaren",#N/A,FALSE,"WG HK"}</definedName>
    <definedName name="_wrn1" localSheetId="16" hidden="1">{"Base_Economics",#N/A,FALSE,"BP Amoco Summary";"Base_MOD_CashFlows",#N/A,FALSE,"BP Amoco Summary"}</definedName>
    <definedName name="_wrn1" hidden="1">{"Base_Economics",#N/A,FALSE,"BP Amoco Summary";"Base_MOD_CashFlows",#N/A,FALSE,"BP Amoco Summary"}</definedName>
    <definedName name="_wrn2" localSheetId="16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3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4" localSheetId="16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localSheetId="1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x" hidden="1">#REF!</definedName>
    <definedName name="_x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1" localSheetId="16" hidden="1">{"Hw_All",#N/A,FALSE,"Hollywood FF";"HwFF_Tech",#N/A,FALSE,"Hollywood FF";"HwFF_PerMille",#N/A,FALSE,"Hollywood FF";"HwFF_Pricing",#N/A,FALSE,"Hollywood FF"}</definedName>
    <definedName name="_x11" hidden="1">{"Hw_All",#N/A,FALSE,"Hollywood FF";"HwFF_Tech",#N/A,FALSE,"Hollywood FF";"HwFF_PerMille",#N/A,FALSE,"Hollywood FF";"HwFF_Pricing",#N/A,FALSE,"Hollywood FF"}</definedName>
    <definedName name="_x12" localSheetId="16" hidden="1">{"K100_All",#N/A,FALSE,"Kent 100`s";"K100_Tech",#N/A,FALSE,"Kent 100`s";"K100_Pricing",#N/A,FALSE,"Kent 100`s";"K100_PerMille",#N/A,FALSE,"Kent 100`s"}</definedName>
    <definedName name="_x12" hidden="1">{"K100_All",#N/A,FALSE,"Kent 100`s";"K100_Tech",#N/A,FALSE,"Kent 100`s";"K100_Pricing",#N/A,FALSE,"Kent 100`s";"K100_PerMille",#N/A,FALSE,"Kent 100`s"}</definedName>
    <definedName name="_x2" localSheetId="16" hidden="1">{"'Jan - March 2000'!$A$5:$J$46"}</definedName>
    <definedName name="_x2" hidden="1">{"'Jan - March 2000'!$A$5:$J$46"}</definedName>
    <definedName name="_x3" localSheetId="16" hidden="1">{"'Jan - March 2000'!$A$5:$J$46"}</definedName>
    <definedName name="_x3" hidden="1">{"'Jan - March 2000'!$A$5:$J$46"}</definedName>
    <definedName name="_x4" localSheetId="16" hidden="1">{"'Jan - March 2000'!$A$5:$J$46"}</definedName>
    <definedName name="_x4" hidden="1">{"'Jan - March 2000'!$A$5:$J$46"}</definedName>
    <definedName name="_x5" localSheetId="16" hidden="1">{"'Jan - March 2000'!$A$5:$J$46"}</definedName>
    <definedName name="_x5" hidden="1">{"'Jan - March 2000'!$A$5:$J$46"}</definedName>
    <definedName name="_x6" localSheetId="16" hidden="1">{"'Jan - March 2000'!$A$5:$J$46"}</definedName>
    <definedName name="_x6" hidden="1">{"'Jan - March 2000'!$A$5:$J$46"}</definedName>
    <definedName name="_x8" localSheetId="16" hidden="1">{"'Jan - March 2000'!$A$5:$J$46"}</definedName>
    <definedName name="_x8" hidden="1">{"'Jan - March 2000'!$A$5:$J$46"}</definedName>
    <definedName name="_x9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a" localSheetId="16" hidden="1">{"'Jan - March 2000'!$A$5:$J$46"}</definedName>
    <definedName name="a" hidden="1">{"'Jan - March 2000'!$A$5:$J$46"}</definedName>
    <definedName name="aa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a" localSheetId="16" hidden="1">{#N/A,#N/A,FALSE,"Completion of MBudget"}</definedName>
    <definedName name="aaa" hidden="1">{#N/A,#N/A,FALSE,"Completion of MBudget"}</definedName>
    <definedName name="AAA_DOCTOPS" hidden="1">"AAA_SET"</definedName>
    <definedName name="AAA_duser" hidden="1">"OFF"</definedName>
    <definedName name="aaaa" localSheetId="16" hidden="1">{"Meas",#N/A,FALSE,"Tot Europe"}</definedName>
    <definedName name="aaaa" hidden="1">{"Meas",#N/A,FALSE,"Tot Europe"}</definedName>
    <definedName name="aaaaa" localSheetId="16" hidden="1">{#N/A,#N/A,FALSE,"Completion of MBudget"}</definedName>
    <definedName name="aaaaa" hidden="1">{#N/A,#N/A,FALSE,"Completion of MBudget"}</definedName>
    <definedName name="aaaaaaaa" localSheetId="16" hidden="1">{"Tages_D",#N/A,FALSE,"Tagesbericht";"Tages_PL",#N/A,FALSE,"Tagesbericht"}</definedName>
    <definedName name="aaaaaaaa" hidden="1">{"Tages_D",#N/A,FALSE,"Tagesbericht";"Tages_PL",#N/A,FALSE,"Tagesbericht"}</definedName>
    <definedName name="AAAAAAAAAAAAAAAAAA" localSheetId="16" hidden="1">{#N/A,#N/A,FALSE,"Aging Summary";#N/A,#N/A,FALSE,"Ratio Analysis";#N/A,#N/A,FALSE,"Test 120 Day Accts";#N/A,#N/A,FALSE,"Tickmarks"}</definedName>
    <definedName name="AAAAAAAAAAAAAAAAAA" hidden="1">{#N/A,#N/A,FALSE,"Aging Summary";#N/A,#N/A,FALSE,"Ratio Analysis";#N/A,#N/A,FALSE,"Test 120 Day Accts";#N/A,#N/A,FALSE,"Tickmarks"}</definedName>
    <definedName name="aaaaaaaaaaaaaaaaaaaaaaaaaa" localSheetId="16" hidden="1">{"Meas",#N/A,FALSE,"Tot Europe"}</definedName>
    <definedName name="aaaaaaaaaaaaaaaaaaaaaaaaaa" hidden="1">{"Meas",#N/A,FALSE,"Tot Europe"}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we" localSheetId="16" hidden="1">{"weichwaren",#N/A,FALSE,"Liste 1";"hartwaren",#N/A,FALSE,"Liste 1";"food",#N/A,FALSE,"Liste 1";"fleisch",#N/A,FALSE,"Liste 1"}</definedName>
    <definedName name="aawe" hidden="1">{"weichwaren",#N/A,FALSE,"Liste 1";"hartwaren",#N/A,FALSE,"Liste 1";"food",#N/A,FALSE,"Liste 1";"fleisch",#N/A,FALSE,"Liste 1"}</definedName>
    <definedName name="aaww" localSheetId="16" hidden="1">{"weichwaren",#N/A,FALSE,"Liste 1";"hartwaren",#N/A,FALSE,"Liste 1";"food",#N/A,FALSE,"Liste 1";"fleisch",#N/A,FALSE,"Liste 1"}</definedName>
    <definedName name="aaww" hidden="1">{"weichwaren",#N/A,FALSE,"Liste 1";"hartwaren",#N/A,FALSE,"Liste 1";"food",#N/A,FALSE,"Liste 1";"fleisch",#N/A,FALSE,"Liste 1"}</definedName>
    <definedName name="AccessDatabase" hidden="1">"C:\My Documents\MAUI MALL1.mdb"</definedName>
    <definedName name="actuale" localSheetId="16" hidden="1">{"'Jan - March 2000'!$A$5:$J$46"}</definedName>
    <definedName name="actuale" hidden="1">{"'Jan - March 2000'!$A$5:$J$46"}</definedName>
    <definedName name="ACwvu.CapersView." hidden="1">#REF!</definedName>
    <definedName name="ACwvu.Japan_Capers_Ed_Pub." hidden="1">#REF!</definedName>
    <definedName name="ACwvu.KJP_CC." hidden="1">#REF!</definedName>
    <definedName name="ACwvu.vi1." hidden="1">#REF!</definedName>
    <definedName name="ada" localSheetId="16" hidden="1">{#N/A,#N/A,FALSE,"Ventes V.P. V.U.";#N/A,#N/A,FALSE,"Les Concurences";#N/A,#N/A,FALSE,"DACIA"}</definedName>
    <definedName name="ada" hidden="1">{#N/A,#N/A,FALSE,"Ventes V.P. V.U.";#N/A,#N/A,FALSE,"Les Concurences";#N/A,#N/A,FALSE,"DACIA"}</definedName>
    <definedName name="adf" localSheetId="16" hidden="1">{#N/A,#N/A,FALSE,"Ventes V.P. V.U.";#N/A,#N/A,FALSE,"Les Concurences";#N/A,#N/A,FALSE,"DACIA"}</definedName>
    <definedName name="adf" hidden="1">{#N/A,#N/A,FALSE,"Ventes V.P. V.U.";#N/A,#N/A,FALSE,"Les Concurences";#N/A,#N/A,FALSE,"DACIA"}</definedName>
    <definedName name="adfadf" localSheetId="16" hidden="1">{"Meas",#N/A,FALSE,"Tot Europe"}</definedName>
    <definedName name="adfadf" hidden="1">{"Meas",#N/A,FALSE,"Tot Europe"}</definedName>
    <definedName name="adfafasfafafasdfd" localSheetId="16" hidden="1">{"Meas",#N/A,FALSE,"Tot Europe"}</definedName>
    <definedName name="adfafasfafafasdfd" hidden="1">{"Meas",#N/A,FALSE,"Tot Europe"}</definedName>
    <definedName name="adfasdf" localSheetId="16" hidden="1">#REF!,#REF!</definedName>
    <definedName name="adfasdf" hidden="1">#REF!,#REF!</definedName>
    <definedName name="adfasdfasdfasdfasdf" localSheetId="16" hidden="1">{"Red",#N/A,FALSE,"Tot Europe"}</definedName>
    <definedName name="adfasdfasdfasdfasdf" hidden="1">{"Red",#N/A,FALSE,"Tot Europe"}</definedName>
    <definedName name="adkkdld" localSheetId="16" hidden="1">{"weichwaren",#N/A,FALSE,"Liste 1";"hartwaren",#N/A,FALSE,"Liste 1";"food",#N/A,FALSE,"Liste 1";"fleisch",#N/A,FALSE,"Liste 1"}</definedName>
    <definedName name="adkkdld" hidden="1">{"weichwaren",#N/A,FALSE,"Liste 1";"hartwaren",#N/A,FALSE,"Liste 1";"food",#N/A,FALSE,"Liste 1";"fleisch",#N/A,FALSE,"Liste 1"}</definedName>
    <definedName name="aewr" localSheetId="16" hidden="1">{"mgmt forecast",#N/A,FALSE,"Mgmt Forecast";"dcf table",#N/A,FALSE,"Mgmt Forecast";"sensitivity",#N/A,FALSE,"Mgmt Forecast";"table inputs",#N/A,FALSE,"Mgmt Forecast";"calculations",#N/A,FALSE,"Mgmt Forecast"}</definedName>
    <definedName name="aewr" hidden="1">{"mgmt forecast",#N/A,FALSE,"Mgmt Forecast";"dcf table",#N/A,FALSE,"Mgmt Forecast";"sensitivity",#N/A,FALSE,"Mgmt Forecast";"table inputs",#N/A,FALSE,"Mgmt Forecast";"calculations",#N/A,FALSE,"Mgmt Forecast"}</definedName>
    <definedName name="AG_Fill" localSheetId="16" hidden="1">#REF!</definedName>
    <definedName name="AG_Fill" hidden="1">#REF!</definedName>
    <definedName name="AGING_RP" localSheetId="16" hidden="1">{"AS",#N/A,FALSE,"Dec_BS";"LIAB",#N/A,FALSE,"Dec_BS"}</definedName>
    <definedName name="AGING_RP" hidden="1">{"AS",#N/A,FALSE,"Dec_BS";"LIAB",#N/A,FALSE,"Dec_BS"}</definedName>
    <definedName name="aging_rp1" localSheetId="16" hidden="1">{"AS",#N/A,FALSE,"Dec_BS";"LIAB",#N/A,FALSE,"Dec_BS"}</definedName>
    <definedName name="aging_rp1" hidden="1">{"AS",#N/A,FALSE,"Dec_BS";"LIAB",#N/A,FALSE,"Dec_BS"}</definedName>
    <definedName name="ai" localSheetId="16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kdkdkdkdkdkdkdkdkdkdkddkd" localSheetId="16" hidden="1">{"Meas",#N/A,FALSE,"Tot Europe"}</definedName>
    <definedName name="akdkdkdkdkdkdkdkdkdkdkddkd" hidden="1">{"Meas",#N/A,FALSE,"Tot Europe"}</definedName>
    <definedName name="AKSABBVSD" hidden="1">#REF!</definedName>
    <definedName name="alkdfjaklöfj" localSheetId="16" hidden="1">{"Red",#N/A,FALSE,"Tot Europe"}</definedName>
    <definedName name="alkdfjaklöfj" hidden="1">{"Red",#N/A,FALSE,"Tot Europe"}</definedName>
    <definedName name="altceva" localSheetId="16" hidden="1">{"weichwaren",#N/A,FALSE,"Liste 1";"hartwaren",#N/A,FALSE,"Liste 1";"food",#N/A,FALSE,"Liste 1";"fleisch",#N/A,FALSE,"Liste 1"}</definedName>
    <definedName name="altceva" hidden="1">{"weichwaren",#N/A,FALSE,"Liste 1";"hartwaren",#N/A,FALSE,"Liste 1";"food",#N/A,FALSE,"Liste 1";"fleisch",#N/A,FALSE,"Liste 1"}</definedName>
    <definedName name="Altersstruktur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Altersstruktur" hidden="1">{#N/A,#N/A,FALSE,"Inhalt";#N/A,#N/A,FALSE,"Kommentar";#N/A,#N/A,FALSE,"Ergebnisrechnung";#N/A,#N/A,FALSE,"Bilanz";#N/A,#N/A,FALSE,"Absatz";#N/A,#N/A,FALSE,"Umsatz";#N/A,#N/A,FALSE,"Preise";#N/A,#N/A,FALSE,"Kennzahlen"}</definedName>
    <definedName name="andi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d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LAGEN_Detail" localSheetId="16" hidden="1">{#N/A,#N/A,FALSE,"Grafik Vermögen";#N/A,#N/A,FALSE,"Grafik Finanz";#N/A,#N/A,FALSE,"Grafik Erfolg"}</definedName>
    <definedName name="ANLAGEN_Detail" hidden="1">{#N/A,#N/A,FALSE,"Grafik Vermögen";#N/A,#N/A,FALSE,"Grafik Finanz";#N/A,#N/A,FALSE,"Grafik Erfolg"}</definedName>
    <definedName name="ANMDS" localSheetId="16" hidden="1">{#N/A,#N/A,FALSE,"Virgin Flightdeck"}</definedName>
    <definedName name="ANMDS" hidden="1">{#N/A,#N/A,FALSE,"Virgin Flightdeck"}</definedName>
    <definedName name="anscount" hidden="1">1</definedName>
    <definedName name="aqna" localSheetId="16" hidden="1">{#N/A,#N/A,FALSE,"Ventes V.P. V.U.";#N/A,#N/A,FALSE,"Les Concurences";#N/A,#N/A,FALSE,"DACIA"}</definedName>
    <definedName name="aqna" hidden="1">{#N/A,#N/A,FALSE,"Ventes V.P. V.U.";#N/A,#N/A,FALSE,"Les Concurences";#N/A,#N/A,FALSE,"DACIA"}</definedName>
    <definedName name="as" hidden="1">13</definedName>
    <definedName name="AS2DocOpenMode" hidden="1">"AS2DocumentBrowse"</definedName>
    <definedName name="AS2HasNoAutoHeaderFooter" hidden="1">" 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sdasda" localSheetId="16" hidden="1">{#N/A,#N/A,FALSE,"Inhalt 1. Fassung";#N/A,#N/A,FALSE,"Ergebnisrechnung";#N/A,#N/A,FALSE,"Bilanz";#N/A,#N/A,FALSE,"Personal"}</definedName>
    <definedName name="asasdasda" hidden="1">{#N/A,#N/A,FALSE,"Inhalt 1. Fassung";#N/A,#N/A,FALSE,"Ergebnisrechnung";#N/A,#N/A,FALSE,"Bilanz";#N/A,#N/A,FALSE,"Personal"}</definedName>
    <definedName name="asd" localSheetId="16" hidden="1">{#N/A,#N/A,FALSE,"Virgin Flightdeck"}</definedName>
    <definedName name="asd" hidden="1">{#N/A,#N/A,FALSE,"Virgin Flightdeck"}</definedName>
    <definedName name="asda" localSheetId="16" hidden="1">{"AS",#N/A,FALSE,"Dec_BS";"LIAB",#N/A,FALSE,"Dec_BS"}</definedName>
    <definedName name="asda" hidden="1">{"AS",#N/A,FALSE,"Dec_BS";"LIAB",#N/A,FALSE,"Dec_BS"}</definedName>
    <definedName name="asdad" localSheetId="16" hidden="1">{"AS",#N/A,FALSE,"Dec_BS_Fnl";"LIAB",#N/A,FALSE,"Dec_BS_Fnl"}</definedName>
    <definedName name="asdad" hidden="1">{"AS",#N/A,FALSE,"Dec_BS_Fnl";"LIAB",#N/A,FALSE,"Dec_BS_Fnl"}</definedName>
    <definedName name="asdadsad" localSheetId="16" hidden="1">{"AS",#N/A,FALSE,"Dec_BS";"LIAB",#N/A,FALSE,"Dec_BS"}</definedName>
    <definedName name="asdadsad" hidden="1">{"AS",#N/A,FALSE,"Dec_BS";"LIAB",#N/A,FALSE,"Dec_BS"}</definedName>
    <definedName name="asdf" hidden="1">#REF!</definedName>
    <definedName name="asdfasdfasd" localSheetId="16" hidden="1">{"Meas",#N/A,FALSE,"Tot Europe"}</definedName>
    <definedName name="asdfasdfasd" hidden="1">{"Meas",#N/A,FALSE,"Tot Europe"}</definedName>
    <definedName name="asdfdd" localSheetId="16" hidden="1">{"mgmt forecast",#N/A,FALSE,"Mgmt Forecast";"dcf table",#N/A,FALSE,"Mgmt Forecast";"sensitivity",#N/A,FALSE,"Mgmt Forecast";"table inputs",#N/A,FALSE,"Mgmt Forecast";"calculations",#N/A,FALSE,"Mgmt Forecast"}</definedName>
    <definedName name="asdfdd" hidden="1">{"mgmt forecast",#N/A,FALSE,"Mgmt Forecast";"dcf table",#N/A,FALSE,"Mgmt Forecast";"sensitivity",#N/A,FALSE,"Mgmt Forecast";"table inputs",#N/A,FALSE,"Mgmt Forecast";"calculations",#N/A,FALSE,"Mgmt Forecast"}</definedName>
    <definedName name="ase" localSheetId="16" hidden="1">{"Tages_D",#N/A,FALSE,"Tagesbericht";"Tages_PL",#N/A,FALSE,"Tagesbericht"}</definedName>
    <definedName name="ase" hidden="1">{"Tages_D",#N/A,FALSE,"Tagesbericht";"Tages_PL",#N/A,FALSE,"Tagesbericht"}</definedName>
    <definedName name="ased" localSheetId="16" hidden="1">{"Tages_D",#N/A,FALSE,"Tagesbericht";"Tages_PL",#N/A,FALSE,"Tagesbericht"}</definedName>
    <definedName name="ased" hidden="1">{"Tages_D",#N/A,FALSE,"Tagesbericht";"Tages_PL",#N/A,FALSE,"Tagesbericht"}</definedName>
    <definedName name="aslkdfjosdjfpasjdfpjasj" localSheetId="16" hidden="1">{"Meas",#N/A,FALSE,"Tot Europe"}</definedName>
    <definedName name="aslkdfjosdjfpasjdfpjasj" hidden="1">{"Meas",#N/A,FALSE,"Tot Europe"}</definedName>
    <definedName name="astec" localSheetId="16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tec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XSAFWEFQWE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SXSAFWEFQW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th" localSheetId="16" hidden="1">{#N/A,#N/A,FALSE,"94-95";"SAMANDR",#N/A,FALSE,"94-95"}</definedName>
    <definedName name="ath" hidden="1">{#N/A,#N/A,FALSE,"94-95";"SAMANDR",#N/A,FALSE,"94-95"}</definedName>
    <definedName name="_xlnm.Auto_Open_xlquery_DClick" hidden="1">#REF!</definedName>
    <definedName name="AV" hidden="1">#REF!</definedName>
    <definedName name="Average_monthly_salary" localSheetId="16" hidden="1">{#N/A,#N/A,FALSE,"Completion of MBudget"}</definedName>
    <definedName name="Average_monthly_salary" hidden="1">{#N/A,#N/A,FALSE,"Completion of MBudget"}</definedName>
    <definedName name="awert" localSheetId="16" hidden="1">{#N/A,#N/A,FALSE,"ORIX CSC"}</definedName>
    <definedName name="awert" hidden="1">{#N/A,#N/A,FALSE,"ORIX CSC"}</definedName>
    <definedName name="b" localSheetId="16" hidden="1">{#N/A,#N/A,FALSE,"DI 2 YEAR MASTER SCHEDULE"}</definedName>
    <definedName name="b" hidden="1">{#N/A,#N/A,FALSE,"DI 2 YEAR MASTER SCHEDULE"}</definedName>
    <definedName name="balanta" hidden="1">#REF!</definedName>
    <definedName name="bb" localSheetId="16" hidden="1">{"MV_CF",#N/A,FALSE,"MV_B_CF";"MV_Cumm",#N/A,FALSE,"MV_B_IS";"MV_BS",#N/A,FALSE,"MV_B_BS"}</definedName>
    <definedName name="bb" hidden="1">{"MV_CF",#N/A,FALSE,"MV_B_CF";"MV_Cumm",#N/A,FALSE,"MV_B_IS";"MV_BS",#N/A,FALSE,"MV_B_BS"}</definedName>
    <definedName name="bbbb" localSheetId="16" hidden="1">{"Red",#N/A,FALSE,"Tot Europe"}</definedName>
    <definedName name="bbbb" hidden="1">{"Red",#N/A,FALSE,"Tot Europe"}</definedName>
    <definedName name="BBBBBBBBBBBBBBBBBBBB" localSheetId="16" hidden="1">{#N/A,#N/A,FALSE,"Aging Summary";#N/A,#N/A,FALSE,"Ratio Analysis";#N/A,#N/A,FALSE,"Test 120 Day Accts";#N/A,#N/A,FALSE,"Tickmarks"}</definedName>
    <definedName name="BBBBBBBBBBBBBBBBBBBB" hidden="1">{#N/A,#N/A,FALSE,"Aging Summary";#N/A,#N/A,FALSE,"Ratio Analysis";#N/A,#N/A,FALSE,"Test 120 Day Accts";#N/A,#N/A,FALSE,"Tickmarks"}</definedName>
    <definedName name="bc" localSheetId="16" hidden="1">{#N/A,#N/A,FALSE,"P&amp;L";#N/A,#N/A,FALSE,"Var_Fixed_cost"}</definedName>
    <definedName name="bc" hidden="1">{#N/A,#N/A,FALSE,"P&amp;L";#N/A,#N/A,FALSE,"Var_Fixed_cost"}</definedName>
    <definedName name="bcvbxcbdf" localSheetId="16" hidden="1">{#N/A,#N/A,FALSE,"Completion of MBudget"}</definedName>
    <definedName name="bcvbxcbdf" hidden="1">{#N/A,#N/A,FALSE,"Completion of MBudget"}</definedName>
    <definedName name="BEx001CNWHJ5RULCSFM36ZCGJ1UH" hidden="1">#REF!</definedName>
    <definedName name="BEx007CGX1WUYKNHJDXUDQEVUFH0" localSheetId="16" hidden="1">Order #REF!</definedName>
    <definedName name="BEx007CGX1WUYKNHJDXUDQEVUFH0" hidden="1">Order #REF!</definedName>
    <definedName name="BEx009FZE43LTTG3PVD3J4LNPEJ6" hidden="1">#N/A</definedName>
    <definedName name="BEx00DXTY2JDVGWQKV8H7FG4SV30" localSheetId="16" hidden="1">#REF!</definedName>
    <definedName name="BEx00DXTY2JDVGWQKV8H7FG4SV30" hidden="1">#REF!</definedName>
    <definedName name="BEx00FAHXYYYKJDCIY31LHZD04KZ" localSheetId="16" hidden="1">Operating #REF!</definedName>
    <definedName name="BEx00FAHXYYYKJDCIY31LHZD04KZ" hidden="1">Operating #REF!</definedName>
    <definedName name="BEx00GHLTYRH5N2S6P78YW1CD30N" localSheetId="16" hidden="1">#REF!</definedName>
    <definedName name="BEx00GHLTYRH5N2S6P78YW1CD30N" hidden="1">#REF!</definedName>
    <definedName name="BEx00JC31DY11L45SEU4B10BIN6W" localSheetId="16" hidden="1">#REF!</definedName>
    <definedName name="BEx00JC31DY11L45SEU4B10BIN6W" hidden="1">#REF!</definedName>
    <definedName name="BEx00JHDVBOZETUORKJAXF14HS2R" localSheetId="16" hidden="1">Group #REF!</definedName>
    <definedName name="BEx00JHDVBOZETUORKJAXF14HS2R" hidden="1">Group #REF!</definedName>
    <definedName name="BEx00QTRUJO0T41QO3ZX2OSCVMNV" localSheetId="16" hidden="1">Analysis Report All #REF!</definedName>
    <definedName name="BEx00QTRUJO0T41QO3ZX2OSCVMNV" hidden="1">Analysis Report All #REF!</definedName>
    <definedName name="BEx00T84OYTYM3S3URVLJJBY6ICV" localSheetId="16" hidden="1">#REF!</definedName>
    <definedName name="BEx00T84OYTYM3S3URVLJJBY6ICV" hidden="1">#REF!</definedName>
    <definedName name="BEx011BEY7OZAP8INEY06SX78PXN" localSheetId="16" hidden="1">Personnel in #REF!</definedName>
    <definedName name="BEx011BEY7OZAP8INEY06SX78PXN" hidden="1">Personnel in #REF!</definedName>
    <definedName name="BEx0139NF7I176ZSE8FER2I6XGMQ" localSheetId="16" hidden="1">Business EBIT #REF!</definedName>
    <definedName name="BEx0139NF7I176ZSE8FER2I6XGMQ" hidden="1">Business EBIT #REF!</definedName>
    <definedName name="BEx013KAI2VM7VSWCCU3LCTVB4TQ" localSheetId="16" hidden="1">Operating #REF!</definedName>
    <definedName name="BEx013KAI2VM7VSWCCU3LCTVB4TQ" hidden="1">Operating #REF!</definedName>
    <definedName name="BEx01824J1PKE14GR8NJZ925K1CH" localSheetId="16" hidden="1">#REF!</definedName>
    <definedName name="BEx01824J1PKE14GR8NJZ925K1CH" hidden="1">#REF!</definedName>
    <definedName name="BEx01K76LXDOK0AH871DGIAJX1HB" localSheetId="16" hidden="1">#REF!</definedName>
    <definedName name="BEx01K76LXDOK0AH871DGIAJX1HB" hidden="1">#REF!</definedName>
    <definedName name="BEx01Q1HNM5AUPBEJ56VQAQH4YH4" localSheetId="16" hidden="1">Analysis Report All Items #REF!</definedName>
    <definedName name="BEx01Q1HNM5AUPBEJ56VQAQH4YH4" hidden="1">Analysis Report All Items #REF!</definedName>
    <definedName name="BEx01SLAS3QV5GEV7IO743YMSDAS" localSheetId="16" hidden="1">Group #REF!</definedName>
    <definedName name="BEx01SLAS3QV5GEV7IO743YMSDAS" hidden="1">Group #REF!</definedName>
    <definedName name="BEx01SQLK4ENDIV54GE7HTC5Z9NY" localSheetId="16" hidden="1">Analysis Report All #REF!</definedName>
    <definedName name="BEx01SQLK4ENDIV54GE7HTC5Z9NY" hidden="1">Analysis Report All #REF!</definedName>
    <definedName name="BEx01XJ94SHJ1YQ7ORPW0RQGKI2H" localSheetId="16" hidden="1">#REF!</definedName>
    <definedName name="BEx01XJ94SHJ1YQ7ORPW0RQGKI2H" hidden="1">#REF!</definedName>
    <definedName name="BEx025BS4P2SJIEYPCVTTLXCDP1O" localSheetId="16" hidden="1">Analysis Report All #REF!</definedName>
    <definedName name="BEx025BS4P2SJIEYPCVTTLXCDP1O" hidden="1">Analysis Report All #REF!</definedName>
    <definedName name="BEx02OT3JH15JDVBJMYM1H0E9O2N" localSheetId="16" hidden="1">Balance #REF!</definedName>
    <definedName name="BEx02OT3JH15JDVBJMYM1H0E9O2N" hidden="1">Balance #REF!</definedName>
    <definedName name="BEx02SEL3Z1QWGAHXDPUA9WLTTPS" localSheetId="16" hidden="1">#REF!</definedName>
    <definedName name="BEx02SEL3Z1QWGAHXDPUA9WLTTPS" hidden="1">#REF!</definedName>
    <definedName name="BEx1EIIJXI4K721HRNPCRJB8JNC0" localSheetId="16" hidden="1">#REF!</definedName>
    <definedName name="BEx1EIIJXI4K721HRNPCRJB8JNC0" hidden="1">#REF!</definedName>
    <definedName name="BEx1F0SOZ3H5XUHXD7O01TCR8T6J" hidden="1">#REF!</definedName>
    <definedName name="BEx1FAOPYZQZ4DIO3ZDSLHPY37WW" localSheetId="16" hidden="1">Div Engineering Order #REF!</definedName>
    <definedName name="BEx1FAOPYZQZ4DIO3ZDSLHPY37WW" hidden="1">Div Engineering Order #REF!</definedName>
    <definedName name="BEx1FD31PXVAQ4T1A9RQT1IP91IF" localSheetId="16" hidden="1">#REF!</definedName>
    <definedName name="BEx1FD31PXVAQ4T1A9RQT1IP91IF" hidden="1">#REF!</definedName>
    <definedName name="BEx1FEKZZQ0C73T50MPNH9PLTGBK" localSheetId="16" hidden="1">#REF!</definedName>
    <definedName name="BEx1FEKZZQ0C73T50MPNH9PLTGBK" hidden="1">#REF!</definedName>
    <definedName name="BEx1FKKS00K7I001F4WCNZHO9Y2X" localSheetId="16" hidden="1">Analysis Report All #REF!</definedName>
    <definedName name="BEx1FKKS00K7I001F4WCNZHO9Y2X" hidden="1">Analysis Report All #REF!</definedName>
    <definedName name="BEx1FNVHHXZKFTQM8LV5Q26U7YGA" localSheetId="16" hidden="1">Gross Profit bef. Distr. #REF!</definedName>
    <definedName name="BEx1FNVHHXZKFTQM8LV5Q26U7YGA" hidden="1">Gross Profit bef. Distr. #REF!</definedName>
    <definedName name="BEx1FYYPNM6CLYVFOPS8E4CERR8B" hidden="1">#N/A</definedName>
    <definedName name="BEx1FZ9I003OUDAROYE8WXL3YK0S" localSheetId="16" hidden="1">#REF!</definedName>
    <definedName name="BEx1FZ9I003OUDAROYE8WXL3YK0S" hidden="1">#REF!</definedName>
    <definedName name="BEx1G1NU1TYLAHYN5JAKSS0CM266" localSheetId="16" hidden="1">Balance #REF!</definedName>
    <definedName name="BEx1G1NU1TYLAHYN5JAKSS0CM266" hidden="1">Balance #REF!</definedName>
    <definedName name="BEx1GEUKPF1RX6GPGEBNJQZ04HZS" localSheetId="16" hidden="1">Analysis Report All #REF!</definedName>
    <definedName name="BEx1GEUKPF1RX6GPGEBNJQZ04HZS" hidden="1">Analysis Report All #REF!</definedName>
    <definedName name="BEx1GMXVTLQ5OAF88RGPCP4ODQRI" localSheetId="16" hidden="1">Business EBIT #REF!</definedName>
    <definedName name="BEx1GMXVTLQ5OAF88RGPCP4ODQRI" hidden="1">Business EBIT #REF!</definedName>
    <definedName name="BEx1GXFIBI9Q9UHX9ATIQRZG39U8" localSheetId="16" hidden="1">Analysis Report All #REF!</definedName>
    <definedName name="BEx1GXFIBI9Q9UHX9ATIQRZG39U8" hidden="1">Analysis Report All #REF!</definedName>
    <definedName name="BEx1GZZ5ZV79U81AZR7YU6M870UV" localSheetId="16" hidden="1">Group #REF!</definedName>
    <definedName name="BEx1GZZ5ZV79U81AZR7YU6M870UV" hidden="1">Group #REF!</definedName>
    <definedName name="BEx1H1MKCVYRI1YLB0KEJFYWD7TM" localSheetId="16" hidden="1">#REF!</definedName>
    <definedName name="BEx1H1MKCVYRI1YLB0KEJFYWD7TM" hidden="1">#REF!</definedName>
    <definedName name="BEx1H40VM4K2ZXG3528IHW3D0X2C" localSheetId="16" hidden="1">Trade Working #REF!</definedName>
    <definedName name="BEx1H40VM4K2ZXG3528IHW3D0X2C" hidden="1">Trade Working #REF!</definedName>
    <definedName name="BEx1HB7TP5CBC9DC0C3P74MGQH0X" localSheetId="16" hidden="1">Check Closing #REF!</definedName>
    <definedName name="BEx1HB7TP5CBC9DC0C3P74MGQH0X" hidden="1">Check Closing #REF!</definedName>
    <definedName name="BEx1HBIGSVGI4MV1IZKHV5LNS4F7" localSheetId="16" hidden="1">Analysis Report All #REF!</definedName>
    <definedName name="BEx1HBIGSVGI4MV1IZKHV5LNS4F7" hidden="1">Analysis Report All #REF!</definedName>
    <definedName name="BEx1HIUWZW8R7QM0OIQS2ZA3E2SG" localSheetId="16" hidden="1">Check Closing #REF!</definedName>
    <definedName name="BEx1HIUWZW8R7QM0OIQS2ZA3E2SG" hidden="1">Check Closing #REF!</definedName>
    <definedName name="BEx1HN7EHWEXVXUFZB4W3EBLZAGI" localSheetId="16" hidden="1">Net #REF!</definedName>
    <definedName name="BEx1HN7EHWEXVXUFZB4W3EBLZAGI" hidden="1">Net #REF!</definedName>
    <definedName name="BEx1HO94JIRX219MPWMB5E5XZ04X" localSheetId="16" hidden="1">#REF!</definedName>
    <definedName name="BEx1HO94JIRX219MPWMB5E5XZ04X" hidden="1">#REF!</definedName>
    <definedName name="BEx1HPG9YCOFAWPV7FG65958Z1UW" localSheetId="16" hidden="1">Operating #REF!</definedName>
    <definedName name="BEx1HPG9YCOFAWPV7FG65958Z1UW" hidden="1">Operating #REF!</definedName>
    <definedName name="BEx1HRJSL6A74WFGH9OJMORM88UH" localSheetId="16" hidden="1">Analysis Report All #REF!</definedName>
    <definedName name="BEx1HRJSL6A74WFGH9OJMORM88UH" hidden="1">Analysis Report All #REF!</definedName>
    <definedName name="BEx1HRUL7L9C7T8UHMZIHDJV36WH" localSheetId="16" hidden="1">Operating #REF!</definedName>
    <definedName name="BEx1HRUL7L9C7T8UHMZIHDJV36WH" hidden="1">Operating #REF!</definedName>
    <definedName name="BEx1HZN4AHEOZFMC8ZSMJOKPFR8B" hidden="1">#N/A</definedName>
    <definedName name="BEx1I0JHH6YSNFT6TVQKLQCEORO8" localSheetId="16" hidden="1">Balance #REF!</definedName>
    <definedName name="BEx1I0JHH6YSNFT6TVQKLQCEORO8" hidden="1">Balance #REF!</definedName>
    <definedName name="BEx1I0UAUPHTCJLNHMJE8ZFTE02H" localSheetId="16" hidden="1">#REF!</definedName>
    <definedName name="BEx1I0UAUPHTCJLNHMJE8ZFTE02H" hidden="1">#REF!</definedName>
    <definedName name="BEx1I5MWZQOTOM26XVW7EREQ94ER" localSheetId="16" hidden="1">Analysis Report All #REF!</definedName>
    <definedName name="BEx1I5MWZQOTOM26XVW7EREQ94ER" hidden="1">Analysis Report All #REF!</definedName>
    <definedName name="BEx1I98D6YC1SN6XLQ4R9EMO0YX2" localSheetId="16" hidden="1">#REF!</definedName>
    <definedName name="BEx1I98D6YC1SN6XLQ4R9EMO0YX2" hidden="1">#REF!</definedName>
    <definedName name="BEx1IFZ2M8M4FEZ9RQMECPIOGLF8" localSheetId="16" hidden="1">Analysis Report All #REF!</definedName>
    <definedName name="BEx1IFZ2M8M4FEZ9RQMECPIOGLF8" hidden="1">Analysis Report All #REF!</definedName>
    <definedName name="BEx1IGQ5B697MNDOE06MVSR0H58E" localSheetId="16" hidden="1">#REF!</definedName>
    <definedName name="BEx1IGQ5B697MNDOE06MVSR0H58E" hidden="1">#REF!</definedName>
    <definedName name="BEx1IKBL9UOCJ8E5DR5L18HFRZQX" hidden="1">#N/A</definedName>
    <definedName name="BEx1IPF1NC4LXCVUPMP7FBQ3MI3B" localSheetId="16" hidden="1">Group Operating #REF!</definedName>
    <definedName name="BEx1IPF1NC4LXCVUPMP7FBQ3MI3B" hidden="1">Group Operating #REF!</definedName>
    <definedName name="BEx1J5WAKX9X8MK42S37CMFIAT5D" localSheetId="16" hidden="1">#REF!</definedName>
    <definedName name="BEx1J5WAKX9X8MK42S37CMFIAT5D" hidden="1">#REF!</definedName>
    <definedName name="BEx1JD3EPU7WCUALD27XR0GKN2FH" localSheetId="16" hidden="1">#REF!</definedName>
    <definedName name="BEx1JD3EPU7WCUALD27XR0GKN2FH" hidden="1">#REF!</definedName>
    <definedName name="BEx1JG35G1M0N6NFVVNQBDUL2TUO" hidden="1">#REF!</definedName>
    <definedName name="BEx1JGE2YQWH8S25USOY08XVGO0D" hidden="1">#REF!</definedName>
    <definedName name="BEx1JJJC9T1W7HY4V7HP1S1W4JO1" hidden="1">#REF!</definedName>
    <definedName name="BEx1JQVJ8S5SIAJ286U8TCR57T3D" localSheetId="16" hidden="1">Group #REF!</definedName>
    <definedName name="BEx1JQVJ8S5SIAJ286U8TCR57T3D" hidden="1">Group #REF!</definedName>
    <definedName name="BEx1JUBPKMF7FMFRAS7Q0Q8WH19E" localSheetId="16" hidden="1">Analysis Report All #REF!</definedName>
    <definedName name="BEx1JUBPKMF7FMFRAS7Q0Q8WH19E" hidden="1">Analysis Report All #REF!</definedName>
    <definedName name="BEx1K0GUDWMY65035J91B3EESI53" localSheetId="16" hidden="1">List of Journal #REF!</definedName>
    <definedName name="BEx1K0GUDWMY65035J91B3EESI53" hidden="1">List of Journal #REF!</definedName>
    <definedName name="BEx1K1THC94AUZ5T28KDL0LITGWB" hidden="1">#N/A</definedName>
    <definedName name="BEx1K2V6EO2JNRPQUH25FI8SG00H" localSheetId="16" hidden="1">Trade Working #REF!</definedName>
    <definedName name="BEx1K2V6EO2JNRPQUH25FI8SG00H" hidden="1">Trade Working #REF!</definedName>
    <definedName name="BEx1K9B2AW6HVDLURD39R8ZNXIQP" localSheetId="16" hidden="1">#REF!</definedName>
    <definedName name="BEx1K9B2AW6HVDLURD39R8ZNXIQP" hidden="1">#REF!</definedName>
    <definedName name="BEx1KH91OA4EYBI0XROULNVB25OS" localSheetId="16" hidden="1">Gross Profit bef. Distr. #REF!</definedName>
    <definedName name="BEx1KH91OA4EYBI0XROULNVB25OS" hidden="1">Gross Profit bef. Distr. #REF!</definedName>
    <definedName name="BEx1KKP1ELIF2UII2FWVGL7M1X7J" localSheetId="16" hidden="1">#REF!</definedName>
    <definedName name="BEx1KKP1ELIF2UII2FWVGL7M1X7J" hidden="1">#REF!</definedName>
    <definedName name="BEx1KM1PX25IM399D8YB91RMVONW" localSheetId="16" hidden="1">Order #REF!</definedName>
    <definedName name="BEx1KM1PX25IM399D8YB91RMVONW" hidden="1">Order #REF!</definedName>
    <definedName name="BEx1L9KLN35SF5YYFF6K8WVWJOSP" localSheetId="16" hidden="1">Analysis Report All #REF!</definedName>
    <definedName name="BEx1L9KLN35SF5YYFF6K8WVWJOSP" hidden="1">Analysis Report All #REF!</definedName>
    <definedName name="BEx1LETHHMGESTP6SXVJTVCYXCN0" localSheetId="16" hidden="1">Analysis Report All #REF!</definedName>
    <definedName name="BEx1LETHHMGESTP6SXVJTVCYXCN0" hidden="1">Analysis Report All #REF!</definedName>
    <definedName name="BEx1LKNTSJOFR9RV6G46BKXFPVTM" localSheetId="16" hidden="1">Balance #REF!</definedName>
    <definedName name="BEx1LKNTSJOFR9RV6G46BKXFPVTM" hidden="1">Balance #REF!</definedName>
    <definedName name="BEx1LSWM4IEWDN09N4N1QIRX39PZ" localSheetId="16" hidden="1">Personnel in #REF!</definedName>
    <definedName name="BEx1LSWM4IEWDN09N4N1QIRX39PZ" hidden="1">Personnel in #REF!</definedName>
    <definedName name="BEx1LZCHS794QZDILAL1A2VLSIZW" localSheetId="16" hidden="1">Operating #REF!</definedName>
    <definedName name="BEx1LZCHS794QZDILAL1A2VLSIZW" hidden="1">Operating #REF!</definedName>
    <definedName name="BEx1M1WBK5T0LP1AK2JYV6W87ID6" localSheetId="16" hidden="1">#REF!</definedName>
    <definedName name="BEx1M1WBK5T0LP1AK2JYV6W87ID6" hidden="1">#REF!</definedName>
    <definedName name="BEx1M51HHDYGIT8PON7U8ICL2S95" localSheetId="16" hidden="1">#REF!</definedName>
    <definedName name="BEx1M51HHDYGIT8PON7U8ICL2S95" hidden="1">#REF!</definedName>
    <definedName name="BEx1M86VYJRDP9NFDIQQF6NXD6PY" localSheetId="16" hidden="1">Group Balance #REF!</definedName>
    <definedName name="BEx1M86VYJRDP9NFDIQQF6NXD6PY" hidden="1">Group Balance #REF!</definedName>
    <definedName name="BEx1MAFQW83Z38L5MIUIJ4UAPZ59" localSheetId="16" hidden="1">Group Operating #REF!</definedName>
    <definedName name="BEx1MAFQW83Z38L5MIUIJ4UAPZ59" hidden="1">Group Operating #REF!</definedName>
    <definedName name="BEx1N0NQPSUD9KWY3RQQWHC8FRGP" localSheetId="16" hidden="1">Analysis Report All #REF!</definedName>
    <definedName name="BEx1N0NQPSUD9KWY3RQQWHC8FRGP" hidden="1">Analysis Report All #REF!</definedName>
    <definedName name="BEx1N3CUJ3UX61X38ZAJVPEN4KMC" localSheetId="16" hidden="1">#REF!</definedName>
    <definedName name="BEx1N3CUJ3UX61X38ZAJVPEN4KMC" hidden="1">#REF!</definedName>
    <definedName name="BEx1N3YFLJE90XLVJLD9EXPD0CH4" localSheetId="16" hidden="1">#REF!</definedName>
    <definedName name="BEx1N3YFLJE90XLVJLD9EXPD0CH4" hidden="1">#REF!</definedName>
    <definedName name="BEx1N85GTH395J4Z714SVZQI8JTA" hidden="1">#REF!</definedName>
    <definedName name="BEx1ND8XTKTHWH15QCTED9GYC0S5" localSheetId="16" hidden="1">Order #REF!</definedName>
    <definedName name="BEx1ND8XTKTHWH15QCTED9GYC0S5" hidden="1">Order #REF!</definedName>
    <definedName name="BEx1NO6TXZVOGCUWCCRTXRXWW0XL" localSheetId="16" hidden="1">#REF!</definedName>
    <definedName name="BEx1NO6TXZVOGCUWCCRTXRXWW0XL" hidden="1">#REF!</definedName>
    <definedName name="BEx1NUH8G1G5E38TS8PLOXESEJZP" localSheetId="16" hidden="1">Analysis Report All Items #REF!</definedName>
    <definedName name="BEx1NUH8G1G5E38TS8PLOXESEJZP" hidden="1">Analysis Report All Items #REF!</definedName>
    <definedName name="BEx1O30U06OEUV0O4QJH91V2UATR" localSheetId="16" hidden="1">#REF!</definedName>
    <definedName name="BEx1O30U06OEUV0O4QJH91V2UATR" hidden="1">#REF!</definedName>
    <definedName name="BEx1O3BMOIS28FLMDUTDDGEQIV5W" localSheetId="16" hidden="1">Operating #REF!</definedName>
    <definedName name="BEx1O3BMOIS28FLMDUTDDGEQIV5W" hidden="1">Operating #REF!</definedName>
    <definedName name="BEx1O89JXIST0XMB5RGQB96IHLDO" localSheetId="16" hidden="1">Group Trade Working #REF!</definedName>
    <definedName name="BEx1O89JXIST0XMB5RGQB96IHLDO" hidden="1">Group Trade Working #REF!</definedName>
    <definedName name="BEx1OG7JYDNYGZAWQ67ADDGLDBHR" localSheetId="16" hidden="1">Net #REF!</definedName>
    <definedName name="BEx1OG7JYDNYGZAWQ67ADDGLDBHR" hidden="1">Net #REF!</definedName>
    <definedName name="BEx1OGYGA408MYCDEF10TUY8TL7D" localSheetId="16" hidden="1">Group Operating #REF!</definedName>
    <definedName name="BEx1OGYGA408MYCDEF10TUY8TL7D" hidden="1">Group Operating #REF!</definedName>
    <definedName name="BEx1OPCKW2TRVQCYYQVQOU6XN7TX" localSheetId="16" hidden="1">Analysis Report All #REF!</definedName>
    <definedName name="BEx1OPCKW2TRVQCYYQVQOU6XN7TX" hidden="1">Analysis Report All #REF!</definedName>
    <definedName name="BEx1OTE54CBSUT8FWKRALEDCUWN4" localSheetId="16" hidden="1">#REF!</definedName>
    <definedName name="BEx1OTE54CBSUT8FWKRALEDCUWN4" hidden="1">#REF!</definedName>
    <definedName name="BEx1OVSMPADTX95QUOX34KZQ8EDY" localSheetId="16" hidden="1">#REF!</definedName>
    <definedName name="BEx1OVSMPADTX95QUOX34KZQ8EDY" hidden="1">#REF!</definedName>
    <definedName name="BEx1PBZ4BEFIPGMQXT9T8S4PZ2IM" hidden="1">#REF!</definedName>
    <definedName name="BEx1PF4GMW99WS52DFCCK7O7ULNG" localSheetId="16" hidden="1">Analysis Report All #REF!</definedName>
    <definedName name="BEx1PF4GMW99WS52DFCCK7O7ULNG" hidden="1">Analysis Report All #REF!</definedName>
    <definedName name="BEx1PIF5OTK6A1QIYC95L59LHIFG" localSheetId="16" hidden="1">Order #REF!</definedName>
    <definedName name="BEx1PIF5OTK6A1QIYC95L59LHIFG" hidden="1">Order #REF!</definedName>
    <definedName name="BEx1PMWZB2DO6EM9BKLUICZJ65HD" localSheetId="16" hidden="1">#REF!</definedName>
    <definedName name="BEx1PMWZB2DO6EM9BKLUICZJ65HD" hidden="1">#REF!</definedName>
    <definedName name="BEx1PZNHNPUSE1TN9U21N1EDS5J6" localSheetId="16" hidden="1">List of Journal #REF!</definedName>
    <definedName name="BEx1PZNHNPUSE1TN9U21N1EDS5J6" hidden="1">List of Journal #REF!</definedName>
    <definedName name="BEx1Q1G827ELRQWFTWIIGG4VFDGR" hidden="1">#N/A</definedName>
    <definedName name="BEx1Q8XY58N28RGRK5J95S86QU4A" hidden="1">#N/A</definedName>
    <definedName name="BEx1Q93AJ2X7VYZFGWH8CX0ORVJW" localSheetId="16" hidden="1">#REF!</definedName>
    <definedName name="BEx1Q93AJ2X7VYZFGWH8CX0ORVJW" hidden="1">#REF!</definedName>
    <definedName name="BEx1QA54J2A4I7IBQR19BTY28ZMR" localSheetId="16" hidden="1">#REF!</definedName>
    <definedName name="BEx1QA54J2A4I7IBQR19BTY28ZMR" hidden="1">#REF!</definedName>
    <definedName name="BEx1QMQAHG3KQUK59DVM68SWKZIZ" hidden="1">#REF!</definedName>
    <definedName name="BEx1QQXCDA3ZVAJYHTD4143CL44H" hidden="1">#REF!</definedName>
    <definedName name="BEx1QS9TVXBD53R9Q9FMM8F277O4" hidden="1">#REF!</definedName>
    <definedName name="BEx1QXIP96F79BY4CQA3WOV3KQ8I" hidden="1">#N/A</definedName>
    <definedName name="BEx1R1K9Y321MXST4SPE9THEFSLX" localSheetId="16" hidden="1">Trade Working #REF!</definedName>
    <definedName name="BEx1R1K9Y321MXST4SPE9THEFSLX" hidden="1">Trade Working #REF!</definedName>
    <definedName name="BEx1RBGC06B3T52OIC0EQ1KGVP1I" localSheetId="16" hidden="1">#REF!</definedName>
    <definedName name="BEx1RBGC06B3T52OIC0EQ1KGVP1I" hidden="1">#REF!</definedName>
    <definedName name="BEx1RGEGK37L6AJ7IST3S19MK4Y0" localSheetId="16" hidden="1">Tabelle #REF!</definedName>
    <definedName name="BEx1RGEGK37L6AJ7IST3S19MK4Y0" hidden="1">Tabelle #REF!</definedName>
    <definedName name="BEx1RGUJXVS0MTCN3M8O5CBHEEXN" localSheetId="16" hidden="1">#REF!</definedName>
    <definedName name="BEx1RGUJXVS0MTCN3M8O5CBHEEXN" hidden="1">#REF!</definedName>
    <definedName name="BEx1RI77B5Z6HBNOXUY2LH7JA6ZZ" localSheetId="16" hidden="1">#REF!</definedName>
    <definedName name="BEx1RI77B5Z6HBNOXUY2LH7JA6ZZ" hidden="1">#REF!</definedName>
    <definedName name="BEx1RJECZLJT66ATELQII66DBE1M" hidden="1">#N/A</definedName>
    <definedName name="BEx1RRC7X4NI1CU4EO5XYE2GVARJ" hidden="1">#REF!</definedName>
    <definedName name="BEx1RXMSANWTKK7M0XUS8YGRQ6ZX" localSheetId="16" hidden="1">Balance #REF!</definedName>
    <definedName name="BEx1RXMSANWTKK7M0XUS8YGRQ6ZX" hidden="1">Balance #REF!</definedName>
    <definedName name="BEx1RZA1NCGT832L7EMR7GMF588W" localSheetId="16" hidden="1">#REF!</definedName>
    <definedName name="BEx1RZA1NCGT832L7EMR7GMF588W" hidden="1">#REF!</definedName>
    <definedName name="BEx1S1TUZXYKKW5J3XD5HY3O0UXH" localSheetId="16" hidden="1">Analysis Report All #REF!</definedName>
    <definedName name="BEx1S1TUZXYKKW5J3XD5HY3O0UXH" hidden="1">Analysis Report All #REF!</definedName>
    <definedName name="BEx1SA2HYRL8LXWXYBSLQBFZ1ODB" localSheetId="16" hidden="1">#REF!</definedName>
    <definedName name="BEx1SA2HYRL8LXWXYBSLQBFZ1ODB" hidden="1">#REF!</definedName>
    <definedName name="BEx1SA2N4FVSUNEDL4VFJKY2L0NA" localSheetId="16" hidden="1">#REF!</definedName>
    <definedName name="BEx1SA2N4FVSUNEDL4VFJKY2L0NA" hidden="1">#REF!</definedName>
    <definedName name="BEx1SAIRJSD4X9CC95YJ8RMBZJHN" localSheetId="16" hidden="1">List of Journal #REF!</definedName>
    <definedName name="BEx1SAIRJSD4X9CC95YJ8RMBZJHN" hidden="1">List of Journal #REF!</definedName>
    <definedName name="BEx1SB4AWCBF90814MDWMPIATNY1" localSheetId="16" hidden="1">#REF!</definedName>
    <definedName name="BEx1SB4AWCBF90814MDWMPIATNY1" hidden="1">#REF!</definedName>
    <definedName name="BEx1SF5X4IF9316ZQV9OEWJLH0YE" localSheetId="16" hidden="1">Order #REF!</definedName>
    <definedName name="BEx1SF5X4IF9316ZQV9OEWJLH0YE" hidden="1">Order #REF!</definedName>
    <definedName name="BEx1SG29J9QPAG5UOCDF31LM2O0Q" localSheetId="16" hidden="1">Net #REF!</definedName>
    <definedName name="BEx1SG29J9QPAG5UOCDF31LM2O0Q" hidden="1">Net #REF!</definedName>
    <definedName name="BEx1SOR56GX73P9LXA8JKUCREOVG" localSheetId="16" hidden="1">Operating #REF!</definedName>
    <definedName name="BEx1SOR56GX73P9LXA8JKUCREOVG" hidden="1">Operating #REF!</definedName>
    <definedName name="BEx1SP7EVBZE19ZRWWOWSPDDI65V" localSheetId="16" hidden="1">#REF!</definedName>
    <definedName name="BEx1SP7EVBZE19ZRWWOWSPDDI65V" hidden="1">#REF!</definedName>
    <definedName name="BEx1SRWJNF207GL3FGCTLGO910C3" localSheetId="16" hidden="1">Analysis Report All #REF!</definedName>
    <definedName name="BEx1SRWJNF207GL3FGCTLGO910C3" hidden="1">Analysis Report All #REF!</definedName>
    <definedName name="BEx1SRWK5RNCZVLH73TSWME1MIJN" localSheetId="16" hidden="1">Balance #REF!</definedName>
    <definedName name="BEx1SRWK5RNCZVLH73TSWME1MIJN" hidden="1">Balance #REF!</definedName>
    <definedName name="BEx1SYY0CGZEC5XAKSESZHZFOCLL" localSheetId="16" hidden="1">Analysis Report All #REF!</definedName>
    <definedName name="BEx1SYY0CGZEC5XAKSESZHZFOCLL" hidden="1">Analysis Report All #REF!</definedName>
    <definedName name="BEx1T2ZR0XAIB5L0PNFKVV48DNLI" localSheetId="16" hidden="1">Analysis Report All #REF!</definedName>
    <definedName name="BEx1T2ZR0XAIB5L0PNFKVV48DNLI" hidden="1">Analysis Report All #REF!</definedName>
    <definedName name="BEx1T4XSSRO8QRIMVOUAMJL792MI" localSheetId="16" hidden="1">List of Journal #REF!</definedName>
    <definedName name="BEx1T4XSSRO8QRIMVOUAMJL792MI" hidden="1">List of Journal #REF!</definedName>
    <definedName name="BEx1TKIVOSQ4XNMCJQMIYTKRDWHS" localSheetId="16" hidden="1">Analysis Report All #REF!</definedName>
    <definedName name="BEx1TKIVOSQ4XNMCJQMIYTKRDWHS" hidden="1">Analysis Report All #REF!</definedName>
    <definedName name="BEx1TMRPDGBJDTU0Q06MGLS02GK1" localSheetId="16" hidden="1">Net #REF!</definedName>
    <definedName name="BEx1TMRPDGBJDTU0Q06MGLS02GK1" hidden="1">Net #REF!</definedName>
    <definedName name="BEx1TP0QBYETURO6TORAFP41G5DG" localSheetId="16" hidden="1">#REF!</definedName>
    <definedName name="BEx1TP0QBYETURO6TORAFP41G5DG" hidden="1">#REF!</definedName>
    <definedName name="BEx1TPX3CH7LD95UPP9DTWGUGCBB" localSheetId="16" hidden="1">#REF!</definedName>
    <definedName name="BEx1TPX3CH7LD95UPP9DTWGUGCBB" hidden="1">#REF!</definedName>
    <definedName name="BEx1TSRJI4S7AU4ZPFJHUZMUEJLP" localSheetId="16" hidden="1">Operating #REF!</definedName>
    <definedName name="BEx1TSRJI4S7AU4ZPFJHUZMUEJLP" hidden="1">Operating #REF!</definedName>
    <definedName name="BEx1TUPOPRUTNR71C7V3HL9KJSV2" localSheetId="16" hidden="1">Trade Working #REF!</definedName>
    <definedName name="BEx1TUPOPRUTNR71C7V3HL9KJSV2" hidden="1">Trade Working #REF!</definedName>
    <definedName name="BEx1U0EPNJYDSH6GJGAANW23JS3Z" localSheetId="16" hidden="1">Analysis Report All #REF!</definedName>
    <definedName name="BEx1U0EPNJYDSH6GJGAANW23JS3Z" hidden="1">Analysis Report All #REF!</definedName>
    <definedName name="BEx1U702QA0XV1U4YJJ1FK707QYG" localSheetId="16" hidden="1">#REF!</definedName>
    <definedName name="BEx1U702QA0XV1U4YJJ1FK707QYG" hidden="1">#REF!</definedName>
    <definedName name="BEx1U8I1XK4MF2VNPIJSFRRK56NM" hidden="1">#N/A</definedName>
    <definedName name="BEx1UESH4KDWHYESQU2IE55RS3LI" localSheetId="16" hidden="1">#REF!</definedName>
    <definedName name="BEx1UESH4KDWHYESQU2IE55RS3LI" hidden="1">#REF!</definedName>
    <definedName name="BEx1UFJJIEL5B8PCLS36FBN4K3UD" localSheetId="16" hidden="1">Operating #REF!</definedName>
    <definedName name="BEx1UFJJIEL5B8PCLS36FBN4K3UD" hidden="1">Operating #REF!</definedName>
    <definedName name="BEx1UGLBMBLVU935T9ZGQXS0SSOM" localSheetId="16" hidden="1">Operating #REF!</definedName>
    <definedName name="BEx1UGLBMBLVU935T9ZGQXS0SSOM" hidden="1">Operating #REF!</definedName>
    <definedName name="BEx1UI8N9KTCPSOJ7RDW0T8UEBNP" localSheetId="16" hidden="1">#REF!</definedName>
    <definedName name="BEx1UI8N9KTCPSOJ7RDW0T8UEBNP" hidden="1">#REF!</definedName>
    <definedName name="BEx1UJAAEV207SFMAFKH3DVTEIVA" localSheetId="16" hidden="1">Operating #REF!</definedName>
    <definedName name="BEx1UJAAEV207SFMAFKH3DVTEIVA" hidden="1">Operating #REF!</definedName>
    <definedName name="BEx1UKC5ZLM19RCIY4AAFDWCLMGO" localSheetId="16" hidden="1">Order #REF!</definedName>
    <definedName name="BEx1UKC5ZLM19RCIY4AAFDWCLMGO" hidden="1">Order #REF!</definedName>
    <definedName name="BEx1UKMZ7CPIMFOKSXHJNX9GODVW" hidden="1">#N/A</definedName>
    <definedName name="BEx1UQH8B2116Y2VIPVW8FZ1L34G" localSheetId="16" hidden="1">Operating #REF!</definedName>
    <definedName name="BEx1UQH8B2116Y2VIPVW8FZ1L34G" hidden="1">Operating #REF!</definedName>
    <definedName name="BEx1UZ0TZGW8X5H1001IY7Q6ND7P" localSheetId="16" hidden="1">Operating #REF!</definedName>
    <definedName name="BEx1UZ0TZGW8X5H1001IY7Q6ND7P" hidden="1">Operating #REF!</definedName>
    <definedName name="BEx1V1V9ENZMUSMOEQJ1H0K1620J" localSheetId="16" hidden="1">Analysis Report All #REF!</definedName>
    <definedName name="BEx1V1V9ENZMUSMOEQJ1H0K1620J" hidden="1">Analysis Report All #REF!</definedName>
    <definedName name="BEx1V2BJ6Q8U03UZFSQS16QOJ56L" localSheetId="16" hidden="1">Analysis Report All #REF!</definedName>
    <definedName name="BEx1V2BJ6Q8U03UZFSQS16QOJ56L" hidden="1">Analysis Report All #REF!</definedName>
    <definedName name="BEx1V2MC9SCNH365UWU0T0GZ0OPN" localSheetId="16" hidden="1">Analysis Report All #REF!</definedName>
    <definedName name="BEx1V2MC9SCNH365UWU0T0GZ0OPN" hidden="1">Analysis Report All #REF!</definedName>
    <definedName name="BEx1V4PU77UVXRLG82O0BN4Z1QN8" localSheetId="16" hidden="1">Analysis Report All #REF!</definedName>
    <definedName name="BEx1V4PU77UVXRLG82O0BN4Z1QN8" hidden="1">Analysis Report All #REF!</definedName>
    <definedName name="BEx1VK04GEM00GGCPF8LDR45ODT5" localSheetId="16" hidden="1">Analysis Report All #REF!</definedName>
    <definedName name="BEx1VK04GEM00GGCPF8LDR45ODT5" hidden="1">Analysis Report All #REF!</definedName>
    <definedName name="BEx1VL1T2TGBJ6NO04KRKVUVZLUC" localSheetId="16" hidden="1">Balance #REF!</definedName>
    <definedName name="BEx1VL1T2TGBJ6NO04KRKVUVZLUC" hidden="1">Balance #REF!</definedName>
    <definedName name="BEx1VM8YQM02EIM4YOLRQ1MTZ9NI" localSheetId="16" hidden="1">Analysis Report All #REF!</definedName>
    <definedName name="BEx1VM8YQM02EIM4YOLRQ1MTZ9NI" hidden="1">Analysis Report All #REF!</definedName>
    <definedName name="BEx1VOCIJ93VN55IRYJ3PZAG75O4" localSheetId="16" hidden="1">Analysis Report All #REF!</definedName>
    <definedName name="BEx1VOCIJ93VN55IRYJ3PZAG75O4" hidden="1">Analysis Report All #REF!</definedName>
    <definedName name="BEx1VVOQCQMDKJD4I0IYJGLW6K9A" localSheetId="16" hidden="1">#REF!</definedName>
    <definedName name="BEx1VVOQCQMDKJD4I0IYJGLW6K9A" hidden="1">#REF!</definedName>
    <definedName name="BEx1VZAE78PRR3RAGOE5JQT4LTIK" localSheetId="16" hidden="1">#REF!</definedName>
    <definedName name="BEx1VZAE78PRR3RAGOE5JQT4LTIK" hidden="1">#REF!</definedName>
    <definedName name="BEx1W84LHM0ZHOK0HJN20ANE2KWS" hidden="1">#REF!</definedName>
    <definedName name="BEx1W90ZUZV9H1EH9GT4VVXUSIUQ" hidden="1">#REF!</definedName>
    <definedName name="BEx1WC67EH10SC38QWX3WEA5KH3A" hidden="1">#REF!</definedName>
    <definedName name="BEx1WHF34YE113GQKB9274BX4HY2" localSheetId="16" hidden="1">Analysis Report All #REF!</definedName>
    <definedName name="BEx1WHF34YE113GQKB9274BX4HY2" hidden="1">Analysis Report All #REF!</definedName>
    <definedName name="BEx1WMD1LWPWRIK6GGAJRJAHJM8I" localSheetId="16" hidden="1">#REF!</definedName>
    <definedName name="BEx1WMD1LWPWRIK6GGAJRJAHJM8I" hidden="1">#REF!</definedName>
    <definedName name="BEx1WWUNHEQ4GNYSI55BUE4F6I36" localSheetId="16" hidden="1">#REF!</definedName>
    <definedName name="BEx1WWUNHEQ4GNYSI55BUE4F6I36" hidden="1">#REF!</definedName>
    <definedName name="BEx1WX04G0INSPPG9NTNR3DYR6PZ" hidden="1">#REF!</definedName>
    <definedName name="BEx1XHZFLWXRMLF0IJHSLNWHH13E" localSheetId="16" hidden="1">Analysis Report All #REF!</definedName>
    <definedName name="BEx1XHZFLWXRMLF0IJHSLNWHH13E" hidden="1">Analysis Report All #REF!</definedName>
    <definedName name="BEx1XJ12QZGQJMULNI7Z9647SO5B" localSheetId="16" hidden="1">Balance #REF!</definedName>
    <definedName name="BEx1XJ12QZGQJMULNI7Z9647SO5B" hidden="1">Balance #REF!</definedName>
    <definedName name="BEx1XNTPAQOJGFLTN9YCR687VE30" localSheetId="16" hidden="1">Balance #REF!</definedName>
    <definedName name="BEx1XNTPAQOJGFLTN9YCR687VE30" hidden="1">Balance #REF!</definedName>
    <definedName name="BEx1XOFBAGHJN1TBQU0YLXAQ5IU1" localSheetId="16" hidden="1">Balance #REF!</definedName>
    <definedName name="BEx1XOFBAGHJN1TBQU0YLXAQ5IU1" hidden="1">Balance #REF!</definedName>
    <definedName name="BEx1XP0V4AMPKJ5PL360I7QH1087" localSheetId="16" hidden="1">List of Journal #REF!</definedName>
    <definedName name="BEx1XP0V4AMPKJ5PL360I7QH1087" hidden="1">List of Journal #REF!</definedName>
    <definedName name="BEx1YJW7AIO3JI467OBU1Y70A192" hidden="1">#N/A</definedName>
    <definedName name="BEx1YL3FDKUAR77MK4TX3GDL9FO7" localSheetId="16" hidden="1">Order #REF!</definedName>
    <definedName name="BEx1YL3FDKUAR77MK4TX3GDL9FO7" hidden="1">Order #REF!</definedName>
    <definedName name="BEx1YN6WS8EW01ISFGGW0SVTV4BM" localSheetId="16" hidden="1">Trade Working #REF!</definedName>
    <definedName name="BEx1YN6WS8EW01ISFGGW0SVTV4BM" hidden="1">Trade Working #REF!</definedName>
    <definedName name="BEx3ALZRRIWWH84K94281GR0LPJP" localSheetId="16" hidden="1">Operating #REF!</definedName>
    <definedName name="BEx3ALZRRIWWH84K94281GR0LPJP" hidden="1">Operating #REF!</definedName>
    <definedName name="BEx3AOE1UIL4Y61X8ZLQTY768Y19" localSheetId="16" hidden="1">Check Closing #REF!</definedName>
    <definedName name="BEx3AOE1UIL4Y61X8ZLQTY768Y19" hidden="1">Check Closing #REF!</definedName>
    <definedName name="BEx3B7VFHY2ASNP28EMOXQ574Y4I" localSheetId="16" hidden="1">#REF!</definedName>
    <definedName name="BEx3B7VFHY2ASNP28EMOXQ574Y4I" hidden="1">#REF!</definedName>
    <definedName name="BEx3B9DCBGACWG5ZTCEY2JBSLZSI" localSheetId="16" hidden="1">#REF!</definedName>
    <definedName name="BEx3B9DCBGACWG5ZTCEY2JBSLZSI" hidden="1">#REF!</definedName>
    <definedName name="BEx3BCD8YN5QSIUU4RK6FGV2E8GO" hidden="1">#REF!</definedName>
    <definedName name="BEx3BR1XLRP5X5YRWQ5HC3HAUE1J" hidden="1">#REF!</definedName>
    <definedName name="BEx3BTASZVGU05I0G55FNOR30SRQ" localSheetId="16" hidden="1">Analysis Report All #REF!</definedName>
    <definedName name="BEx3BTASZVGU05I0G55FNOR30SRQ" hidden="1">Analysis Report All #REF!</definedName>
    <definedName name="BEx3BW5DGH7R6MYR7AKLPNPMLQ0N" localSheetId="16" hidden="1">#REF!</definedName>
    <definedName name="BEx3BW5DGH7R6MYR7AKLPNPMLQ0N" hidden="1">#REF!</definedName>
    <definedName name="BEx3C13CXPDWWJM67Y1US6K95U2F" localSheetId="16" hidden="1">Analysis Report All #REF!</definedName>
    <definedName name="BEx3C13CXPDWWJM67Y1US6K95U2F" hidden="1">Analysis Report All #REF!</definedName>
    <definedName name="BEx3CCS3VNR1KW2R7DKSQFZ17QW0" localSheetId="16" hidden="1">#REF!</definedName>
    <definedName name="BEx3CCS3VNR1KW2R7DKSQFZ17QW0" hidden="1">#REF!</definedName>
    <definedName name="BEx3CLH1S5IRNQ6KGKYH787JAA1O" localSheetId="16" hidden="1">#REF!</definedName>
    <definedName name="BEx3CLH1S5IRNQ6KGKYH787JAA1O" hidden="1">#REF!</definedName>
    <definedName name="BEx3CNPZEYFC37XN9N8WUI41IIPH" hidden="1">#REF!</definedName>
    <definedName name="BEx3D65HMRNMMSV8I0EZJWN8LR4H" localSheetId="16" hidden="1">Group Trade Working #REF!</definedName>
    <definedName name="BEx3D65HMRNMMSV8I0EZJWN8LR4H" hidden="1">Group Trade Working #REF!</definedName>
    <definedName name="BEx3D8JTZ1WK2U6NCN794E85XIHH" localSheetId="16" hidden="1">List of Journal #REF!</definedName>
    <definedName name="BEx3D8JTZ1WK2U6NCN794E85XIHH" hidden="1">List of Journal #REF!</definedName>
    <definedName name="BEx3DACK33331LLJJXRVBRFU9YDN" localSheetId="16" hidden="1">Analysis Report All #REF!</definedName>
    <definedName name="BEx3DACK33331LLJJXRVBRFU9YDN" hidden="1">Analysis Report All #REF!</definedName>
    <definedName name="BEx3DCQU9PBRXIMLO62KS5RLH447" localSheetId="16" hidden="1">#REF!</definedName>
    <definedName name="BEx3DCQU9PBRXIMLO62KS5RLH447" hidden="1">#REF!</definedName>
    <definedName name="BEx3DO4WH7NXM55963EA8OVHL036" localSheetId="16" hidden="1">Analysis Report All #REF!</definedName>
    <definedName name="BEx3DO4WH7NXM55963EA8OVHL036" hidden="1">Analysis Report All #REF!</definedName>
    <definedName name="BEx3DTDM55TC6AKT49AZXH8Q5X1J" localSheetId="16" hidden="1">#REF!</definedName>
    <definedName name="BEx3DTDM55TC6AKT49AZXH8Q5X1J" hidden="1">#REF!</definedName>
    <definedName name="BEx3DVH57CGHX7PBMAUZBKZ54TSW" localSheetId="16" hidden="1">Analysis Report All #REF!</definedName>
    <definedName name="BEx3DVH57CGHX7PBMAUZBKZ54TSW" hidden="1">Analysis Report All #REF!</definedName>
    <definedName name="BEx3DYBQAZSF0H3TX4L9XUKA9ILY" localSheetId="16" hidden="1">#REF!</definedName>
    <definedName name="BEx3DYBQAZSF0H3TX4L9XUKA9ILY" hidden="1">#REF!</definedName>
    <definedName name="BEx3DZ842EF9RHWH29YAD4R7DRMB" localSheetId="16" hidden="1">Analysis Report All #REF!</definedName>
    <definedName name="BEx3DZ842EF9RHWH29YAD4R7DRMB" hidden="1">Analysis Report All #REF!</definedName>
    <definedName name="BEx3EE7M0WO8J9C4FPKTY7PY55GG" localSheetId="16" hidden="1">List of Journal #REF!</definedName>
    <definedName name="BEx3EE7M0WO8J9C4FPKTY7PY55GG" hidden="1">List of Journal #REF!</definedName>
    <definedName name="BEx3EEYGMC2NG6M7777YLWL13QYA" localSheetId="16" hidden="1">#REF!</definedName>
    <definedName name="BEx3EEYGMC2NG6M7777YLWL13QYA" hidden="1">#REF!</definedName>
    <definedName name="BEx3EMLJ2S7UVUOS0N9ZTV56XHGY" localSheetId="16" hidden="1">Gross Profit #REF!</definedName>
    <definedName name="BEx3EMLJ2S7UVUOS0N9ZTV56XHGY" hidden="1">Gross Profit #REF!</definedName>
    <definedName name="BEx3EQSLJBDDJRHNX19PBFCKNY2I" localSheetId="16" hidden="1">#REF!</definedName>
    <definedName name="BEx3EQSLJBDDJRHNX19PBFCKNY2I" hidden="1">#REF!</definedName>
    <definedName name="BEx3EZ6POFB5JH2BG8H3L1KH8OQO" localSheetId="16" hidden="1">Balance #REF!</definedName>
    <definedName name="BEx3EZ6POFB5JH2BG8H3L1KH8OQO" hidden="1">Balance #REF!</definedName>
    <definedName name="BEx3FA9X8JNW90ZP1IQV1BT99L50" localSheetId="16" hidden="1">Balance #REF!</definedName>
    <definedName name="BEx3FA9X8JNW90ZP1IQV1BT99L50" hidden="1">Balance #REF!</definedName>
    <definedName name="BEx3FI2G3YYIACQHXNXEA15M8ZK5" localSheetId="16" hidden="1">#REF!</definedName>
    <definedName name="BEx3FI2G3YYIACQHXNXEA15M8ZK5" hidden="1">#REF!</definedName>
    <definedName name="BEx3FR251HFU7A33PU01SJUENL2B" localSheetId="16" hidden="1">#REF!</definedName>
    <definedName name="BEx3FR251HFU7A33PU01SJUENL2B" hidden="1">#REF!</definedName>
    <definedName name="BEx3GC1DROTALMM50LMNEBTGQXHY" localSheetId="16" hidden="1">Balance #REF!</definedName>
    <definedName name="BEx3GC1DROTALMM50LMNEBTGQXHY" hidden="1">Balance #REF!</definedName>
    <definedName name="BEx3GFMUWEFSQFT83ELM0MVMDY4X" localSheetId="16" hidden="1">Operating #REF!</definedName>
    <definedName name="BEx3GFMUWEFSQFT83ELM0MVMDY4X" hidden="1">Operating #REF!</definedName>
    <definedName name="BEx3GG30FNC4H34HW5YCATGUKGU2" localSheetId="16" hidden="1">Net #REF!</definedName>
    <definedName name="BEx3GG30FNC4H34HW5YCATGUKGU2" hidden="1">Net #REF!</definedName>
    <definedName name="BEx3GLRZVG2SXXO8M9603LH4Q150" localSheetId="16" hidden="1">#REF!</definedName>
    <definedName name="BEx3GLRZVG2SXXO8M9603LH4Q150" hidden="1">#REF!</definedName>
    <definedName name="BEx3GN4LY0135CBDIN1TU2UEODGF" localSheetId="16" hidden="1">#REF!</definedName>
    <definedName name="BEx3GN4LY0135CBDIN1TU2UEODGF" hidden="1">#REF!</definedName>
    <definedName name="BEx3GVD8J623HF5Y6C0RIBF033GO" localSheetId="16" hidden="1">Operating #REF!</definedName>
    <definedName name="BEx3GVD8J623HF5Y6C0RIBF033GO" hidden="1">Operating #REF!</definedName>
    <definedName name="BEx3GWKEWS117RFT2NNNINBMFPJ0" localSheetId="16" hidden="1">Trade Working #REF!</definedName>
    <definedName name="BEx3GWKEWS117RFT2NNNINBMFPJ0" hidden="1">Trade Working #REF!</definedName>
    <definedName name="BEx3GXX1PSHNTPJUPKDQZYRAALCW" localSheetId="16" hidden="1">#REF!</definedName>
    <definedName name="BEx3GXX1PSHNTPJUPKDQZYRAALCW" hidden="1">#REF!</definedName>
    <definedName name="BEx3H8EPTAYVW914GKE3NOMPCJSR" localSheetId="16" hidden="1">#REF!</definedName>
    <definedName name="BEx3H8EPTAYVW914GKE3NOMPCJSR" hidden="1">#REF!</definedName>
    <definedName name="BEx3H8URH09RMDGENHXKX4TY0RE3" localSheetId="16" hidden="1">Operating #REF!</definedName>
    <definedName name="BEx3H8URH09RMDGENHXKX4TY0RE3" hidden="1">Operating #REF!</definedName>
    <definedName name="BEx3HFWFVP61CWOKJCXQFINERIGN" localSheetId="16" hidden="1">Analysis Report All #REF!</definedName>
    <definedName name="BEx3HFWFVP61CWOKJCXQFINERIGN" hidden="1">Analysis Report All #REF!</definedName>
    <definedName name="BEx3HIW5NZ6LSVPYDK1EXK7SAEMY" localSheetId="16" hidden="1">#REF!</definedName>
    <definedName name="BEx3HIW5NZ6LSVPYDK1EXK7SAEMY" hidden="1">#REF!</definedName>
    <definedName name="BEx3HYMQE6WFU79AE1I4GW5ADCW5" localSheetId="16" hidden="1">Operating #REF!</definedName>
    <definedName name="BEx3HYMQE6WFU79AE1I4GW5ADCW5" hidden="1">Operating #REF!</definedName>
    <definedName name="BEx3IJB6C09E2EEIZEBCD17EZOD0" hidden="1">#N/A</definedName>
    <definedName name="BEx3IKSZLNSKABNJDPYRWCBUBPJI" localSheetId="16" hidden="1">#REF!</definedName>
    <definedName name="BEx3IKSZLNSKABNJDPYRWCBUBPJI" hidden="1">#REF!</definedName>
    <definedName name="BEx3IN1ZWH9VJ71A1U8T6L0X7MUW" localSheetId="16" hidden="1">#REF!</definedName>
    <definedName name="BEx3IN1ZWH9VJ71A1U8T6L0X7MUW" hidden="1">#REF!</definedName>
    <definedName name="BEx3IOUPV6GUHTJFU9FFC9CAPXO3" localSheetId="16" hidden="1">Group Net #REF!</definedName>
    <definedName name="BEx3IOUPV6GUHTJFU9FFC9CAPXO3" hidden="1">Group Net #REF!</definedName>
    <definedName name="BEx3IVQW3QIC96WZUBE1SHMM71CI" localSheetId="16" hidden="1">#REF!</definedName>
    <definedName name="BEx3IVQW3QIC96WZUBE1SHMM71CI" hidden="1">#REF!</definedName>
    <definedName name="BEx3J4FQYK34U47M4FT64OX487NG" hidden="1">#N/A</definedName>
    <definedName name="BEx3J7FN3TPLJ4IT71EYZJZ8KIS8" localSheetId="16" hidden="1">#REF!</definedName>
    <definedName name="BEx3J7FN3TPLJ4IT71EYZJZ8KIS8" hidden="1">#REF!</definedName>
    <definedName name="BEx3J7L0PENN140KM8PQHLCF7GY7" hidden="1">#REF!</definedName>
    <definedName name="BEx3JC2TY7JNAAC3L7QHVPQXLGQ8" hidden="1">#REF!</definedName>
    <definedName name="BEx3JN0QF7U9GKY4638LPM25S0XW" localSheetId="16" hidden="1">Group #REF!</definedName>
    <definedName name="BEx3JN0QF7U9GKY4638LPM25S0XW" hidden="1">Group #REF!</definedName>
    <definedName name="BEx3JXIEDLYNMKMGG8UDAKLEI959" localSheetId="16" hidden="1">Trade Working #REF!</definedName>
    <definedName name="BEx3JXIEDLYNMKMGG8UDAKLEI959" hidden="1">Trade Working #REF!</definedName>
    <definedName name="BEx3K491RX8TKXYDS3L1XU49VTMP" localSheetId="16" hidden="1">#REF!</definedName>
    <definedName name="BEx3K491RX8TKXYDS3L1XU49VTMP" hidden="1">#REF!</definedName>
    <definedName name="BEx3K6Y63SJMAPRUENFO4VR7SLX9" localSheetId="16" hidden="1">Net #REF!</definedName>
    <definedName name="BEx3K6Y63SJMAPRUENFO4VR7SLX9" hidden="1">Net #REF!</definedName>
    <definedName name="BEx3K8WD0GHTFK552ORF3WAAN99O" localSheetId="16" hidden="1">#REF!</definedName>
    <definedName name="BEx3K8WD0GHTFK552ORF3WAAN99O" hidden="1">#REF!</definedName>
    <definedName name="BEx3K96ZJP6ZUDZ50HH5H55OL9NA" localSheetId="16" hidden="1">Operating #REF!</definedName>
    <definedName name="BEx3K96ZJP6ZUDZ50HH5H55OL9NA" hidden="1">Operating #REF!</definedName>
    <definedName name="BEx3KBQSC0ZYP3J0F56XMJ103R5I" localSheetId="16" hidden="1">#REF!</definedName>
    <definedName name="BEx3KBQSC0ZYP3J0F56XMJ103R5I" hidden="1">#REF!</definedName>
    <definedName name="BEx3KFXUAF6YXAA47B7Q6X9B3VGB" localSheetId="16" hidden="1">#REF!</definedName>
    <definedName name="BEx3KFXUAF6YXAA47B7Q6X9B3VGB" hidden="1">#REF!</definedName>
    <definedName name="BEx3KNKX6VG2KQTEL4IHYMUX07S2" localSheetId="16" hidden="1">Analysis Report All #REF!</definedName>
    <definedName name="BEx3KNKX6VG2KQTEL4IHYMUX07S2" hidden="1">Analysis Report All #REF!</definedName>
    <definedName name="BEx3KRXFVJV0TULK4Y2OW34WA0FW" localSheetId="16" hidden="1">Analysis Report All #REF!</definedName>
    <definedName name="BEx3KRXFVJV0TULK4Y2OW34WA0FW" hidden="1">Analysis Report All #REF!</definedName>
    <definedName name="BEx3L29M6SUDJXQICGLQEFK8QAPL" localSheetId="16" hidden="1">Analysis Report All #REF!</definedName>
    <definedName name="BEx3L29M6SUDJXQICGLQEFK8QAPL" hidden="1">Analysis Report All #REF!</definedName>
    <definedName name="BEx3L4D54AGV9O7OWDAWIYGQOYXY" localSheetId="16" hidden="1">Trade Working #REF!</definedName>
    <definedName name="BEx3L4D54AGV9O7OWDAWIYGQOYXY" hidden="1">Trade Working #REF!</definedName>
    <definedName name="BEx3LEPGARCTD4FK7E4TBPDDWKI6" localSheetId="16" hidden="1">Analysis Report All #REF!</definedName>
    <definedName name="BEx3LEPGARCTD4FK7E4TBPDDWKI6" hidden="1">Analysis Report All #REF!</definedName>
    <definedName name="BEx3LPCEZ1C0XEKNCM3YT09JWCUO" localSheetId="16" hidden="1">#REF!</definedName>
    <definedName name="BEx3LPCEZ1C0XEKNCM3YT09JWCUO" hidden="1">#REF!</definedName>
    <definedName name="BEx3LS6ZYMPSW7WMG636G0FAWGDV" localSheetId="16" hidden="1">#REF!</definedName>
    <definedName name="BEx3LS6ZYMPSW7WMG636G0FAWGDV" hidden="1">#REF!</definedName>
    <definedName name="BEx3LV6W1C625MTVGYGU19GBNWRI" localSheetId="16" hidden="1">Analysis Report All #REF!</definedName>
    <definedName name="BEx3LV6W1C625MTVGYGU19GBNWRI" hidden="1">Analysis Report All #REF!</definedName>
    <definedName name="BEx3M9KMCQQTWU8F1WC1D2QNKDLN" localSheetId="16" hidden="1">Net #REF!</definedName>
    <definedName name="BEx3M9KMCQQTWU8F1WC1D2QNKDLN" hidden="1">Net #REF!</definedName>
    <definedName name="BEx3MAX8QLUYBT6DO2M8TKF90BU8" localSheetId="16" hidden="1">Group Balance #REF!</definedName>
    <definedName name="BEx3MAX8QLUYBT6DO2M8TKF90BU8" hidden="1">Group Balance #REF!</definedName>
    <definedName name="BEx3MB812ZTKA7D1DNG415W1BO7D" localSheetId="16" hidden="1">#REF!</definedName>
    <definedName name="BEx3MB812ZTKA7D1DNG415W1BO7D" hidden="1">#REF!</definedName>
    <definedName name="BEx3MCQ0VEBV0CZXDS505L38EQ8N" localSheetId="16" hidden="1">#REF!</definedName>
    <definedName name="BEx3MCQ0VEBV0CZXDS505L38EQ8N" hidden="1">#REF!</definedName>
    <definedName name="BEx3MHYQMRDQX919UAYA9BLET83K" localSheetId="16" hidden="1">Analysis Report All #REF!</definedName>
    <definedName name="BEx3MHYQMRDQX919UAYA9BLET83K" hidden="1">Analysis Report All #REF!</definedName>
    <definedName name="BEx3MN7N1S412L2O7AMSDN5R77EY" localSheetId="16" hidden="1">#REF!</definedName>
    <definedName name="BEx3MN7N1S412L2O7AMSDN5R77EY" hidden="1">#REF!</definedName>
    <definedName name="BEx3MPLX91DUQNTLFV3WUTXHCFYI" localSheetId="16" hidden="1">#REF!</definedName>
    <definedName name="BEx3MPLX91DUQNTLFV3WUTXHCFYI" hidden="1">#REF!</definedName>
    <definedName name="BEx3MS5KW47GL89Q8X2S77GN5R80" localSheetId="16" hidden="1">Balance #REF!</definedName>
    <definedName name="BEx3MS5KW47GL89Q8X2S77GN5R80" hidden="1">Balance #REF!</definedName>
    <definedName name="BEx3MZHV3LBDNGDOIQUA72P3BJZ0" localSheetId="16" hidden="1">Balance #REF!</definedName>
    <definedName name="BEx3MZHV3LBDNGDOIQUA72P3BJZ0" hidden="1">Balance #REF!</definedName>
    <definedName name="BEx3N1LCT4MMMKE7TC3G2ZI9O1VU" localSheetId="16" hidden="1">Analysis Report All #REF!</definedName>
    <definedName name="BEx3N1LCT4MMMKE7TC3G2ZI9O1VU" hidden="1">Analysis Report All #REF!</definedName>
    <definedName name="BEx3N5HN09C04T6JEEO5NZ7ZDFRU" localSheetId="16" hidden="1">#REF!</definedName>
    <definedName name="BEx3N5HN09C04T6JEEO5NZ7ZDFRU" hidden="1">#REF!</definedName>
    <definedName name="BEx3N7AKHJWT4RLT9OJ2O25XXLNH" hidden="1">#N/A</definedName>
    <definedName name="BEx3N8HJ06X4F2BNFWU45SYIMBYL" localSheetId="16" hidden="1">Operating #REF!</definedName>
    <definedName name="BEx3N8HJ06X4F2BNFWU45SYIMBYL" hidden="1">Operating #REF!</definedName>
    <definedName name="BEx3NB1D4IZSOG9UETSWMN2J6SEC" localSheetId="16" hidden="1">Analysis Report All #REF!</definedName>
    <definedName name="BEx3NB1D4IZSOG9UETSWMN2J6SEC" hidden="1">Analysis Report All #REF!</definedName>
    <definedName name="BEx3NKH3G5493A5GB8EM9NBNW15J" localSheetId="16" hidden="1">Net #REF!</definedName>
    <definedName name="BEx3NKH3G5493A5GB8EM9NBNW15J" hidden="1">Net #REF!</definedName>
    <definedName name="BEx3NOIVCJRTJT55LBCUGVJKHANI" localSheetId="16" hidden="1">#REF!</definedName>
    <definedName name="BEx3NOIVCJRTJT55LBCUGVJKHANI" hidden="1">#REF!</definedName>
    <definedName name="BEx3NR2I4OUFP3Z2QZEDU2PIFIDI" localSheetId="16" hidden="1">#REF!</definedName>
    <definedName name="BEx3NR2I4OUFP3Z2QZEDU2PIFIDI" hidden="1">#REF!</definedName>
    <definedName name="BEx3NUINDHELFLBPQ7H21H6IU8JE" localSheetId="16" hidden="1">Net #REF!</definedName>
    <definedName name="BEx3NUINDHELFLBPQ7H21H6IU8JE" hidden="1">Net #REF!</definedName>
    <definedName name="BEx3O85IKWARA6NCJOLRBRJFMEWW" localSheetId="16" hidden="1">#REF!</definedName>
    <definedName name="BEx3O85IKWARA6NCJOLRBRJFMEWW" hidden="1">#REF!</definedName>
    <definedName name="BEx3OB5F6T2WO7OKHLHKU4F91DOG" localSheetId="16" hidden="1">Operating #REF!</definedName>
    <definedName name="BEx3OB5F6T2WO7OKHLHKU4F91DOG" hidden="1">Operating #REF!</definedName>
    <definedName name="BEx3OBG6X7UPKNUIOQB7YHN5VOWQ" localSheetId="16" hidden="1">Analysis Report All #REF!</definedName>
    <definedName name="BEx3OBG6X7UPKNUIOQB7YHN5VOWQ" hidden="1">Analysis Report All #REF!</definedName>
    <definedName name="BEx3ODJPUA5143INHS5VK063EFCO" localSheetId="16" hidden="1">#REF!</definedName>
    <definedName name="BEx3ODJPUA5143INHS5VK063EFCO" hidden="1">#REF!</definedName>
    <definedName name="BEx3OJ8PU4WXWPORM1ORZW5I81R6" localSheetId="16" hidden="1">#REF!</definedName>
    <definedName name="BEx3OJ8PU4WXWPORM1ORZW5I81R6" hidden="1">#REF!</definedName>
    <definedName name="BEx3OMZO7HDFX54YPZXUQUPF8ODU" hidden="1">#REF!</definedName>
    <definedName name="BEx3OQACS4I67DFIDE9VM78RW8Y3" hidden="1">#REF!</definedName>
    <definedName name="BEx3OQL04LKBBA6L2QO9MNQG1VZ8" hidden="1">#REF!</definedName>
    <definedName name="BEx3OSOOKZQ9TRB72W9HVQC631JY" localSheetId="16" hidden="1">Check Closing #REF!</definedName>
    <definedName name="BEx3OSOOKZQ9TRB72W9HVQC631JY" hidden="1">Check Closing #REF!</definedName>
    <definedName name="BEx3OUBXP51715RYPRMPE7D2EPU4" localSheetId="16" hidden="1">Personnel in #REF!</definedName>
    <definedName name="BEx3OUBXP51715RYPRMPE7D2EPU4" hidden="1">Personnel in #REF!</definedName>
    <definedName name="BEx3OWVPO0RHE32JBAQPNTVRAOA1" localSheetId="16" hidden="1">Operating #REF!</definedName>
    <definedName name="BEx3OWVPO0RHE32JBAQPNTVRAOA1" hidden="1">Operating #REF!</definedName>
    <definedName name="BEx3P5V9BDMD3TXHAEDC98912LV4" localSheetId="16" hidden="1">Analysis Report All #REF!</definedName>
    <definedName name="BEx3P5V9BDMD3TXHAEDC98912LV4" hidden="1">Analysis Report All #REF!</definedName>
    <definedName name="BEx3PGNNTXNE404YSK65HYD9HR79" localSheetId="16" hidden="1">Operating #REF!</definedName>
    <definedName name="BEx3PGNNTXNE404YSK65HYD9HR79" hidden="1">Operating #REF!</definedName>
    <definedName name="BEx3PK9619LCS0IWBS66LVLNQJKU" localSheetId="16" hidden="1">#REF!</definedName>
    <definedName name="BEx3PK9619LCS0IWBS66LVLNQJKU" hidden="1">#REF!</definedName>
    <definedName name="BEx3PKJZ1Z7L9S6KV8KXVS6B2FX4" localSheetId="16" hidden="1">#REF!</definedName>
    <definedName name="BEx3PKJZ1Z7L9S6KV8KXVS6B2FX4" hidden="1">#REF!</definedName>
    <definedName name="BEx3PL070BMPDTNNSRMO6E79HJAY" localSheetId="16" hidden="1">Group #REF!</definedName>
    <definedName name="BEx3PL070BMPDTNNSRMO6E79HJAY" hidden="1">Group #REF!</definedName>
    <definedName name="BEx3PZ3BM56XDDDR9DFNZM96EIPS" localSheetId="16" hidden="1">Operating #REF!</definedName>
    <definedName name="BEx3PZ3BM56XDDDR9DFNZM96EIPS" hidden="1">Operating #REF!</definedName>
    <definedName name="BEx3Q2DTU0EKJK4BN4X2MMC4XLPG" localSheetId="16" hidden="1">Operating #REF!</definedName>
    <definedName name="BEx3Q2DTU0EKJK4BN4X2MMC4XLPG" hidden="1">Operating #REF!</definedName>
    <definedName name="BEx3Q5ZCI762PPVTI8OPYHB2L9A5" localSheetId="16" hidden="1">Analysis Report All #REF!</definedName>
    <definedName name="BEx3Q5ZCI762PPVTI8OPYHB2L9A5" hidden="1">Analysis Report All #REF!</definedName>
    <definedName name="BEx3QARZYDXM6KOX9DZG9XTMPO78" localSheetId="16" hidden="1">#REF!</definedName>
    <definedName name="BEx3QARZYDXM6KOX9DZG9XTMPO78" hidden="1">#REF!</definedName>
    <definedName name="BEx3QDXB71RQHZ4URTBJZ2WNIHIT" localSheetId="16" hidden="1">#REF!</definedName>
    <definedName name="BEx3QDXB71RQHZ4URTBJZ2WNIHIT" hidden="1">#REF!</definedName>
    <definedName name="BEx3QEDFOYFY5NBTININ5W4RLD4Q" hidden="1">#REF!</definedName>
    <definedName name="BEx3QR9D45DHW50VQ7Y3Q1AXPOB9" hidden="1">#REF!</definedName>
    <definedName name="BEx3QSWT2S5KWG6U2V9711IYDQBM" hidden="1">#REF!</definedName>
    <definedName name="BEx3QT7MJ2I1203GSL49H5L08ENG" localSheetId="16" hidden="1">Analysis Report All Items #REF!</definedName>
    <definedName name="BEx3QT7MJ2I1203GSL49H5L08ENG" hidden="1">Analysis Report All Items #REF!</definedName>
    <definedName name="BEx3QYLUH7CSYTBFMXUFS4VXIGAS" localSheetId="16" hidden="1">Analysis Report All #REF!</definedName>
    <definedName name="BEx3QYLUH7CSYTBFMXUFS4VXIGAS" hidden="1">Analysis Report All #REF!</definedName>
    <definedName name="BEx3R0JUB9YN8PHPPQTAMIT1IHWK" localSheetId="16" hidden="1">#REF!</definedName>
    <definedName name="BEx3R0JUB9YN8PHPPQTAMIT1IHWK" hidden="1">#REF!</definedName>
    <definedName name="BEx3R81NFRO7M81VHVKOBFT0QBIL" localSheetId="16" hidden="1">#REF!</definedName>
    <definedName name="BEx3R81NFRO7M81VHVKOBFT0QBIL" hidden="1">#REF!</definedName>
    <definedName name="BEx3RDLAJN8VTPQHX06INKHLP5BV" localSheetId="16" hidden="1">Balance #REF!</definedName>
    <definedName name="BEx3RDLAJN8VTPQHX06INKHLP5BV" hidden="1">Balance #REF!</definedName>
    <definedName name="BEx3RLTYDU1C7P2VJ7T0RM21Z2I9" localSheetId="16" hidden="1">Group Net #REF!</definedName>
    <definedName name="BEx3RLTYDU1C7P2VJ7T0RM21Z2I9" hidden="1">Group Net #REF!</definedName>
    <definedName name="BEx3RW6A4CY9Z7MDTBS35W7FF7UD" localSheetId="16" hidden="1">Analysis Report All #REF!</definedName>
    <definedName name="BEx3RW6A4CY9Z7MDTBS35W7FF7UD" hidden="1">Analysis Report All #REF!</definedName>
    <definedName name="BEx3S49EYYXXFX5I55BQ1UAMHQTD" localSheetId="16" hidden="1">#REF!</definedName>
    <definedName name="BEx3S49EYYXXFX5I55BQ1UAMHQTD" hidden="1">#REF!</definedName>
    <definedName name="BEx3S97IBKK4GX4E9EBS04DFXP7Q" localSheetId="16" hidden="1">Business EBIT #REF!</definedName>
    <definedName name="BEx3S97IBKK4GX4E9EBS04DFXP7Q" hidden="1">Business EBIT #REF!</definedName>
    <definedName name="BEx3SAPIHMP2A6WPKB2FNMIT5RSO" localSheetId="16" hidden="1">Analysis Report All #REF!</definedName>
    <definedName name="BEx3SAPIHMP2A6WPKB2FNMIT5RSO" hidden="1">Analysis Report All #REF!</definedName>
    <definedName name="BEx3SFHXDVSA40Y2EAPONIDKBJP2" localSheetId="16" hidden="1">Group Trade Working #REF!</definedName>
    <definedName name="BEx3SFHXDVSA40Y2EAPONIDKBJP2" hidden="1">Group Trade Working #REF!</definedName>
    <definedName name="BEx3SICJ45BYT6FHBER86PJT25FC" localSheetId="16" hidden="1">#REF!</definedName>
    <definedName name="BEx3SICJ45BYT6FHBER86PJT25FC" hidden="1">#REF!</definedName>
    <definedName name="BEx3SJE8KUXAPW6OZIS26M5S8VA8" localSheetId="16" hidden="1">#REF!</definedName>
    <definedName name="BEx3SJE8KUXAPW6OZIS26M5S8VA8" hidden="1">#REF!</definedName>
    <definedName name="BEx3SN56F03CPDRDA7LZ763V0N4I" hidden="1">#REF!</definedName>
    <definedName name="BEx3SOHNYPNAT314PGMJ5XPS5PFS" hidden="1">#N/A</definedName>
    <definedName name="BEx3SPE6N1ORXPRCDL3JPZD73Z9F" hidden="1">#REF!</definedName>
    <definedName name="BEx3SQAJIVIV9L2RJ3NXLB7D3DJ9" localSheetId="16" hidden="1">Analysis Report All #REF!</definedName>
    <definedName name="BEx3SQAJIVIV9L2RJ3NXLB7D3DJ9" hidden="1">Analysis Report All #REF!</definedName>
    <definedName name="BEx3SS33ETRVT5Y5LP476W1IQ1JD" localSheetId="16" hidden="1">#REF!</definedName>
    <definedName name="BEx3SS33ETRVT5Y5LP476W1IQ1JD" hidden="1">#REF!</definedName>
    <definedName name="BEx3SXHI8IJC2T22M1YYQS3CPOJ4" hidden="1">#N/A</definedName>
    <definedName name="BEx3T6MJ1QDJ929WMUDVZ0O3UW0Y" localSheetId="16" hidden="1">#REF!</definedName>
    <definedName name="BEx3T6MJ1QDJ929WMUDVZ0O3UW0Y" hidden="1">#REF!</definedName>
    <definedName name="BEx3TIRFAEEXTTRS2OP71BCU249N" localSheetId="16" hidden="1">Analysis Report All #REF!</definedName>
    <definedName name="BEx3TIRFAEEXTTRS2OP71BCU249N" hidden="1">Analysis Report All #REF!</definedName>
    <definedName name="BEx3TRAYKECTYVAQVY9JCMXFNYDL" localSheetId="16" hidden="1">Personnel in #REF!</definedName>
    <definedName name="BEx3TRAYKECTYVAQVY9JCMXFNYDL" hidden="1">Personnel in #REF!</definedName>
    <definedName name="BEx3TULOYJN9C86T31SXR0UW2OHW" localSheetId="16" hidden="1">Balance #REF!</definedName>
    <definedName name="BEx3TULOYJN9C86T31SXR0UW2OHW" hidden="1">Balance #REF!</definedName>
    <definedName name="BEx3TYHXPEE7OK23JLFB3PY6WHU3" localSheetId="16" hidden="1">#REF!</definedName>
    <definedName name="BEx3TYHXPEE7OK23JLFB3PY6WHU3" hidden="1">#REF!</definedName>
    <definedName name="BEx3U41HAA2FE8595JNRXTMKR2D4" localSheetId="16" hidden="1">List of Journal #REF!</definedName>
    <definedName name="BEx3U41HAA2FE8595JNRXTMKR2D4" hidden="1">List of Journal #REF!</definedName>
    <definedName name="BEx3U6QJJ1J74XX63R8KZ6MW54YF" localSheetId="16" hidden="1">Check Closing #REF!</definedName>
    <definedName name="BEx3U6QJJ1J74XX63R8KZ6MW54YF" hidden="1">Check Closing #REF!</definedName>
    <definedName name="BEx3URF19Q0A6BXIJR7DPZCGUN0Z" localSheetId="16" hidden="1">Analysis Report All #REF!</definedName>
    <definedName name="BEx3URF19Q0A6BXIJR7DPZCGUN0Z" hidden="1">Analysis Report All #REF!</definedName>
    <definedName name="BEx3W7KG32YCW0H07DF41HIXR964" localSheetId="16" hidden="1">Operating #REF!</definedName>
    <definedName name="BEx3W7KG32YCW0H07DF41HIXR964" hidden="1">Operating #REF!</definedName>
    <definedName name="BEx56PX4H3ZZ3LIGTUIN6GBWEIC1" localSheetId="16" hidden="1">Operating #REF!</definedName>
    <definedName name="BEx56PX4H3ZZ3LIGTUIN6GBWEIC1" hidden="1">Operating #REF!</definedName>
    <definedName name="BEx56XETP7FH8J6X53IKHDGPZ2JO" localSheetId="16" hidden="1">Operating #REF!</definedName>
    <definedName name="BEx56XETP7FH8J6X53IKHDGPZ2JO" hidden="1">Operating #REF!</definedName>
    <definedName name="BEx56ZID5H04P9AIYLP1OASFGV56" localSheetId="16" hidden="1">#REF!</definedName>
    <definedName name="BEx56ZID5H04P9AIYLP1OASFGV56" hidden="1">#REF!</definedName>
    <definedName name="BEx578SVD32KGR6YM9VJT81GALN1" localSheetId="16" hidden="1">Net #REF!</definedName>
    <definedName name="BEx578SVD32KGR6YM9VJT81GALN1" hidden="1">Net #REF!</definedName>
    <definedName name="BEx57NSC37KYJQB5CDD3J7HL2EU9" localSheetId="16" hidden="1">List of Journal #REF!</definedName>
    <definedName name="BEx57NSC37KYJQB5CDD3J7HL2EU9" hidden="1">List of Journal #REF!</definedName>
    <definedName name="BEx57XZ72DUKQVPWFNZQOQ3ATQDG" localSheetId="16" hidden="1">#REF!</definedName>
    <definedName name="BEx57XZ72DUKQVPWFNZQOQ3ATQDG" hidden="1">#REF!</definedName>
    <definedName name="BEx582RULCGXCD6A8TXRJ84H23UN" localSheetId="16" hidden="1">Group #REF!</definedName>
    <definedName name="BEx582RULCGXCD6A8TXRJ84H23UN" hidden="1">Group #REF!</definedName>
    <definedName name="BEx587EYSS57E3PI8DT973HLJM9E" localSheetId="16" hidden="1">#REF!</definedName>
    <definedName name="BEx587EYSS57E3PI8DT973HLJM9E" hidden="1">#REF!</definedName>
    <definedName name="BEx587KFQ3VKCOCY1SA5F24PQGUI" localSheetId="16" hidden="1">#REF!</definedName>
    <definedName name="BEx587KFQ3VKCOCY1SA5F24PQGUI" hidden="1">#REF!</definedName>
    <definedName name="BEx58AV4HD4JUMT1732NRT8QZ2DX" localSheetId="16" hidden="1">Analysis Report All #REF!</definedName>
    <definedName name="BEx58AV4HD4JUMT1732NRT8QZ2DX" hidden="1">Analysis Report All #REF!</definedName>
    <definedName name="BEx58DK990V6ZIZN7CPGWCZHA0Y9" localSheetId="16" hidden="1">Operating #REF!</definedName>
    <definedName name="BEx58DK990V6ZIZN7CPGWCZHA0Y9" hidden="1">Operating #REF!</definedName>
    <definedName name="BEx58J99H776ENVIFL2PI1OV6F3E" localSheetId="16" hidden="1">#REF!</definedName>
    <definedName name="BEx58J99H776ENVIFL2PI1OV6F3E" hidden="1">#REF!</definedName>
    <definedName name="BEx58LCRCHWIH2AZLYC7MBIX7RJ7" localSheetId="16" hidden="1">#REF!</definedName>
    <definedName name="BEx58LCRCHWIH2AZLYC7MBIX7RJ7" hidden="1">#REF!</definedName>
    <definedName name="BEx58LNKG72D8FTEC2H3B75WU6IG" localSheetId="16" hidden="1">Net #REF!</definedName>
    <definedName name="BEx58LNKG72D8FTEC2H3B75WU6IG" hidden="1">Net #REF!</definedName>
    <definedName name="BEx58N5IIQ1H43GYMF1BR0AUW9X6" localSheetId="16" hidden="1">Operating #REF!</definedName>
    <definedName name="BEx58N5IIQ1H43GYMF1BR0AUW9X6" hidden="1">Operating #REF!</definedName>
    <definedName name="BEx58UHSH8IV813FE2DTAL3S3QGF" localSheetId="16" hidden="1">Balance #REF!</definedName>
    <definedName name="BEx58UHSH8IV813FE2DTAL3S3QGF" hidden="1">Balance #REF!</definedName>
    <definedName name="BEx58VZQEN55I2R4V5JWHHPXCJ1N" hidden="1">#N/A</definedName>
    <definedName name="BEx590SD7SCFY2PKGJP2QLE3ZL5N" localSheetId="16" hidden="1">Analysis Report All #REF!</definedName>
    <definedName name="BEx590SD7SCFY2PKGJP2QLE3ZL5N" hidden="1">Analysis Report All #REF!</definedName>
    <definedName name="BEx596HE4PQ0MYRHZV4IFPLTQORJ" localSheetId="16" hidden="1">#REF!</definedName>
    <definedName name="BEx596HE4PQ0MYRHZV4IFPLTQORJ" hidden="1">#REF!</definedName>
    <definedName name="BEx599HATTPVWWAB75DP7ZB0MI1Q" localSheetId="16" hidden="1">#REF!</definedName>
    <definedName name="BEx599HATTPVWWAB75DP7ZB0MI1Q" hidden="1">#REF!</definedName>
    <definedName name="BEx59BA1KH3RG6K1LHL7YS2VB79N" hidden="1">#REF!</definedName>
    <definedName name="BEx59FXBX7UD4BFFSFP2UVYIRC45" localSheetId="16" hidden="1">Net #REF!</definedName>
    <definedName name="BEx59FXBX7UD4BFFSFP2UVYIRC45" hidden="1">Net #REF!</definedName>
    <definedName name="BEx59RWS6P5Z0AZZEWBKZSA94TR7" localSheetId="16" hidden="1">Analysis Report All #REF!</definedName>
    <definedName name="BEx59RWS6P5Z0AZZEWBKZSA94TR7" hidden="1">Analysis Report All #REF!</definedName>
    <definedName name="BEx59X5NSWWAEOIH8J03BWB3WR4L" localSheetId="16" hidden="1">Analysis Report All #REF!</definedName>
    <definedName name="BEx59X5NSWWAEOIH8J03BWB3WR4L" hidden="1">Analysis Report All #REF!</definedName>
    <definedName name="BEx5A4I37CCWVCBROJ72TD8L0UNL" localSheetId="16" hidden="1">#REF!</definedName>
    <definedName name="BEx5A4I37CCWVCBROJ72TD8L0UNL" hidden="1">#REF!</definedName>
    <definedName name="BEx5A7CIGCOTHJKHGUBDZG91JGPZ" localSheetId="16" hidden="1">#REF!</definedName>
    <definedName name="BEx5A7CIGCOTHJKHGUBDZG91JGPZ" hidden="1">#REF!</definedName>
    <definedName name="BEx5A8UFLT2SWVSG5COFA9B8P376" hidden="1">#REF!</definedName>
    <definedName name="BEx5A8ZQNN2FDLFRYO7B6MB8FIO0" localSheetId="16" hidden="1">Order #REF!</definedName>
    <definedName name="BEx5A8ZQNN2FDLFRYO7B6MB8FIO0" hidden="1">Order #REF!</definedName>
    <definedName name="BEx5AAN6DIWB972JVOX6GY7XORYX" localSheetId="16" hidden="1">#REF!</definedName>
    <definedName name="BEx5AAN6DIWB972JVOX6GY7XORYX" hidden="1">#REF!</definedName>
    <definedName name="BEx5ABZO5ZE5PCNUHF4C44WTUX36" hidden="1">#N/A</definedName>
    <definedName name="BEx5AL4UD73OI702P3IGDNPSJ87V" localSheetId="16" hidden="1">Trade Working #REF!</definedName>
    <definedName name="BEx5AL4UD73OI702P3IGDNPSJ87V" hidden="1">Trade Working #REF!</definedName>
    <definedName name="BEx5APXFK3A0X7R55LEL05OSC8A5" localSheetId="16" hidden="1">Analysis Report All #REF!</definedName>
    <definedName name="BEx5APXFK3A0X7R55LEL05OSC8A5" hidden="1">Analysis Report All #REF!</definedName>
    <definedName name="BEx5AQ8935IF7V6GDPOPKUSE1Y3A" localSheetId="16" hidden="1">#REF!</definedName>
    <definedName name="BEx5AQ8935IF7V6GDPOPKUSE1Y3A" hidden="1">#REF!</definedName>
    <definedName name="BEx5AQIW73BVECQ8VLRXMUYEL4O8" localSheetId="16" hidden="1">#REF!</definedName>
    <definedName name="BEx5AQIW73BVECQ8VLRXMUYEL4O8" hidden="1">#REF!</definedName>
    <definedName name="BEx5AVH05GFAE45RHS90BWMBZG9P" hidden="1">#REF!</definedName>
    <definedName name="BEx5AXVBMDICFUQW2DLYO1YPAG2L" localSheetId="16" hidden="1">Group Balance #REF!</definedName>
    <definedName name="BEx5AXVBMDICFUQW2DLYO1YPAG2L" hidden="1">Group Balance #REF!</definedName>
    <definedName name="BEx5AZ7XWTOMFSG5IZ4HDKTDDP15" localSheetId="16" hidden="1">Analysis Report All #REF!</definedName>
    <definedName name="BEx5AZ7XWTOMFSG5IZ4HDKTDDP15" hidden="1">Analysis Report All #REF!</definedName>
    <definedName name="BEx5B52AIMO6F0259L6DYQ75ILUB" localSheetId="16" hidden="1">#REF!</definedName>
    <definedName name="BEx5B52AIMO6F0259L6DYQ75ILUB" hidden="1">#REF!</definedName>
    <definedName name="BEx5BAWPMY0TL684WDXX6KKJLRCN" localSheetId="16" hidden="1">#REF!</definedName>
    <definedName name="BEx5BAWPMY0TL684WDXX6KKJLRCN" hidden="1">#REF!</definedName>
    <definedName name="BEx5BY4U2RZQKYY4X1N3WKMXCI6Z" hidden="1">#N/A</definedName>
    <definedName name="BEx5C1KV6T4YFT5S31BBOL5C8CBS" localSheetId="16" hidden="1">Group #REF!</definedName>
    <definedName name="BEx5C1KV6T4YFT5S31BBOL5C8CBS" hidden="1">Group #REF!</definedName>
    <definedName name="BEx5C8GZQK13G60ZM70P63I5OS0L" localSheetId="16" hidden="1">#REF!</definedName>
    <definedName name="BEx5C8GZQK13G60ZM70P63I5OS0L" hidden="1">#REF!</definedName>
    <definedName name="BEx5CEM3SYF9XP0ZZVE0GEPCLV3F" localSheetId="16" hidden="1">#REF!</definedName>
    <definedName name="BEx5CEM3SYF9XP0ZZVE0GEPCLV3F" hidden="1">#REF!</definedName>
    <definedName name="BEx5CEM9DZRHCWPL4XY042SJB7ZT" localSheetId="16" hidden="1">Analysis Report All #REF!</definedName>
    <definedName name="BEx5CEM9DZRHCWPL4XY042SJB7ZT" hidden="1">Analysis Report All #REF!</definedName>
    <definedName name="BEx5CINUDCSDCAJSNNV7XVNU8Q79" localSheetId="16" hidden="1">#REF!</definedName>
    <definedName name="BEx5CINUDCSDCAJSNNV7XVNU8Q79" hidden="1">#REF!</definedName>
    <definedName name="BEx5CR1ZU9DGY1G707EOUJ1I0HW4" localSheetId="16" hidden="1">Group #REF!</definedName>
    <definedName name="BEx5CR1ZU9DGY1G707EOUJ1I0HW4" hidden="1">Group #REF!</definedName>
    <definedName name="BEx5CSUOL05D8PAM2TRDA9VRJT1O" localSheetId="16" hidden="1">#REF!</definedName>
    <definedName name="BEx5CSUOL05D8PAM2TRDA9VRJT1O" hidden="1">#REF!</definedName>
    <definedName name="BEx5CUNFOO4YDFJ22HCMI2QKIGKM" localSheetId="16" hidden="1">#REF!</definedName>
    <definedName name="BEx5CUNFOO4YDFJ22HCMI2QKIGKM" hidden="1">#REF!</definedName>
    <definedName name="BEx5CWWB9LQL5WPOQY5SQA5XNRNX" localSheetId="16" hidden="1">Analysis Report All #REF!</definedName>
    <definedName name="BEx5CWWB9LQL5WPOQY5SQA5XNRNX" hidden="1">Analysis Report All #REF!</definedName>
    <definedName name="BEx5CXCKF9H0TV64O71EY2T0CD0N" localSheetId="16" hidden="1">#REF!</definedName>
    <definedName name="BEx5CXCKF9H0TV64O71EY2T0CD0N" hidden="1">#REF!</definedName>
    <definedName name="BEx5CY8Y1C3AYUXX3961WSRXBIND" localSheetId="16" hidden="1">Operating #REF!</definedName>
    <definedName name="BEx5CY8Y1C3AYUXX3961WSRXBIND" hidden="1">Operating #REF!</definedName>
    <definedName name="BEx5D7OPDFQF0DVFSML4DY7CX53N" hidden="1">#N/A</definedName>
    <definedName name="BEx5D8L47OF0WHBPFWXGZINZWUBZ" localSheetId="16" hidden="1">#REF!</definedName>
    <definedName name="BEx5D8L47OF0WHBPFWXGZINZWUBZ" hidden="1">#REF!</definedName>
    <definedName name="BEx5D8QKEJMMVJL4L3Q83NJ8YKGP" localSheetId="16" hidden="1">#REF!</definedName>
    <definedName name="BEx5D8QKEJMMVJL4L3Q83NJ8YKGP" hidden="1">#REF!</definedName>
    <definedName name="BEx5DA8J98K1FISX2RFZIN48VK74" localSheetId="16" hidden="1">Net #REF!</definedName>
    <definedName name="BEx5DA8J98K1FISX2RFZIN48VK74" hidden="1">Net #REF!</definedName>
    <definedName name="BEx5DL0X31JSELNJI8D439Q05NYM" localSheetId="16" hidden="1">List of Journal #REF!</definedName>
    <definedName name="BEx5DL0X31JSELNJI8D439Q05NYM" hidden="1">List of Journal #REF!</definedName>
    <definedName name="BEx5DWV1DM9B2LO88950BFUELH7O" localSheetId="16" hidden="1">Analysis Report All #REF!</definedName>
    <definedName name="BEx5DWV1DM9B2LO88950BFUELH7O" hidden="1">Analysis Report All #REF!</definedName>
    <definedName name="BEx5DZ3VIPARLXXKBNGP3TLFAM0J" localSheetId="16" hidden="1">Gross Profit #REF!</definedName>
    <definedName name="BEx5DZ3VIPARLXXKBNGP3TLFAM0J" hidden="1">Gross Profit #REF!</definedName>
    <definedName name="BEx5E2UU5NES6W779W2OZTZOB4O7" localSheetId="16" hidden="1">#REF!</definedName>
    <definedName name="BEx5E2UU5NES6W779W2OZTZOB4O7" hidden="1">#REF!</definedName>
    <definedName name="BEx5E5URP9UDNHUN8SU6VIV5TO3Y" localSheetId="16" hidden="1">Net #REF!</definedName>
    <definedName name="BEx5E5URP9UDNHUN8SU6VIV5TO3Y" hidden="1">Net #REF!</definedName>
    <definedName name="BEx5ED1OD33T6J9CNX2NCDC7GZWO" hidden="1">#N/A</definedName>
    <definedName name="BEx5EDHRK9KQRN81TKYT4FZCBDG3" localSheetId="16" hidden="1">Operating #REF!</definedName>
    <definedName name="BEx5EDHRK9KQRN81TKYT4FZCBDG3" hidden="1">Operating #REF!</definedName>
    <definedName name="BEx5EDY1JSPMD91553UIVRNEPBGW" localSheetId="16" hidden="1">Balance #REF!</definedName>
    <definedName name="BEx5EDY1JSPMD91553UIVRNEPBGW" hidden="1">Balance #REF!</definedName>
    <definedName name="BEx5EKZJROQ8TEWGXLGAWN60XBKJ" localSheetId="16" hidden="1">#REF!</definedName>
    <definedName name="BEx5EKZJROQ8TEWGXLGAWN60XBKJ" hidden="1">#REF!</definedName>
    <definedName name="BEx5ELQL9B0VR6UT18KP11DHOTFX" localSheetId="16" hidden="1">#REF!</definedName>
    <definedName name="BEx5ELQL9B0VR6UT18KP11DHOTFX" hidden="1">#REF!</definedName>
    <definedName name="BEx5F39PW42TR2H5ZJ2JDWN8CMGN" localSheetId="16" hidden="1">Operating #REF!</definedName>
    <definedName name="BEx5F39PW42TR2H5ZJ2JDWN8CMGN" hidden="1">Operating #REF!</definedName>
    <definedName name="BEx5FB7K9STBBT6XAVCUNFFU3ZJW" localSheetId="16" hidden="1">Analysis Report All #REF!</definedName>
    <definedName name="BEx5FB7K9STBBT6XAVCUNFFU3ZJW" hidden="1">Analysis Report All #REF!</definedName>
    <definedName name="BEx5FIEHJ5UYP33Z4TQKVQDMBVUV" localSheetId="16" hidden="1">#REF!</definedName>
    <definedName name="BEx5FIEHJ5UYP33Z4TQKVQDMBVUV" hidden="1">#REF!</definedName>
    <definedName name="BEx5FNI2O10YN2SI1NO4X5GP3GTF" localSheetId="16" hidden="1">#REF!</definedName>
    <definedName name="BEx5FNI2O10YN2SI1NO4X5GP3GTF" hidden="1">#REF!</definedName>
    <definedName name="BEx5FPLFWN2242NXD5R9Y9V1N3YN" localSheetId="16" hidden="1">Operating #REF!</definedName>
    <definedName name="BEx5FPLFWN2242NXD5R9Y9V1N3YN" hidden="1">Operating #REF!</definedName>
    <definedName name="BEx5G2HEJKOFFC5QVYFURK4T7B0A" localSheetId="16" hidden="1">Personnel in #REF!</definedName>
    <definedName name="BEx5G2HEJKOFFC5QVYFURK4T7B0A" hidden="1">Personnel in #REF!</definedName>
    <definedName name="BEx5G8BV2GIOCM3C7IUFK8L04A6M" localSheetId="16" hidden="1">#REF!</definedName>
    <definedName name="BEx5G8BV2GIOCM3C7IUFK8L04A6M" hidden="1">#REF!</definedName>
    <definedName name="BEx5G988P67C2Y5FAF5EJG0GV641" localSheetId="16" hidden="1">Analysis Report All #REF!</definedName>
    <definedName name="BEx5G988P67C2Y5FAF5EJG0GV641" hidden="1">Analysis Report All #REF!</definedName>
    <definedName name="BEx5G9ODBZJRC9PET7ALQIYHW6A0" localSheetId="16" hidden="1">Order #REF!</definedName>
    <definedName name="BEx5G9ODBZJRC9PET7ALQIYHW6A0" hidden="1">Order #REF!</definedName>
    <definedName name="BEx5GAKPFV4REU5A515VNYZ8KM18" localSheetId="16" hidden="1">Trade Working #REF!</definedName>
    <definedName name="BEx5GAKPFV4REU5A515VNYZ8KM18" hidden="1">Trade Working #REF!</definedName>
    <definedName name="BEx5GH0T67FNKCFZOZIDE9EF7RZB" localSheetId="16" hidden="1">#REF!</definedName>
    <definedName name="BEx5GH0T67FNKCFZOZIDE9EF7RZB" hidden="1">#REF!</definedName>
    <definedName name="BEx5GQM20JJIK85F3QCFSOP892G5" localSheetId="16" hidden="1">#REF!</definedName>
    <definedName name="BEx5GQM20JJIK85F3QCFSOP892G5" hidden="1">#REF!</definedName>
    <definedName name="BEx5GRT29P72LBXUSLFTVMZ3LV8Y" localSheetId="16" hidden="1">Trade Working #REF!</definedName>
    <definedName name="BEx5GRT29P72LBXUSLFTVMZ3LV8Y" hidden="1">Trade Working #REF!</definedName>
    <definedName name="BEx5GSUUZLDYMOIT902VYV6U2LS5" localSheetId="16" hidden="1">#REF!</definedName>
    <definedName name="BEx5GSUUZLDYMOIT902VYV6U2LS5" hidden="1">#REF!</definedName>
    <definedName name="BEx5GU226FOLHKQSNY733JML12JX" localSheetId="16" hidden="1">Net #REF!</definedName>
    <definedName name="BEx5GU226FOLHKQSNY733JML12JX" hidden="1">Net #REF!</definedName>
    <definedName name="BEx5GUNMLE8Z5PBESO42WVXS8V8M" localSheetId="16" hidden="1">Check Closing #REF!</definedName>
    <definedName name="BEx5GUNMLE8Z5PBESO42WVXS8V8M" hidden="1">Check Closing #REF!</definedName>
    <definedName name="BEx5H25DTEAD6YFPBQCNDTILLCQA" localSheetId="16" hidden="1">#REF!</definedName>
    <definedName name="BEx5H25DTEAD6YFPBQCNDTILLCQA" hidden="1">#REF!</definedName>
    <definedName name="BEx5H2WFSAT1NR1W6Z0O0XVSLQC1" localSheetId="16" hidden="1">Business EBIT #REF!</definedName>
    <definedName name="BEx5H2WFSAT1NR1W6Z0O0XVSLQC1" hidden="1">Business EBIT #REF!</definedName>
    <definedName name="BEx5HAOT9XWUF7XIFRZZS8B9F5TZ" localSheetId="16" hidden="1">#REF!</definedName>
    <definedName name="BEx5HAOT9XWUF7XIFRZZS8B9F5TZ" hidden="1">#REF!</definedName>
    <definedName name="BEx5HDOPKBWG3Z436AYY3LO5ZPEW" localSheetId="16" hidden="1">Trade Working #REF!</definedName>
    <definedName name="BEx5HDOPKBWG3Z436AYY3LO5ZPEW" hidden="1">Trade Working #REF!</definedName>
    <definedName name="BEx5HE4XRF9BUY04MENWY9CHHN5H" localSheetId="16" hidden="1">#REF!</definedName>
    <definedName name="BEx5HE4XRF9BUY04MENWY9CHHN5H" hidden="1">#REF!</definedName>
    <definedName name="BEx5HFHMABAT0H9KKS754X4T304E" localSheetId="16" hidden="1">#REF!</definedName>
    <definedName name="BEx5HFHMABAT0H9KKS754X4T304E" hidden="1">#REF!</definedName>
    <definedName name="BEx5HGDZ7MX1S3KNXLRL9WU565V4" hidden="1">#REF!</definedName>
    <definedName name="BEx5HT9QMUSUI7XRAXJR2T5BEUBY" localSheetId="16" hidden="1">Group #REF!</definedName>
    <definedName name="BEx5HT9QMUSUI7XRAXJR2T5BEUBY" hidden="1">Group #REF!</definedName>
    <definedName name="BEx5HVYUFB4FFA4L5ZGTSKX9JLEA" hidden="1">#N/A</definedName>
    <definedName name="BEx5HZ9JMKHNLFWLVUB1WP5B39BL" localSheetId="16" hidden="1">#REF!</definedName>
    <definedName name="BEx5HZ9JMKHNLFWLVUB1WP5B39BL" hidden="1">#REF!</definedName>
    <definedName name="BEx5I1IIU4K9KQQ0JI3TXZEU81RC" hidden="1">#N/A</definedName>
    <definedName name="BEx5I2PQCHOMTJIFM8UD7V4QOFX9" localSheetId="16" hidden="1">Check Closing #REF!</definedName>
    <definedName name="BEx5I2PQCHOMTJIFM8UD7V4QOFX9" hidden="1">Check Closing #REF!</definedName>
    <definedName name="BEx5I2V108OODKWX22G8L0LCGI9A" localSheetId="16" hidden="1">Group #REF!</definedName>
    <definedName name="BEx5I2V108OODKWX22G8L0LCGI9A" hidden="1">Group #REF!</definedName>
    <definedName name="BEx5I3B3DZ55Z64MH0SIUMOPGWBP" hidden="1">#N/A</definedName>
    <definedName name="BEx5I5PFNP7D5JBDFOKRQDL9G9A9" localSheetId="16" hidden="1">Analysis Report All #REF!</definedName>
    <definedName name="BEx5I5PFNP7D5JBDFOKRQDL9G9A9" hidden="1">Analysis Report All #REF!</definedName>
    <definedName name="BEx5I7CVFXJLNLKJW3WW8NM1YW6P" localSheetId="16" hidden="1">Gross Profit #REF!</definedName>
    <definedName name="BEx5I7CVFXJLNLKJW3WW8NM1YW6P" hidden="1">Gross Profit #REF!</definedName>
    <definedName name="BEx5I8PI70UVL74D34AL3O77P3HD" localSheetId="16" hidden="1">List of Journal #REF!</definedName>
    <definedName name="BEx5I8PI70UVL74D34AL3O77P3HD" hidden="1">List of Journal #REF!</definedName>
    <definedName name="BEx5I9GDQSYIAL65UQNDMNFQCS9Y" localSheetId="16" hidden="1">#REF!</definedName>
    <definedName name="BEx5I9GDQSYIAL65UQNDMNFQCS9Y" hidden="1">#REF!</definedName>
    <definedName name="BEx5IAI9XY24G97GOTM53EQ0XBJC" localSheetId="16" hidden="1">Analysis Report All #REF!</definedName>
    <definedName name="BEx5IAI9XY24G97GOTM53EQ0XBJC" hidden="1">Analysis Report All #REF!</definedName>
    <definedName name="BEx5IILKB16Y4RZCME7E3AFOW7AR" localSheetId="16" hidden="1">Trade Working #REF!</definedName>
    <definedName name="BEx5IILKB16Y4RZCME7E3AFOW7AR" hidden="1">Trade Working #REF!</definedName>
    <definedName name="BEx5IUQGXKJJILHXDELK4WBYKGUO" localSheetId="16" hidden="1">Group Operating #REF!</definedName>
    <definedName name="BEx5IUQGXKJJILHXDELK4WBYKGUO" hidden="1">Group Operating #REF!</definedName>
    <definedName name="BEx5IWZBNZPZPU0UASGAURHFBXES" hidden="1">#N/A</definedName>
    <definedName name="BEx5IXA3GYNMONI2WFZ29AH9SWG5" localSheetId="16" hidden="1">Personnel in #REF!</definedName>
    <definedName name="BEx5IXA3GYNMONI2WFZ29AH9SWG5" hidden="1">Personnel in #REF!</definedName>
    <definedName name="BEx5IZ2TI0BV2VYV9NGTH7IY66GU" hidden="1">#N/A</definedName>
    <definedName name="BEx5J9KG4TIHT7HIL8VUK5IUMVRH" localSheetId="16" hidden="1">Trade Working #REF!</definedName>
    <definedName name="BEx5J9KG4TIHT7HIL8VUK5IUMVRH" hidden="1">Trade Working #REF!</definedName>
    <definedName name="BEx5J9KG8NS7X8AQW2ZTAGQ47HJU" localSheetId="16" hidden="1">Analysis Report All #REF!</definedName>
    <definedName name="BEx5J9KG8NS7X8AQW2ZTAGQ47HJU" hidden="1">Analysis Report All #REF!</definedName>
    <definedName name="BEx5JF3ZXLDIS8VNKDCY7ZI7H1CI" localSheetId="16" hidden="1">#REF!</definedName>
    <definedName name="BEx5JF3ZXLDIS8VNKDCY7ZI7H1CI" hidden="1">#REF!</definedName>
    <definedName name="BEx5JH7P8PN7LWN9E7APUH0655GB" localSheetId="16" hidden="1">List of Journal #REF!</definedName>
    <definedName name="BEx5JH7P8PN7LWN9E7APUH0655GB" hidden="1">List of Journal #REF!</definedName>
    <definedName name="BEx5JJWTMI37U3RDEJOYLO93RJ6Z" localSheetId="16" hidden="1">#REF!</definedName>
    <definedName name="BEx5JJWTMI37U3RDEJOYLO93RJ6Z" hidden="1">#REF!</definedName>
    <definedName name="BEx5JNYD1QYC29Z5W7FZW9R5PA5A" localSheetId="16" hidden="1">Analysis Report All #REF!</definedName>
    <definedName name="BEx5JNYD1QYC29Z5W7FZW9R5PA5A" hidden="1">Analysis Report All #REF!</definedName>
    <definedName name="BEx5JQ77HPPSMT3I1PNDJNRH3YTH" localSheetId="16" hidden="1">Balance #REF!</definedName>
    <definedName name="BEx5JQ77HPPSMT3I1PNDJNRH3YTH" hidden="1">Balance #REF!</definedName>
    <definedName name="BEx5JSAR0R62E3E46ZAAP28NE3J9" localSheetId="16" hidden="1">Analysis Report All #REF!</definedName>
    <definedName name="BEx5JSAR0R62E3E46ZAAP28NE3J9" hidden="1">Analysis Report All #REF!</definedName>
    <definedName name="BEx5K26T4RJCU1PZRS1247K059S1" localSheetId="16" hidden="1">Operating #REF!</definedName>
    <definedName name="BEx5K26T4RJCU1PZRS1247K059S1" hidden="1">Operating #REF!</definedName>
    <definedName name="BEx5K98G7VHF192YMPH5UM7GZXL9" localSheetId="16" hidden="1">Balance #REF!</definedName>
    <definedName name="BEx5K98G7VHF192YMPH5UM7GZXL9" hidden="1">Balance #REF!</definedName>
    <definedName name="BEx5KCZ91GO7UHIJQ2A2YAN9PYO3" localSheetId="16" hidden="1">Order #REF!</definedName>
    <definedName name="BEx5KCZ91GO7UHIJQ2A2YAN9PYO3" hidden="1">Order #REF!</definedName>
    <definedName name="BEx5KEMOCERPWPKKBI2R88ZYGFJF" localSheetId="16" hidden="1">Analysis Report All #REF!</definedName>
    <definedName name="BEx5KEMOCERPWPKKBI2R88ZYGFJF" hidden="1">Analysis Report All #REF!</definedName>
    <definedName name="BEx5KR7N2NJA2IX5UA0NPUE62ZXW" localSheetId="16" hidden="1">Analysis Report All #REF!</definedName>
    <definedName name="BEx5KR7N2NJA2IX5UA0NPUE62ZXW" hidden="1">Analysis Report All #REF!</definedName>
    <definedName name="BEx5KSKB719B2T4MGNSCXHSL3KRP" localSheetId="16" hidden="1">Analysis Report All #REF!</definedName>
    <definedName name="BEx5KSKB719B2T4MGNSCXHSL3KRP" hidden="1">Analysis Report All #REF!</definedName>
    <definedName name="BEx5KU29BHCF6E3JVFGUN8B4TRH4" localSheetId="16" hidden="1">#REF!</definedName>
    <definedName name="BEx5KU29BHCF6E3JVFGUN8B4TRH4" hidden="1">#REF!</definedName>
    <definedName name="BEx5KXCVTNP68D41EHQJNIOZUJF4" hidden="1">#N/A</definedName>
    <definedName name="BEx5KYER580I4T7WTLMUN7NLNP5K" localSheetId="16" hidden="1">#REF!</definedName>
    <definedName name="BEx5KYER580I4T7WTLMUN7NLNP5K" hidden="1">#REF!</definedName>
    <definedName name="BEx5KYK28C2VXN3I17KMZ5WUX3Y7" hidden="1">#N/A</definedName>
    <definedName name="BEx5L493OOGZIGO25NPNETRY4879" localSheetId="16" hidden="1">Net #REF!</definedName>
    <definedName name="BEx5L493OOGZIGO25NPNETRY4879" hidden="1">Net #REF!</definedName>
    <definedName name="BEx5L4UO6EW0ZTE3JUPSH0FA9MMH" hidden="1">#N/A</definedName>
    <definedName name="BEx5L85BNSO9REFK4RF391KCAAKR" localSheetId="16" hidden="1">Trade Working #REF!</definedName>
    <definedName name="BEx5L85BNSO9REFK4RF391KCAAKR" hidden="1">Trade Working #REF!</definedName>
    <definedName name="BEx5L8QXD22RBRSC23NOH4J7MDHR" localSheetId="16" hidden="1">Trade Working #REF!</definedName>
    <definedName name="BEx5L8QXD22RBRSC23NOH4J7MDHR" hidden="1">Trade Working #REF!</definedName>
    <definedName name="BEx5LM8GWNTAIPGFFPTS2VYU2OVS" localSheetId="16" hidden="1">#REF!</definedName>
    <definedName name="BEx5LM8GWNTAIPGFFPTS2VYU2OVS" hidden="1">#REF!</definedName>
    <definedName name="BEx5LOXJZXQJ6JCZPDA05RHCNCT9" localSheetId="16" hidden="1">Analysis Report All #REF!</definedName>
    <definedName name="BEx5LOXJZXQJ6JCZPDA05RHCNCT9" hidden="1">Analysis Report All #REF!</definedName>
    <definedName name="BEx5LTFECN08BH7ZOJVAZACVLOZP" localSheetId="16" hidden="1">Operating #REF!</definedName>
    <definedName name="BEx5LTFECN08BH7ZOJVAZACVLOZP" hidden="1">Operating #REF!</definedName>
    <definedName name="BEx5LXX9FDEZA1T5N6RBN2PYKORZ" localSheetId="16" hidden="1">#REF!</definedName>
    <definedName name="BEx5LXX9FDEZA1T5N6RBN2PYKORZ" hidden="1">#REF!</definedName>
    <definedName name="BEx5M0GVO3H6175TCWGTFDFVVDD6" localSheetId="16" hidden="1">#REF!</definedName>
    <definedName name="BEx5M0GVO3H6175TCWGTFDFVVDD6" hidden="1">#REF!</definedName>
    <definedName name="BEx5M29MN2GTES30C8XD5L2U7FN2" localSheetId="16" hidden="1">Group Balance #REF!</definedName>
    <definedName name="BEx5M29MN2GTES30C8XD5L2U7FN2" hidden="1">Group Balance #REF!</definedName>
    <definedName name="BEx5M4D4LZQ6PBGJXPAEVVVG3CZ0" localSheetId="16" hidden="1">#REF!</definedName>
    <definedName name="BEx5M4D4LZQ6PBGJXPAEVVVG3CZ0" hidden="1">#REF!</definedName>
    <definedName name="BEx5M8V0N2THWQRC34DR0QCVZDXU" hidden="1">#N/A</definedName>
    <definedName name="BEx5MHUOFMHN5BWVKDHA5I5ZK8PD" localSheetId="16" hidden="1">Analysis Report All #REF!</definedName>
    <definedName name="BEx5MHUOFMHN5BWVKDHA5I5ZK8PD" hidden="1">Analysis Report All #REF!</definedName>
    <definedName name="BEx5MLQZM68YQSKARVWTTPINFQ2C" localSheetId="16" hidden="1">#REF!</definedName>
    <definedName name="BEx5MLQZM68YQSKARVWTTPINFQ2C" hidden="1">#REF!</definedName>
    <definedName name="BEx5MMCJZFEJM0KPORQA55U60MKL" localSheetId="16" hidden="1">Check Closing #REF!</definedName>
    <definedName name="BEx5MMCJZFEJM0KPORQA55U60MKL" hidden="1">Check Closing #REF!</definedName>
    <definedName name="BEx5MN3M5L32HAJ9HIBSF2T6VZRN" localSheetId="16" hidden="1">Analysis Report All #REF!</definedName>
    <definedName name="BEx5MN3M5L32HAJ9HIBSF2T6VZRN" hidden="1">Analysis Report All #REF!</definedName>
    <definedName name="BEx5MWOP9Z6F40N6H8UXSNTE5VDB" localSheetId="16" hidden="1">Personnel in #REF!</definedName>
    <definedName name="BEx5MWOP9Z6F40N6H8UXSNTE5VDB" hidden="1">Personnel in #REF!</definedName>
    <definedName name="BEx5MXAA72NN2D6T5L5AKYAT8R55" localSheetId="16" hidden="1">Balance #REF!</definedName>
    <definedName name="BEx5MXAA72NN2D6T5L5AKYAT8R55" hidden="1">Balance #REF!</definedName>
    <definedName name="BEx5N0KYYYY68DQIBR8JMAMSJWQG" localSheetId="16" hidden="1">Net #REF!</definedName>
    <definedName name="BEx5N0KYYYY68DQIBR8JMAMSJWQG" hidden="1">Net #REF!</definedName>
    <definedName name="BEx5NCVCK43BPLDU1EHF8GMWULL9" localSheetId="16" hidden="1">#REF!</definedName>
    <definedName name="BEx5NCVCK43BPLDU1EHF8GMWULL9" hidden="1">#REF!</definedName>
    <definedName name="BEx5NM0C0W9IQS87DO85GAVYE8I2" localSheetId="16" hidden="1">Check Closing #REF!</definedName>
    <definedName name="BEx5NM0C0W9IQS87DO85GAVYE8I2" hidden="1">Check Closing #REF!</definedName>
    <definedName name="BEx5NREQI7HKFCP0PMWAQMRJI39R" localSheetId="16" hidden="1">#REF!</definedName>
    <definedName name="BEx5NREQI7HKFCP0PMWAQMRJI39R" hidden="1">#REF!</definedName>
    <definedName name="BEx5NZSSQ6PY99ZX2D7Q9IGOR34W" localSheetId="16" hidden="1">#REF!</definedName>
    <definedName name="BEx5NZSSQ6PY99ZX2D7Q9IGOR34W" hidden="1">#REF!</definedName>
    <definedName name="BEx5O2SQ3MEM5BT8AI681D1FKVPD" hidden="1">#REF!</definedName>
    <definedName name="BEx5O3ZUQ2OARA1CDOZ3NC4UE5AA" hidden="1">#REF!</definedName>
    <definedName name="BEx5OB1DELULG25538K998DIZYO6" localSheetId="16" hidden="1">Balance #REF!</definedName>
    <definedName name="BEx5OB1DELULG25538K998DIZYO6" hidden="1">Balance #REF!</definedName>
    <definedName name="BEx5OCU39GQMUOT4353GGBWBRY52" localSheetId="16" hidden="1">Net Sales #REF!</definedName>
    <definedName name="BEx5OCU39GQMUOT4353GGBWBRY52" hidden="1">Net Sales #REF!</definedName>
    <definedName name="BEx5OFJ6V38MVW2DTKHTAFOO4CLP" hidden="1">#N/A</definedName>
    <definedName name="BEx5ORDBASC5ONT3JTQJSPQYZOJ7" localSheetId="16" hidden="1">Balance #REF!</definedName>
    <definedName name="BEx5ORDBASC5ONT3JTQJSPQYZOJ7" hidden="1">Balance #REF!</definedName>
    <definedName name="BEx5ORTL1S6P45JSI41GF88CWF64" localSheetId="16" hidden="1">Operating #REF!</definedName>
    <definedName name="BEx5ORTL1S6P45JSI41GF88CWF64" hidden="1">Operating #REF!</definedName>
    <definedName name="BEx5P97D6WO12RFSNMHN0XY1N7TZ" localSheetId="16" hidden="1">Group Net #REF!</definedName>
    <definedName name="BEx5P97D6WO12RFSNMHN0XY1N7TZ" hidden="1">Group Net #REF!</definedName>
    <definedName name="BEx5PC7A1S2P9M9L8Y48T6T6WCC2" localSheetId="16" hidden="1">Personnel in #REF!</definedName>
    <definedName name="BEx5PC7A1S2P9M9L8Y48T6T6WCC2" hidden="1">Personnel in #REF!</definedName>
    <definedName name="BEx5PLCA8DOMAU315YCS5275L2HS" localSheetId="16" hidden="1">#REF!</definedName>
    <definedName name="BEx5PLCA8DOMAU315YCS5275L2HS" hidden="1">#REF!</definedName>
    <definedName name="BEx5PPU3E71F0U2XN79H830V8VGG" localSheetId="16" hidden="1">List of Journal #REF!</definedName>
    <definedName name="BEx5PPU3E71F0U2XN79H830V8VGG" hidden="1">List of Journal #REF!</definedName>
    <definedName name="BEx5PTA9X2R0J17FW4C3UH7E4FCA" localSheetId="16" hidden="1">Operating #REF!</definedName>
    <definedName name="BEx5PTA9X2R0J17FW4C3UH7E4FCA" hidden="1">Operating #REF!</definedName>
    <definedName name="BEx5QPSW4IPLH50WSR87HRER05RF" localSheetId="16" hidden="1">#REF!</definedName>
    <definedName name="BEx5QPSW4IPLH50WSR87HRER05RF" hidden="1">#REF!</definedName>
    <definedName name="BEx7463M35ZTRUJWG0ROG0KJV8JU" localSheetId="16" hidden="1">Check Closing #REF!</definedName>
    <definedName name="BEx7463M35ZTRUJWG0ROG0KJV8JU" hidden="1">Check Closing #REF!</definedName>
    <definedName name="BEx74F3A70RRECCL1JWS2TXNMLAW" localSheetId="16" hidden="1">Analysis Report All #REF!</definedName>
    <definedName name="BEx74F3A70RRECCL1JWS2TXNMLAW" hidden="1">Analysis Report All #REF!</definedName>
    <definedName name="BEx7507UZJO7K9LXL9T5EONCOW2A" localSheetId="16" hidden="1">#REF!</definedName>
    <definedName name="BEx7507UZJO7K9LXL9T5EONCOW2A" hidden="1">#REF!</definedName>
    <definedName name="BEx750DBQWB7VYT9PP02TTWJU6NG" localSheetId="16" hidden="1">#REF!</definedName>
    <definedName name="BEx750DBQWB7VYT9PP02TTWJU6NG" hidden="1">#REF!</definedName>
    <definedName name="BEx750YWW3OXDOWOKF2LCQ0H9DZH" localSheetId="16" hidden="1">Analysis Report All #REF!</definedName>
    <definedName name="BEx750YWW3OXDOWOKF2LCQ0H9DZH" hidden="1">Analysis Report All #REF!</definedName>
    <definedName name="BEx759D1D5SXS5ELLZVBI0SXYUNF" localSheetId="16" hidden="1">#REF!</definedName>
    <definedName name="BEx759D1D5SXS5ELLZVBI0SXYUNF" hidden="1">#REF!</definedName>
    <definedName name="BEx75GJZSZHUDN6OOAGQYFUDA2LP" localSheetId="16" hidden="1">#REF!</definedName>
    <definedName name="BEx75GJZSZHUDN6OOAGQYFUDA2LP" hidden="1">#REF!</definedName>
    <definedName name="BEx75P8VJLJCJ5J9RIWX2AGY8RT0" hidden="1">#N/A</definedName>
    <definedName name="BEx75T55F7GML8V1DMWL26WRT006" hidden="1">#REF!</definedName>
    <definedName name="BEx763HBQ8QE2OO2MBKDQOZLPSZM" localSheetId="16" hidden="1">Analysis Report All #REF!</definedName>
    <definedName name="BEx763HBQ8QE2OO2MBKDQOZLPSZM" hidden="1">Analysis Report All #REF!</definedName>
    <definedName name="BEx76AOA62EDV00YL2K4WDE9N9H1" localSheetId="16" hidden="1">Check Closing #REF!</definedName>
    <definedName name="BEx76AOA62EDV00YL2K4WDE9N9H1" hidden="1">Check Closing #REF!</definedName>
    <definedName name="BEx76F658ST2JJL5TTQYW24KAV6D" localSheetId="16" hidden="1">Analysis Report All #REF!</definedName>
    <definedName name="BEx76F658ST2JJL5TTQYW24KAV6D" hidden="1">Analysis Report All #REF!</definedName>
    <definedName name="BEx76JYR3LAWDWVD18PEJWHYJMS7" localSheetId="16" hidden="1">Trade Working #REF!</definedName>
    <definedName name="BEx76JYR3LAWDWVD18PEJWHYJMS7" hidden="1">Trade Working #REF!</definedName>
    <definedName name="BEx76QUX6LNVORGA8AY9866VBN27" localSheetId="16" hidden="1">#REF!</definedName>
    <definedName name="BEx76QUX6LNVORGA8AY9866VBN27" hidden="1">#REF!</definedName>
    <definedName name="BEx76R5PBQG0RCSAHRRUT8AHXXDX" localSheetId="16" hidden="1">Trade Working #REF!</definedName>
    <definedName name="BEx76R5PBQG0RCSAHRRUT8AHXXDX" hidden="1">Trade Working #REF!</definedName>
    <definedName name="BEx76SIBLJL5Z4JSMYFDN0XVVRK2" localSheetId="16" hidden="1">Personnel in #REF!</definedName>
    <definedName name="BEx76SIBLJL5Z4JSMYFDN0XVVRK2" hidden="1">Personnel in #REF!</definedName>
    <definedName name="BEx76TEJYBD3GG0PE16J8IK4ALO9" localSheetId="16" hidden="1">Net #REF!</definedName>
    <definedName name="BEx76TEJYBD3GG0PE16J8IK4ALO9" hidden="1">Net #REF!</definedName>
    <definedName name="BEx770WA14X5ODRNJOB24Q3TTSX8" localSheetId="16" hidden="1">Analysis Report All #REF!</definedName>
    <definedName name="BEx770WA14X5ODRNJOB24Q3TTSX8" hidden="1">Analysis Report All #REF!</definedName>
    <definedName name="BEx771NBN0VY63HF8RQN5VG1S002" localSheetId="16" hidden="1">Order #REF!</definedName>
    <definedName name="BEx771NBN0VY63HF8RQN5VG1S002" hidden="1">Order #REF!</definedName>
    <definedName name="BEx771SO0FSFK8H6M7A0RAOH3LI5" localSheetId="16" hidden="1">Analysis Report All #REF!</definedName>
    <definedName name="BEx771SO0FSFK8H6M7A0RAOH3LI5" hidden="1">Analysis Report All #REF!</definedName>
    <definedName name="BEx7746ZHKKCQ1VHOJT8YAOAO6HE" localSheetId="16" hidden="1">Analysis Report All #REF!</definedName>
    <definedName name="BEx7746ZHKKCQ1VHOJT8YAOAO6HE" hidden="1">Analysis Report All #REF!</definedName>
    <definedName name="BEx77ASC9MKILX5UHT9NS25SZ7IA" localSheetId="16" hidden="1">Operating #REF!</definedName>
    <definedName name="BEx77ASC9MKILX5UHT9NS25SZ7IA" hidden="1">Operating #REF!</definedName>
    <definedName name="BEx77F4VAW7MLZFCZXI9U7PHY7NR" localSheetId="16" hidden="1">Balance #REF!</definedName>
    <definedName name="BEx77F4VAW7MLZFCZXI9U7PHY7NR" hidden="1">Balance #REF!</definedName>
    <definedName name="BEx77QDESURI6WW5582YXSK3A972" localSheetId="16" hidden="1">#REF!</definedName>
    <definedName name="BEx77QDESURI6WW5582YXSK3A972" hidden="1">#REF!</definedName>
    <definedName name="BEx77QYZJZ6CR2FZOZZZ5HA90VIL" localSheetId="16" hidden="1">Analysis Report All #REF!</definedName>
    <definedName name="BEx77QYZJZ6CR2FZOZZZ5HA90VIL" hidden="1">Analysis Report All #REF!</definedName>
    <definedName name="BEx77VBI9XOPFHKEWU5EHQ9J675Y" localSheetId="16" hidden="1">#REF!</definedName>
    <definedName name="BEx77VBI9XOPFHKEWU5EHQ9J675Y" hidden="1">#REF!</definedName>
    <definedName name="BEx7809GQOCLHSNH95VOYIX7P1TV" localSheetId="16" hidden="1">#REF!</definedName>
    <definedName name="BEx7809GQOCLHSNH95VOYIX7P1TV" hidden="1">#REF!</definedName>
    <definedName name="BEx780K8XAXUHGVZGZWQ74DK4CI3" hidden="1">#REF!</definedName>
    <definedName name="BEx781WQYAOXLY4VROFKXZ7C6DAG" localSheetId="16" hidden="1">Order #REF!</definedName>
    <definedName name="BEx781WQYAOXLY4VROFKXZ7C6DAG" hidden="1">Order #REF!</definedName>
    <definedName name="BEx782NSLOFP5QHMVM1YABP03XHV" localSheetId="16" hidden="1">Analysis Report All #REF!</definedName>
    <definedName name="BEx782NSLOFP5QHMVM1YABP03XHV" hidden="1">Analysis Report All #REF!</definedName>
    <definedName name="BEx784GJ0LCSNXI5JN9OZRK82EZG" localSheetId="16" hidden="1">Balance #REF!</definedName>
    <definedName name="BEx784GJ0LCSNXI5JN9OZRK82EZG" hidden="1">Balance #REF!</definedName>
    <definedName name="BEx78AGBDH51B7FPTYVNB6YZGZ3P" localSheetId="16" hidden="1">Balance #REF!</definedName>
    <definedName name="BEx78AGBDH51B7FPTYVNB6YZGZ3P" hidden="1">Balance #REF!</definedName>
    <definedName name="BEx78CZXO4BSHKZK5J5ZHF6EXY2W" localSheetId="16" hidden="1">Trade Working #REF!</definedName>
    <definedName name="BEx78CZXO4BSHKZK5J5ZHF6EXY2W" hidden="1">Trade Working #REF!</definedName>
    <definedName name="BEx78D5F4ND8ETVGA2PBUT0UF79E" localSheetId="16" hidden="1">Group #REF!</definedName>
    <definedName name="BEx78D5F4ND8ETVGA2PBUT0UF79E" hidden="1">Group #REF!</definedName>
    <definedName name="BEx78EY4XDFNR0N6UY6N68VQ5BQ8" localSheetId="16" hidden="1">#REF!</definedName>
    <definedName name="BEx78EY4XDFNR0N6UY6N68VQ5BQ8" hidden="1">#REF!</definedName>
    <definedName name="BEx78F8XUVUALZXDMY0FRYT6T6IR" localSheetId="16" hidden="1">#REF!</definedName>
    <definedName name="BEx78F8XUVUALZXDMY0FRYT6T6IR" hidden="1">#REF!</definedName>
    <definedName name="BEx78MW05CXH3VPO1ZLJNKVMLI2Z" localSheetId="16" hidden="1">Analysis Report All #REF!</definedName>
    <definedName name="BEx78MW05CXH3VPO1ZLJNKVMLI2Z" hidden="1">Analysis Report All #REF!</definedName>
    <definedName name="BEx78SFO5VR28677DWZEMDN7G86X" localSheetId="16" hidden="1">#REF!</definedName>
    <definedName name="BEx78SFO5VR28677DWZEMDN7G86X" hidden="1">#REF!</definedName>
    <definedName name="BEx78SFOYH1Z0ZDTO47W2M60TW6K" localSheetId="16" hidden="1">#REF!</definedName>
    <definedName name="BEx78SFOYH1Z0ZDTO47W2M60TW6K" hidden="1">#REF!</definedName>
    <definedName name="BEx78SQHH1QF24SGQSW9ROQJQW9S" localSheetId="16" hidden="1">Net #REF!</definedName>
    <definedName name="BEx78SQHH1QF24SGQSW9ROQJQW9S" hidden="1">Net #REF!</definedName>
    <definedName name="BEx7902QS3AF15RF3GZGHU2IA7WR" localSheetId="16" hidden="1">#REF!</definedName>
    <definedName name="BEx7902QS3AF15RF3GZGHU2IA7WR" hidden="1">#REF!</definedName>
    <definedName name="BEx796YWE15LL8M6H0JKDU8YVF83" localSheetId="16" hidden="1">Trade Working #REF!</definedName>
    <definedName name="BEx796YWE15LL8M6H0JKDU8YVF83" hidden="1">Trade Working #REF!</definedName>
    <definedName name="BEx79A9LYIQY7RLCMEZP77BYPTON" localSheetId="16" hidden="1">Operating #REF!</definedName>
    <definedName name="BEx79A9LYIQY7RLCMEZP77BYPTON" hidden="1">Operating #REF!</definedName>
    <definedName name="BEx79CYOJ0P588HCHM9B5ND0FFKX" localSheetId="16" hidden="1">#REF!</definedName>
    <definedName name="BEx79CYOJ0P588HCHM9B5ND0FFKX" hidden="1">#REF!</definedName>
    <definedName name="BEx79IIDM5TP9E3U9PREU1PKP2GD" localSheetId="16" hidden="1">Operating #REF!</definedName>
    <definedName name="BEx79IIDM5TP9E3U9PREU1PKP2GD" hidden="1">Operating #REF!</definedName>
    <definedName name="BEx79ONHSEHDYL5IO6WZVEX2WA1G" localSheetId="16" hidden="1">Analysis Report All #REF!</definedName>
    <definedName name="BEx79ONHSEHDYL5IO6WZVEX2WA1G" hidden="1">Analysis Report All #REF!</definedName>
    <definedName name="BEx79RHXB0GIYXCZFNQ3EXKIOB5U" localSheetId="16" hidden="1">Net #REF!</definedName>
    <definedName name="BEx79RHXB0GIYXCZFNQ3EXKIOB5U" hidden="1">Net #REF!</definedName>
    <definedName name="BEx79SEAYKUZB0H4LYBCD6WWJBG2" localSheetId="16" hidden="1">#REF!</definedName>
    <definedName name="BEx79SEAYKUZB0H4LYBCD6WWJBG2" hidden="1">#REF!</definedName>
    <definedName name="BEx7A54Y60UT1J0UKVTXWHHD9NLU" localSheetId="16" hidden="1">#REF!</definedName>
    <definedName name="BEx7A54Y60UT1J0UKVTXWHHD9NLU" hidden="1">#REF!</definedName>
    <definedName name="BEx7A6XMV9XFHWRN3UNK3H7AOGQK" localSheetId="16" hidden="1">Gross Profit bef. Distr. #REF!</definedName>
    <definedName name="BEx7A6XMV9XFHWRN3UNK3H7AOGQK" hidden="1">Gross Profit bef. Distr. #REF!</definedName>
    <definedName name="BEx7ADOCZY9EK97LHFUM62AVU5X4" localSheetId="16" hidden="1">Analysis Report All #REF!</definedName>
    <definedName name="BEx7ADOCZY9EK97LHFUM62AVU5X4" hidden="1">Analysis Report All #REF!</definedName>
    <definedName name="BEx7ASNU9PGC42URC6P9DZ3DYD6S" localSheetId="16" hidden="1">Group #REF!</definedName>
    <definedName name="BEx7ASNU9PGC42URC6P9DZ3DYD6S" hidden="1">Group #REF!</definedName>
    <definedName name="BEx7AWPK7PBCN71NJNS8QS0DC1NB" localSheetId="16" hidden="1">Analysis Report All #REF!</definedName>
    <definedName name="BEx7AWPK7PBCN71NJNS8QS0DC1NB" hidden="1">Analysis Report All #REF!</definedName>
    <definedName name="BEx7AZEJAWSYE9JP4T9O486FIKOH" localSheetId="16" hidden="1">Check Closing #REF!</definedName>
    <definedName name="BEx7AZEJAWSYE9JP4T9O486FIKOH" hidden="1">Check Closing #REF!</definedName>
    <definedName name="BEx7B178XNSU41YSVL5ZQSIG78X8" localSheetId="16" hidden="1">Analysis Report All #REF!</definedName>
    <definedName name="BEx7B178XNSU41YSVL5ZQSIG78X8" hidden="1">Analysis Report All #REF!</definedName>
    <definedName name="BEx7BIAAE51GAGLSEHIY6REHQWMZ" hidden="1">#N/A</definedName>
    <definedName name="BEx7BNDPNIH2NEPSIQS4GB6BONOR" localSheetId="16" hidden="1">Analysis Report All #REF!</definedName>
    <definedName name="BEx7BNDPNIH2NEPSIQS4GB6BONOR" hidden="1">Analysis Report All #REF!</definedName>
    <definedName name="BEx7BPXFZXJ79FQ0E8AQE21PGVHA" localSheetId="16" hidden="1">#REF!</definedName>
    <definedName name="BEx7BPXFZXJ79FQ0E8AQE21PGVHA" hidden="1">#REF!</definedName>
    <definedName name="BEx7BVMHNQR1VH5VFOAYOPC6XOMV" localSheetId="16" hidden="1">Analysis Report All #REF!</definedName>
    <definedName name="BEx7BVMHNQR1VH5VFOAYOPC6XOMV" hidden="1">Analysis Report All #REF!</definedName>
    <definedName name="BEx7BWDCA8KM4KET2H8BAPTYMG1H" localSheetId="16" hidden="1">Analysis Report All Items #REF!</definedName>
    <definedName name="BEx7BWDCA8KM4KET2H8BAPTYMG1H" hidden="1">Analysis Report All Items #REF!</definedName>
    <definedName name="BEx7C40F0PQURHPI6YQ39NFIR86Z" localSheetId="16" hidden="1">#REF!</definedName>
    <definedName name="BEx7C40F0PQURHPI6YQ39NFIR86Z" hidden="1">#REF!</definedName>
    <definedName name="BEx7C4RHIE7SMIR7JDIA743I837B" localSheetId="16" hidden="1">List of Journal #REF!</definedName>
    <definedName name="BEx7C4RHIE7SMIR7JDIA743I837B" hidden="1">List of Journal #REF!</definedName>
    <definedName name="BEx7C825OJ1C6JF2UAS25QO529BH" localSheetId="16" hidden="1">Trade Working #REF!</definedName>
    <definedName name="BEx7C825OJ1C6JF2UAS25QO529BH" hidden="1">Trade Working #REF!</definedName>
    <definedName name="BEx7C99BOWRIZ6R626U4FL97F4M2" localSheetId="16" hidden="1">#REF!</definedName>
    <definedName name="BEx7C99BOWRIZ6R626U4FL97F4M2" hidden="1">#REF!</definedName>
    <definedName name="BEx7C9K3OA5GUU77LMCQXEJGKKFD" localSheetId="16" hidden="1">List of Journal #REF!</definedName>
    <definedName name="BEx7C9K3OA5GUU77LMCQXEJGKKFD" hidden="1">List of Journal #REF!</definedName>
    <definedName name="BEx7CALZDI1P3XXNKF3E7E7MCPWM" localSheetId="16" hidden="1">Operating #REF!</definedName>
    <definedName name="BEx7CALZDI1P3XXNKF3E7E7MCPWM" hidden="1">Operating #REF!</definedName>
    <definedName name="BEx7CE1XX56XYIDMZWFX3TZ6FSOJ" localSheetId="16" hidden="1">Operating #REF!</definedName>
    <definedName name="BEx7CE1XX56XYIDMZWFX3TZ6FSOJ" hidden="1">Operating #REF!</definedName>
    <definedName name="BEx7CK1S3QS21MGCAC0SE79FDUVQ" localSheetId="16" hidden="1">Trade Working #REF!</definedName>
    <definedName name="BEx7CK1S3QS21MGCAC0SE79FDUVQ" hidden="1">Trade Working #REF!</definedName>
    <definedName name="BEx7CNHQNLL9CK2CVMUPY3J9EPZL" localSheetId="16" hidden="1">Group Net #REF!</definedName>
    <definedName name="BEx7CNHQNLL9CK2CVMUPY3J9EPZL" hidden="1">Group Net #REF!</definedName>
    <definedName name="BEx7CW6NFRL2P4XWP0MWHIYA97KF" localSheetId="16" hidden="1">#REF!</definedName>
    <definedName name="BEx7CW6NFRL2P4XWP0MWHIYA97KF" hidden="1">#REF!</definedName>
    <definedName name="BEx7CZ19G25ZW147O6VTADZL1HOJ" localSheetId="16" hidden="1">#REF!</definedName>
    <definedName name="BEx7CZ19G25ZW147O6VTADZL1HOJ" hidden="1">#REF!</definedName>
    <definedName name="BEx7D38A7S3B9QRHN2TFVHEV58B4" hidden="1">#REF!</definedName>
    <definedName name="BEx7DKREO6O7RT6R6QZY45PY0EQ5" localSheetId="16" hidden="1">Trade Working #REF!</definedName>
    <definedName name="BEx7DKREO6O7RT6R6QZY45PY0EQ5" hidden="1">Trade Working #REF!</definedName>
    <definedName name="BEx7DOYH136WYFE356UTUYTEZ3WL" localSheetId="16" hidden="1">Net #REF!</definedName>
    <definedName name="BEx7DOYH136WYFE356UTUYTEZ3WL" hidden="1">Net #REF!</definedName>
    <definedName name="BEx7DQB2VJ9PMGYJRVEM1YDY2OVX" localSheetId="16" hidden="1">Group #REF!</definedName>
    <definedName name="BEx7DQB2VJ9PMGYJRVEM1YDY2OVX" hidden="1">Group #REF!</definedName>
    <definedName name="BEx7DW5G4T5Q0LOVQITUBN0PPEY1" localSheetId="16" hidden="1">Analysis Report All #REF!</definedName>
    <definedName name="BEx7DW5G4T5Q0LOVQITUBN0PPEY1" hidden="1">Analysis Report All #REF!</definedName>
    <definedName name="BEx7E4ZM23RG82OATUNLK127FT7Q" localSheetId="16" hidden="1">Analysis Report All #REF!</definedName>
    <definedName name="BEx7E4ZM23RG82OATUNLK127FT7Q" hidden="1">Analysis Report All #REF!</definedName>
    <definedName name="BEx7E5L816IPG58PTI53MGYOHQID" localSheetId="16" hidden="1">Operating #REF!</definedName>
    <definedName name="BEx7E5L816IPG58PTI53MGYOHQID" hidden="1">Operating #REF!</definedName>
    <definedName name="BEx7E5QP7W6UKO74F5Y0VJ741HS5" localSheetId="16" hidden="1">#REF!</definedName>
    <definedName name="BEx7E5QP7W6UKO74F5Y0VJ741HS5" hidden="1">#REF!</definedName>
    <definedName name="BEx7E96P349OMPA7QR76CKF38S9N" localSheetId="16" hidden="1">Group #REF!</definedName>
    <definedName name="BEx7E96P349OMPA7QR76CKF38S9N" hidden="1">Group #REF!</definedName>
    <definedName name="BEx7EAU4IC0UXGNPNLBI0K4FYRSV" localSheetId="16" hidden="1">#REF!</definedName>
    <definedName name="BEx7EAU4IC0UXGNPNLBI0K4FYRSV" hidden="1">#REF!</definedName>
    <definedName name="BEx7EI6EHWX78JHPV1KN3ZI9RWYH" localSheetId="16" hidden="1">List of Journal #REF!</definedName>
    <definedName name="BEx7EI6EHWX78JHPV1KN3ZI9RWYH" hidden="1">List of Journal #REF!</definedName>
    <definedName name="BEx7ENFA61SHN3RB9CETB0NXHXGJ" localSheetId="16" hidden="1">Check Closing #REF!</definedName>
    <definedName name="BEx7ENFA61SHN3RB9CETB0NXHXGJ" hidden="1">Check Closing #REF!</definedName>
    <definedName name="BEx7ETV6L1TM7JSXJIGK3FC6RVZW" localSheetId="16" hidden="1">#REF!</definedName>
    <definedName name="BEx7ETV6L1TM7JSXJIGK3FC6RVZW" hidden="1">#REF!</definedName>
    <definedName name="BEx7EWK9GUVV6FXWYIGH0TAI4V2O" localSheetId="16" hidden="1">#REF!</definedName>
    <definedName name="BEx7EWK9GUVV6FXWYIGH0TAI4V2O" hidden="1">#REF!</definedName>
    <definedName name="BEx7F009WKCQDCECE7A3RU1V8RHO" localSheetId="16" hidden="1">Analysis Report All #REF!</definedName>
    <definedName name="BEx7F009WKCQDCECE7A3RU1V8RHO" hidden="1">Analysis Report All #REF!</definedName>
    <definedName name="BEx7F777VQW22IYIJGOAE4RXH52M" localSheetId="16" hidden="1">Trade Working #REF!</definedName>
    <definedName name="BEx7F777VQW22IYIJGOAE4RXH52M" hidden="1">Trade Working #REF!</definedName>
    <definedName name="BEx7FHE3Q2MM4EE09DEXIEZ6N2V7" localSheetId="16" hidden="1">List of Journal #REF!</definedName>
    <definedName name="BEx7FHE3Q2MM4EE09DEXIEZ6N2V7" hidden="1">List of Journal #REF!</definedName>
    <definedName name="BEx7FJ1IND50JHHJQT253UMK6LUM" localSheetId="16" hidden="1">Balance #REF!</definedName>
    <definedName name="BEx7FJ1IND50JHHJQT253UMK6LUM" hidden="1">Balance #REF!</definedName>
    <definedName name="BEx7FKU9VQ3V4ER3Q17DESRDR2U0" localSheetId="16" hidden="1">Analysis Report All #REF!</definedName>
    <definedName name="BEx7FKU9VQ3V4ER3Q17DESRDR2U0" hidden="1">Analysis Report All #REF!</definedName>
    <definedName name="BEx7G0KMF0OWVWRMFBD80JUV1JJU" localSheetId="16" hidden="1">#REF!</definedName>
    <definedName name="BEx7G0KMF0OWVWRMFBD80JUV1JJU" hidden="1">#REF!</definedName>
    <definedName name="BEx7GB7Q9EAMIFYAILFUWM6IOJ2T" localSheetId="16" hidden="1">Gross Profit bef. Distr. #REF!</definedName>
    <definedName name="BEx7GB7Q9EAMIFYAILFUWM6IOJ2T" hidden="1">Gross Profit bef. Distr. #REF!</definedName>
    <definedName name="BEx7GCPIY540B3SM4XCGBWFUHXYL" localSheetId="16" hidden="1">Operating #REF!</definedName>
    <definedName name="BEx7GCPIY540B3SM4XCGBWFUHXYL" hidden="1">Operating #REF!</definedName>
    <definedName name="BEx7GGRADH8SH929XSYG16293F78" localSheetId="16" hidden="1">#REF!</definedName>
    <definedName name="BEx7GGRADH8SH929XSYG16293F78" hidden="1">#REF!</definedName>
    <definedName name="BEx7GL936HQ7QD8YMGH90CO31E2A" localSheetId="16" hidden="1">Analysis Report All #REF!</definedName>
    <definedName name="BEx7GL936HQ7QD8YMGH90CO31E2A" hidden="1">Analysis Report All #REF!</definedName>
    <definedName name="BEx7GQSRUP6K6DOGY52UYH5JTWDY" localSheetId="16" hidden="1">Gross Profit #REF!</definedName>
    <definedName name="BEx7GQSRUP6K6DOGY52UYH5JTWDY" hidden="1">Gross Profit #REF!</definedName>
    <definedName name="BEx7GSAL6P7TASL8MB63RFST1LJL" localSheetId="16" hidden="1">#REF!</definedName>
    <definedName name="BEx7GSAL6P7TASL8MB63RFST1LJL" hidden="1">#REF!</definedName>
    <definedName name="BEx7H0JD6I5I8WQLLWOYWY5YWPQE" localSheetId="16" hidden="1">#REF!</definedName>
    <definedName name="BEx7H0JD6I5I8WQLLWOYWY5YWPQE" hidden="1">#REF!</definedName>
    <definedName name="BEx7H21A96P7J6AT7VU4M3100Y5S" localSheetId="16" hidden="1">Analysis Report All #REF!</definedName>
    <definedName name="BEx7H21A96P7J6AT7VU4M3100Y5S" hidden="1">Analysis Report All #REF!</definedName>
    <definedName name="BEx7H6TXSCYS01VBE6UAMJDJGWN7" localSheetId="16" hidden="1">Net #REF!</definedName>
    <definedName name="BEx7H6TXSCYS01VBE6UAMJDJGWN7" hidden="1">Net #REF!</definedName>
    <definedName name="BEx7HGVBEF4LEIF6RC14N3PSU461" localSheetId="16" hidden="1">#REF!</definedName>
    <definedName name="BEx7HGVBEF4LEIF6RC14N3PSU461" hidden="1">#REF!</definedName>
    <definedName name="BEx7HLYREW23OJZLR44QG2ZR93H4" localSheetId="16" hidden="1">#REF!</definedName>
    <definedName name="BEx7HLYREW23OJZLR44QG2ZR93H4" hidden="1">#REF!</definedName>
    <definedName name="BEx7HQ5T9FZ42QWS09UO4DT42Y0R" hidden="1">#REF!</definedName>
    <definedName name="BEx7HRIAWCS9DRMLH7KP3BLXLKLW" hidden="1">#REF!</definedName>
    <definedName name="BEx7I2QYIV2ZIZKMZVPHACMFSEPY" localSheetId="16" hidden="1">List of Journal #REF!</definedName>
    <definedName name="BEx7I2QYIV2ZIZKMZVPHACMFSEPY" hidden="1">List of Journal #REF!</definedName>
    <definedName name="BEx7I7E9XSRRAVZ7RK7GE44SCR4M" hidden="1">#N/A</definedName>
    <definedName name="BEx7I856U87K1NUAY5P02D2D5Y2G" hidden="1">#N/A</definedName>
    <definedName name="BEx7I9HMZ5NHOSXWS0FSXWRENDYY" localSheetId="16" hidden="1">Analysis Report All #REF!</definedName>
    <definedName name="BEx7I9HMZ5NHOSXWS0FSXWRENDYY" hidden="1">Analysis Report All #REF!</definedName>
    <definedName name="BEx7IEFRAJAXO40OOQ1F5G4361LZ" localSheetId="16" hidden="1">Analysis Report All #REF!</definedName>
    <definedName name="BEx7IEFRAJAXO40OOQ1F5G4361LZ" hidden="1">Analysis Report All #REF!</definedName>
    <definedName name="BEx7IFC530EAD6VP8ZWFT78SG9L8" localSheetId="16" hidden="1">Balance #REF!</definedName>
    <definedName name="BEx7IFC530EAD6VP8ZWFT78SG9L8" hidden="1">Balance #REF!</definedName>
    <definedName name="BEx7IGZEU79TT7MTVF0OH3IMV6HE" localSheetId="16" hidden="1">#REF!</definedName>
    <definedName name="BEx7IGZEU79TT7MTVF0OH3IMV6HE" hidden="1">#REF!</definedName>
    <definedName name="BEx7IIMT782413VV5FLL97SXKJI0" localSheetId="16" hidden="1">#REF!</definedName>
    <definedName name="BEx7IIMT782413VV5FLL97SXKJI0" hidden="1">#REF!</definedName>
    <definedName name="BEx7INQ93FDIQCBTQ3NXCGSHK6RS" localSheetId="16" hidden="1">Net #REF!</definedName>
    <definedName name="BEx7INQ93FDIQCBTQ3NXCGSHK6RS" hidden="1">Net #REF!</definedName>
    <definedName name="BEx7IV2IJ5WT7UC0UG7WP0WF2JZI" localSheetId="16" hidden="1">#REF!</definedName>
    <definedName name="BEx7IV2IJ5WT7UC0UG7WP0WF2JZI" hidden="1">#REF!</definedName>
    <definedName name="BEx7IY7W5698HRCB8LCRV1JCHILL" localSheetId="16" hidden="1">Group Operating #REF!</definedName>
    <definedName name="BEx7IY7W5698HRCB8LCRV1JCHILL" hidden="1">Group Operating #REF!</definedName>
    <definedName name="BEx7J2EX20JDS0NFPSP9NGBCT0Q7" localSheetId="16" hidden="1">Order #REF!</definedName>
    <definedName name="BEx7J2EX20JDS0NFPSP9NGBCT0Q7" hidden="1">Order #REF!</definedName>
    <definedName name="BEx7J5UYVV4XICCGRYM5VNP0HZ9V" localSheetId="16" hidden="1">#REF!</definedName>
    <definedName name="BEx7J5UYVV4XICCGRYM5VNP0HZ9V" hidden="1">#REF!</definedName>
    <definedName name="BEx7J7I7SYWZZD584265GVE81HT0" localSheetId="16" hidden="1">Trade Working #REF!</definedName>
    <definedName name="BEx7J7I7SYWZZD584265GVE81HT0" hidden="1">Trade Working #REF!</definedName>
    <definedName name="BEx7J7ICKRYL0GRUQ5LBA9APDS5Q" localSheetId="16" hidden="1">List of Journal #REF!</definedName>
    <definedName name="BEx7J7ICKRYL0GRUQ5LBA9APDS5Q" hidden="1">List of Journal #REF!</definedName>
    <definedName name="BEx7JBEH095XIZIL013AG6TLP26K" localSheetId="16" hidden="1">#REF!</definedName>
    <definedName name="BEx7JBEH095XIZIL013AG6TLP26K" hidden="1">#REF!</definedName>
    <definedName name="BEx7JBP8OQSQNWM9K7L3SWT6T05O" localSheetId="16" hidden="1">List of Journal #REF!</definedName>
    <definedName name="BEx7JBP8OQSQNWM9K7L3SWT6T05O" hidden="1">List of Journal #REF!</definedName>
    <definedName name="BEx7JMN5W7KKU51VNGRRY3MD4A0I" localSheetId="16" hidden="1">Balance #REF!</definedName>
    <definedName name="BEx7JMN5W7KKU51VNGRRY3MD4A0I" hidden="1">Balance #REF!</definedName>
    <definedName name="BEx7JQU6JNVBH3TZGHLQW681UQ07" localSheetId="16" hidden="1">Net #REF!</definedName>
    <definedName name="BEx7JQU6JNVBH3TZGHLQW681UQ07" hidden="1">Net #REF!</definedName>
    <definedName name="BEx7JS6O65BGZH9KPEQB4LFJ4ED9" localSheetId="16" hidden="1">#REF!</definedName>
    <definedName name="BEx7JS6O65BGZH9KPEQB4LFJ4ED9" hidden="1">#REF!</definedName>
    <definedName name="BEx7KBD81JZQ6XKA27SRRHFMNIOF" localSheetId="16" hidden="1">#REF!</definedName>
    <definedName name="BEx7KBD81JZQ6XKA27SRRHFMNIOF" hidden="1">#REF!</definedName>
    <definedName name="BEx7KEIKWGSTLJN7QSBM316GD1GX" hidden="1">#N/A</definedName>
    <definedName name="BEx7KLUV62QDHK303PNSA6D74RU6" hidden="1">#REF!</definedName>
    <definedName name="BEx7KQ78880OUS6MU9UDL869F3J6" localSheetId="16" hidden="1">Analysis Report All #REF!</definedName>
    <definedName name="BEx7KQ78880OUS6MU9UDL869F3J6" hidden="1">Analysis Report All #REF!</definedName>
    <definedName name="BEx7KSAS8BZT6H8OQCZ5DNSTMO07" localSheetId="16" hidden="1">#REF!</definedName>
    <definedName name="BEx7KSAS8BZT6H8OQCZ5DNSTMO07" hidden="1">#REF!</definedName>
    <definedName name="BEx7KYWBQLVSMR7ZFNXV0SSWPJQC" localSheetId="16" hidden="1">Group Net #REF!</definedName>
    <definedName name="BEx7KYWBQLVSMR7ZFNXV0SSWPJQC" hidden="1">Group Net #REF!</definedName>
    <definedName name="BEx7L8HEYEVTATR0OG5JJO647KNI" localSheetId="16" hidden="1">#REF!</definedName>
    <definedName name="BEx7L8HEYEVTATR0OG5JJO647KNI" hidden="1">#REF!</definedName>
    <definedName name="BEx7LAFMQ8A6SLTJNZPSXZTFLUEZ" localSheetId="16" hidden="1">Net #REF!</definedName>
    <definedName name="BEx7LAFMQ8A6SLTJNZPSXZTFLUEZ" hidden="1">Net #REF!</definedName>
    <definedName name="BEx7LEMO1SK6XLU8GDHZL0FWFH7V" localSheetId="16" hidden="1">Operating #REF!</definedName>
    <definedName name="BEx7LEMO1SK6XLU8GDHZL0FWFH7V" hidden="1">Operating #REF!</definedName>
    <definedName name="BEx7LGVI7QB30EOD7LQIN4A9GRLN" localSheetId="16" hidden="1">#REF!</definedName>
    <definedName name="BEx7LGVI7QB30EOD7LQIN4A9GRLN" hidden="1">#REF!</definedName>
    <definedName name="BEx7LHXCT1TMU5NX83YM8IMV4MBD" localSheetId="16" hidden="1">#REF!</definedName>
    <definedName name="BEx7LHXCT1TMU5NX83YM8IMV4MBD" hidden="1">#REF!</definedName>
    <definedName name="BEx7LTM5HIUEOSVEHUQLLA5ZCIQ8" localSheetId="16" hidden="1">List of Journal #REF!</definedName>
    <definedName name="BEx7LTM5HIUEOSVEHUQLLA5ZCIQ8" hidden="1">List of Journal #REF!</definedName>
    <definedName name="BEx7LVK7K18QLKOSC5ZETEC7OZI9" localSheetId="16" hidden="1">Check Closing #REF!</definedName>
    <definedName name="BEx7LVK7K18QLKOSC5ZETEC7OZI9" hidden="1">Check Closing #REF!</definedName>
    <definedName name="BEx7LWM0QZYA7S0AI680F25QLVGM" localSheetId="16" hidden="1">Analysis Report All #REF!</definedName>
    <definedName name="BEx7LWM0QZYA7S0AI680F25QLVGM" hidden="1">Analysis Report All #REF!</definedName>
    <definedName name="BEx7LXYIERHY947ZE1L96CS7R9Q7" hidden="1">#N/A</definedName>
    <definedName name="BEx7M07JJVPL4MKB7DCIA7EDGQQL" localSheetId="16" hidden="1">Analysis Report All #REF!</definedName>
    <definedName name="BEx7M07JJVPL4MKB7DCIA7EDGQQL" hidden="1">Analysis Report All #REF!</definedName>
    <definedName name="BEx7MG8OHHCUSENOGMETFC5AGV8W" localSheetId="16" hidden="1">Group #REF!</definedName>
    <definedName name="BEx7MG8OHHCUSENOGMETFC5AGV8W" hidden="1">Group #REF!</definedName>
    <definedName name="BEx7MJZO3UKAMJ53UWOJ5ZD4GGMQ" localSheetId="16" hidden="1">#REF!</definedName>
    <definedName name="BEx7MJZO3UKAMJ53UWOJ5ZD4GGMQ" hidden="1">#REF!</definedName>
    <definedName name="BEx7MKFQ2FN3NG9WKPZ3SFOYIOSJ" localSheetId="16" hidden="1">Group Balance #REF!</definedName>
    <definedName name="BEx7MKFQ2FN3NG9WKPZ3SFOYIOSJ" hidden="1">Group Balance #REF!</definedName>
    <definedName name="BEx7MLMVLQV65QDZOO9JDIR5EB4C" localSheetId="16" hidden="1">#REF!</definedName>
    <definedName name="BEx7MLMVLQV65QDZOO9JDIR5EB4C" hidden="1">#REF!</definedName>
    <definedName name="BEx7MR13NIBA2YEXZ9YS7QU0WVQX" localSheetId="16" hidden="1">Analysis Report All Items #REF!</definedName>
    <definedName name="BEx7MR13NIBA2YEXZ9YS7QU0WVQX" hidden="1">Analysis Report All Items #REF!</definedName>
    <definedName name="BEx7NUAKR7Z5A0AB0Z8EGK9DM7KY" localSheetId="16" hidden="1">#REF!</definedName>
    <definedName name="BEx7NUAKR7Z5A0AB0Z8EGK9DM7KY" hidden="1">#REF!</definedName>
    <definedName name="BEx8YLMWOENPIT3HJE6500TPNGMW" localSheetId="16" hidden="1">List of Journal #REF!</definedName>
    <definedName name="BEx8YLMWOENPIT3HJE6500TPNGMW" hidden="1">List of Journal #REF!</definedName>
    <definedName name="BEx8ZEPIOGOPYCBX62VMCS7EMF6B" localSheetId="16" hidden="1">Analysis Report All #REF!</definedName>
    <definedName name="BEx8ZEPIOGOPYCBX62VMCS7EMF6B" hidden="1">Analysis Report All #REF!</definedName>
    <definedName name="BEx8ZWOVZ08HCTUE4ZYY1Y1EJX5N" localSheetId="16" hidden="1">Check Closing #REF!</definedName>
    <definedName name="BEx8ZWOVZ08HCTUE4ZYY1Y1EJX5N" hidden="1">Check Closing #REF!</definedName>
    <definedName name="BEx904S75BPRYMHF0083JF7ES4NG" localSheetId="16" hidden="1">#REF!</definedName>
    <definedName name="BEx904S75BPRYMHF0083JF7ES4NG" hidden="1">#REF!</definedName>
    <definedName name="BEx90BDKF394MZMEJE0NX5PGHD3J" localSheetId="16" hidden="1">#REF!</definedName>
    <definedName name="BEx90BDKF394MZMEJE0NX5PGHD3J" hidden="1">#REF!</definedName>
    <definedName name="BEx90Q7K1PB1I93Q0ZZXCH78YB0V" localSheetId="16" hidden="1">Group #REF!</definedName>
    <definedName name="BEx90Q7K1PB1I93Q0ZZXCH78YB0V" hidden="1">Group #REF!</definedName>
    <definedName name="BEx90R9GG3LAMGL8K2WHSS5T9KFF" localSheetId="16" hidden="1">#REF!</definedName>
    <definedName name="BEx90R9GG3LAMGL8K2WHSS5T9KFF" hidden="1">#REF!</definedName>
    <definedName name="BEx90SGLEPPTSLFVQ73NV6O0AJE4" localSheetId="16" hidden="1">Operating #REF!</definedName>
    <definedName name="BEx90SGLEPPTSLFVQ73NV6O0AJE4" hidden="1">Operating #REF!</definedName>
    <definedName name="BEx90SRDRQQSFILIBATL9YU982PX" localSheetId="16" hidden="1">Net #REF!</definedName>
    <definedName name="BEx90SRDRQQSFILIBATL9YU982PX" hidden="1">Net #REF!</definedName>
    <definedName name="BEx90WNNXT0J4QDW4WM1NCCRT9GQ" localSheetId="16" hidden="1">Div Engineering Order #REF!</definedName>
    <definedName name="BEx90WNNXT0J4QDW4WM1NCCRT9GQ" hidden="1">Div Engineering Order #REF!</definedName>
    <definedName name="BEx9175B70QXYAU5A8DJPGZQ46L9" localSheetId="16" hidden="1">#REF!</definedName>
    <definedName name="BEx9175B70QXYAU5A8DJPGZQ46L9" hidden="1">#REF!</definedName>
    <definedName name="BEx91AQQRTV87AO27VWHSFZAD4ZR" localSheetId="16" hidden="1">#REF!</definedName>
    <definedName name="BEx91AQQRTV87AO27VWHSFZAD4ZR" hidden="1">#REF!</definedName>
    <definedName name="BEx91B1J35FGX6QX85FQV0R8FCG5" hidden="1">#REF!</definedName>
    <definedName name="BEx91IU36YE350Z5OQBS3OA0BQ2U" hidden="1">#REF!</definedName>
    <definedName name="BEx91R2OWJKYU6LNPJEEB9LG5UZS" hidden="1">#REF!</definedName>
    <definedName name="BEx92A3SAMMKBB5XQUFCY321LN22" localSheetId="16" hidden="1">Group Balance #REF!</definedName>
    <definedName name="BEx92A3SAMMKBB5XQUFCY321LN22" hidden="1">Group Balance #REF!</definedName>
    <definedName name="BEx92AUU648H3IKGMIKW5M1HNXXD" localSheetId="16" hidden="1">Analysis Report All #REF!</definedName>
    <definedName name="BEx92AUU648H3IKGMIKW5M1HNXXD" hidden="1">Analysis Report All #REF!</definedName>
    <definedName name="BEx92BAWN1VHLG28Z2QHIKJ0NZMZ" localSheetId="16" hidden="1">Net #REF!</definedName>
    <definedName name="BEx92BAWN1VHLG28Z2QHIKJ0NZMZ" hidden="1">Net #REF!</definedName>
    <definedName name="BEx92CNJLTQZ8VJ9SVOPI9SU06T7" localSheetId="16" hidden="1">Business EBIT #REF!</definedName>
    <definedName name="BEx92CNJLTQZ8VJ9SVOPI9SU06T7" hidden="1">Business EBIT #REF!</definedName>
    <definedName name="BEx92DUPHIHBXMETLYXHWR5PY9CT" localSheetId="16" hidden="1">#REF!</definedName>
    <definedName name="BEx92DUPHIHBXMETLYXHWR5PY9CT" hidden="1">#REF!</definedName>
    <definedName name="BEx92ER2RMY93TZK0D9L9T3H0GI5" localSheetId="16" hidden="1">#REF!</definedName>
    <definedName name="BEx92ER2RMY93TZK0D9L9T3H0GI5" hidden="1">#REF!</definedName>
    <definedName name="BEx92HR14HQ9D5JXCSPA4SS4RT62" hidden="1">#REF!</definedName>
    <definedName name="BEx92HWA2D6A5EX9MFG68G0NOMSN" hidden="1">#REF!</definedName>
    <definedName name="BEx92PUBDIXAU1FW5ZAXECMAU0LN" hidden="1">#REF!</definedName>
    <definedName name="BEx939652DVM4DEHE66NR00P25AE" localSheetId="16" hidden="1">Analysis Report All #REF!</definedName>
    <definedName name="BEx939652DVM4DEHE66NR00P25AE" hidden="1">Analysis Report All #REF!</definedName>
    <definedName name="BEx93EV60DMW78BMU0MIM87IPK8E" localSheetId="16" hidden="1">#REF!</definedName>
    <definedName name="BEx93EV60DMW78BMU0MIM87IPK8E" hidden="1">#REF!</definedName>
    <definedName name="BEx93LM04P1K1UDEFRC4BNSA9984" localSheetId="16" hidden="1">Analysis Report All #REF!</definedName>
    <definedName name="BEx93LM04P1K1UDEFRC4BNSA9984" hidden="1">Analysis Report All #REF!</definedName>
    <definedName name="BEx93M7FSHP50OG34A4W8W8DF12U" localSheetId="16" hidden="1">#REF!</definedName>
    <definedName name="BEx93M7FSHP50OG34A4W8W8DF12U" hidden="1">#REF!</definedName>
    <definedName name="BEx942UCO2R2W597218WK3ZLSCOF" localSheetId="16" hidden="1">Operating #REF!</definedName>
    <definedName name="BEx942UCO2R2W597218WK3ZLSCOF" hidden="1">Operating #REF!</definedName>
    <definedName name="BEx94L9TBK45AUQSX1IUZ86U1GPQ" localSheetId="16" hidden="1">#REF!</definedName>
    <definedName name="BEx94L9TBK45AUQSX1IUZ86U1GPQ" hidden="1">#REF!</definedName>
    <definedName name="BEx94MX4D1UFVSAD84YUGCBLB8EB" localSheetId="16" hidden="1">Business EBIT #REF!</definedName>
    <definedName name="BEx94MX4D1UFVSAD84YUGCBLB8EB" hidden="1">Business EBIT #REF!</definedName>
    <definedName name="BEx94N2JFLB54M07BPK3KKBHFGV4" localSheetId="16" hidden="1">#REF!</definedName>
    <definedName name="BEx94N2JFLB54M07BPK3KKBHFGV4" hidden="1">#REF!</definedName>
    <definedName name="BEx94NYWLNTRPIKAAVLONVBQDXIE" localSheetId="16" hidden="1">Analysis Report All #REF!</definedName>
    <definedName name="BEx94NYWLNTRPIKAAVLONVBQDXIE" hidden="1">Analysis Report All #REF!</definedName>
    <definedName name="BEx94OF16CDGNAM0SNN7V10KUCUD" localSheetId="16" hidden="1">Analysis Report All #REF!</definedName>
    <definedName name="BEx94OF16CDGNAM0SNN7V10KUCUD" hidden="1">Analysis Report All #REF!</definedName>
    <definedName name="BEx94UKAZ44XUOHLQNBW2FU90YN9" localSheetId="16" hidden="1">Analysis Report All #REF!</definedName>
    <definedName name="BEx94UKAZ44XUOHLQNBW2FU90YN9" hidden="1">Analysis Report All #REF!</definedName>
    <definedName name="BEx94YB4EGUE4H31B6SRSGKC0WH2" localSheetId="16" hidden="1">List of Journal #REF!</definedName>
    <definedName name="BEx94YB4EGUE4H31B6SRSGKC0WH2" hidden="1">List of Journal #REF!</definedName>
    <definedName name="BEx9581TYVI2M5TT4ISDAJV4W7Z6" localSheetId="16" hidden="1">#REF!</definedName>
    <definedName name="BEx9581TYVI2M5TT4ISDAJV4W7Z6" hidden="1">#REF!</definedName>
    <definedName name="BEx95CZS60IQW763SWKD0DOQSQS0" localSheetId="16" hidden="1">#REF!</definedName>
    <definedName name="BEx95CZS60IQW763SWKD0DOQSQS0" hidden="1">#REF!</definedName>
    <definedName name="BEx95CZSW1N31O1D3A0RFGRNAIUD" localSheetId="16" hidden="1">Analysis Report All #REF!</definedName>
    <definedName name="BEx95CZSW1N31O1D3A0RFGRNAIUD" hidden="1">Analysis Report All #REF!</definedName>
    <definedName name="BEx95IZLJLG6QM9AO6GD148SVZCX" localSheetId="16" hidden="1">Analysis Report All #REF!</definedName>
    <definedName name="BEx95IZLJLG6QM9AO6GD148SVZCX" hidden="1">Analysis Report All #REF!</definedName>
    <definedName name="BEx95JVY7YGXGRM1EPIE1RQ28N3E" localSheetId="16" hidden="1">Operating #REF!</definedName>
    <definedName name="BEx95JVY7YGXGRM1EPIE1RQ28N3E" hidden="1">Operating #REF!</definedName>
    <definedName name="BEx95QMT10Y1F80MV7LXWW77BEDZ" localSheetId="16" hidden="1">Analysis Report All #REF!</definedName>
    <definedName name="BEx95QMT10Y1F80MV7LXWW77BEDZ" hidden="1">Analysis Report All #REF!</definedName>
    <definedName name="BEx95SVNO8VDLZ6HGP363YZ4WKK0" localSheetId="16" hidden="1">#REF!</definedName>
    <definedName name="BEx95SVNO8VDLZ6HGP363YZ4WKK0" hidden="1">#REF!</definedName>
    <definedName name="BEx95U89DZZSVO39TGS62CX8G9N4" localSheetId="16" hidden="1">#REF!</definedName>
    <definedName name="BEx95U89DZZSVO39TGS62CX8G9N4" hidden="1">#REF!</definedName>
    <definedName name="BEx95Y4I3CZF3NNJCPGMKEDKBJPF" localSheetId="16" hidden="1">List of Journal #REF!</definedName>
    <definedName name="BEx95Y4I3CZF3NNJCPGMKEDKBJPF" hidden="1">List of Journal #REF!</definedName>
    <definedName name="BEx962BG8AVRGG6OJ8PWQ3I4D0PG" localSheetId="16" hidden="1">#REF!</definedName>
    <definedName name="BEx962BG8AVRGG6OJ8PWQ3I4D0PG" hidden="1">#REF!</definedName>
    <definedName name="BEx96C7H99K3Y7SKEOEABDR2I3GM" localSheetId="16" hidden="1">Analysis Report All #REF!</definedName>
    <definedName name="BEx96C7H99K3Y7SKEOEABDR2I3GM" hidden="1">Analysis Report All #REF!</definedName>
    <definedName name="BEx96RCFAL198Q44AJLR9T2VPIFY" localSheetId="16" hidden="1">Analysis Report All #REF!</definedName>
    <definedName name="BEx96RCFAL198Q44AJLR9T2VPIFY" hidden="1">Analysis Report All #REF!</definedName>
    <definedName name="BEx96SUFKHHFE8XQ6UUO6ILDOXHO" localSheetId="16" hidden="1">#REF!</definedName>
    <definedName name="BEx96SUFKHHFE8XQ6UUO6ILDOXHO" hidden="1">#REF!</definedName>
    <definedName name="BEx977TOZ216BO97ZZSXZT5FHZGO" localSheetId="16" hidden="1">#REF!</definedName>
    <definedName name="BEx977TOZ216BO97ZZSXZT5FHZGO" hidden="1">#REF!</definedName>
    <definedName name="BEx97H9O1NAKAPK4MX4PKO34ICL5" hidden="1">#REF!</definedName>
    <definedName name="BEx97I0LDV6OS07O3NHNXWXRUDTL" localSheetId="16" hidden="1">Order #REF!</definedName>
    <definedName name="BEx97I0LDV6OS07O3NHNXWXRUDTL" hidden="1">Order #REF!</definedName>
    <definedName name="BEx97KV4PPS460AXZDHHY935I2WH" localSheetId="16" hidden="1">Personnel in #REF!</definedName>
    <definedName name="BEx97KV4PPS460AXZDHHY935I2WH" hidden="1">Personnel in #REF!</definedName>
    <definedName name="BEx97R5P9V6JLKDNYEW63OTYW0L0" localSheetId="16" hidden="1">#REF!</definedName>
    <definedName name="BEx97R5P9V6JLKDNYEW63OTYW0L0" hidden="1">#REF!</definedName>
    <definedName name="BEx97S7FJDQH1H68CEIA028D50XC" localSheetId="16" hidden="1">List of Journal #REF!</definedName>
    <definedName name="BEx97S7FJDQH1H68CEIA028D50XC" hidden="1">List of Journal #REF!</definedName>
    <definedName name="BEx97W96N73N2VGL6Z2G6RIK80HW" localSheetId="16" hidden="1">#REF!</definedName>
    <definedName name="BEx97W96N73N2VGL6Z2G6RIK80HW" hidden="1">#REF!</definedName>
    <definedName name="BEx98QIWG9FYVAZUQBYSEDZBR6J4" localSheetId="16" hidden="1">Analysis Report All #REF!</definedName>
    <definedName name="BEx98QIWG9FYVAZUQBYSEDZBR6J4" hidden="1">Analysis Report All #REF!</definedName>
    <definedName name="BEx990K9SI7Z3DB0PI57LWBG0WF8" hidden="1">#N/A</definedName>
    <definedName name="BEx995I8Q3R02VOJEXSS36TC2GM0" localSheetId="16" hidden="1">#REF!</definedName>
    <definedName name="BEx995I8Q3R02VOJEXSS36TC2GM0" hidden="1">#REF!</definedName>
    <definedName name="BEx99B77I7TUSHRR4HIZ9FU2EIUT" localSheetId="16" hidden="1">#REF!</definedName>
    <definedName name="BEx99B77I7TUSHRR4HIZ9FU2EIUT" hidden="1">#REF!</definedName>
    <definedName name="BEx99ROO0J7V0Q286QQ8FN2FL7IA" localSheetId="16" hidden="1">Order #REF!</definedName>
    <definedName name="BEx99ROO0J7V0Q286QQ8FN2FL7IA" hidden="1">Order #REF!</definedName>
    <definedName name="BEx99WBYT2D6UUC1PT7A40ENYID4" localSheetId="16" hidden="1">#REF!</definedName>
    <definedName name="BEx99WBYT2D6UUC1PT7A40ENYID4" hidden="1">#REF!</definedName>
    <definedName name="BEx9A8RND9MZWCFOWO6C8H973W5O" localSheetId="16" hidden="1">List of Journal #REF!</definedName>
    <definedName name="BEx9A8RND9MZWCFOWO6C8H973W5O" hidden="1">List of Journal #REF!</definedName>
    <definedName name="BEx9AAEXOIK4A09V9HZF81VOCMH9" localSheetId="16" hidden="1">#REF!</definedName>
    <definedName name="BEx9AAEXOIK4A09V9HZF81VOCMH9" hidden="1">#REF!</definedName>
    <definedName name="BEx9ALT3JI4UBAAYWIE9YZ7Q22SG" localSheetId="16" hidden="1">Net #REF!</definedName>
    <definedName name="BEx9ALT3JI4UBAAYWIE9YZ7Q22SG" hidden="1">Net #REF!</definedName>
    <definedName name="BEx9AQR0PQ9KDQ2AI4BVZFYSFCH3" hidden="1">#N/A</definedName>
    <definedName name="BEx9ASZX26RGK4IOAPYAFMRNTNR4" localSheetId="16" hidden="1">Group Net #REF!</definedName>
    <definedName name="BEx9ASZX26RGK4IOAPYAFMRNTNR4" hidden="1">Group Net #REF!</definedName>
    <definedName name="BEx9B18PA3LE8G5WERQRWS2UE6UB" localSheetId="16" hidden="1">#REF!</definedName>
    <definedName name="BEx9B18PA3LE8G5WERQRWS2UE6UB" hidden="1">#REF!</definedName>
    <definedName name="BEx9B433OT5Z7ZXARGSTS63K1KZO" localSheetId="16" hidden="1">#REF!</definedName>
    <definedName name="BEx9B433OT5Z7ZXARGSTS63K1KZO" hidden="1">#REF!</definedName>
    <definedName name="BEx9B4JEPW6GSVWLEX1MGVZS2UTI" localSheetId="16" hidden="1">Group #REF!</definedName>
    <definedName name="BEx9B4JEPW6GSVWLEX1MGVZS2UTI" hidden="1">Group #REF!</definedName>
    <definedName name="BEx9B917EUP13X6FQ3NPQL76XM5V" localSheetId="16" hidden="1">#REF!</definedName>
    <definedName name="BEx9B917EUP13X6FQ3NPQL76XM5V" hidden="1">#REF!</definedName>
    <definedName name="BEx9BAJ5WYEQ623HUT9NNCMP3RUG" localSheetId="16" hidden="1">#REF!</definedName>
    <definedName name="BEx9BAJ5WYEQ623HUT9NNCMP3RUG" hidden="1">#REF!</definedName>
    <definedName name="BEx9BE4NYQMVL9YQQ11ICPCVV9C1" localSheetId="16" hidden="1">Group Balance #REF!</definedName>
    <definedName name="BEx9BE4NYQMVL9YQQ11ICPCVV9C1" hidden="1">Group Balance #REF!</definedName>
    <definedName name="BEx9BEKQK5M5EWEVEWALY83IJBS6" localSheetId="16" hidden="1">Net #REF!</definedName>
    <definedName name="BEx9BEKQK5M5EWEVEWALY83IJBS6" hidden="1">Net #REF!</definedName>
    <definedName name="BEx9BG856CPCOPKZV8UL71OF8YP3" localSheetId="16" hidden="1">#REF!</definedName>
    <definedName name="BEx9BG856CPCOPKZV8UL71OF8YP3" hidden="1">#REF!</definedName>
    <definedName name="BEx9BG86AOGE4GZJ68IEY7U2GA14" localSheetId="16" hidden="1">Analysis Report All #REF!</definedName>
    <definedName name="BEx9BG86AOGE4GZJ68IEY7U2GA14" hidden="1">Analysis Report All #REF!</definedName>
    <definedName name="BEx9BWPETBVYV1B3D35B3P0X44EU" localSheetId="16" hidden="1">Group Net #REF!</definedName>
    <definedName name="BEx9BWPETBVYV1B3D35B3P0X44EU" hidden="1">Group Net #REF!</definedName>
    <definedName name="BEx9C1SV1WQFDZCK2Y8DSWYK0WGN" localSheetId="16" hidden="1">#REF!</definedName>
    <definedName name="BEx9C1SV1WQFDZCK2Y8DSWYK0WGN" hidden="1">#REF!</definedName>
    <definedName name="BEx9C305STDK4P7DRF41FCO5NUTQ" localSheetId="16" hidden="1">Analysis Report All #REF!</definedName>
    <definedName name="BEx9C305STDK4P7DRF41FCO5NUTQ" hidden="1">Analysis Report All #REF!</definedName>
    <definedName name="BEx9C4NGGV5JAMUT3M4IFEW1EE78" localSheetId="16" hidden="1">Analysis Report All #REF!</definedName>
    <definedName name="BEx9C4NGGV5JAMUT3M4IFEW1EE78" hidden="1">Analysis Report All #REF!</definedName>
    <definedName name="BEx9C590HJ2O31IWJB73C1HR74AI" localSheetId="16" hidden="1">#REF!</definedName>
    <definedName name="BEx9C590HJ2O31IWJB73C1HR74AI" hidden="1">#REF!</definedName>
    <definedName name="BEx9CIFRAG7E9HIH10RMF9BGHO6F" localSheetId="16" hidden="1">#REF!</definedName>
    <definedName name="BEx9CIFRAG7E9HIH10RMF9BGHO6F" hidden="1">#REF!</definedName>
    <definedName name="BEx9D1BC9FT19KY0INAABNDBAMR1" hidden="1">#REF!</definedName>
    <definedName name="BEx9D93VMCZN4TK22N69GFFVDZOD" hidden="1">#REF!</definedName>
    <definedName name="BEx9DBCVYGJJ6NZP7BRWTK6KTM0E" localSheetId="16" hidden="1">Analysis Report All #REF!</definedName>
    <definedName name="BEx9DBCVYGJJ6NZP7BRWTK6KTM0E" hidden="1">Analysis Report All #REF!</definedName>
    <definedName name="BEx9DGLMUD15Q4KRJNJ2YGOYGHYJ" localSheetId="16" hidden="1">#REF!</definedName>
    <definedName name="BEx9DGLMUD15Q4KRJNJ2YGOYGHYJ" hidden="1">#REF!</definedName>
    <definedName name="BEx9DIECD9QTK389LEW9PFDP3VQ5" localSheetId="16" hidden="1">Group Net #REF!</definedName>
    <definedName name="BEx9DIECD9QTK389LEW9PFDP3VQ5" hidden="1">Group Net #REF!</definedName>
    <definedName name="BEx9DN6ZMF18Q39MPMXSDJTZQNJ3" localSheetId="16" hidden="1">#REF!</definedName>
    <definedName name="BEx9DN6ZMF18Q39MPMXSDJTZQNJ3" hidden="1">#REF!</definedName>
    <definedName name="BEx9DO3C33IB6DA4W1E7QXYPW7TN" localSheetId="16" hidden="1">#REF!</definedName>
    <definedName name="BEx9DO3C33IB6DA4W1E7QXYPW7TN" hidden="1">#REF!</definedName>
    <definedName name="BEx9DSAETFXGMXPAZIK5AJ5QGIQC" localSheetId="16" hidden="1">Analysis Report All #REF!</definedName>
    <definedName name="BEx9DSAETFXGMXPAZIK5AJ5QGIQC" hidden="1">Analysis Report All #REF!</definedName>
    <definedName name="BEx9DUU7HAFG6VKF3ZTWLKBPYQNQ" localSheetId="16" hidden="1">#REF!</definedName>
    <definedName name="BEx9DUU7HAFG6VKF3ZTWLKBPYQNQ" hidden="1">#REF!</definedName>
    <definedName name="BEx9DYFP6P4GR0BNCGMMS5K4U0A7" localSheetId="16" hidden="1">Group Balance #REF!</definedName>
    <definedName name="BEx9DYFP6P4GR0BNCGMMS5K4U0A7" hidden="1">Group Balance #REF!</definedName>
    <definedName name="BEx9DYFPJPOZNTT40MX0WL25H87H" localSheetId="16" hidden="1">#REF!</definedName>
    <definedName name="BEx9DYFPJPOZNTT40MX0WL25H87H" hidden="1">#REF!</definedName>
    <definedName name="BEx9E14TDNSEMI784W0OTIEQMWN6" localSheetId="16" hidden="1">#REF!</definedName>
    <definedName name="BEx9E14TDNSEMI784W0OTIEQMWN6" hidden="1">#REF!</definedName>
    <definedName name="BEx9EB663I1679ZHKUMAW7S6F8T0" localSheetId="16" hidden="1">Net #REF!</definedName>
    <definedName name="BEx9EB663I1679ZHKUMAW7S6F8T0" hidden="1">Net #REF!</definedName>
    <definedName name="BEx9EE62Z85A3299HT25S2V89TBV" hidden="1">#N/A</definedName>
    <definedName name="BEx9EI2BX4DS80YZZOY4W3NKRE66" localSheetId="16" hidden="1">Personnel in #REF!</definedName>
    <definedName name="BEx9EI2BX4DS80YZZOY4W3NKRE66" hidden="1">Personnel in #REF!</definedName>
    <definedName name="BEx9EMK6HAJJMVYZTN5AUIV7O1E6" localSheetId="16" hidden="1">#REF!</definedName>
    <definedName name="BEx9EMK6HAJJMVYZTN5AUIV7O1E6" hidden="1">#REF!</definedName>
    <definedName name="BEx9ENRCIYC6OGG504ELBEGEHB6I" localSheetId="16" hidden="1">Analysis Report All #REF!</definedName>
    <definedName name="BEx9ENRCIYC6OGG504ELBEGEHB6I" hidden="1">Analysis Report All #REF!</definedName>
    <definedName name="BEx9EV3KVUWNFZ5OJ98CRJKFNMEQ" localSheetId="16" hidden="1">Analysis Report All #REF!</definedName>
    <definedName name="BEx9EV3KVUWNFZ5OJ98CRJKFNMEQ" hidden="1">Analysis Report All #REF!</definedName>
    <definedName name="BEx9F01PP5S2LFAM4YMSI0Z6WQJ8" localSheetId="16" hidden="1">Analysis Report All #REF!</definedName>
    <definedName name="BEx9F01PP5S2LFAM4YMSI0Z6WQJ8" hidden="1">Analysis Report All #REF!</definedName>
    <definedName name="BEx9F0HSY1PQ3KCEKRLJT6DQHU3Z" localSheetId="16" hidden="1">List of Journal #REF!</definedName>
    <definedName name="BEx9F0HSY1PQ3KCEKRLJT6DQHU3Z" hidden="1">List of Journal #REF!</definedName>
    <definedName name="BEx9F0Y2ESUNE3U7TQDLMPE9BO67" localSheetId="16" hidden="1">#REF!</definedName>
    <definedName name="BEx9F0Y2ESUNE3U7TQDLMPE9BO67" hidden="1">#REF!</definedName>
    <definedName name="BEx9F5W18ZGFOKGRE8PR6T1MO6GT" localSheetId="16" hidden="1">#REF!</definedName>
    <definedName name="BEx9F5W18ZGFOKGRE8PR6T1MO6GT" hidden="1">#REF!</definedName>
    <definedName name="BEx9F78N4HY0XFGBQ4UJRD52L1EI" hidden="1">#REF!</definedName>
    <definedName name="BEx9FJTSRCZ3ZXT3QVBJT5NF8T7V" hidden="1">#REF!</definedName>
    <definedName name="BEx9FP2JXXIIP6S5PUCRH56XP26Q" hidden="1">#REF!</definedName>
    <definedName name="BEx9FPO5JKD9O7S36SDATMTAST6E" localSheetId="16" hidden="1">Net #REF!</definedName>
    <definedName name="BEx9FPO5JKD9O7S36SDATMTAST6E" hidden="1">Net #REF!</definedName>
    <definedName name="BEx9FU5Z09GCR9F4ZPCXB3UIBZ6Z" localSheetId="16" hidden="1">#REF!</definedName>
    <definedName name="BEx9FU5Z09GCR9F4ZPCXB3UIBZ6Z" hidden="1">#REF!</definedName>
    <definedName name="BEx9G3B06A6X8YG28AK7698LUCLV" localSheetId="16" hidden="1">Group #REF!</definedName>
    <definedName name="BEx9G3B06A6X8YG28AK7698LUCLV" hidden="1">Group #REF!</definedName>
    <definedName name="BEx9G7YBZIHI9B3TYXXP9Z68M1HB" hidden="1">#N/A</definedName>
    <definedName name="BEx9GCQXO48Y4K3AZ9Z7CANBDNR8" localSheetId="16" hidden="1">Group Balance #REF!</definedName>
    <definedName name="BEx9GCQXO48Y4K3AZ9Z7CANBDNR8" hidden="1">Group Balance #REF!</definedName>
    <definedName name="BEx9GGY04V0ZWI6O9KZH4KSBB389" localSheetId="16" hidden="1">#REF!</definedName>
    <definedName name="BEx9GGY04V0ZWI6O9KZH4KSBB389" hidden="1">#REF!</definedName>
    <definedName name="BEx9GXFA5A5N0I6NPZVOCKJ826D6" localSheetId="16" hidden="1">Trade Working #REF!</definedName>
    <definedName name="BEx9GXFA5A5N0I6NPZVOCKJ826D6" hidden="1">Trade Working #REF!</definedName>
    <definedName name="BEx9H167SLG00G5RYD6TQGODP7TR" localSheetId="16" hidden="1">Business EBIT #REF!</definedName>
    <definedName name="BEx9H167SLG00G5RYD6TQGODP7TR" hidden="1">Business EBIT #REF!</definedName>
    <definedName name="BEx9H70KMPZ6D2DDQ0DA9ZQAAP83" localSheetId="16" hidden="1">Analysis Report All #REF!</definedName>
    <definedName name="BEx9H70KMPZ6D2DDQ0DA9ZQAAP83" hidden="1">Analysis Report All #REF!</definedName>
    <definedName name="BEx9HA0L7F48OY7SJQUTO86BOX28" localSheetId="16" hidden="1">Analysis Report All #REF!</definedName>
    <definedName name="BEx9HA0L7F48OY7SJQUTO86BOX28" hidden="1">Analysis Report All #REF!</definedName>
    <definedName name="BEx9HCV03U88ITOSGBKI2SAKUKNS" localSheetId="16" hidden="1">#REF!</definedName>
    <definedName name="BEx9HCV03U88ITOSGBKI2SAKUKNS" hidden="1">#REF!</definedName>
    <definedName name="BEx9HD0HSH607N8ILJZ1OSH7QMSJ" hidden="1">#N/A</definedName>
    <definedName name="BEx9HH22I0U8MZBGKE6BHAYJU1XP" localSheetId="16" hidden="1">#REF!</definedName>
    <definedName name="BEx9HH22I0U8MZBGKE6BHAYJU1XP" hidden="1">#REF!</definedName>
    <definedName name="BEx9HIEPUVP3AQ6ESO38F8TRCWXY" hidden="1">#REF!</definedName>
    <definedName name="BEx9HKCSDTJ7Q5BPZO3AWBMI8AFS" hidden="1">#REF!</definedName>
    <definedName name="BEx9HQNCEC8VN0ZUOXG2NOEVOA50" hidden="1">#REF!</definedName>
    <definedName name="BEx9HSG2YDJ9AW9RP6KNYFQ9ZGTM" localSheetId="16" hidden="1">Check Closing #REF!</definedName>
    <definedName name="BEx9HSG2YDJ9AW9RP6KNYFQ9ZGTM" hidden="1">Check Closing #REF!</definedName>
    <definedName name="BEx9I8XIG7E5NB48QQHXP23FIN60" localSheetId="16" hidden="1">#REF!</definedName>
    <definedName name="BEx9I8XIG7E5NB48QQHXP23FIN60" hidden="1">#REF!</definedName>
    <definedName name="BEx9IA9Z2F0XTWL9X3VVORSJ3EST" localSheetId="16" hidden="1">Net #REF!</definedName>
    <definedName name="BEx9IA9Z2F0XTWL9X3VVORSJ3EST" hidden="1">Net #REF!</definedName>
    <definedName name="BEx9IAFG94PW4D9534CCPKWMCVJM" localSheetId="16" hidden="1">Balance #REF!</definedName>
    <definedName name="BEx9IAFG94PW4D9534CCPKWMCVJM" hidden="1">Balance #REF!</definedName>
    <definedName name="BEx9IKX3ANY9AVEC8VV8OYFQ9PQL" localSheetId="16" hidden="1">#REF!</definedName>
    <definedName name="BEx9IKX3ANY9AVEC8VV8OYFQ9PQL" hidden="1">#REF!</definedName>
    <definedName name="BEx9ILD6OVW5F1IO5NHRT2RJ7K4K" localSheetId="16" hidden="1">Analysis Report All #REF!</definedName>
    <definedName name="BEx9ILD6OVW5F1IO5NHRT2RJ7K4K" hidden="1">Analysis Report All #REF!</definedName>
    <definedName name="BEx9ISK5JFKTTWF7M3LSZOM3KR0O" localSheetId="16" hidden="1">Balance #REF!</definedName>
    <definedName name="BEx9ISK5JFKTTWF7M3LSZOM3KR0O" hidden="1">Balance #REF!</definedName>
    <definedName name="BEx9IXCSPSZC80YZUPRCYTG326KV" localSheetId="16" hidden="1">#REF!</definedName>
    <definedName name="BEx9IXCSPSZC80YZUPRCYTG326KV" hidden="1">#REF!</definedName>
    <definedName name="BEx9IZ5IK0UBVVAN3GSJJ3NESTUU" localSheetId="16" hidden="1">Operating #REF!</definedName>
    <definedName name="BEx9IZ5IK0UBVVAN3GSJJ3NESTUU" hidden="1">Operating #REF!</definedName>
    <definedName name="BEx9J500A0BV0SKXT0Z2GOZWNTAW" localSheetId="16" hidden="1">Trade Working #REF!</definedName>
    <definedName name="BEx9J500A0BV0SKXT0Z2GOZWNTAW" hidden="1">Trade Working #REF!</definedName>
    <definedName name="BEx9JAJHVU3TZ1GEWD5409D0V223" localSheetId="16" hidden="1">List of Journal #REF!</definedName>
    <definedName name="BEx9JAJHVU3TZ1GEWD5409D0V223" hidden="1">List of Journal #REF!</definedName>
    <definedName name="BEx9JBFWEC96IM7KFYRQYH07IB82" hidden="1">#N/A</definedName>
    <definedName name="BEx9JDU8QETUVHW5U6B4AEOBVDB9" localSheetId="16" hidden="1">#REF!</definedName>
    <definedName name="BEx9JDU8QETUVHW5U6B4AEOBVDB9" hidden="1">#REF!</definedName>
    <definedName name="BEx9JJTZKVUJAVPTRE0RAVTEH41G" localSheetId="16" hidden="1">#REF!</definedName>
    <definedName name="BEx9JJTZKVUJAVPTRE0RAVTEH41G" hidden="1">#REF!</definedName>
    <definedName name="BExAW0M9CHM4QU4A4K6I93GRY6LV" localSheetId="16" hidden="1">Check Closing #REF!</definedName>
    <definedName name="BExAW0M9CHM4QU4A4K6I93GRY6LV" hidden="1">Check Closing #REF!</definedName>
    <definedName name="BExAWAT2UJ7VBSPJYLN166F1DW0M" localSheetId="16" hidden="1">Net #REF!</definedName>
    <definedName name="BExAWAT2UJ7VBSPJYLN166F1DW0M" hidden="1">Net #REF!</definedName>
    <definedName name="BExAX0L088OL0Y6XHDUP0JX5DDYN" localSheetId="16" hidden="1">Net Sales #REF!</definedName>
    <definedName name="BExAX0L088OL0Y6XHDUP0JX5DDYN" hidden="1">Net Sales #REF!</definedName>
    <definedName name="BExAX4MLGKCP6DXXDDHPQRAJKB8J" localSheetId="16" hidden="1">Net #REF!</definedName>
    <definedName name="BExAX4MLGKCP6DXXDDHPQRAJKB8J" hidden="1">Net #REF!</definedName>
    <definedName name="BExAX9F7HYYFS2QZME71K0B468KS" localSheetId="16" hidden="1">#REF!</definedName>
    <definedName name="BExAX9F7HYYFS2QZME71K0B468KS" hidden="1">#REF!</definedName>
    <definedName name="BExAXB7XR4HCJQL7GZG4HASKRJPV" localSheetId="16" hidden="1">Check Closing #REF!</definedName>
    <definedName name="BExAXB7XR4HCJQL7GZG4HASKRJPV" hidden="1">Check Closing #REF!</definedName>
    <definedName name="BExAXF9NROHO07E6XMSRUVJ8U060" localSheetId="16" hidden="1">#REF!</definedName>
    <definedName name="BExAXF9NROHO07E6XMSRUVJ8U060" hidden="1">#REF!</definedName>
    <definedName name="BExAXLESPNPU474UIQ2O8T1FMMXL" localSheetId="16" hidden="1">#REF!</definedName>
    <definedName name="BExAXLESPNPU474UIQ2O8T1FMMXL" hidden="1">#REF!</definedName>
    <definedName name="BExAXPGIXOKTQ06HN6PBGZAHM2SA" localSheetId="16" hidden="1">Personnel in #REF!</definedName>
    <definedName name="BExAXPGIXOKTQ06HN6PBGZAHM2SA" hidden="1">Personnel in #REF!</definedName>
    <definedName name="BExAXQCXBPG7Q695XIGMCYAW7I8A" localSheetId="16" hidden="1">Analysis Report All #REF!</definedName>
    <definedName name="BExAXQCXBPG7Q695XIGMCYAW7I8A" hidden="1">Analysis Report All #REF!</definedName>
    <definedName name="BExAXWCOFZTBCUBGMB8VZP2I1J1G" localSheetId="16" hidden="1">#REF!</definedName>
    <definedName name="BExAXWCOFZTBCUBGMB8VZP2I1J1G" hidden="1">#REF!</definedName>
    <definedName name="BExAY0UCRVE0S23O41DVX0PUW4DS" localSheetId="16" hidden="1">#REF!</definedName>
    <definedName name="BExAY0UCRVE0S23O41DVX0PUW4DS" hidden="1">#REF!</definedName>
    <definedName name="BExAY3UFELWPH8XX4EE2JJ98VA43" localSheetId="16" hidden="1">Operating #REF!</definedName>
    <definedName name="BExAY3UFELWPH8XX4EE2JJ98VA43" hidden="1">Operating #REF!</definedName>
    <definedName name="BExAY5CEGJYOV6KB3OY4N5HLDTRC" localSheetId="16" hidden="1">#REF!</definedName>
    <definedName name="BExAY5CEGJYOV6KB3OY4N5HLDTRC" hidden="1">#REF!</definedName>
    <definedName name="BExAYHMLXGGO25P8HYB2S75DEB4F" localSheetId="16" hidden="1">#REF!</definedName>
    <definedName name="BExAYHMLXGGO25P8HYB2S75DEB4F" hidden="1">#REF!</definedName>
    <definedName name="BExAYKH6O37V91U5EJDYF8BLSSIM" hidden="1">#REF!</definedName>
    <definedName name="BExAYP4GMBLPZNON6DYNAP2IMY4N" hidden="1">#N/A</definedName>
    <definedName name="BExAYPPWJPWDKU59O051WMGB7O0J" hidden="1">#REF!</definedName>
    <definedName name="BExAYY9H9COOT46HJLPVDLTO12UL" hidden="1">#REF!</definedName>
    <definedName name="BExAYZ0ED8Z9CGZYWGHHNPAEVKPC" localSheetId="16" hidden="1">Analysis Report All #REF!</definedName>
    <definedName name="BExAYZ0ED8Z9CGZYWGHHNPAEVKPC" hidden="1">Analysis Report All #REF!</definedName>
    <definedName name="BExAZ3YIYVCJD37Y2VUCXYESMJJ8" localSheetId="16" hidden="1">Net #REF!</definedName>
    <definedName name="BExAZ3YIYVCJD37Y2VUCXYESMJJ8" hidden="1">Net #REF!</definedName>
    <definedName name="BExAZ9YAPRY1ZSG2IIGCBJLF1NND" localSheetId="16" hidden="1">Net #REF!</definedName>
    <definedName name="BExAZ9YAPRY1ZSG2IIGCBJLF1NND" hidden="1">Net #REF!</definedName>
    <definedName name="BExAZAJV6FZ0VFIZL0QPC6Y47HGI" localSheetId="16" hidden="1">Net Sales #REF!</definedName>
    <definedName name="BExAZAJV6FZ0VFIZL0QPC6Y47HGI" hidden="1">Net Sales #REF!</definedName>
    <definedName name="BExAZBASETKXXAYJB48C1RLXNOEY" localSheetId="16" hidden="1">#REF!</definedName>
    <definedName name="BExAZBASETKXXAYJB48C1RLXNOEY" hidden="1">#REF!</definedName>
    <definedName name="BExAZF70ZWYMN7VSPMCXAQF30J90" localSheetId="16" hidden="1">#REF!</definedName>
    <definedName name="BExAZF70ZWYMN7VSPMCXAQF30J90" hidden="1">#REF!</definedName>
    <definedName name="BExAZLHLST9OP89R1HJMC1POQG8H" hidden="1">#REF!</definedName>
    <definedName name="BExAZTFG4SJRG4TW6JXRF7N08JFI" hidden="1">#REF!</definedName>
    <definedName name="BExAZTVQC06NRZMA46QIC76UGNBU" localSheetId="16" hidden="1">Net #REF!</definedName>
    <definedName name="BExAZTVQC06NRZMA46QIC76UGNBU" hidden="1">Net #REF!</definedName>
    <definedName name="BExAZXH74ZCI4TZ65ZMYRNHY25W1" localSheetId="16" hidden="1">Analysis Report All #REF!</definedName>
    <definedName name="BExAZXH74ZCI4TZ65ZMYRNHY25W1" hidden="1">Analysis Report All #REF!</definedName>
    <definedName name="BExB03XA0LJMB020FOXWUNTHUM42" localSheetId="16" hidden="1">Trade Working #REF!</definedName>
    <definedName name="BExB03XA0LJMB020FOXWUNTHUM42" hidden="1">Trade Working #REF!</definedName>
    <definedName name="BExB07D89CX9JUE9LSZA9QZ5UA6F" localSheetId="16" hidden="1">Net #REF!</definedName>
    <definedName name="BExB07D89CX9JUE9LSZA9QZ5UA6F" hidden="1">Net #REF!</definedName>
    <definedName name="BExB0AD667KK4HV6CB5SI4FL91F8" localSheetId="16" hidden="1">Analysis Report All #REF!</definedName>
    <definedName name="BExB0AD667KK4HV6CB5SI4FL91F8" hidden="1">Analysis Report All #REF!</definedName>
    <definedName name="BExB0AD6OK6KB1SQW38WIDQMWL2Z" localSheetId="16" hidden="1">#REF!</definedName>
    <definedName name="BExB0AD6OK6KB1SQW38WIDQMWL2Z" hidden="1">#REF!</definedName>
    <definedName name="BExB0FRDEYDEUEAB1W8KD6D965XA" localSheetId="16" hidden="1">#REF!</definedName>
    <definedName name="BExB0FRDEYDEUEAB1W8KD6D965XA" hidden="1">#REF!</definedName>
    <definedName name="BExB0KJZ64BVGN2J5AWEEUCLQBBY" localSheetId="16" hidden="1">Balance #REF!</definedName>
    <definedName name="BExB0KJZ64BVGN2J5AWEEUCLQBBY" hidden="1">Balance #REF!</definedName>
    <definedName name="BExB0KPCN7YJORQAYUCF4YKIKPMC" localSheetId="16" hidden="1">#REF!</definedName>
    <definedName name="BExB0KPCN7YJORQAYUCF4YKIKPMC" hidden="1">#REF!</definedName>
    <definedName name="BExB0VHRBBP9J5HY7M2X170UOIB3" localSheetId="16" hidden="1">Net #REF!</definedName>
    <definedName name="BExB0VHRBBP9J5HY7M2X170UOIB3" hidden="1">Net #REF!</definedName>
    <definedName name="BExB0VN8I1DSMRW2QZJMQB2AV8XD" localSheetId="16" hidden="1">Operating #REF!</definedName>
    <definedName name="BExB0VN8I1DSMRW2QZJMQB2AV8XD" hidden="1">Operating #REF!</definedName>
    <definedName name="BExB0YXW7J29O5PYCRCVWX6LGPA1" localSheetId="16" hidden="1">Net #REF!</definedName>
    <definedName name="BExB0YXW7J29O5PYCRCVWX6LGPA1" hidden="1">Net #REF!</definedName>
    <definedName name="BExB10L5W5Q9ZI4CQ0TEHB24BM0R" localSheetId="16" hidden="1">#REF!</definedName>
    <definedName name="BExB10L5W5Q9ZI4CQ0TEHB24BM0R" hidden="1">#REF!</definedName>
    <definedName name="BExB1HDDM3Y7ZZEPGZ27OHZFV0S1" localSheetId="16" hidden="1">Gross Profit bef. Distr. #REF!</definedName>
    <definedName name="BExB1HDDM3Y7ZZEPGZ27OHZFV0S1" hidden="1">Gross Profit bef. Distr. #REF!</definedName>
    <definedName name="BExB1TI9ODIS2HGR2IWKFU3LSFUE" localSheetId="16" hidden="1">#REF!</definedName>
    <definedName name="BExB1TI9ODIS2HGR2IWKFU3LSFUE" hidden="1">#REF!</definedName>
    <definedName name="BExB1UUX4UXPRZFNUPDKL3UREK76" localSheetId="16" hidden="1">Net Sales #REF!</definedName>
    <definedName name="BExB1UUX4UXPRZFNUPDKL3UREK76" hidden="1">Net Sales #REF!</definedName>
    <definedName name="BExB26E8JF1L3I2ANCB95DX3B444" localSheetId="16" hidden="1">#REF!</definedName>
    <definedName name="BExB26E8JF1L3I2ANCB95DX3B444" hidden="1">#REF!</definedName>
    <definedName name="BExB2AW3U9BCVWTIP3TYIK6WOA21" localSheetId="16" hidden="1">#REF!</definedName>
    <definedName name="BExB2AW3U9BCVWTIP3TYIK6WOA21" hidden="1">#REF!</definedName>
    <definedName name="BExB2IDUR5XL53OMJAYMR5MIN7O6" hidden="1">#N/A</definedName>
    <definedName name="BExB2K1389NS5PDY9VAWU0QMGV8W" localSheetId="16" hidden="1">Analysis Report All #REF!</definedName>
    <definedName name="BExB2K1389NS5PDY9VAWU0QMGV8W" hidden="1">Analysis Report All #REF!</definedName>
    <definedName name="BExB2K1AV4PGNS1O6C7D7AO411AX" localSheetId="16" hidden="1">#REF!</definedName>
    <definedName name="BExB2K1AV4PGNS1O6C7D7AO411AX" hidden="1">#REF!</definedName>
    <definedName name="BExB2KC2KH3O9WUTWWDBCUFR7RZH" localSheetId="16" hidden="1">Trade Working #REF!</definedName>
    <definedName name="BExB2KC2KH3O9WUTWWDBCUFR7RZH" hidden="1">Trade Working #REF!</definedName>
    <definedName name="BExB2LDR26YYJQMYU7A7GW8PO3EM" localSheetId="16" hidden="1">#REF!</definedName>
    <definedName name="BExB2LDR26YYJQMYU7A7GW8PO3EM" hidden="1">#REF!</definedName>
    <definedName name="BExB2NH8CD848OX4CUG23LYE3B0J" localSheetId="16" hidden="1">Operating #REF!</definedName>
    <definedName name="BExB2NH8CD848OX4CUG23LYE3B0J" hidden="1">Operating #REF!</definedName>
    <definedName name="BExB2O2UYHKI324YE324E1N7FVIB" localSheetId="16" hidden="1">#REF!</definedName>
    <definedName name="BExB2O2UYHKI324YE324E1N7FVIB" hidden="1">#REF!</definedName>
    <definedName name="BExB2Q6CXU78DZTLPLK30HE8Z12L" hidden="1">#N/A</definedName>
    <definedName name="BExB30IP1DNKNQ6PZ5ERUGR5MK4Z" localSheetId="16" hidden="1">#REF!</definedName>
    <definedName name="BExB30IP1DNKNQ6PZ5ERUGR5MK4Z" hidden="1">#REF!</definedName>
    <definedName name="BExB34PKYY37SXW7T8GFDF4PSU6V" localSheetId="16" hidden="1">Analysis Report All #REF!</definedName>
    <definedName name="BExB34PKYY37SXW7T8GFDF4PSU6V" hidden="1">Analysis Report All #REF!</definedName>
    <definedName name="BExB3DUS1IZICUUYVFUSZK3ICB08" localSheetId="16" hidden="1">Net #REF!</definedName>
    <definedName name="BExB3DUS1IZICUUYVFUSZK3ICB08" hidden="1">Net #REF!</definedName>
    <definedName name="BExB3H5GOQAL34KVURZNPL8FFA9I" localSheetId="16" hidden="1">Balance #REF!</definedName>
    <definedName name="BExB3H5GOQAL34KVURZNPL8FFA9I" hidden="1">Balance #REF!</definedName>
    <definedName name="BExB3HAQ26GKF2PLDNCKG1FFB3B1" localSheetId="16" hidden="1">Analysis Report All #REF!</definedName>
    <definedName name="BExB3HAQ26GKF2PLDNCKG1FFB3B1" hidden="1">Analysis Report All #REF!</definedName>
    <definedName name="BExB3ISPDXV8VQNUQZCJYRO3HMST" localSheetId="16" hidden="1">#REF!</definedName>
    <definedName name="BExB3ISPDXV8VQNUQZCJYRO3HMST" hidden="1">#REF!</definedName>
    <definedName name="BExB40MRLKZCA1REVRHH10URVODY" localSheetId="16" hidden="1">Analysis Report All #REF!</definedName>
    <definedName name="BExB40MRLKZCA1REVRHH10URVODY" hidden="1">Analysis Report All #REF!</definedName>
    <definedName name="BExB442RVBDAMSMNJI0R9TPN3GEV" localSheetId="16" hidden="1">#REF!</definedName>
    <definedName name="BExB442RVBDAMSMNJI0R9TPN3GEV" hidden="1">#REF!</definedName>
    <definedName name="BExB459XJJ9TJVXGLMX10FO87Y23" localSheetId="16" hidden="1">Analysis Report All #REF!</definedName>
    <definedName name="BExB459XJJ9TJVXGLMX10FO87Y23" hidden="1">Analysis Report All #REF!</definedName>
    <definedName name="BExB4BVB4TMBCKKVJR327AUNZ1C4" localSheetId="16" hidden="1">#REF!</definedName>
    <definedName name="BExB4BVB4TMBCKKVJR327AUNZ1C4" hidden="1">#REF!</definedName>
    <definedName name="BExB4DO1V1NL2AVK5YE1RSL5RYHL" localSheetId="16" hidden="1">#REF!</definedName>
    <definedName name="BExB4DO1V1NL2AVK5YE1RSL5RYHL" hidden="1">#REF!</definedName>
    <definedName name="BExB4DYU06HCGRIPBSWRCXK804UM" hidden="1">#REF!</definedName>
    <definedName name="BExB4LM2R9Q0N3EBYWBFT9EEEMPV" localSheetId="16" hidden="1">Net #REF!</definedName>
    <definedName name="BExB4LM2R9Q0N3EBYWBFT9EEEMPV" hidden="1">Net #REF!</definedName>
    <definedName name="BExB4OLSDD0GZELBAL3P7KAEGKB0" localSheetId="16" hidden="1">#REF!</definedName>
    <definedName name="BExB4OLSDD0GZELBAL3P7KAEGKB0" hidden="1">#REF!</definedName>
    <definedName name="BExB55OS2WB2O7YA61ECND1BKWGP" localSheetId="16" hidden="1">Net #REF!</definedName>
    <definedName name="BExB55OS2WB2O7YA61ECND1BKWGP" hidden="1">Net #REF!</definedName>
    <definedName name="BExB57HJ1NL0PI3ALD9PTCOTWUOV" localSheetId="16" hidden="1">#REF!</definedName>
    <definedName name="BExB57HJ1NL0PI3ALD9PTCOTWUOV" hidden="1">#REF!</definedName>
    <definedName name="BExB58JDIHS42JZT9DJJMKA8QFCO" localSheetId="16" hidden="1">#REF!</definedName>
    <definedName name="BExB58JDIHS42JZT9DJJMKA8QFCO" hidden="1">#REF!</definedName>
    <definedName name="BExB5CA663W3OVIV650T4G3PFYA4" hidden="1">#REF!</definedName>
    <definedName name="BExB5G6EH68AYEP1UT0GHUEL3SLN" hidden="1">#REF!</definedName>
    <definedName name="BExB5N2KXMIAFKPF7Q8ZGIDZBZO6" hidden="1">#REF!</definedName>
    <definedName name="BExB5QD9PY60J9ECE7JWPGYP5YSO" localSheetId="16" hidden="1">Analysis Report All #REF!</definedName>
    <definedName name="BExB5QD9PY60J9ECE7JWPGYP5YSO" hidden="1">Analysis Report All #REF!</definedName>
    <definedName name="BExB62NO43Y8ZL3PSBM33E8B1VJE" localSheetId="16" hidden="1">#REF!</definedName>
    <definedName name="BExB62NO43Y8ZL3PSBM33E8B1VJE" hidden="1">#REF!</definedName>
    <definedName name="BExB6990187HWMEHKBC9T0OUIZ8B" localSheetId="16" hidden="1">Balance #REF!</definedName>
    <definedName name="BExB6990187HWMEHKBC9T0OUIZ8B" hidden="1">Balance #REF!</definedName>
    <definedName name="BExB6GFYY4D9OCTXL0CCJPZ08SXS" localSheetId="16" hidden="1">Group #REF!</definedName>
    <definedName name="BExB6GFYY4D9OCTXL0CCJPZ08SXS" hidden="1">Group #REF!</definedName>
    <definedName name="BExB6HN3QRFPXM71MDUK21BKM7PF" localSheetId="16" hidden="1">#REF!</definedName>
    <definedName name="BExB6HN3QRFPXM71MDUK21BKM7PF" hidden="1">#REF!</definedName>
    <definedName name="BExB6U8BOU6D18FGP0Z7O7DMOFVW" localSheetId="16" hidden="1">Group Trade Working #REF!</definedName>
    <definedName name="BExB6U8BOU6D18FGP0Z7O7DMOFVW" hidden="1">Group Trade Working #REF!</definedName>
    <definedName name="BExB6UTORE27GANN7D02B2X516HO" hidden="1">#N/A</definedName>
    <definedName name="BExB6VKRN5I3A9JQVLMKGIC1N9F7" localSheetId="16" hidden="1">#REF!</definedName>
    <definedName name="BExB6VKRN5I3A9JQVLMKGIC1N9F7" hidden="1">#REF!</definedName>
    <definedName name="BExB719SGNX4Y8NE6JEXC555K596" localSheetId="16" hidden="1">#REF!</definedName>
    <definedName name="BExB719SGNX4Y8NE6JEXC555K596" hidden="1">#REF!</definedName>
    <definedName name="BExB7CYL1XQQTCL3Z00TQ8GQWV9K" localSheetId="16" hidden="1">Group #REF!</definedName>
    <definedName name="BExB7CYL1XQQTCL3Z00TQ8GQWV9K" hidden="1">Group #REF!</definedName>
    <definedName name="BExB7Y8N03XI5S09A4D4ZWJCJ0CH" localSheetId="16" hidden="1">#REF!</definedName>
    <definedName name="BExB7Y8N03XI5S09A4D4ZWJCJ0CH" hidden="1">#REF!</definedName>
    <definedName name="BExB818IOQEOL9ET7N84QPPBQP1X" localSheetId="16" hidden="1">#REF!</definedName>
    <definedName name="BExB818IOQEOL9ET7N84QPPBQP1X" hidden="1">#REF!</definedName>
    <definedName name="BExB85VOM1N56KUD9MAFR12LATDP" localSheetId="16" hidden="1">Balance #REF!</definedName>
    <definedName name="BExB85VOM1N56KUD9MAFR12LATDP" hidden="1">Balance #REF!</definedName>
    <definedName name="BExB8HPRVX78LM1DS2DIM85NPR1O" hidden="1">#N/A</definedName>
    <definedName name="BExB8IMCZQJX31E9260WW2AHF566" localSheetId="16" hidden="1">Analysis Report All #REF!</definedName>
    <definedName name="BExB8IMCZQJX31E9260WW2AHF566" hidden="1">Analysis Report All #REF!</definedName>
    <definedName name="BExB8OBBKT60PJNWCI6L78OXZZOI" localSheetId="16" hidden="1">Analysis Report All #REF!</definedName>
    <definedName name="BExB8OBBKT60PJNWCI6L78OXZZOI" hidden="1">Analysis Report All #REF!</definedName>
    <definedName name="BExB8RB9233Z2DBGW0U29LBIWEPZ" localSheetId="16" hidden="1">Balance #REF!</definedName>
    <definedName name="BExB8RB9233Z2DBGW0U29LBIWEPZ" hidden="1">Balance #REF!</definedName>
    <definedName name="BExB8X5JI0E32G76UJYQS0PDCDI4" localSheetId="16" hidden="1">#REF!</definedName>
    <definedName name="BExB8X5JI0E32G76UJYQS0PDCDI4" hidden="1">#REF!</definedName>
    <definedName name="BExB91NEPV4WL99AECM3Z32VBN1P" localSheetId="16" hidden="1">Trade Working #REF!</definedName>
    <definedName name="BExB91NEPV4WL99AECM3Z32VBN1P" hidden="1">Trade Working #REF!</definedName>
    <definedName name="BExB94NB3GCEZZLN3MLKT5JFGMD8" localSheetId="16" hidden="1">Div Engineering Order #REF!</definedName>
    <definedName name="BExB94NB3GCEZZLN3MLKT5JFGMD8" hidden="1">Div Engineering Order #REF!</definedName>
    <definedName name="BExB97SIQCD6YHA1BPI630C98AM6" localSheetId="16" hidden="1">Analysis Report All #REF!</definedName>
    <definedName name="BExB97SIQCD6YHA1BPI630C98AM6" hidden="1">Analysis Report All #REF!</definedName>
    <definedName name="BExB9FL1EQ6T3J5KJRV4VDPQNZDB" localSheetId="16" hidden="1">#REF!</definedName>
    <definedName name="BExB9FL1EQ6T3J5KJRV4VDPQNZDB" hidden="1">#REF!</definedName>
    <definedName name="BExB9NOD8Q9X04HGH7LU6FP895IU" localSheetId="16" hidden="1">Analysis Report All #REF!</definedName>
    <definedName name="BExB9NOD8Q9X04HGH7LU6FP895IU" hidden="1">Analysis Report All #REF!</definedName>
    <definedName name="BExB9PBMUDGGZ5PM3O17OZQUD1RN" localSheetId="16" hidden="1">#REF!</definedName>
    <definedName name="BExB9PBMUDGGZ5PM3O17OZQUD1RN" hidden="1">#REF!</definedName>
    <definedName name="BExB9VWYRA0D5S2I5XPAMIGY11Q4" localSheetId="16" hidden="1">#REF!</definedName>
    <definedName name="BExB9VWYRA0D5S2I5XPAMIGY11Q4" hidden="1">#REF!</definedName>
    <definedName name="BExB9YWV5I9140G7QJLKNHXY0XOE" localSheetId="16" hidden="1">Net #REF!</definedName>
    <definedName name="BExB9YWV5I9140G7QJLKNHXY0XOE" hidden="1">Net #REF!</definedName>
    <definedName name="BExBA0KAHB49YECM21ZFX3ACDI3A" localSheetId="16" hidden="1">Analysis Report All #REF!</definedName>
    <definedName name="BExBA0KAHB49YECM21ZFX3ACDI3A" hidden="1">Analysis Report All #REF!</definedName>
    <definedName name="BExBA3UZJNSHNWU927I95MEVI510" localSheetId="16" hidden="1">Analysis Report All #REF!</definedName>
    <definedName name="BExBA3UZJNSHNWU927I95MEVI510" hidden="1">Analysis Report All #REF!</definedName>
    <definedName name="BExBAAAV7KB2RNL8TT0I5AG8I1HX" localSheetId="16" hidden="1">Net #REF!</definedName>
    <definedName name="BExBAAAV7KB2RNL8TT0I5AG8I1HX" hidden="1">Net #REF!</definedName>
    <definedName name="BExBAFJS08LOWVNXY8BKWTQEVX8U" localSheetId="16" hidden="1">#REF!</definedName>
    <definedName name="BExBAFJS08LOWVNXY8BKWTQEVX8U" hidden="1">#REF!</definedName>
    <definedName name="BExBAKN7XIBAXCF9PCNVS038PCQO" localSheetId="16" hidden="1">#REF!</definedName>
    <definedName name="BExBAKN7XIBAXCF9PCNVS038PCQO" hidden="1">#REF!</definedName>
    <definedName name="BExBAZ13D3F1DVJQ6YJ8JGUYEYJE" hidden="1">#REF!</definedName>
    <definedName name="BExBB2BTXN5RO296NUC8O9BZD6BR" localSheetId="16" hidden="1">Gross Profit bef. Distr. #REF!</definedName>
    <definedName name="BExBB2BTXN5RO296NUC8O9BZD6BR" hidden="1">Gross Profit bef. Distr. #REF!</definedName>
    <definedName name="BExBB49TO34X0PP8RL9SS1E6PK9H" localSheetId="16" hidden="1">Group Operating #REF!</definedName>
    <definedName name="BExBB49TO34X0PP8RL9SS1E6PK9H" hidden="1">Group Operating #REF!</definedName>
    <definedName name="BExBB9O1M0B01NTYWEWD0OFG15XH" localSheetId="16" hidden="1">Net #REF!</definedName>
    <definedName name="BExBB9O1M0B01NTYWEWD0OFG15XH" hidden="1">Net #REF!</definedName>
    <definedName name="BExBBUCJQRR74Q7GPWDEZXYK2KJL" localSheetId="16" hidden="1">#REF!</definedName>
    <definedName name="BExBBUCJQRR74Q7GPWDEZXYK2KJL" hidden="1">#REF!</definedName>
    <definedName name="BExBBZFZ9J59NMT47MU5SKRQE6VI" localSheetId="16" hidden="1">Balance #REF!</definedName>
    <definedName name="BExBBZFZ9J59NMT47MU5SKRQE6VI" hidden="1">Balance #REF!</definedName>
    <definedName name="BExBC1OTP2K43OC1AJQSCF6J36UL" localSheetId="16" hidden="1">#REF!</definedName>
    <definedName name="BExBC1OTP2K43OC1AJQSCF6J36UL" hidden="1">#REF!</definedName>
    <definedName name="BExBC54YKMVRPMV3CSCNPQW3AVF4" hidden="1">#N/A</definedName>
    <definedName name="BExBC731Y36KNL6OFX7B8P0H3V07" localSheetId="16" hidden="1">Order #REF!</definedName>
    <definedName name="BExBC731Y36KNL6OFX7B8P0H3V07" hidden="1">Order #REF!</definedName>
    <definedName name="BExBC78HXWXHO3XAB6E8NVTBGLJS" localSheetId="16" hidden="1">#REF!</definedName>
    <definedName name="BExBC78HXWXHO3XAB6E8NVTBGLJS" hidden="1">#REF!</definedName>
    <definedName name="BExBCLRPTWI91YX77O29DKQXE6DR" hidden="1">#N/A</definedName>
    <definedName name="BExBCMTJY5H3H7YC4UZ7O7U7DYVQ" localSheetId="16" hidden="1">Operating #REF!</definedName>
    <definedName name="BExBCMTJY5H3H7YC4UZ7O7U7DYVQ" hidden="1">Operating #REF!</definedName>
    <definedName name="BExBCORN2FHICTHNSUJJ39M1CLGW" localSheetId="16" hidden="1">Operating #REF!</definedName>
    <definedName name="BExBCORN2FHICTHNSUJJ39M1CLGW" hidden="1">Operating #REF!</definedName>
    <definedName name="BExBCQ9K5JDNZRXEC9TIQDR8SLJD" localSheetId="16" hidden="1">#REF!</definedName>
    <definedName name="BExBCQ9K5JDNZRXEC9TIQDR8SLJD" hidden="1">#REF!</definedName>
    <definedName name="BExBD5ULFJ54TE032MCHZI2LQ6I6" localSheetId="16" hidden="1">#REF!</definedName>
    <definedName name="BExBD5ULFJ54TE032MCHZI2LQ6I6" hidden="1">#REF!</definedName>
    <definedName name="BExBDJ1D3TF9OLOO8S67L84VPJZ7" localSheetId="16" hidden="1">Operating #REF!</definedName>
    <definedName name="BExBDJ1D3TF9OLOO8S67L84VPJZ7" hidden="1">Operating #REF!</definedName>
    <definedName name="BExBDM19ASI8P7Z66UNCD4IVBWLK" localSheetId="16" hidden="1">List of Journal #REF!</definedName>
    <definedName name="BExBDM19ASI8P7Z66UNCD4IVBWLK" hidden="1">List of Journal #REF!</definedName>
    <definedName name="BExBDMMULYY0YCOPPRVDNW7KZDP4" localSheetId="16" hidden="1">#REF!</definedName>
    <definedName name="BExBDMMULYY0YCOPPRVDNW7KZDP4" hidden="1">#REF!</definedName>
    <definedName name="BExBDTDJ7LJ39SKF63XGLG4G8LRU" localSheetId="16" hidden="1">Analysis Report All #REF!</definedName>
    <definedName name="BExBDTDJ7LJ39SKF63XGLG4G8LRU" hidden="1">Analysis Report All #REF!</definedName>
    <definedName name="BExBE162OSBKD30I7T1DKKPT3I9I" localSheetId="16" hidden="1">#REF!</definedName>
    <definedName name="BExBE162OSBKD30I7T1DKKPT3I9I" hidden="1">#REF!</definedName>
    <definedName name="BExBE57SX0U4WKFF6EA0N8KN7ORU" localSheetId="16" hidden="1">Analysis Report All #REF!</definedName>
    <definedName name="BExBE57SX0U4WKFF6EA0N8KN7ORU" hidden="1">Analysis Report All #REF!</definedName>
    <definedName name="BExBE99DB1Q8IJ9KS1SFWYLE6HJ1" localSheetId="16" hidden="1">Analysis Report All #REF!</definedName>
    <definedName name="BExBE99DB1Q8IJ9KS1SFWYLE6HJ1" hidden="1">Analysis Report All #REF!</definedName>
    <definedName name="BExBEBNPNRCM5T58ZYCY18A1Y0J9" localSheetId="16" hidden="1">#REF!</definedName>
    <definedName name="BExBEBNPNRCM5T58ZYCY18A1Y0J9" hidden="1">#REF!</definedName>
    <definedName name="BExBEECSYAFUOZ6G76PBQXKPXKRM" localSheetId="16" hidden="1">Group Operating #REF!</definedName>
    <definedName name="BExBEECSYAFUOZ6G76PBQXKPXKRM" hidden="1">Group Operating #REF!</definedName>
    <definedName name="BExBEH1XDCYT3D9E01UPQ28XIYI9" localSheetId="16" hidden="1">List of Journal #REF!</definedName>
    <definedName name="BExBEH1XDCYT3D9E01UPQ28XIYI9" hidden="1">List of Journal #REF!</definedName>
    <definedName name="BExBEKND9OVRLP03DS6KARTUVF39" localSheetId="16" hidden="1">Analysis Report All #REF!</definedName>
    <definedName name="BExBEKND9OVRLP03DS6KARTUVF39" hidden="1">Analysis Report All #REF!</definedName>
    <definedName name="BExBEP57JMBJYS4DIKRGB8PYD4Y0" localSheetId="16" hidden="1">Operating #REF!</definedName>
    <definedName name="BExBEP57JMBJYS4DIKRGB8PYD4Y0" hidden="1">Operating #REF!</definedName>
    <definedName name="BExBEWMYUE6UBH5TTKE9EWNCFRCQ" localSheetId="16" hidden="1">Analysis Report All #REF!</definedName>
    <definedName name="BExBEWMYUE6UBH5TTKE9EWNCFRCQ" hidden="1">Analysis Report All #REF!</definedName>
    <definedName name="BExBF8MKROPB4Z0ACB6AZ2A5EUSO" localSheetId="16" hidden="1">Trade Working #REF!</definedName>
    <definedName name="BExBF8MKROPB4Z0ACB6AZ2A5EUSO" hidden="1">Trade Working #REF!</definedName>
    <definedName name="BExBFH0OUVKBKH9B90LZ55UANS75" localSheetId="16" hidden="1">Operating #REF!</definedName>
    <definedName name="BExBFH0OUVKBKH9B90LZ55UANS75" hidden="1">Operating #REF!</definedName>
    <definedName name="BExBFXSXAFIS5Z0RL602UHMRY84F" localSheetId="16" hidden="1">Analysis Report All #REF!</definedName>
    <definedName name="BExBFXSXAFIS5Z0RL602UHMRY84F" hidden="1">Analysis Report All #REF!</definedName>
    <definedName name="BExCR7Q6LDTD5CAS4ZJQRTIVEMIY" localSheetId="16" hidden="1">Analysis Report All #REF!</definedName>
    <definedName name="BExCR7Q6LDTD5CAS4ZJQRTIVEMIY" hidden="1">Analysis Report All #REF!</definedName>
    <definedName name="BExCRO7LUOH1FBX98XUE7FIYG0IN" localSheetId="16" hidden="1">Analysis Report All #REF!</definedName>
    <definedName name="BExCRO7LUOH1FBX98XUE7FIYG0IN" hidden="1">Analysis Report All #REF!</definedName>
    <definedName name="BExCRUT169RONG01M06DG0PHPP6A" localSheetId="16" hidden="1">Net #REF!</definedName>
    <definedName name="BExCRUT169RONG01M06DG0PHPP6A" hidden="1">Net #REF!</definedName>
    <definedName name="BExCRYP9PVCYTI5O4VVC86P9GSCU" localSheetId="16" hidden="1">Analysis Report All #REF!</definedName>
    <definedName name="BExCRYP9PVCYTI5O4VVC86P9GSCU" hidden="1">Analysis Report All #REF!</definedName>
    <definedName name="BExCS1EDDUEAEWHVYXHIP9I1WCJH" localSheetId="16" hidden="1">#REF!</definedName>
    <definedName name="BExCS1EDDUEAEWHVYXHIP9I1WCJH" hidden="1">#REF!</definedName>
    <definedName name="BExCSEQEKP7JWR15GR67B2AK07A5" localSheetId="16" hidden="1">#REF!</definedName>
    <definedName name="BExCSEQEKP7JWR15GR67B2AK07A5" hidden="1">#REF!</definedName>
    <definedName name="BExCSL10MEK4XHAEJP0P2BP56JCC" localSheetId="16" hidden="1">Analysis Report All #REF!</definedName>
    <definedName name="BExCSL10MEK4XHAEJP0P2BP56JCC" hidden="1">Analysis Report All #REF!</definedName>
    <definedName name="BExCSOXAB6OYNRVFHDV0D67IAMVA" hidden="1">#N/A</definedName>
    <definedName name="BExCSWKIVG3U1VW3I5S25I2BYB8V" localSheetId="16" hidden="1">Trade Working #REF!</definedName>
    <definedName name="BExCSWKIVG3U1VW3I5S25I2BYB8V" hidden="1">Trade Working #REF!</definedName>
    <definedName name="BExCTLAJW939DZC240OYMCX0AOW6" localSheetId="16" hidden="1">Group Balance #REF!</definedName>
    <definedName name="BExCTLAJW939DZC240OYMCX0AOW6" hidden="1">Group Balance #REF!</definedName>
    <definedName name="BExCTS6QKT979I56CGJAHKVKE4VH" localSheetId="16" hidden="1">Analysis Report All #REF!</definedName>
    <definedName name="BExCTS6QKT979I56CGJAHKVKE4VH" hidden="1">Analysis Report All #REF!</definedName>
    <definedName name="BExCTUA8ACJVKWLQQQ788YWCB01A" localSheetId="16" hidden="1">Group Operating Profit-#REF!</definedName>
    <definedName name="BExCTUA8ACJVKWLQQQ788YWCB01A" hidden="1">Group Operating Profit-#REF!</definedName>
    <definedName name="BExCTV6L9LAFNN0X1T0H37HF23F9" localSheetId="16" hidden="1">#REF!</definedName>
    <definedName name="BExCTV6L9LAFNN0X1T0H37HF23F9" hidden="1">#REF!</definedName>
    <definedName name="BExCTW8G3VCZ55S09HTUGXKB1P2M" localSheetId="16" hidden="1">#REF!</definedName>
    <definedName name="BExCTW8G3VCZ55S09HTUGXKB1P2M" hidden="1">#REF!</definedName>
    <definedName name="BExCTXKY8X3EOL3H9G3DLI1B2WIC" localSheetId="16" hidden="1">Analysis Report All #REF!</definedName>
    <definedName name="BExCTXKY8X3EOL3H9G3DLI1B2WIC" hidden="1">Analysis Report All #REF!</definedName>
    <definedName name="BExCU2834920JBHSPCRC4UF80OLL" localSheetId="16" hidden="1">#REF!</definedName>
    <definedName name="BExCU2834920JBHSPCRC4UF80OLL" hidden="1">#REF!</definedName>
    <definedName name="BExCU5IX8V4L0914OFI01L7LGI44" localSheetId="16" hidden="1">Group Net #REF!</definedName>
    <definedName name="BExCU5IX8V4L0914OFI01L7LGI44" hidden="1">Group Net #REF!</definedName>
    <definedName name="BExCU94FLQRG3VSHWB092J13ULSA" localSheetId="16" hidden="1">Analysis Report All #REF!</definedName>
    <definedName name="BExCU94FLQRG3VSHWB092J13ULSA" hidden="1">Analysis Report All #REF!</definedName>
    <definedName name="BExCUEII6B5PI6G5VOQAWLVMQOE8" localSheetId="16" hidden="1">Analysis Report All Items #REF!</definedName>
    <definedName name="BExCUEII6B5PI6G5VOQAWLVMQOE8" hidden="1">Analysis Report All Items #REF!</definedName>
    <definedName name="BExCUF411KX3MBHC8ICARHJJTLD2" localSheetId="16" hidden="1">Gross Profit #REF!</definedName>
    <definedName name="BExCUF411KX3MBHC8ICARHJJTLD2" hidden="1">Gross Profit #REF!</definedName>
    <definedName name="BExCUH7LXWRH25KSO6383UQ78VER" localSheetId="16" hidden="1">Balance #REF!</definedName>
    <definedName name="BExCUH7LXWRH25KSO6383UQ78VER" hidden="1">Balance #REF!</definedName>
    <definedName name="BExCUNNN3V277UH8B2JKAEHAEOD4" localSheetId="16" hidden="1">Operating #REF!</definedName>
    <definedName name="BExCUNNN3V277UH8B2JKAEHAEOD4" hidden="1">Operating #REF!</definedName>
    <definedName name="BExCUSG3KG0F4Q3HSVB17VD07020" localSheetId="16" hidden="1">Personnel in #REF!</definedName>
    <definedName name="BExCUSG3KG0F4Q3HSVB17VD07020" hidden="1">Personnel in #REF!</definedName>
    <definedName name="BExCV1LALYG48T0ZW3GNSZEMGVCS" localSheetId="16" hidden="1">#REF!</definedName>
    <definedName name="BExCV1LALYG48T0ZW3GNSZEMGVCS" hidden="1">#REF!</definedName>
    <definedName name="BExCV3JH4JF3OQ9OEFZIDMSJDBZO" localSheetId="16" hidden="1">Operating #REF!</definedName>
    <definedName name="BExCV3JH4JF3OQ9OEFZIDMSJDBZO" hidden="1">Operating #REF!</definedName>
    <definedName name="BExCV5SC0IACZA0TM9CRNCU506YU" hidden="1">#N/A</definedName>
    <definedName name="BExCVBHCCQL71K2ASA1WK0UQ681J" localSheetId="16" hidden="1">Analysis Report All #REF!</definedName>
    <definedName name="BExCVBHCCQL71K2ASA1WK0UQ681J" hidden="1">Analysis Report All #REF!</definedName>
    <definedName name="BExCVHH4V61RB9YD0YFBUAC46KAS" localSheetId="16" hidden="1">Analysis Report All #REF!</definedName>
    <definedName name="BExCVHH4V61RB9YD0YFBUAC46KAS" hidden="1">Analysis Report All #REF!</definedName>
    <definedName name="BExCVI86R31A2IOZIEBY1FJLVILD" localSheetId="16" hidden="1">#REF!</definedName>
    <definedName name="BExCVI86R31A2IOZIEBY1FJLVILD" hidden="1">#REF!</definedName>
    <definedName name="BExCVM9RTNA7SCGS6COUC1TBIVQW" hidden="1">#N/A</definedName>
    <definedName name="BExCVMQ10L3H2G5H76CMVAUKQGAM" hidden="1">#N/A</definedName>
    <definedName name="BExCW13R0GWJYGXZBNCPAHQN4NR2" localSheetId="16" hidden="1">#REF!</definedName>
    <definedName name="BExCW13R0GWJYGXZBNCPAHQN4NR2" hidden="1">#REF!</definedName>
    <definedName name="BExCW1PBXZQ3PG9SULQJE01XV1UX" hidden="1">#REF!</definedName>
    <definedName name="BExCWDJMUQCM22B9DROURCBUUBNX" localSheetId="16" hidden="1">Operating #REF!</definedName>
    <definedName name="BExCWDJMUQCM22B9DROURCBUUBNX" hidden="1">Operating #REF!</definedName>
    <definedName name="BExCWELB2UL9NQE5GVFNP5SKB4Q9" localSheetId="16" hidden="1">Analysis Report All #REF!</definedName>
    <definedName name="BExCWELB2UL9NQE5GVFNP5SKB4Q9" hidden="1">Analysis Report All #REF!</definedName>
    <definedName name="BExCWGE1XC96UMZHW2D3CQQX8DOK" localSheetId="16" hidden="1">#REF!</definedName>
    <definedName name="BExCWGE1XC96UMZHW2D3CQQX8DOK" hidden="1">#REF!</definedName>
    <definedName name="BExCWNFJ1BUOX8MCJGCQMVQ8DVIP" localSheetId="16" hidden="1">#REF!</definedName>
    <definedName name="BExCWNFJ1BUOX8MCJGCQMVQ8DVIP" hidden="1">#REF!</definedName>
    <definedName name="BExCWQ4RFTRNZDE1SSFBLK59YLXP" hidden="1">#N/A</definedName>
    <definedName name="BExCWSTWA1PD30B7UX1XM7ZEDTF7" hidden="1">#N/A</definedName>
    <definedName name="BExCWWVHY5QQUCWH9ENORJMQLXWH" localSheetId="16" hidden="1">Net #REF!</definedName>
    <definedName name="BExCWWVHY5QQUCWH9ENORJMQLXWH" hidden="1">Net #REF!</definedName>
    <definedName name="BExCWXX4HW6SZFL40K1LGHTGTWXU" localSheetId="16" hidden="1">#REF!</definedName>
    <definedName name="BExCWXX4HW6SZFL40K1LGHTGTWXU" hidden="1">#REF!</definedName>
    <definedName name="BExCX3X451T70LZ1VF95L7W4Y4TM" localSheetId="16" hidden="1">#REF!</definedName>
    <definedName name="BExCX3X451T70LZ1VF95L7W4Y4TM" hidden="1">#REF!</definedName>
    <definedName name="BExCXBUYSRJM5CQQFSC1FZRHZ84E" localSheetId="16" hidden="1">Analysis Report All #REF!</definedName>
    <definedName name="BExCXBUYSRJM5CQQFSC1FZRHZ84E" hidden="1">Analysis Report All #REF!</definedName>
    <definedName name="BExCXCLU4NH7ZZ20ASZ1UMYO1REB" localSheetId="16" hidden="1">Analysis Report All #REF!</definedName>
    <definedName name="BExCXCLU4NH7ZZ20ASZ1UMYO1REB" hidden="1">Analysis Report All #REF!</definedName>
    <definedName name="BExCXIGBDZSPDLIN91GWHOCZONOI" localSheetId="16" hidden="1">Analysis Report All #REF!</definedName>
    <definedName name="BExCXIGBDZSPDLIN91GWHOCZONOI" hidden="1">Analysis Report All #REF!</definedName>
    <definedName name="BExCXJCOZN1LLDRGP4G8M94UBYDX" localSheetId="16" hidden="1">#REF!</definedName>
    <definedName name="BExCXJCOZN1LLDRGP4G8M94UBYDX" hidden="1">#REF!</definedName>
    <definedName name="BExCXXL49FCCVV0OIE1JH0H7IWI3" hidden="1">#N/A</definedName>
    <definedName name="BExCY2DQO9VLA77Q7EG3T0XNXX4F" localSheetId="16" hidden="1">#REF!</definedName>
    <definedName name="BExCY2DQO9VLA77Q7EG3T0XNXX4F" hidden="1">#REF!</definedName>
    <definedName name="BExCYJRJU3J76ELJ300SH5AQOU1A" hidden="1">#REF!</definedName>
    <definedName name="BExCYPRC5HJE6N2XQTHCT6NXGP8N" hidden="1">#REF!</definedName>
    <definedName name="BExCYTI5CAY2HLQ301NKMTL7KU67" hidden="1">#REF!</definedName>
    <definedName name="BExCZ4QTLUUL3NR5G7SRELNFUXNF" localSheetId="16" hidden="1">Operating #REF!</definedName>
    <definedName name="BExCZ4QTLUUL3NR5G7SRELNFUXNF" hidden="1">Operating #REF!</definedName>
    <definedName name="BExCZFZCXMLY5DWESYJ9NGTJYQ8M" localSheetId="16" hidden="1">#REF!</definedName>
    <definedName name="BExCZFZCXMLY5DWESYJ9NGTJYQ8M" hidden="1">#REF!</definedName>
    <definedName name="BExCZQBPKL3TLZWE1L7TW2SX4H0W" hidden="1">#N/A</definedName>
    <definedName name="BExCZQRS7PJ18ZX7CQS4GWPSZN7J" localSheetId="16" hidden="1">Operating #REF!</definedName>
    <definedName name="BExCZQRS7PJ18ZX7CQS4GWPSZN7J" hidden="1">Operating #REF!</definedName>
    <definedName name="BExCZRYYBPTM14OQGWV0ZJB4HK47" localSheetId="16" hidden="1">#REF!</definedName>
    <definedName name="BExCZRYYBPTM14OQGWV0ZJB4HK47" hidden="1">#REF!</definedName>
    <definedName name="BExCZX2CONOC2760H2OKAMWKGXCD" localSheetId="16" hidden="1">Operating #REF!</definedName>
    <definedName name="BExCZX2CONOC2760H2OKAMWKGXCD" hidden="1">Operating #REF!</definedName>
    <definedName name="BExCZZM0SDNRX6EO4N88GN8CW5LE" localSheetId="16" hidden="1">#REF!</definedName>
    <definedName name="BExCZZM0SDNRX6EO4N88GN8CW5LE" hidden="1">#REF!</definedName>
    <definedName name="BExD00293YCDPCYEJ5QK2YJKZZZ5" localSheetId="16" hidden="1">Net #REF!</definedName>
    <definedName name="BExD00293YCDPCYEJ5QK2YJKZZZ5" hidden="1">Net #REF!</definedName>
    <definedName name="BExD049AYI9ALRVM9GMBDWY64HNU" localSheetId="16" hidden="1">Group #REF!</definedName>
    <definedName name="BExD049AYI9ALRVM9GMBDWY64HNU" hidden="1">Group #REF!</definedName>
    <definedName name="BExD07PCZLZP1HQT03ZDRWA73FNA" localSheetId="16" hidden="1">Analysis Report All #REF!</definedName>
    <definedName name="BExD07PCZLZP1HQT03ZDRWA73FNA" hidden="1">Analysis Report All #REF!</definedName>
    <definedName name="BExD0L6V2IGPBPXUY0BVMPHHD597" localSheetId="16" hidden="1">Balance #REF!</definedName>
    <definedName name="BExD0L6V2IGPBPXUY0BVMPHHD597" hidden="1">Balance #REF!</definedName>
    <definedName name="BExD0M38BZW47377OOFVNH7R58BK" localSheetId="16" hidden="1">Balance #REF!</definedName>
    <definedName name="BExD0M38BZW47377OOFVNH7R58BK" hidden="1">Balance #REF!</definedName>
    <definedName name="BExD0RMWSB4TRECEHTH6NN4K9DFZ" localSheetId="16" hidden="1">#REF!</definedName>
    <definedName name="BExD0RMWSB4TRECEHTH6NN4K9DFZ" hidden="1">#REF!</definedName>
    <definedName name="BExD11DHST001W26KJ5DMU6AWZZ6" localSheetId="16" hidden="1">Analysis Report All #REF!</definedName>
    <definedName name="BExD11DHST001W26KJ5DMU6AWZZ6" hidden="1">Analysis Report All #REF!</definedName>
    <definedName name="BExD15KJ2VJJIIDEJTWO5Y2J66C2" localSheetId="16" hidden="1">Analysis Report All #REF!</definedName>
    <definedName name="BExD15KJ2VJJIIDEJTWO5Y2J66C2" hidden="1">Analysis Report All #REF!</definedName>
    <definedName name="BExD1I5OQLAQFFOOONONSDOR86Y8" localSheetId="16" hidden="1">Analysis Report All #REF!</definedName>
    <definedName name="BExD1I5OQLAQFFOOONONSDOR86Y8" hidden="1">Analysis Report All #REF!</definedName>
    <definedName name="BExD1OR3TNC80LADOD7713NKV96K" localSheetId="16" hidden="1">#REF!</definedName>
    <definedName name="BExD1OR3TNC80LADOD7713NKV96K" hidden="1">#REF!</definedName>
    <definedName name="BExD1W3BWIVDUVENZCFRTZGYP6U4" localSheetId="16" hidden="1">Net Sales #REF!</definedName>
    <definedName name="BExD1W3BWIVDUVENZCFRTZGYP6U4" hidden="1">Net Sales #REF!</definedName>
    <definedName name="BExD1ZE2Z7H0JT3CKS39M8T5POC4" localSheetId="16" hidden="1">#REF!</definedName>
    <definedName name="BExD1ZE2Z7H0JT3CKS39M8T5POC4" hidden="1">#REF!</definedName>
    <definedName name="BExD2A0Z3ISSYA6QVA9Y0XWAIH0J" localSheetId="16" hidden="1">Check Closing #REF!</definedName>
    <definedName name="BExD2A0Z3ISSYA6QVA9Y0XWAIH0J" hidden="1">Check Closing #REF!</definedName>
    <definedName name="BExD2HTPC7IWBAU6OSQ67MQA8BYZ" localSheetId="16" hidden="1">#REF!</definedName>
    <definedName name="BExD2HTPC7IWBAU6OSQ67MQA8BYZ" hidden="1">#REF!</definedName>
    <definedName name="BExD2ND7B1UTO4JF5GJTQHDHAFAB" localSheetId="16" hidden="1">#REF!</definedName>
    <definedName name="BExD2ND7B1UTO4JF5GJTQHDHAFAB" hidden="1">#REF!</definedName>
    <definedName name="BExD2NTATR2TY11F9U2KCOH5RCFS" hidden="1">#REF!</definedName>
    <definedName name="BExD2QNVX6R9QUM4H3B2GBJVGCV4" hidden="1">#REF!</definedName>
    <definedName name="BExD2QYOKGG7FICLIOLWRZHL1CUT" hidden="1">#N/A</definedName>
    <definedName name="BExD2X3T7JX2Q1635WRQURZJHH9G" localSheetId="16" hidden="1">Analysis Report All #REF!</definedName>
    <definedName name="BExD2X3T7JX2Q1635WRQURZJHH9G" hidden="1">Analysis Report All #REF!</definedName>
    <definedName name="BExD35NEYYBF8ZDS0U7AJG8E62IE" localSheetId="16" hidden="1">Trade Working #REF!</definedName>
    <definedName name="BExD35NEYYBF8ZDS0U7AJG8E62IE" hidden="1">Trade Working #REF!</definedName>
    <definedName name="BExD3A588E939V61P1XEW0FI5Q0S" localSheetId="16" hidden="1">#REF!</definedName>
    <definedName name="BExD3A588E939V61P1XEW0FI5Q0S" hidden="1">#REF!</definedName>
    <definedName name="BExD3CJJDKVR9M18XI3WDZH80WL6" localSheetId="16" hidden="1">#REF!</definedName>
    <definedName name="BExD3CJJDKVR9M18XI3WDZH80WL6" hidden="1">#REF!</definedName>
    <definedName name="BExD3DAG48WJNILXVSCJS916492C" hidden="1">#REF!</definedName>
    <definedName name="BExD3ESD9WYJIB3TRDPJ1CKXRAVL" hidden="1">#REF!</definedName>
    <definedName name="BExD3GFTEB4KWDYF50N2UBJA3AXB" localSheetId="16" hidden="1">Balance #REF!</definedName>
    <definedName name="BExD3GFTEB4KWDYF50N2UBJA3AXB" hidden="1">Balance #REF!</definedName>
    <definedName name="BExD3IJ5IT335SOSNV9L85WKAOSI" localSheetId="16" hidden="1">#REF!</definedName>
    <definedName name="BExD3IJ5IT335SOSNV9L85WKAOSI" hidden="1">#REF!</definedName>
    <definedName name="BExD3IOOW1I63WANF6DBM1IH0AY8" localSheetId="16" hidden="1">Analysis Report All #REF!</definedName>
    <definedName name="BExD3IOOW1I63WANF6DBM1IH0AY8" hidden="1">Analysis Report All #REF!</definedName>
    <definedName name="BExD3QH5QPH55UDGLA7ERSIUFLIP" localSheetId="16" hidden="1">Personnel in #REF!</definedName>
    <definedName name="BExD3QH5QPH55UDGLA7ERSIUFLIP" hidden="1">Personnel in #REF!</definedName>
    <definedName name="BExD3QXA2UQ2W4N7NYLUEOG40BZB" localSheetId="16" hidden="1">#REF!</definedName>
    <definedName name="BExD3QXA2UQ2W4N7NYLUEOG40BZB" hidden="1">#REF!</definedName>
    <definedName name="BExD3SVHK0202NC1NN31KV2LRHXS" localSheetId="16" hidden="1">Analysis Report All #REF!</definedName>
    <definedName name="BExD3SVHK0202NC1NN31KV2LRHXS" hidden="1">Analysis Report All #REF!</definedName>
    <definedName name="BExD3TBRVWP58UEKAYS808TMJSGL" localSheetId="16" hidden="1">Analysis Report All #REF!</definedName>
    <definedName name="BExD3TBRVWP58UEKAYS808TMJSGL" hidden="1">Analysis Report All #REF!</definedName>
    <definedName name="BExD3W0OQGNP6NGPWYQGVUDCU799" localSheetId="16" hidden="1">Group #REF!</definedName>
    <definedName name="BExD3W0OQGNP6NGPWYQGVUDCU799" hidden="1">Group #REF!</definedName>
    <definedName name="BExD4BR9HJ3MWWZ5KLVZWX9FJAUS" localSheetId="16" hidden="1">#REF!</definedName>
    <definedName name="BExD4BR9HJ3MWWZ5KLVZWX9FJAUS" hidden="1">#REF!</definedName>
    <definedName name="BExD4VDVKWS8YHGAF5HZMVK646LS" localSheetId="16" hidden="1">Analysis Report All #REF!</definedName>
    <definedName name="BExD4VDVKWS8YHGAF5HZMVK646LS" hidden="1">Analysis Report All #REF!</definedName>
    <definedName name="BExD50MT3M6XZLNUP9JL93EG6D9R" localSheetId="16" hidden="1">#REF!</definedName>
    <definedName name="BExD50MT3M6XZLNUP9JL93EG6D9R" hidden="1">#REF!</definedName>
    <definedName name="BExD55FA8QHJAT9MJUFHJSGMU2YR" hidden="1">#N/A</definedName>
    <definedName name="BExD59H09AJ4H9YWSNGMQP77MJT6" localSheetId="16" hidden="1">Operating #REF!</definedName>
    <definedName name="BExD59H09AJ4H9YWSNGMQP77MJT6" hidden="1">Operating #REF!</definedName>
    <definedName name="BExD5B49Z7ARKP8JB5NCD6DZJPU3" localSheetId="16" hidden="1">#REF!</definedName>
    <definedName name="BExD5B49Z7ARKP8JB5NCD6DZJPU3" hidden="1">#REF!</definedName>
    <definedName name="BExD5C0MDBLP0VU9TGXA3QUH6MHO" localSheetId="16" hidden="1">Group Operating #REF!</definedName>
    <definedName name="BExD5C0MDBLP0VU9TGXA3QUH6MHO" hidden="1">Group Operating #REF!</definedName>
    <definedName name="BExD5EV7KDSVF1CJT38M4IBPFLPY" localSheetId="16" hidden="1">#REF!</definedName>
    <definedName name="BExD5EV7KDSVF1CJT38M4IBPFLPY" hidden="1">#REF!</definedName>
    <definedName name="BExD5FRLRSLFEC0N0GL3H54W6OCX" localSheetId="16" hidden="1">Analysis Report All #REF!</definedName>
    <definedName name="BExD5FRLRSLFEC0N0GL3H54W6OCX" hidden="1">Analysis Report All #REF!</definedName>
    <definedName name="BExD5MIGFYDBAQ9TNN5R0EKF2N3V" localSheetId="16" hidden="1">Trade Working #REF!</definedName>
    <definedName name="BExD5MIGFYDBAQ9TNN5R0EKF2N3V" hidden="1">Trade Working #REF!</definedName>
    <definedName name="BExD5NEM42HGTPTI94EMB5BW2HDA" localSheetId="16" hidden="1">List of Journal #REF!</definedName>
    <definedName name="BExD5NEM42HGTPTI94EMB5BW2HDA" hidden="1">List of Journal #REF!</definedName>
    <definedName name="BExD5VSQTVK38SHRB8Y812TC23Y4" localSheetId="16" hidden="1">#REF!</definedName>
    <definedName name="BExD5VSQTVK38SHRB8Y812TC23Y4" hidden="1">#REF!</definedName>
    <definedName name="BExD5Y72LW2E9FEUI44GCN0WWX6R" localSheetId="16" hidden="1">#REF!</definedName>
    <definedName name="BExD5Y72LW2E9FEUI44GCN0WWX6R" hidden="1">#REF!</definedName>
    <definedName name="BExD67XSUU44LVN0OIEMTPTGLUAQ" localSheetId="16" hidden="1">Personnel in #REF!</definedName>
    <definedName name="BExD67XSUU44LVN0OIEMTPTGLUAQ" hidden="1">Personnel in #REF!</definedName>
    <definedName name="BExD6CVRWP8XXJIXIBS5FXWZC6ST" localSheetId="16" hidden="1">Order #REF!</definedName>
    <definedName name="BExD6CVRWP8XXJIXIBS5FXWZC6ST" hidden="1">Order #REF!</definedName>
    <definedName name="BExD6ETZ7G405EATA8INWDLWGB7K" localSheetId="16" hidden="1">Analysis Report All #REF!</definedName>
    <definedName name="BExD6ETZ7G405EATA8INWDLWGB7K" hidden="1">Analysis Report All #REF!</definedName>
    <definedName name="BExD6H2TE0WWAUIWVSSCLPZ6B88N" localSheetId="16" hidden="1">#REF!</definedName>
    <definedName name="BExD6H2TE0WWAUIWVSSCLPZ6B88N" hidden="1">#REF!</definedName>
    <definedName name="BExD6IKQPGDJ5APU79KFYR1PG334" localSheetId="16" hidden="1">Net Sales #REF!</definedName>
    <definedName name="BExD6IKQPGDJ5APU79KFYR1PG334" hidden="1">Net Sales #REF!</definedName>
    <definedName name="BExD6NIVHH7GJ5K9TIGHY8Y1RIO7" localSheetId="16" hidden="1">Analysis Report All #REF!</definedName>
    <definedName name="BExD6NIVHH7GJ5K9TIGHY8Y1RIO7" hidden="1">Analysis Report All #REF!</definedName>
    <definedName name="BExD6PGX3K5FKI7WYT0J6TN6094R" localSheetId="16" hidden="1">Group Operating #REF!</definedName>
    <definedName name="BExD6PGX3K5FKI7WYT0J6TN6094R" hidden="1">Group Operating #REF!</definedName>
    <definedName name="BExD6PRR1ZFF81G9P1BB3ERYXACM" localSheetId="16" hidden="1">#REF!</definedName>
    <definedName name="BExD6PRR1ZFF81G9P1BB3ERYXACM" hidden="1">#REF!</definedName>
    <definedName name="BExD6SMALXXWCPYHUZNL87LEMWLC" localSheetId="16" hidden="1">Operating #REF!</definedName>
    <definedName name="BExD6SMALXXWCPYHUZNL87LEMWLC" hidden="1">Operating #REF!</definedName>
    <definedName name="BExD70K4KWNQD70317PRHPKXGBR4" localSheetId="16" hidden="1">Trade Working #REF!</definedName>
    <definedName name="BExD70K4KWNQD70317PRHPKXGBR4" hidden="1">Trade Working #REF!</definedName>
    <definedName name="BExD71LTOE015TV5RSAHM8NT8GVW" localSheetId="16" hidden="1">#REF!</definedName>
    <definedName name="BExD71LTOE015TV5RSAHM8NT8GVW" hidden="1">#REF!</definedName>
    <definedName name="BExD7H6WD5X9XT1P8VDHO5YQ97MX" localSheetId="16" hidden="1">Order #REF!</definedName>
    <definedName name="BExD7H6WD5X9XT1P8VDHO5YQ97MX" hidden="1">Order #REF!</definedName>
    <definedName name="BExD7KSDKNDNH95NDT3S7GM3MUU2" localSheetId="16" hidden="1">#REF!</definedName>
    <definedName name="BExD7KSDKNDNH95NDT3S7GM3MUU2" hidden="1">#REF!</definedName>
    <definedName name="BExD7R2Y0BFUYBVVPID376KWTES4" localSheetId="16" hidden="1">#REF!</definedName>
    <definedName name="BExD7R2Y0BFUYBVVPID376KWTES4" hidden="1">#REF!</definedName>
    <definedName name="BExD7VFHCGTXGX90DFK264ULJF5V" hidden="1">#N/A</definedName>
    <definedName name="BExD7X88A5R69QC2O2EGYRRFPEG3" hidden="1">#REF!</definedName>
    <definedName name="BExD8380PDZX5RVO3Z78E1CQBSRU" hidden="1">#REF!</definedName>
    <definedName name="BExD885YX6234SAXKOM3CB1A0JHP" localSheetId="16" hidden="1">Analysis Report All #REF!</definedName>
    <definedName name="BExD885YX6234SAXKOM3CB1A0JHP" hidden="1">Analysis Report All #REF!</definedName>
    <definedName name="BExD8D3WL3RM64NBS2HWFITQWL4D" localSheetId="16" hidden="1">#REF!</definedName>
    <definedName name="BExD8D3WL3RM64NBS2HWFITQWL4D" hidden="1">#REF!</definedName>
    <definedName name="BExD8ELZDILRVDS35HV0C66PICGV" localSheetId="16" hidden="1">#REF!</definedName>
    <definedName name="BExD8ELZDILRVDS35HV0C66PICGV" hidden="1">#REF!</definedName>
    <definedName name="BExD8FCWE7O9B30Q39ABT3319UR9" localSheetId="16" hidden="1">Trade Working #REF!</definedName>
    <definedName name="BExD8FCWE7O9B30Q39ABT3319UR9" hidden="1">Trade Working #REF!</definedName>
    <definedName name="BExD8J96DG5HPESQU2KLS7UGK2AI" localSheetId="16" hidden="1">Order #REF!</definedName>
    <definedName name="BExD8J96DG5HPESQU2KLS7UGK2AI" hidden="1">Order #REF!</definedName>
    <definedName name="BExD8L1VTL1CK8HDDZSHGDDRP43R" localSheetId="16" hidden="1">#REF!</definedName>
    <definedName name="BExD8L1VTL1CK8HDDZSHGDDRP43R" hidden="1">#REF!</definedName>
    <definedName name="BExD8M3QPSA1W1ESYVNEFGOM72ZS" localSheetId="16" hidden="1">Trade Working #REF!</definedName>
    <definedName name="BExD8M3QPSA1W1ESYVNEFGOM72ZS" hidden="1">Trade Working #REF!</definedName>
    <definedName name="BExD8SZS34FSCSP5BT5PFIUSA93L" localSheetId="16" hidden="1">#REF!</definedName>
    <definedName name="BExD8SZS34FSCSP5BT5PFIUSA93L" hidden="1">#REF!</definedName>
    <definedName name="BExD93C1R6LC0631ECHVFYH0R0PD" localSheetId="16" hidden="1">#REF!</definedName>
    <definedName name="BExD93C1R6LC0631ECHVFYH0R0PD" hidden="1">#REF!</definedName>
    <definedName name="BExD9IROGCEO1LF35FZLFYEHWYMG" localSheetId="16" hidden="1">Operating #REF!</definedName>
    <definedName name="BExD9IROGCEO1LF35FZLFYEHWYMG" hidden="1">Operating #REF!</definedName>
    <definedName name="BExD9IX5679Y9V0NIBIQZLHM8Q5B" localSheetId="16" hidden="1">Group Operating #REF!</definedName>
    <definedName name="BExD9IX5679Y9V0NIBIQZLHM8Q5B" hidden="1">Group Operating #REF!</definedName>
    <definedName name="BExD9L0ID3VSOU609GKWYTA5BFMA" localSheetId="16" hidden="1">#REF!</definedName>
    <definedName name="BExD9L0ID3VSOU609GKWYTA5BFMA" hidden="1">#REF!</definedName>
    <definedName name="BExD9L0IKD25RXDCW81HP9YKF7M2" localSheetId="16" hidden="1">Trade Working #REF!</definedName>
    <definedName name="BExD9L0IKD25RXDCW81HP9YKF7M2" hidden="1">Trade Working #REF!</definedName>
    <definedName name="BExD9M7SEMG0JK2FUTTZXWIEBTKB" localSheetId="16" hidden="1">#REF!</definedName>
    <definedName name="BExD9M7SEMG0JK2FUTTZXWIEBTKB" hidden="1">#REF!</definedName>
    <definedName name="BExD9MNYBYB1AICQL5165G472IE2" localSheetId="16" hidden="1">#REF!</definedName>
    <definedName name="BExD9MNYBYB1AICQL5165G472IE2" hidden="1">#REF!</definedName>
    <definedName name="BExD9PNSYT7GASEGUVL48MUQ02WO" hidden="1">#REF!</definedName>
    <definedName name="BExD9V7DPXQ6U241PASLB88PTD3T" hidden="1">#REF!</definedName>
    <definedName name="BExD9XB0XQJL54P50WHRMY282WDC" localSheetId="16" hidden="1">Analysis Report All #REF!</definedName>
    <definedName name="BExD9XB0XQJL54P50WHRMY282WDC" hidden="1">Analysis Report All #REF!</definedName>
    <definedName name="BExDA0LLIY9VVPNNQET503UCWDGE" localSheetId="16" hidden="1">#REF!</definedName>
    <definedName name="BExDA0LLIY9VVPNNQET503UCWDGE" hidden="1">#REF!</definedName>
    <definedName name="BExDA6LD9061UULVKUUI4QP8SK13" localSheetId="16" hidden="1">#REF!</definedName>
    <definedName name="BExDA6LD9061UULVKUUI4QP8SK13" hidden="1">#REF!</definedName>
    <definedName name="BExDA7N7PMNXCHCPFATPIGLLKUJG" hidden="1">#REF!</definedName>
    <definedName name="BExDAEOO40I18N65AQQ36IAAOU2Y" localSheetId="16" hidden="1">Analysis Report All #REF!</definedName>
    <definedName name="BExDAEOO40I18N65AQQ36IAAOU2Y" hidden="1">Analysis Report All #REF!</definedName>
    <definedName name="BExDAIQG8BDQYJYUIJN9MBGZ7SRL" localSheetId="16" hidden="1">#REF!</definedName>
    <definedName name="BExDAIQG8BDQYJYUIJN9MBGZ7SRL" hidden="1">#REF!</definedName>
    <definedName name="BExDAR4JQLGFO9S3C6FGPWQMTV4F" localSheetId="16" hidden="1">Analysis Report All #REF!</definedName>
    <definedName name="BExDAR4JQLGFO9S3C6FGPWQMTV4F" hidden="1">Analysis Report All #REF!</definedName>
    <definedName name="BExDAS0X3X4PIMUAQMP6E6LR7ZY8" localSheetId="16" hidden="1">Check Closing #REF!</definedName>
    <definedName name="BExDAS0X3X4PIMUAQMP6E6LR7ZY8" hidden="1">Check Closing #REF!</definedName>
    <definedName name="BExDAT2LC1CQ6KNI2EL0VK7X12JE" localSheetId="16" hidden="1">Analysis Report All #REF!</definedName>
    <definedName name="BExDAT2LC1CQ6KNI2EL0VK7X12JE" hidden="1">Analysis Report All #REF!</definedName>
    <definedName name="BExDAYBHU9ADLXI8VRC7F608RVGM" localSheetId="16" hidden="1">#REF!</definedName>
    <definedName name="BExDAYBHU9ADLXI8VRC7F608RVGM" hidden="1">#REF!</definedName>
    <definedName name="BExDBAGDDJ8LKQ1OE6W5P1XG7PDH" localSheetId="16" hidden="1">Analysis Report All #REF!</definedName>
    <definedName name="BExDBAGDDJ8LKQ1OE6W5P1XG7PDH" hidden="1">Analysis Report All #REF!</definedName>
    <definedName name="BExDBK1NW1ILI4HW2JWRXDTPLYRX" localSheetId="16" hidden="1">Balance #REF!</definedName>
    <definedName name="BExDBK1NW1ILI4HW2JWRXDTPLYRX" hidden="1">Balance #REF!</definedName>
    <definedName name="BExDCP3UZ3C2O4C1F7KMU0Z9U32N" localSheetId="16" hidden="1">#REF!</definedName>
    <definedName name="BExDCP3UZ3C2O4C1F7KMU0Z9U32N" hidden="1">#REF!</definedName>
    <definedName name="BExENRJDW4OM6NCUIM64HIRHAQBX" localSheetId="16" hidden="1">#REF!</definedName>
    <definedName name="BExENRJDW4OM6NCUIM64HIRHAQBX" hidden="1">#REF!</definedName>
    <definedName name="BExEOF7T2SZDV1VMULX8CIQMK7E0" hidden="1">#N/A</definedName>
    <definedName name="BExEOH0JKHR2WG9HARERAOULNAAU" hidden="1">#N/A</definedName>
    <definedName name="BExEOHWWAK6YA1B2CG2MRLWWZK1N" hidden="1">#REF!</definedName>
    <definedName name="BExEPK4I9JCCMVG6MCXVR8BWHO8S" localSheetId="16" hidden="1">Analysis Report All #REF!</definedName>
    <definedName name="BExEPK4I9JCCMVG6MCXVR8BWHO8S" hidden="1">Analysis Report All #REF!</definedName>
    <definedName name="BExEPP2LCQZ0WXGRHUKSFQ3NFSGP" localSheetId="16" hidden="1">List of Journal #REF!</definedName>
    <definedName name="BExEPP2LCQZ0WXGRHUKSFQ3NFSGP" hidden="1">List of Journal #REF!</definedName>
    <definedName name="BExEPPYXQ0KMRTSIF141JBUMIZ4F" localSheetId="16" hidden="1">#REF!</definedName>
    <definedName name="BExEPPYXQ0KMRTSIF141JBUMIZ4F" hidden="1">#REF!</definedName>
    <definedName name="BExEPUBBS0BJVHA6WQUXIQYN2AGY" localSheetId="16" hidden="1">#REF!</definedName>
    <definedName name="BExEPUBBS0BJVHA6WQUXIQYN2AGY" hidden="1">#REF!</definedName>
    <definedName name="BExEPYNVF94JYU61496EY32QHT78" localSheetId="16" hidden="1">Order #REF!</definedName>
    <definedName name="BExEPYNVF94JYU61496EY32QHT78" hidden="1">Order #REF!</definedName>
    <definedName name="BExEPYT6VDSMR8MU2341Q5GM2Y9V" localSheetId="16" hidden="1">#REF!</definedName>
    <definedName name="BExEPYT6VDSMR8MU2341Q5GM2Y9V" hidden="1">#REF!</definedName>
    <definedName name="BExEQ2ENYLMY8K1796XBB31CJHNN" localSheetId="16" hidden="1">#REF!</definedName>
    <definedName name="BExEQ2ENYLMY8K1796XBB31CJHNN" hidden="1">#REF!</definedName>
    <definedName name="BExEQ423D6CF8X8LDLIOVE7Z9O0U" localSheetId="16" hidden="1">Analysis Report All #REF!</definedName>
    <definedName name="BExEQ423D6CF8X8LDLIOVE7Z9O0U" hidden="1">Analysis Report All #REF!</definedName>
    <definedName name="BExEQ9WEQT8KFNG3ZR4A7EHUX6AN" localSheetId="16" hidden="1">#REF!</definedName>
    <definedName name="BExEQ9WEQT8KFNG3ZR4A7EHUX6AN" hidden="1">#REF!</definedName>
    <definedName name="BExEQANGV1SXRM4D67EF5JUNCH4L" localSheetId="16" hidden="1">Net #REF!</definedName>
    <definedName name="BExEQANGV1SXRM4D67EF5JUNCH4L" hidden="1">Net #REF!</definedName>
    <definedName name="BExEQCWA3HKY94KO20AC62J8EAGM" localSheetId="16" hidden="1">#REF!</definedName>
    <definedName name="BExEQCWA3HKY94KO20AC62J8EAGM" hidden="1">#REF!</definedName>
    <definedName name="BExEQDXZALJLD4OBF74IKZBR13SR" localSheetId="16" hidden="1">#REF!</definedName>
    <definedName name="BExEQDXZALJLD4OBF74IKZBR13SR" hidden="1">#REF!</definedName>
    <definedName name="BExEQMSDFNZG1KS73K57A89NF4M5" hidden="1">#REF!</definedName>
    <definedName name="BExEQTZAP8R69U31W4LKGTKKGKQE" hidden="1">#REF!</definedName>
    <definedName name="BExER0KODY1B1LW6OXFDSUBK23Z9" hidden="1">#REF!</definedName>
    <definedName name="BExER2O72H1F9WV6S1J04C15PXX7" hidden="1">#REF!</definedName>
    <definedName name="BExER2O7EUKA4335RW6YNRC041EJ" hidden="1">#N/A</definedName>
    <definedName name="BExERHCWDPLFR523ZAW3Q8NPN8LJ" localSheetId="16" hidden="1">Analysis Report All #REF!</definedName>
    <definedName name="BExERHCWDPLFR523ZAW3Q8NPN8LJ" hidden="1">Analysis Report All #REF!</definedName>
    <definedName name="BExERLJYIXKBNFCJ663I0ESWCQG8" localSheetId="16" hidden="1">Group Net #REF!</definedName>
    <definedName name="BExERLJYIXKBNFCJ663I0ESWCQG8" hidden="1">Group Net #REF!</definedName>
    <definedName name="BExERRUIKIOATPZ9U4HQ0V52RJAU" localSheetId="16" hidden="1">#REF!</definedName>
    <definedName name="BExERRUIKIOATPZ9U4HQ0V52RJAU" hidden="1">#REF!</definedName>
    <definedName name="BExERVQLULQIDYFTWVOVBRSZLXOR" localSheetId="16" hidden="1">Analysis Report All #REF!</definedName>
    <definedName name="BExERVQLULQIDYFTWVOVBRSZLXOR" hidden="1">Analysis Report All #REF!</definedName>
    <definedName name="BExERWCEBKQRYWRQLYJ4UCMMKTHG" localSheetId="16" hidden="1">#REF!</definedName>
    <definedName name="BExERWCEBKQRYWRQLYJ4UCMMKTHG" hidden="1">#REF!</definedName>
    <definedName name="BExERYFRFX6DA4Y22NLA0XGN5XNC" localSheetId="16" hidden="1">Analysis Report All #REF!</definedName>
    <definedName name="BExERYFRFX6DA4Y22NLA0XGN5XNC" hidden="1">Analysis Report All #REF!</definedName>
    <definedName name="BExES86GRSLS6PFRMG98YFRGJY8W" localSheetId="16" hidden="1">Operating #REF!</definedName>
    <definedName name="BExES86GRSLS6PFRMG98YFRGJY8W" hidden="1">Operating #REF!</definedName>
    <definedName name="BExESKGUMJERH3TERG7C0CS0628Y" localSheetId="16" hidden="1">#REF!</definedName>
    <definedName name="BExESKGUMJERH3TERG7C0CS0628Y" hidden="1">#REF!</definedName>
    <definedName name="BExESKGV06Z7KN1KEH64EIC220CH" localSheetId="16" hidden="1">Balance #REF!</definedName>
    <definedName name="BExESKGV06Z7KN1KEH64EIC220CH" hidden="1">Balance #REF!</definedName>
    <definedName name="BExESQB6G6E1OS15CWYLWXQ66BZI" hidden="1">#N/A</definedName>
    <definedName name="BExETAE2NKIOEIH9N229S34TJOLA" localSheetId="16" hidden="1">Analysis Report All #REF!</definedName>
    <definedName name="BExETAE2NKIOEIH9N229S34TJOLA" hidden="1">Analysis Report All #REF!</definedName>
    <definedName name="BExETAZOYT4CJIT8RRKC9F2HJG1D" localSheetId="16" hidden="1">#REF!</definedName>
    <definedName name="BExETAZOYT4CJIT8RRKC9F2HJG1D" hidden="1">#REF!</definedName>
    <definedName name="BExETF6QD5A9GEINE1KZRRC2LXWM" localSheetId="16" hidden="1">#REF!</definedName>
    <definedName name="BExETF6QD5A9GEINE1KZRRC2LXWM" hidden="1">#REF!</definedName>
    <definedName name="BExETR0YRMOR63E6DHLEHV9QVVON" hidden="1">#REF!</definedName>
    <definedName name="BExEU3WZ2QFW1MZG4LM16EIRXVE4" hidden="1">#REF!</definedName>
    <definedName name="BExEUASY64YXRL5BVSW0BYZ6XM5L" localSheetId="16" hidden="1">List of Journal #REF!</definedName>
    <definedName name="BExEUASY64YXRL5BVSW0BYZ6XM5L" hidden="1">List of Journal #REF!</definedName>
    <definedName name="BExEUXA5GD73LHC4003WH54A6FWY" localSheetId="16" hidden="1">Net #REF!</definedName>
    <definedName name="BExEUXA5GD73LHC4003WH54A6FWY" hidden="1">Net #REF!</definedName>
    <definedName name="BExEV7MD9LKEKF7KA2ZED9NYQSHA" localSheetId="16" hidden="1">Operating #REF!</definedName>
    <definedName name="BExEV7MD9LKEKF7KA2ZED9NYQSHA" hidden="1">Operating #REF!</definedName>
    <definedName name="BExEVET98G3FU6QBF9LHYWSAMV0O" localSheetId="16" hidden="1">#REF!</definedName>
    <definedName name="BExEVET98G3FU6QBF9LHYWSAMV0O" hidden="1">#REF!</definedName>
    <definedName name="BExEVG5XGGEPO1L2FU697BDVQBKA" localSheetId="16" hidden="1">Net #REF!</definedName>
    <definedName name="BExEVG5XGGEPO1L2FU697BDVQBKA" hidden="1">Net #REF!</definedName>
    <definedName name="BExEVNCUT0PDUYNJH7G6BSEWZOT2" localSheetId="16" hidden="1">#REF!</definedName>
    <definedName name="BExEVNCUT0PDUYNJH7G6BSEWZOT2" hidden="1">#REF!</definedName>
    <definedName name="BExEVOUTGGGLK1YZVQJJ3VKITR61" localSheetId="16" hidden="1">Analysis Report All #REF!</definedName>
    <definedName name="BExEVOUTGGGLK1YZVQJJ3VKITR61" hidden="1">Analysis Report All #REF!</definedName>
    <definedName name="BExEVPWIZQ988OHXDRS91KIKIT4Y" localSheetId="16" hidden="1">Group Operating #REF!</definedName>
    <definedName name="BExEVPWIZQ988OHXDRS91KIKIT4Y" hidden="1">Group Operating #REF!</definedName>
    <definedName name="BExEVUUHILQNMZYDT7CFANQM98AP" localSheetId="16" hidden="1">Operating #REF!</definedName>
    <definedName name="BExEVUUHILQNMZYDT7CFANQM98AP" hidden="1">Operating #REF!</definedName>
    <definedName name="BExEVVLIEVWYRF2UUC1H0H5QU1CP" localSheetId="16" hidden="1">#REF!</definedName>
    <definedName name="BExEVVLIEVWYRF2UUC1H0H5QU1CP" hidden="1">#REF!</definedName>
    <definedName name="BExEW68N17SMMTC02IJ19BDCWKJN" localSheetId="16" hidden="1">#REF!</definedName>
    <definedName name="BExEW68N17SMMTC02IJ19BDCWKJN" hidden="1">#REF!</definedName>
    <definedName name="BExEWAQGZMFHMGVF847BPZPD1XDB" localSheetId="16" hidden="1">Operating #REF!</definedName>
    <definedName name="BExEWAQGZMFHMGVF847BPZPD1XDB" hidden="1">Operating #REF!</definedName>
    <definedName name="BExEWFOFPYSGB5IN8OJL66OMTDMX" localSheetId="16" hidden="1">#REF!</definedName>
    <definedName name="BExEWFOFPYSGB5IN8OJL66OMTDMX" hidden="1">#REF!</definedName>
    <definedName name="BExEWFZ7779VR4AP0INBMZ0O7C21" localSheetId="16" hidden="1">#REF!</definedName>
    <definedName name="BExEWFZ7779VR4AP0INBMZ0O7C21" hidden="1">#REF!</definedName>
    <definedName name="BExEWFZ7VYA7AVO4X5R9SMQ9MWT8" hidden="1">#REF!</definedName>
    <definedName name="BExEWJ9W7UGKJ4OP0GN3H88XBRCM" hidden="1">#REF!</definedName>
    <definedName name="BExEWJ9WB1PIXA6Q5ZC2ZES9QDKH" localSheetId="16" hidden="1">Net #REF!</definedName>
    <definedName name="BExEWJ9WB1PIXA6Q5ZC2ZES9QDKH" hidden="1">Net #REF!</definedName>
    <definedName name="BExEWO7STL7HNZSTY8VQBPTX1WK6" localSheetId="16" hidden="1">#REF!</definedName>
    <definedName name="BExEWO7STL7HNZSTY8VQBPTX1WK6" hidden="1">#REF!</definedName>
    <definedName name="BExEWSPPFSRTH36FBM6UJVA6IG4A" localSheetId="16" hidden="1">List of Journal #REF!</definedName>
    <definedName name="BExEWSPPFSRTH36FBM6UJVA6IG4A" hidden="1">List of Journal #REF!</definedName>
    <definedName name="BExEWSV6DRJD6WM7OGCVNXU97GLY" localSheetId="16" hidden="1">Check Closing #REF!</definedName>
    <definedName name="BExEWSV6DRJD6WM7OGCVNXU97GLY" hidden="1">Check Closing #REF!</definedName>
    <definedName name="BExEWZB2R247N18AV44JWWZ7SCC8" localSheetId="16" hidden="1">#REF!</definedName>
    <definedName name="BExEWZB2R247N18AV44JWWZ7SCC8" hidden="1">#REF!</definedName>
    <definedName name="BExEX2LQQ5FLIYJ72DKK88QEZ69Y" localSheetId="16" hidden="1">Analysis Report All #REF!</definedName>
    <definedName name="BExEX2LQQ5FLIYJ72DKK88QEZ69Y" hidden="1">Analysis Report All #REF!</definedName>
    <definedName name="BExEX8G8JRHOVKOXC370JGZ64AHD" hidden="1">#N/A</definedName>
    <definedName name="BExEXBQWAYKMVBRJRHB8PFCSYFVN" localSheetId="16" hidden="1">#REF!</definedName>
    <definedName name="BExEXBQWAYKMVBRJRHB8PFCSYFVN" hidden="1">#REF!</definedName>
    <definedName name="BExEXK509O4KYPCNRHSSSRU4SWM4" localSheetId="16" hidden="1">#REF!</definedName>
    <definedName name="BExEXK509O4KYPCNRHSSSRU4SWM4" hidden="1">#REF!</definedName>
    <definedName name="BExEXP2YFQQML74VP5R07CDBWNZL" hidden="1">#REF!</definedName>
    <definedName name="BExEY3BDRVIJ26304EESSJBH5Q7F" localSheetId="16" hidden="1">List of Journal #REF!</definedName>
    <definedName name="BExEY3BDRVIJ26304EESSJBH5Q7F" hidden="1">List of Journal #REF!</definedName>
    <definedName name="BExEY3WZNJD1YV6D49Y39HBL20KA" hidden="1">#N/A</definedName>
    <definedName name="BExEY8KB3JGD20A6YN2K2WLCKDF4" localSheetId="16" hidden="1">Analysis Report All #REF!</definedName>
    <definedName name="BExEY8KB3JGD20A6YN2K2WLCKDF4" hidden="1">Analysis Report All #REF!</definedName>
    <definedName name="BExEYCLWG4OSOKY8IQPVMERR4PAQ" localSheetId="16" hidden="1">Business EBIT #REF!</definedName>
    <definedName name="BExEYCLWG4OSOKY8IQPVMERR4PAQ" hidden="1">Business EBIT #REF!</definedName>
    <definedName name="BExEYF07MT37ZILRTSNMBQT14SZG" localSheetId="16" hidden="1">Check Closing #REF!</definedName>
    <definedName name="BExEYF07MT37ZILRTSNMBQT14SZG" hidden="1">Check Closing #REF!</definedName>
    <definedName name="BExEYLG9FL9V1JPPNZ3FUDNSEJ4V" localSheetId="16" hidden="1">#REF!</definedName>
    <definedName name="BExEYLG9FL9V1JPPNZ3FUDNSEJ4V" hidden="1">#REF!</definedName>
    <definedName name="BExEYVN3Q0J89WAWB4T1TW3JYY8C" localSheetId="16" hidden="1">List of Journal #REF!</definedName>
    <definedName name="BExEYVN3Q0J89WAWB4T1TW3JYY8C" hidden="1">List of Journal #REF!</definedName>
    <definedName name="BExEYYHIE42GVD7OTPEQJZ2GHV74" localSheetId="16" hidden="1">Net #REF!</definedName>
    <definedName name="BExEYYHIE42GVD7OTPEQJZ2GHV74" hidden="1">Net #REF!</definedName>
    <definedName name="BExEZ1S6VZCG01ZPLBSS9Z1SBOJ2" localSheetId="16" hidden="1">#REF!</definedName>
    <definedName name="BExEZ1S6VZCG01ZPLBSS9Z1SBOJ2" hidden="1">#REF!</definedName>
    <definedName name="BExEZ7H6XBW0GM6DALA3XOVJKAAU" localSheetId="16" hidden="1">Analysis Report All #REF!</definedName>
    <definedName name="BExEZ7H6XBW0GM6DALA3XOVJKAAU" hidden="1">Analysis Report All #REF!</definedName>
    <definedName name="BExEZE7WOKCTFEOJZTEYL3UXHOTS" localSheetId="16" hidden="1">Operating #REF!</definedName>
    <definedName name="BExEZE7WOKCTFEOJZTEYL3UXHOTS" hidden="1">Operating #REF!</definedName>
    <definedName name="BExEZG63XLRTQ8FT95848KVUTJ47" localSheetId="16" hidden="1">Analysis Report All #REF!</definedName>
    <definedName name="BExEZG63XLRTQ8FT95848KVUTJ47" hidden="1">Analysis Report All #REF!</definedName>
    <definedName name="BExEZQNRT0COIIJ4N2CP3B7RL7J7" localSheetId="16" hidden="1">#REF!</definedName>
    <definedName name="BExEZQNRT0COIIJ4N2CP3B7RL7J7" hidden="1">#REF!</definedName>
    <definedName name="BExF04AKMNE2G0UGO46U1I29DLSC" localSheetId="16" hidden="1">#REF!</definedName>
    <definedName name="BExF04AKMNE2G0UGO46U1I29DLSC" hidden="1">#REF!</definedName>
    <definedName name="BExF063C3YXFISYPEU2VZ3HQUNFI" localSheetId="16" hidden="1">Group #REF!</definedName>
    <definedName name="BExF063C3YXFISYPEU2VZ3HQUNFI" hidden="1">Group #REF!</definedName>
    <definedName name="BExF0LOD6HUYS1ZY0SZH2E4DP4I2" localSheetId="16" hidden="1">Group Trade Working #REF!</definedName>
    <definedName name="BExF0LOD6HUYS1ZY0SZH2E4DP4I2" hidden="1">Group Trade Working #REF!</definedName>
    <definedName name="BExF0LOEHV42P2DV7QL8O7HOQ3N9" localSheetId="16" hidden="1">#REF!</definedName>
    <definedName name="BExF0LOEHV42P2DV7QL8O7HOQ3N9" hidden="1">#REF!</definedName>
    <definedName name="BExF0N11HX0XPI3Q6WDCW846MPFV" localSheetId="16" hidden="1">#REF!</definedName>
    <definedName name="BExF0N11HX0XPI3Q6WDCW846MPFV" hidden="1">#REF!</definedName>
    <definedName name="BExF0NH4GK8MGTGI36KPXI4K4W7U" hidden="1">#REF!</definedName>
    <definedName name="BExF0XIOAHN4P29KLO8IL5V1UTY3" localSheetId="16" hidden="1">Analysis Report All #REF!</definedName>
    <definedName name="BExF0XIOAHN4P29KLO8IL5V1UTY3" hidden="1">Analysis Report All #REF!</definedName>
    <definedName name="BExF11K7ADF49UHYQLEMREK4BB35" localSheetId="16" hidden="1">Analysis Report All #REF!</definedName>
    <definedName name="BExF11K7ADF49UHYQLEMREK4BB35" hidden="1">Analysis Report All #REF!</definedName>
    <definedName name="BExF13YKFVZIHOCZ7ZPWG5EZ3SW1" localSheetId="16" hidden="1">#REF!</definedName>
    <definedName name="BExF13YKFVZIHOCZ7ZPWG5EZ3SW1" hidden="1">#REF!</definedName>
    <definedName name="BExF14ESK7HZJIUH5GJZ9ETD1KSP" localSheetId="16" hidden="1">Analysis Report All #REF!</definedName>
    <definedName name="BExF14ESK7HZJIUH5GJZ9ETD1KSP" hidden="1">Analysis Report All #REF!</definedName>
    <definedName name="BExF1HG3RLIN5O071CBAOLYI3MYN" localSheetId="16" hidden="1">Trade Working #REF!</definedName>
    <definedName name="BExF1HG3RLIN5O071CBAOLYI3MYN" hidden="1">Trade Working #REF!</definedName>
    <definedName name="BExF1KLBF4M6DNL7J9F7LF30NQ6W" localSheetId="16" hidden="1">Operating #REF!</definedName>
    <definedName name="BExF1KLBF4M6DNL7J9F7LF30NQ6W" hidden="1">Operating #REF!</definedName>
    <definedName name="BExF1M38U6NX17YJA8YU359B5Z4M" localSheetId="16" hidden="1">#REF!</definedName>
    <definedName name="BExF1M38U6NX17YJA8YU359B5Z4M" hidden="1">#REF!</definedName>
    <definedName name="BExF1MU4W3NPEY0OHRDWP5IANCBB" localSheetId="16" hidden="1">#REF!</definedName>
    <definedName name="BExF1MU4W3NPEY0OHRDWP5IANCBB" hidden="1">#REF!</definedName>
    <definedName name="BExF1MU67WA301VBBFN1ZL0K8XRI" hidden="1">#REF!</definedName>
    <definedName name="BExF1TKZZEU68S0GV8THPEKL9MQR" hidden="1">#N/A</definedName>
    <definedName name="BExF1WKWYZ8034DSYN10V5DPNQ3H" localSheetId="16" hidden="1">Analysis Report All #REF!</definedName>
    <definedName name="BExF1WKWYZ8034DSYN10V5DPNQ3H" hidden="1">Analysis Report All #REF!</definedName>
    <definedName name="BExF1YTWQ5ZREPZMTTTKFM22R5TX" localSheetId="16" hidden="1">Net #REF!</definedName>
    <definedName name="BExF1YTWQ5ZREPZMTTTKFM22R5TX" hidden="1">Net #REF!</definedName>
    <definedName name="BExF26650ANJLMUD3ZCOL5HIWMNT" localSheetId="16" hidden="1">Group #REF!</definedName>
    <definedName name="BExF26650ANJLMUD3ZCOL5HIWMNT" hidden="1">Group #REF!</definedName>
    <definedName name="BExF2CWZN6E87RGTBMD4YQI2QT7R" localSheetId="16" hidden="1">#REF!</definedName>
    <definedName name="BExF2CWZN6E87RGTBMD4YQI2QT7R" hidden="1">#REF!</definedName>
    <definedName name="BExF2EPKI4DNLZMBM0NTFXIOOO84" localSheetId="16" hidden="1">#REF!</definedName>
    <definedName name="BExF2EPKI4DNLZMBM0NTFXIOOO84" hidden="1">#REF!</definedName>
    <definedName name="BExF2NUQ0L23DA7RG8BCVFX1VO4T" localSheetId="16" hidden="1">Operating #REF!</definedName>
    <definedName name="BExF2NUQ0L23DA7RG8BCVFX1VO4T" hidden="1">Operating #REF!</definedName>
    <definedName name="BExF2QZYWHTYGUTTXR15CKCV3LS7" localSheetId="16" hidden="1">#REF!</definedName>
    <definedName name="BExF2QZYWHTYGUTTXR15CKCV3LS7" hidden="1">#REF!</definedName>
    <definedName name="BExF37S6ILTEF5S7YM86G1XUTEG7" localSheetId="16" hidden="1">Trade Working #REF!</definedName>
    <definedName name="BExF37S6ILTEF5S7YM86G1XUTEG7" hidden="1">Trade Working #REF!</definedName>
    <definedName name="BExF3CA1IZPWPG4TGDYD113FFX30" localSheetId="16" hidden="1">List of Journal #REF!</definedName>
    <definedName name="BExF3CA1IZPWPG4TGDYD113FFX30" hidden="1">List of Journal #REF!</definedName>
    <definedName name="BExF3E2QFPMBK9GJVCVBXIEZUEPB" localSheetId="16" hidden="1">Group Operating #REF!</definedName>
    <definedName name="BExF3E2QFPMBK9GJVCVBXIEZUEPB" hidden="1">Group Operating #REF!</definedName>
    <definedName name="BExF3E89ALEV6SC6E5EXLA5U2W1K" hidden="1">#N/A</definedName>
    <definedName name="BExF3F9X9JCUE8XWK69C86R9KLSU" localSheetId="16" hidden="1">Check Closing #REF!</definedName>
    <definedName name="BExF3F9X9JCUE8XWK69C86R9KLSU" hidden="1">Check Closing #REF!</definedName>
    <definedName name="BExF3I9T44X7DV9HHV51DVDDPPZG" localSheetId="16" hidden="1">#REF!</definedName>
    <definedName name="BExF3I9T44X7DV9HHV51DVDDPPZG" hidden="1">#REF!</definedName>
    <definedName name="BExF3KO464BZ41E30J775URWU4ZO" localSheetId="16" hidden="1">Analysis Report All #REF!</definedName>
    <definedName name="BExF3KO464BZ41E30J775URWU4ZO" hidden="1">Analysis Report All #REF!</definedName>
    <definedName name="BExF3LF7OAA2OH13453AKZ63046T" localSheetId="16" hidden="1">Analysis Report All #REF!</definedName>
    <definedName name="BExF3LF7OAA2OH13453AKZ63046T" hidden="1">Analysis Report All #REF!</definedName>
    <definedName name="BExF3NO0UL9IM8YFU2FLN8VZW52T" localSheetId="16" hidden="1">Analysis Report All #REF!</definedName>
    <definedName name="BExF3NO0UL9IM8YFU2FLN8VZW52T" hidden="1">Analysis Report All #REF!</definedName>
    <definedName name="BExF3OEWMH8XN933J2A54QB7CJDN" hidden="1">#N/A</definedName>
    <definedName name="BExF3Q7NI90WT31QHYSJDIG0LLLJ" localSheetId="16" hidden="1">#REF!</definedName>
    <definedName name="BExF3Q7NI90WT31QHYSJDIG0LLLJ" hidden="1">#REF!</definedName>
    <definedName name="BExF3QIL9272DZNY8S833XQ6HXB8" localSheetId="16" hidden="1">Group Balance #REF!</definedName>
    <definedName name="BExF3QIL9272DZNY8S833XQ6HXB8" hidden="1">Group Balance #REF!</definedName>
    <definedName name="BExF3QT8J6RIF1L3R700MBSKIOKW" localSheetId="16" hidden="1">#REF!</definedName>
    <definedName name="BExF3QT8J6RIF1L3R700MBSKIOKW" hidden="1">#REF!</definedName>
    <definedName name="BExF42YAF8MUPMCL55VOBCBC19XM" localSheetId="16" hidden="1">Group Operating #REF!</definedName>
    <definedName name="BExF42YAF8MUPMCL55VOBCBC19XM" hidden="1">Group Operating #REF!</definedName>
    <definedName name="BExF45SPRVJKNMBIDIM1ODTIY4AR" localSheetId="16" hidden="1">#REF!</definedName>
    <definedName name="BExF45SPRVJKNMBIDIM1ODTIY4AR" hidden="1">#REF!</definedName>
    <definedName name="BExF48721LLXLS3AAIPSMMDAERJC" localSheetId="16" hidden="1">Net #REF!</definedName>
    <definedName name="BExF48721LLXLS3AAIPSMMDAERJC" hidden="1">Net #REF!</definedName>
    <definedName name="BExF4BY01XH4AST8QSCFZ3LE5CHT" localSheetId="16" hidden="1">Analysis Report All #REF!</definedName>
    <definedName name="BExF4BY01XH4AST8QSCFZ3LE5CHT" hidden="1">Analysis Report All #REF!</definedName>
    <definedName name="BExF4HXSWB50BKYPWA0HTT8W56H6" localSheetId="16" hidden="1">#REF!</definedName>
    <definedName name="BExF4HXSWB50BKYPWA0HTT8W56H6" hidden="1">#REF!</definedName>
    <definedName name="BExF4I8L64WFG8X0F0LHQD3YD6KS" localSheetId="16" hidden="1">#REF!</definedName>
    <definedName name="BExF4I8L64WFG8X0F0LHQD3YD6KS" hidden="1">#REF!</definedName>
    <definedName name="BExF4JAA3FJ5QN47WX54HFG1I62A" hidden="1">#REF!</definedName>
    <definedName name="BExF4K6LSSRKI0F7171OD00WJ55L" localSheetId="16" hidden="1">Personnel in #REF!</definedName>
    <definedName name="BExF4K6LSSRKI0F7171OD00WJ55L" hidden="1">Personnel in #REF!</definedName>
    <definedName name="BExF4NS3Q3OA2EPNPJ3A8LG5IO8M" localSheetId="16" hidden="1">Trade Working #REF!</definedName>
    <definedName name="BExF4NS3Q3OA2EPNPJ3A8LG5IO8M" hidden="1">Trade Working #REF!</definedName>
    <definedName name="BExF4QH8LLP5UH2XLIT84LVKO8C0" localSheetId="16" hidden="1">Balance #REF!</definedName>
    <definedName name="BExF4QH8LLP5UH2XLIT84LVKO8C0" hidden="1">Balance #REF!</definedName>
    <definedName name="BExF4SF9NEX1FZE9N8EXT89PM54D" localSheetId="16" hidden="1">#REF!</definedName>
    <definedName name="BExF4SF9NEX1FZE9N8EXT89PM54D" hidden="1">#REF!</definedName>
    <definedName name="BExF4TXCSMMXTVGSOWFI8LVNACI9" localSheetId="16" hidden="1">Group #REF!</definedName>
    <definedName name="BExF4TXCSMMXTVGSOWFI8LVNACI9" hidden="1">Group #REF!</definedName>
    <definedName name="BExF4U2PAQKG0JRFEG9YVFDTKPUR" localSheetId="16" hidden="1">Group Balance #REF!</definedName>
    <definedName name="BExF4U2PAQKG0JRFEG9YVFDTKPUR" hidden="1">Group Balance #REF!</definedName>
    <definedName name="BExF4Y9QP2PYCGJQ2JWU0IEHIKEK" hidden="1">#N/A</definedName>
    <definedName name="BExF57K7L3UC1I2FSAWURR4SN0UN" localSheetId="16" hidden="1">#REF!</definedName>
    <definedName name="BExF57K7L3UC1I2FSAWURR4SN0UN" hidden="1">#REF!</definedName>
    <definedName name="BExF59T7FX7YIJ95JP78ZUELCXAB" localSheetId="16" hidden="1">Net #REF!</definedName>
    <definedName name="BExF59T7FX7YIJ95JP78ZUELCXAB" hidden="1">Net #REF!</definedName>
    <definedName name="BExF5D96JEPDW6LV89G2REZJ1ES7" localSheetId="16" hidden="1">#REF!</definedName>
    <definedName name="BExF5D96JEPDW6LV89G2REZJ1ES7" hidden="1">#REF!</definedName>
    <definedName name="BExF5GJVT0JXMIEM8MS5I3IYD7B6" localSheetId="16" hidden="1">#REF!</definedName>
    <definedName name="BExF5GJVT0JXMIEM8MS5I3IYD7B6" hidden="1">#REF!</definedName>
    <definedName name="BExF5I769LHZDJX2UWUPIEBRYJWR" localSheetId="16" hidden="1">Order #REF!</definedName>
    <definedName name="BExF5I769LHZDJX2UWUPIEBRYJWR" hidden="1">Order #REF!</definedName>
    <definedName name="BExF5WL2IUBTY57NQZDP8NSHQLI1" localSheetId="16" hidden="1">List of Journal #REF!</definedName>
    <definedName name="BExF5WL2IUBTY57NQZDP8NSHQLI1" hidden="1">List of Journal #REF!</definedName>
    <definedName name="BExF5ZA5S3AJCGAOW1L56B5CUZO8" localSheetId="16" hidden="1">Order #REF!</definedName>
    <definedName name="BExF5ZA5S3AJCGAOW1L56B5CUZO8" hidden="1">Order #REF!</definedName>
    <definedName name="BExF61TZFCVOVZIVLSIKH79IPLTZ" localSheetId="16" hidden="1">Analysis Report All #REF!</definedName>
    <definedName name="BExF61TZFCVOVZIVLSIKH79IPLTZ" hidden="1">Analysis Report All #REF!</definedName>
    <definedName name="BExF63S045JO7H2ZJCBTBVH3SUIF" localSheetId="16" hidden="1">#REF!</definedName>
    <definedName name="BExF63S045JO7H2ZJCBTBVH3SUIF" hidden="1">#REF!</definedName>
    <definedName name="BExF6AYY88QR3PJFY7XYDV2VMJ1Z" localSheetId="16" hidden="1">Trade Working #REF!</definedName>
    <definedName name="BExF6AYY88QR3PJFY7XYDV2VMJ1Z" hidden="1">Trade Working #REF!</definedName>
    <definedName name="BExF6EV7I35NVMIJGYTB6E24YVPA" localSheetId="16" hidden="1">#REF!</definedName>
    <definedName name="BExF6EV7I35NVMIJGYTB6E24YVPA" hidden="1">#REF!</definedName>
    <definedName name="BExF6HEVSMZ0MHBEG6OBIU0CPE99" localSheetId="16" hidden="1">#REF!</definedName>
    <definedName name="BExF6HEVSMZ0MHBEG6OBIU0CPE99" hidden="1">#REF!</definedName>
    <definedName name="BExF6IGQBE93LK90062G6VFUQTB2" localSheetId="16" hidden="1">Analysis Report All #REF!</definedName>
    <definedName name="BExF6IGQBE93LK90062G6VFUQTB2" hidden="1">Analysis Report All #REF!</definedName>
    <definedName name="BExF6IX01YRB2XZRUU0R4899IDA3" localSheetId="16" hidden="1">#REF!</definedName>
    <definedName name="BExF6IX01YRB2XZRUU0R4899IDA3" hidden="1">#REF!</definedName>
    <definedName name="BExF6L5SGYJS36MGB3UH3XU6MR1J" localSheetId="16" hidden="1">Operating #REF!</definedName>
    <definedName name="BExF6L5SGYJS36MGB3UH3XU6MR1J" hidden="1">Operating #REF!</definedName>
    <definedName name="BExF6V1UU56CY8M8FG8LBSGJY4WY" localSheetId="16" hidden="1">Personnel in #REF!</definedName>
    <definedName name="BExF6V1UU56CY8M8FG8LBSGJY4WY" hidden="1">Personnel in #REF!</definedName>
    <definedName name="BExF6VSRTZK3RAPX7H3VXXVOGHG6" localSheetId="16" hidden="1">Operating #REF!</definedName>
    <definedName name="BExF6VSRTZK3RAPX7H3VXXVOGHG6" hidden="1">Operating #REF!</definedName>
    <definedName name="BExF6ZE8D5CMPJPRWT6S4HM56LPF" localSheetId="16" hidden="1">#REF!</definedName>
    <definedName name="BExF6ZE8D5CMPJPRWT6S4HM56LPF" hidden="1">#REF!</definedName>
    <definedName name="BExF73LB4ZKON8KY1CIP6DTLTD5Q" localSheetId="16" hidden="1">Operating #REF!</definedName>
    <definedName name="BExF73LB4ZKON8KY1CIP6DTLTD5Q" hidden="1">Operating #REF!</definedName>
    <definedName name="BExF7EOIMC1OYL1N7835KGOI0FIZ" localSheetId="16" hidden="1">#REF!</definedName>
    <definedName name="BExF7EOIMC1OYL1N7835KGOI0FIZ" hidden="1">#REF!</definedName>
    <definedName name="BExF7HOEUL8QPGWHTTA85HQBE7GG" localSheetId="16" hidden="1">Net Sales #REF!</definedName>
    <definedName name="BExF7HOEUL8QPGWHTTA85HQBE7GG" hidden="1">Net Sales #REF!</definedName>
    <definedName name="BExF7JH4AARDVAECSZW646TUFPC7" localSheetId="16" hidden="1">#REF!</definedName>
    <definedName name="BExF7JH4AARDVAECSZW646TUFPC7" hidden="1">#REF!</definedName>
    <definedName name="BExF7VRJIRAOOP18ZARJKSM9G5DJ" localSheetId="16" hidden="1">Tabelle #REF!</definedName>
    <definedName name="BExF7VRJIRAOOP18ZARJKSM9G5DJ" hidden="1">Tabelle #REF!</definedName>
    <definedName name="BExF81GI8B8WBHXFTET68A9358BR" localSheetId="16" hidden="1">#REF!</definedName>
    <definedName name="BExF81GI8B8WBHXFTET68A9358BR" hidden="1">#REF!</definedName>
    <definedName name="BExF81RATNSO0F4WBOVTI15KC5W7" localSheetId="16" hidden="1">Analysis Report All #REF!</definedName>
    <definedName name="BExF81RATNSO0F4WBOVTI15KC5W7" hidden="1">Analysis Report All #REF!</definedName>
    <definedName name="BExF8BY6KSAJJLDX9Y832957LJGN" localSheetId="16" hidden="1">#REF!</definedName>
    <definedName name="BExF8BY6KSAJJLDX9Y832957LJGN" hidden="1">#REF!</definedName>
    <definedName name="BExF8ZXC1LHIVU9ZMKUSXVRY77PZ" localSheetId="16" hidden="1">Net #REF!</definedName>
    <definedName name="BExF8ZXC1LHIVU9ZMKUSXVRY77PZ" hidden="1">Net #REF!</definedName>
    <definedName name="BExF9F7MM3BJWH87E7PGIMYQNVD3" localSheetId="16" hidden="1">Business EBIT #REF!</definedName>
    <definedName name="BExF9F7MM3BJWH87E7PGIMYQNVD3" hidden="1">Business EBIT #REF!</definedName>
    <definedName name="BExGL7F3VEHEUR40DRD2F50J8EUO" localSheetId="16" hidden="1">#REF!</definedName>
    <definedName name="BExGL7F3VEHEUR40DRD2F50J8EUO" hidden="1">#REF!</definedName>
    <definedName name="BExGL80NJWKX4TIMGJSQ1CVSRFS9" localSheetId="16" hidden="1">#REF!</definedName>
    <definedName name="BExGL80NJWKX4TIMGJSQ1CVSRFS9" hidden="1">#REF!</definedName>
    <definedName name="BExGLAEYPQ99COII194CYC1CDFLJ" localSheetId="16" hidden="1">Analysis Report All #REF!</definedName>
    <definedName name="BExGLAEYPQ99COII194CYC1CDFLJ" hidden="1">Analysis Report All #REF!</definedName>
    <definedName name="BExGLC7R4C33RO0PID97ZPPVCW4M" localSheetId="16" hidden="1">#REF!</definedName>
    <definedName name="BExGLC7R4C33RO0PID97ZPPVCW4M" hidden="1">#REF!</definedName>
    <definedName name="BExGLDPNPIQS09MSI2IVJK8PTPOH" localSheetId="16" hidden="1">Analysis Report All #REF!</definedName>
    <definedName name="BExGLDPNPIQS09MSI2IVJK8PTPOH" hidden="1">Analysis Report All #REF!</definedName>
    <definedName name="BExGLRHZT6Z4F09XIKCMP5CC1OVM" localSheetId="16" hidden="1">Tabelle #REF!</definedName>
    <definedName name="BExGLRHZT6Z4F09XIKCMP5CC1OVM" hidden="1">Tabelle #REF!</definedName>
    <definedName name="BExGLY8PD681X0K7YEXIJNXF8RGQ" localSheetId="16" hidden="1">Group Net #REF!</definedName>
    <definedName name="BExGLY8PD681X0K7YEXIJNXF8RGQ" hidden="1">Group Net #REF!</definedName>
    <definedName name="BExGM4DZ65OAQP7MA4LN6QMYZOFF" localSheetId="16" hidden="1">#REF!</definedName>
    <definedName name="BExGM4DZ65OAQP7MA4LN6QMYZOFF" hidden="1">#REF!</definedName>
    <definedName name="BExGM7ZF17I8HV3IFUS0DGB2YC9R" localSheetId="16" hidden="1">#REF!</definedName>
    <definedName name="BExGM7ZF17I8HV3IFUS0DGB2YC9R" hidden="1">#REF!</definedName>
    <definedName name="BExGM8A9AXVOZPD22R65N904WJWU" localSheetId="16" hidden="1">Balance #REF!</definedName>
    <definedName name="BExGM8A9AXVOZPD22R65N904WJWU" hidden="1">Balance #REF!</definedName>
    <definedName name="BExGM96LW3NAHMELUDE4WX6V3NGC" localSheetId="16" hidden="1">#REF!</definedName>
    <definedName name="BExGM96LW3NAHMELUDE4WX6V3NGC" hidden="1">#REF!</definedName>
    <definedName name="BExGMEKT59SM634TAALCWVWQCXYA" localSheetId="16" hidden="1">Operating #REF!</definedName>
    <definedName name="BExGMEKT59SM634TAALCWVWQCXYA" hidden="1">Operating #REF!</definedName>
    <definedName name="BExGMKPW2HPKN0M0XKF3AZ8YP0D6" localSheetId="16" hidden="1">#REF!</definedName>
    <definedName name="BExGMKPW2HPKN0M0XKF3AZ8YP0D6" hidden="1">#REF!</definedName>
    <definedName name="BExGMQV5FH22KB1LDCUB385YFOOK" localSheetId="16" hidden="1">Trade Working #REF!</definedName>
    <definedName name="BExGMQV5FH22KB1LDCUB385YFOOK" hidden="1">Trade Working #REF!</definedName>
    <definedName name="BExGN17CAZQNW5ECVWPVZJHGBE5Y" localSheetId="16" hidden="1">List of Journal #REF!</definedName>
    <definedName name="BExGN17CAZQNW5ECVWPVZJHGBE5Y" hidden="1">List of Journal #REF!</definedName>
    <definedName name="BExGN23Q1READ9SH8RJZ2KT3QDZJ" localSheetId="16" hidden="1">Balance #REF!</definedName>
    <definedName name="BExGN23Q1READ9SH8RJZ2KT3QDZJ" hidden="1">Balance #REF!</definedName>
    <definedName name="BExGN301IT2AT1Z9PJNYFWM9OKV0" localSheetId="16" hidden="1">Net #REF!</definedName>
    <definedName name="BExGN301IT2AT1Z9PJNYFWM9OKV0" hidden="1">Net #REF!</definedName>
    <definedName name="BExGN3R4WX267OA797WCHFST6IK0" localSheetId="16" hidden="1">Operating #REF!</definedName>
    <definedName name="BExGN3R4WX267OA797WCHFST6IK0" hidden="1">Operating #REF!</definedName>
    <definedName name="BExGN4I09VDW6OYTNIEDLAFR96LV" localSheetId="16" hidden="1">Analysis Report All Items #REF!</definedName>
    <definedName name="BExGN4I09VDW6OYTNIEDLAFR96LV" hidden="1">Analysis Report All Items #REF!</definedName>
    <definedName name="BExGN6WCAF5VTUDTY353IDCU1LCJ" localSheetId="16" hidden="1">Analysis Report All #REF!</definedName>
    <definedName name="BExGN6WCAF5VTUDTY353IDCU1LCJ" hidden="1">Analysis Report All #REF!</definedName>
    <definedName name="BExGN7SQCA7ZMM728AEQPH4JBHGX" localSheetId="16" hidden="1">Analysis Report All #REF!</definedName>
    <definedName name="BExGN7SQCA7ZMM728AEQPH4JBHGX" hidden="1">Analysis Report All #REF!</definedName>
    <definedName name="BExGN7Y6YII4858VCHDUHDH2F5OW" localSheetId="16" hidden="1">Analysis Report All #REF!</definedName>
    <definedName name="BExGN7Y6YII4858VCHDUHDH2F5OW" hidden="1">Analysis Report All #REF!</definedName>
    <definedName name="BExGN9QR3UQBTLNLMD9MHVZCTA65" localSheetId="16" hidden="1">Group Operating #REF!</definedName>
    <definedName name="BExGN9QR3UQBTLNLMD9MHVZCTA65" hidden="1">Group Operating #REF!</definedName>
    <definedName name="BExGNE3BGWZFFOG4YAJ028I0LQEZ" localSheetId="16" hidden="1">#REF!</definedName>
    <definedName name="BExGNE3BGWZFFOG4YAJ028I0LQEZ" hidden="1">#REF!</definedName>
    <definedName name="BExGNEZOIXLFKRSA1RTHA0X2CSDQ" localSheetId="16" hidden="1">#REF!</definedName>
    <definedName name="BExGNEZOIXLFKRSA1RTHA0X2CSDQ" hidden="1">#REF!</definedName>
    <definedName name="BExGNFL96FEGNN7KMYGY31YCTAYB" hidden="1">#REF!</definedName>
    <definedName name="BExGNKOP4C5HS4COZ5VD5PLC09LL" localSheetId="16" hidden="1">Check Closing #REF!</definedName>
    <definedName name="BExGNKOP4C5HS4COZ5VD5PLC09LL" hidden="1">Check Closing #REF!</definedName>
    <definedName name="BExGNNDRM29DAB09XQOFX83HQ6FW" localSheetId="16" hidden="1">#REF!</definedName>
    <definedName name="BExGNNDRM29DAB09XQOFX83HQ6FW" hidden="1">#REF!</definedName>
    <definedName name="BExGNQDNN9Z78KA8NXY1FXX4RFR7" localSheetId="16" hidden="1">Order #REF!</definedName>
    <definedName name="BExGNQDNN9Z78KA8NXY1FXX4RFR7" hidden="1">Order #REF!</definedName>
    <definedName name="BExGNVH3DI6HCQIC1M1Y3JAGRJ0B" localSheetId="16" hidden="1">Net #REF!</definedName>
    <definedName name="BExGNVH3DI6HCQIC1M1Y3JAGRJ0B" hidden="1">Net #REF!</definedName>
    <definedName name="BExGNX9TSF4VN7GH2MQHNT0OZLOV" localSheetId="16" hidden="1">Operating #REF!</definedName>
    <definedName name="BExGNX9TSF4VN7GH2MQHNT0OZLOV" hidden="1">Operating #REF!</definedName>
    <definedName name="BExGO04A4H4DR5XG0TLGW9G88NCS" localSheetId="16" hidden="1">#REF!</definedName>
    <definedName name="BExGO04A4H4DR5XG0TLGW9G88NCS" hidden="1">#REF!</definedName>
    <definedName name="BExGO2O0V6UYDY26AX8OSN72F77N" localSheetId="16" hidden="1">#REF!</definedName>
    <definedName name="BExGO2O0V6UYDY26AX8OSN72F77N" hidden="1">#REF!</definedName>
    <definedName name="BExGO641VT398ST5XLI2HQS5JQAD" hidden="1">#N/A</definedName>
    <definedName name="BExGOIUIISNQXQD6W835VGG728WC" hidden="1">#N/A</definedName>
    <definedName name="BExGOQ1NWQCU3UD3SZVMIXTD6KUC" localSheetId="16" hidden="1">List of Journal #REF!</definedName>
    <definedName name="BExGOQ1NWQCU3UD3SZVMIXTD6KUC" hidden="1">List of Journal #REF!</definedName>
    <definedName name="BExGORU76HSU6IHOMNOK4THTE4RC" localSheetId="16" hidden="1">#REF!</definedName>
    <definedName name="BExGORU76HSU6IHOMNOK4THTE4RC" hidden="1">#REF!</definedName>
    <definedName name="BExGP3DP1O1XGI056FVE4IHEBHQ7" localSheetId="16" hidden="1">Gross Profit #REF!</definedName>
    <definedName name="BExGP3DP1O1XGI056FVE4IHEBHQ7" hidden="1">Gross Profit #REF!</definedName>
    <definedName name="BExGPB67Y5Q1AD2DELNTBPZ52ZBB" localSheetId="16" hidden="1">Operating #REF!</definedName>
    <definedName name="BExGPB67Y5Q1AD2DELNTBPZ52ZBB" hidden="1">Operating #REF!</definedName>
    <definedName name="BExGPG46GE72MYWRIJI2FT3QV4VE" localSheetId="16" hidden="1">#REF!</definedName>
    <definedName name="BExGPG46GE72MYWRIJI2FT3QV4VE" hidden="1">#REF!</definedName>
    <definedName name="BExGPHGT5KDOCMV2EFS4OVKTWBRD" localSheetId="16" hidden="1">#REF!</definedName>
    <definedName name="BExGPHGT5KDOCMV2EFS4OVKTWBRD" hidden="1">#REF!</definedName>
    <definedName name="BExGPW00RIXMA4MT34DF7FIN7GX6" localSheetId="16" hidden="1">Group #REF!</definedName>
    <definedName name="BExGPW00RIXMA4MT34DF7FIN7GX6" hidden="1">Group #REF!</definedName>
    <definedName name="BExGPX775CKGN7R6K7ZIYN7GSTGU" localSheetId="16" hidden="1">Analysis Report All #REF!</definedName>
    <definedName name="BExGPX775CKGN7R6K7ZIYN7GSTGU" hidden="1">Analysis Report All #REF!</definedName>
    <definedName name="BExGPYZWIHW37IAE7259L9BUVAHR" localSheetId="16" hidden="1">Operating #REF!</definedName>
    <definedName name="BExGPYZWIHW37IAE7259L9BUVAHR" hidden="1">Operating #REF!</definedName>
    <definedName name="BExGPZ5982NP6QY11NBYVUDLQGQ1" localSheetId="16" hidden="1">#REF!</definedName>
    <definedName name="BExGPZ5982NP6QY11NBYVUDLQGQ1" hidden="1">#REF!</definedName>
    <definedName name="BExGQ9HKF6KJ96LIP8PU98XBWKW6" localSheetId="16" hidden="1">List of Journal #REF!</definedName>
    <definedName name="BExGQ9HKF6KJ96LIP8PU98XBWKW6" hidden="1">List of Journal #REF!</definedName>
    <definedName name="BExGQK4HP3S4L1B28HDPHWXUNIPM" localSheetId="16" hidden="1">Analysis Report All #REF!</definedName>
    <definedName name="BExGQK4HP3S4L1B28HDPHWXUNIPM" hidden="1">Analysis Report All #REF!</definedName>
    <definedName name="BExGQZK8H3WC05VW0KFO1JABPMBG" localSheetId="16" hidden="1">Analysis Report All #REF!</definedName>
    <definedName name="BExGQZK8H3WC05VW0KFO1JABPMBG" hidden="1">Analysis Report All #REF!</definedName>
    <definedName name="BExGR29DUJ4WMILC5S4MTKCJJH2Q" localSheetId="16" hidden="1">List of Journal #REF!</definedName>
    <definedName name="BExGR29DUJ4WMILC5S4MTKCJJH2Q" hidden="1">List of Journal #REF!</definedName>
    <definedName name="BExGR4CW3WRIID17GGX4MI9ZDHFE" localSheetId="16" hidden="1">#REF!</definedName>
    <definedName name="BExGR4CW3WRIID17GGX4MI9ZDHFE" hidden="1">#REF!</definedName>
    <definedName name="BExGRCAQL84QTYXGMNCYW90S86QD" localSheetId="16" hidden="1">Operating #REF!</definedName>
    <definedName name="BExGRCAQL84QTYXGMNCYW90S86QD" hidden="1">Operating #REF!</definedName>
    <definedName name="BExGRFAMB4OA62HX4BGRBD8GO8AQ" localSheetId="16" hidden="1">Operating #REF!</definedName>
    <definedName name="BExGRFAMB4OA62HX4BGRBD8GO8AQ" hidden="1">Operating #REF!</definedName>
    <definedName name="BExGRLW0ODB7TYE4SYU4KULAZNNQ" localSheetId="16" hidden="1">Operating #REF!</definedName>
    <definedName name="BExGRLW0ODB7TYE4SYU4KULAZNNQ" hidden="1">Operating #REF!</definedName>
    <definedName name="BExGRMC3L3DN3R85GUN7NG7YWUG8" localSheetId="16" hidden="1">#REF!</definedName>
    <definedName name="BExGRMC3L3DN3R85GUN7NG7YWUG8" hidden="1">#REF!</definedName>
    <definedName name="BExGRSC2FNPTJVSE8J8TK3BSH2S6" localSheetId="16" hidden="1">Analysis Report All Items #REF!</definedName>
    <definedName name="BExGRSC2FNPTJVSE8J8TK3BSH2S6" hidden="1">Analysis Report All Items #REF!</definedName>
    <definedName name="BExGS1X65LNLX838V0YEOP1PNZI2" localSheetId="16" hidden="1">Order #REF!</definedName>
    <definedName name="BExGS1X65LNLX838V0YEOP1PNZI2" hidden="1">Order #REF!</definedName>
    <definedName name="BExGS647QRLZX8W6M421YW73S9X5" localSheetId="16" hidden="1">Balance #REF!</definedName>
    <definedName name="BExGS647QRLZX8W6M421YW73S9X5" hidden="1">Balance #REF!</definedName>
    <definedName name="BExGSA5YB5ZGE4NHDVCZ55TQAJTL" localSheetId="16" hidden="1">#REF!</definedName>
    <definedName name="BExGSA5YB5ZGE4NHDVCZ55TQAJTL" hidden="1">#REF!</definedName>
    <definedName name="BExGSF3XPEM43JJEKYC2IE624Y8W" localSheetId="16" hidden="1">Operating #REF!</definedName>
    <definedName name="BExGSF3XPEM43JJEKYC2IE624Y8W" hidden="1">Operating #REF!</definedName>
    <definedName name="BExGSF9F52XGHB903Q89EU4F0VYR" hidden="1">#N/A</definedName>
    <definedName name="BExGSLJZ3OHT328LARBB7V9OAH03" localSheetId="16" hidden="1">Trade Working #REF!</definedName>
    <definedName name="BExGSLJZ3OHT328LARBB7V9OAH03" hidden="1">Trade Working #REF!</definedName>
    <definedName name="BExGSYW1GKISF0PMUAK3XJK9PEW9" localSheetId="16" hidden="1">#REF!</definedName>
    <definedName name="BExGSYW1GKISF0PMUAK3XJK9PEW9" hidden="1">#REF!</definedName>
    <definedName name="BExGT5XNYJZUBHZSAUTX0B5EBO22" localSheetId="16" hidden="1">#REF!</definedName>
    <definedName name="BExGT5XNYJZUBHZSAUTX0B5EBO22" hidden="1">#REF!</definedName>
    <definedName name="BExGT987TYBU3G6KR9FGTRPC7Q6Q" hidden="1">#N/A</definedName>
    <definedName name="BExGTDVJLOUZ19X9M4P3FH9SP0SV" localSheetId="16" hidden="1">Net Sales #REF!</definedName>
    <definedName name="BExGTDVJLOUZ19X9M4P3FH9SP0SV" hidden="1">Net Sales #REF!</definedName>
    <definedName name="BExGTGVFIF8HOQXR54SK065A8M4K" localSheetId="16" hidden="1">#REF!</definedName>
    <definedName name="BExGTGVFIF8HOQXR54SK065A8M4K" hidden="1">#REF!</definedName>
    <definedName name="BExGTJVBDNV2YB76KMA6R6HXTTMF" localSheetId="16" hidden="1">Analysis Report All #REF!</definedName>
    <definedName name="BExGTJVBDNV2YB76KMA6R6HXTTMF" hidden="1">Analysis Report All #REF!</definedName>
    <definedName name="BExGTLO1KGWR768P0BOA4JNA9JD3" localSheetId="16" hidden="1">#REF!</definedName>
    <definedName name="BExGTLO1KGWR768P0BOA4JNA9JD3" hidden="1">#REF!</definedName>
    <definedName name="BExGTX22YBJVCPO1LJXMD2MZ7R8W" localSheetId="16" hidden="1">Analysis Report All #REF!</definedName>
    <definedName name="BExGTX22YBJVCPO1LJXMD2MZ7R8W" hidden="1">Analysis Report All #REF!</definedName>
    <definedName name="BExGTYEIIC8LU4PLY8HTFCUD1JYT" localSheetId="16" hidden="1">#REF!</definedName>
    <definedName name="BExGTYEIIC8LU4PLY8HTFCUD1JYT" hidden="1">#REF!</definedName>
    <definedName name="BExGU3SQH45LVFAIHNQSYVTZ46CD" localSheetId="16" hidden="1">Net #REF!</definedName>
    <definedName name="BExGU3SQH45LVFAIHNQSYVTZ46CD" hidden="1">Net #REF!</definedName>
    <definedName name="BExGU4P3B8K5D0DMALAJ1F9TGLBL" localSheetId="16" hidden="1">#REF!</definedName>
    <definedName name="BExGU4P3B8K5D0DMALAJ1F9TGLBL" hidden="1">#REF!</definedName>
    <definedName name="BExGU55CD1ZMK5Z91AN5KBED1N4F" localSheetId="16" hidden="1">Operating #REF!</definedName>
    <definedName name="BExGU55CD1ZMK5Z91AN5KBED1N4F" hidden="1">Operating #REF!</definedName>
    <definedName name="BExGU61QNGAC3J39EIIF5TY7F3ZZ" localSheetId="16" hidden="1">Analysis Report All #REF!</definedName>
    <definedName name="BExGU61QNGAC3J39EIIF5TY7F3ZZ" hidden="1">Analysis Report All #REF!</definedName>
    <definedName name="BExGUEVXZYFHR30BIVYBPDRE5E2W" localSheetId="16" hidden="1">Analysis Report All #REF!</definedName>
    <definedName name="BExGUEVXZYFHR30BIVYBPDRE5E2W" hidden="1">Analysis Report All #REF!</definedName>
    <definedName name="BExGUKQ9YPS0G9Y7G9G6902GOG75" hidden="1">#N/A</definedName>
    <definedName name="BExGUQF9N9FKI7S0H30WUAEB5LPD" localSheetId="16" hidden="1">#REF!</definedName>
    <definedName name="BExGUQF9N9FKI7S0H30WUAEB5LPD" hidden="1">#REF!</definedName>
    <definedName name="BExGUSISSNAOHT3VYY66QOAUDNWG" localSheetId="16" hidden="1">Analysis Report All #REF!</definedName>
    <definedName name="BExGUSISSNAOHT3VYY66QOAUDNWG" hidden="1">Analysis Report All #REF!</definedName>
    <definedName name="BExGUVIP60TA4B7X2PFGMBFUSKGX" localSheetId="16" hidden="1">#REF!</definedName>
    <definedName name="BExGUVIP60TA4B7X2PFGMBFUSKGX" hidden="1">#REF!</definedName>
    <definedName name="BExGV2EVT380QHD4AP2RL9MR8L5L" localSheetId="16" hidden="1">#REF!</definedName>
    <definedName name="BExGV2EVT380QHD4AP2RL9MR8L5L" hidden="1">#REF!</definedName>
    <definedName name="BExGV2KC9RSUBFD541C6QJXI2LO3" hidden="1">#REF!</definedName>
    <definedName name="BExGV42A59BG2MC8R7MY2YUYNKDY" localSheetId="16" hidden="1">Check Closing #REF!</definedName>
    <definedName name="BExGV42A59BG2MC8R7MY2YUYNKDY" hidden="1">Check Closing #REF!</definedName>
    <definedName name="BExGVM1NJN3448RJPCQL96KTHBDY" localSheetId="16" hidden="1">Personnel in #REF!</definedName>
    <definedName name="BExGVM1NJN3448RJPCQL96KTHBDY" hidden="1">Personnel in #REF!</definedName>
    <definedName name="BExGVOQRU8B56YO7S8ZLMPE7VP8Z" localSheetId="16" hidden="1">Analysis Report All #REF!</definedName>
    <definedName name="BExGVOQRU8B56YO7S8ZLMPE7VP8Z" hidden="1">Analysis Report All #REF!</definedName>
    <definedName name="BExGVRFQJ55EVH1CBRAIQZIGQAMZ" localSheetId="16" hidden="1">Analysis Report All #REF!</definedName>
    <definedName name="BExGVRFQJ55EVH1CBRAIQZIGQAMZ" hidden="1">Analysis Report All #REF!</definedName>
    <definedName name="BExGVV6OOLDQ3TXZK51TTF3YX0WN" localSheetId="16" hidden="1">#REF!</definedName>
    <definedName name="BExGVV6OOLDQ3TXZK51TTF3YX0WN" hidden="1">#REF!</definedName>
    <definedName name="BExGVXFOLJKQ52U5BTJOGEVUD7B4" hidden="1">#N/A</definedName>
    <definedName name="BExGWH2B3UYP8NRVC9C8B8ZDO3F2" localSheetId="16" hidden="1">List of Journal #REF!</definedName>
    <definedName name="BExGWH2B3UYP8NRVC9C8B8ZDO3F2" hidden="1">List of Journal #REF!</definedName>
    <definedName name="BExGWKIB9BPO9P39K4C7ECNNALTZ" localSheetId="16" hidden="1">Trade Working #REF!</definedName>
    <definedName name="BExGWKIB9BPO9P39K4C7ECNNALTZ" hidden="1">Trade Working #REF!</definedName>
    <definedName name="BExGWMGI7HF7TTE6802ZG368CK2Z" localSheetId="16" hidden="1">Gross Profit #REF!</definedName>
    <definedName name="BExGWMGI7HF7TTE6802ZG368CK2Z" hidden="1">Gross Profit #REF!</definedName>
    <definedName name="BExGWZY2SUPGBDYOVX34XH4FAT3F" localSheetId="16" hidden="1">#REF!</definedName>
    <definedName name="BExGWZY2SUPGBDYOVX34XH4FAT3F" hidden="1">#REF!</definedName>
    <definedName name="BExGX6U988MCFIGDA1282F92U9AA" localSheetId="16" hidden="1">#REF!</definedName>
    <definedName name="BExGX6U988MCFIGDA1282F92U9AA" hidden="1">#REF!</definedName>
    <definedName name="BExGXDVP2S2Y8Z8Q43I78RCIK3DD" hidden="1">#REF!</definedName>
    <definedName name="BExGXHRYLL4YSD413QJQEIN9UVKE" hidden="1">#REF!</definedName>
    <definedName name="BExGXWB73RJ4BASBQTQ8EY0EC1EB" hidden="1">#REF!</definedName>
    <definedName name="BExGY7ZYNP421LQXWM5CVDW5145W" localSheetId="16" hidden="1">Analysis Report All #REF!</definedName>
    <definedName name="BExGY7ZYNP421LQXWM5CVDW5145W" hidden="1">Analysis Report All #REF!</definedName>
    <definedName name="BExGYF1G96KVSN5BS7QXZIWS1FHC" localSheetId="16" hidden="1">Operating #REF!</definedName>
    <definedName name="BExGYF1G96KVSN5BS7QXZIWS1FHC" hidden="1">Operating #REF!</definedName>
    <definedName name="BExGYFHPDK8GMPJ2C1MVUH0GR7RZ" localSheetId="16" hidden="1">#REF!</definedName>
    <definedName name="BExGYFHPDK8GMPJ2C1MVUH0GR7RZ" hidden="1">#REF!</definedName>
    <definedName name="BExGYGJJJ3BBCQAOA51WHP01HN73" localSheetId="16" hidden="1">#REF!</definedName>
    <definedName name="BExGYGJJJ3BBCQAOA51WHP01HN73" hidden="1">#REF!</definedName>
    <definedName name="BExGYRC0GWZEVNVTU7ADBOCM4JC7" localSheetId="16" hidden="1">Tabelle #REF!</definedName>
    <definedName name="BExGYRC0GWZEVNVTU7ADBOCM4JC7" hidden="1">Tabelle #REF!</definedName>
    <definedName name="BExGYT4PB2OG84VT93M2EBR0U815" localSheetId="16" hidden="1">Analysis Report All #REF!</definedName>
    <definedName name="BExGYT4PB2OG84VT93M2EBR0U815" hidden="1">Analysis Report All #REF!</definedName>
    <definedName name="BExGZ77OY9FSXJFUXKXOQ9K8JSSS" localSheetId="16" hidden="1">Analysis Report All #REF!</definedName>
    <definedName name="BExGZ77OY9FSXJFUXKXOQ9K8JSSS" hidden="1">Analysis Report All #REF!</definedName>
    <definedName name="BExGZ7T8U8DMWJDQVN3QU4DCPT9W" localSheetId="16" hidden="1">Order #REF!</definedName>
    <definedName name="BExGZ7T8U8DMWJDQVN3QU4DCPT9W" hidden="1">Order #REF!</definedName>
    <definedName name="BExGZANTK82UH6SAW1Y3M5ZSE9LN" localSheetId="16" hidden="1">#REF!</definedName>
    <definedName name="BExGZANTK82UH6SAW1Y3M5ZSE9LN" hidden="1">#REF!</definedName>
    <definedName name="BExGZCGM3YAGIPPUTNX2UK92ZFQU" localSheetId="16" hidden="1">Balance #REF!</definedName>
    <definedName name="BExGZCGM3YAGIPPUTNX2UK92ZFQU" hidden="1">Balance #REF!</definedName>
    <definedName name="BExGZJ78ZWZCVHZ3BKEKFJZ6MAEO" localSheetId="16" hidden="1">#REF!</definedName>
    <definedName name="BExGZJ78ZWZCVHZ3BKEKFJZ6MAEO" hidden="1">#REF!</definedName>
    <definedName name="BExGZRAKWWMAC6VK7UP5A3SEQ36U" localSheetId="16" hidden="1">Net #REF!</definedName>
    <definedName name="BExGZRAKWWMAC6VK7UP5A3SEQ36U" hidden="1">Net #REF!</definedName>
    <definedName name="BExGZV1JCDVOAHOA8V75WT1AY2O3" localSheetId="16" hidden="1">Analysis Report All #REF!</definedName>
    <definedName name="BExGZV1JCDVOAHOA8V75WT1AY2O3" hidden="1">Analysis Report All #REF!</definedName>
    <definedName name="BExGZYSBQTP6I5KGTOUY7X90N2G3" localSheetId="16" hidden="1">#REF!</definedName>
    <definedName name="BExGZYSBQTP6I5KGTOUY7X90N2G3" hidden="1">#REF!</definedName>
    <definedName name="BExH022ZUEBLYV7CMZ7W0ZBD3N3B" localSheetId="16" hidden="1">Analysis Report All #REF!</definedName>
    <definedName name="BExH022ZUEBLYV7CMZ7W0ZBD3N3B" hidden="1">Analysis Report All #REF!</definedName>
    <definedName name="BExH0H2H4SK6ZGIM4D0W36EM9XJ5" localSheetId="16" hidden="1">Operating #REF!</definedName>
    <definedName name="BExH0H2H4SK6ZGIM4D0W36EM9XJ5" hidden="1">Operating #REF!</definedName>
    <definedName name="BExH0HTET69PRSZZ4A3OD9HVNLQV" localSheetId="16" hidden="1">#REF!</definedName>
    <definedName name="BExH0HTET69PRSZZ4A3OD9HVNLQV" hidden="1">#REF!</definedName>
    <definedName name="BExH0M0FDN12YBOCKL3XL2Z7T7Y8" localSheetId="16" hidden="1">#REF!</definedName>
    <definedName name="BExH0M0FDN12YBOCKL3XL2Z7T7Y8" hidden="1">#REF!</definedName>
    <definedName name="BExH0PRDZY3308745UN731OZNLPL" localSheetId="16" hidden="1">Operating #REF!</definedName>
    <definedName name="BExH0PRDZY3308745UN731OZNLPL" hidden="1">Operating #REF!</definedName>
    <definedName name="BExH0RUX71DYFINEZ85N2W3U9FJM" localSheetId="16" hidden="1">Analysis Report All #REF!</definedName>
    <definedName name="BExH0RUX71DYFINEZ85N2W3U9FJM" hidden="1">Analysis Report All #REF!</definedName>
    <definedName name="BExH0UUT6Z0HG896BUKRXAGKBNMK" localSheetId="16" hidden="1">Balance #REF!</definedName>
    <definedName name="BExH0UUT6Z0HG896BUKRXAGKBNMK" hidden="1">Balance #REF!</definedName>
    <definedName name="BExH1273M4M5D9DQ52ARQL1026E0" localSheetId="16" hidden="1">Group Balance #REF!</definedName>
    <definedName name="BExH1273M4M5D9DQ52ARQL1026E0" hidden="1">Group Balance #REF!</definedName>
    <definedName name="BExH15N8PDHCZZ1GNGINQ775YBR2" localSheetId="16" hidden="1">#REF!</definedName>
    <definedName name="BExH15N8PDHCZZ1GNGINQ775YBR2" hidden="1">#REF!</definedName>
    <definedName name="BExH16ZQX720JWYWON7P44F9VKZ4" localSheetId="16" hidden="1">Balance #REF!</definedName>
    <definedName name="BExH16ZQX720JWYWON7P44F9VKZ4" hidden="1">Balance #REF!</definedName>
    <definedName name="BExH17W35ZAM77IERBFOPBU41V86" localSheetId="16" hidden="1">Group Operating #REF!</definedName>
    <definedName name="BExH17W35ZAM77IERBFOPBU41V86" hidden="1">Group Operating #REF!</definedName>
    <definedName name="BExH18N3RLF1TJ5YH3OSV4G9PEYD" localSheetId="16" hidden="1">Analysis Report All Items #REF!</definedName>
    <definedName name="BExH18N3RLF1TJ5YH3OSV4G9PEYD" hidden="1">Analysis Report All Items #REF!</definedName>
    <definedName name="BExH1JFFHEBFX9BWJMNIA3N66R3Z" localSheetId="16" hidden="1">#REF!</definedName>
    <definedName name="BExH1JFFHEBFX9BWJMNIA3N66R3Z" hidden="1">#REF!</definedName>
    <definedName name="BExH1OITAHTGQMMR55O0K4ABEN9Z" localSheetId="16" hidden="1">Group Balance #REF!</definedName>
    <definedName name="BExH1OITAHTGQMMR55O0K4ABEN9Z" hidden="1">Group Balance #REF!</definedName>
    <definedName name="BExH1PKP9QP6G2Z8TRC2DDZ99MTM" localSheetId="16" hidden="1">Check Closing #REF!</definedName>
    <definedName name="BExH1PKP9QP6G2Z8TRC2DDZ99MTM" hidden="1">Check Closing #REF!</definedName>
    <definedName name="BExH1QH15AQEDG58CF9DL1PJVX2B" localSheetId="16" hidden="1">#REF!</definedName>
    <definedName name="BExH1QH15AQEDG58CF9DL1PJVX2B" hidden="1">#REF!</definedName>
    <definedName name="BExH1X2F6SVLTULG6BTHLFQSRGLG" localSheetId="16" hidden="1">#REF!</definedName>
    <definedName name="BExH1X2F6SVLTULG6BTHLFQSRGLG" hidden="1">#REF!</definedName>
    <definedName name="BExH1Z0GIUSVTF2H1G1I3PDGBNK2" hidden="1">#REF!</definedName>
    <definedName name="BExH21EXYGUDSIGPUR82EA40VCBH" hidden="1">#REF!</definedName>
    <definedName name="BExH23271RF7AYZ542KHQTH68GQ7" hidden="1">#REF!</definedName>
    <definedName name="BExH24UY57PD9SCD5YI0Y7URYXDD" hidden="1">#N/A</definedName>
    <definedName name="BExH2509007W1IPCCG0NX3H4V4GN" hidden="1">#REF!</definedName>
    <definedName name="BExH2I1NO1NW6QFL427BSCC4MJM7" localSheetId="16" hidden="1">Order #REF!</definedName>
    <definedName name="BExH2I1NO1NW6QFL427BSCC4MJM7" hidden="1">Order #REF!</definedName>
    <definedName name="BExH2RSAX731V05GE7JZ65121T9N" localSheetId="16" hidden="1">Balance #REF!</definedName>
    <definedName name="BExH2RSAX731V05GE7JZ65121T9N" hidden="1">Balance #REF!</definedName>
    <definedName name="BExH3A2GBLA9VU4VZEEH12IIRS2D" localSheetId="16" hidden="1">Analysis Report All #REF!</definedName>
    <definedName name="BExH3A2GBLA9VU4VZEEH12IIRS2D" hidden="1">Analysis Report All #REF!</definedName>
    <definedName name="BExH3BKERZKECCIWAK65S4BZXA7Z" localSheetId="16" hidden="1">#REF!</definedName>
    <definedName name="BExH3BKERZKECCIWAK65S4BZXA7Z" hidden="1">#REF!</definedName>
    <definedName name="BExH3CM7F3WIX88L34SUE8UCPM5E" localSheetId="16" hidden="1">Analysis Report All #REF!</definedName>
    <definedName name="BExH3CM7F3WIX88L34SUE8UCPM5E" hidden="1">Analysis Report All #REF!</definedName>
    <definedName name="BExH3FWXW8Q6A5V0HFQTCR2JZ8F9" localSheetId="16" hidden="1">Order #REF!</definedName>
    <definedName name="BExH3FWXW8Q6A5V0HFQTCR2JZ8F9" hidden="1">Order #REF!</definedName>
    <definedName name="BExH3IRB6764RQ5HBYRLH6XCT29X" localSheetId="16" hidden="1">#REF!</definedName>
    <definedName name="BExH3IRB6764RQ5HBYRLH6XCT29X" hidden="1">#REF!</definedName>
    <definedName name="BExH3SY72G1ITC1O9435IL5KLN4Y" localSheetId="16" hidden="1">Balance #REF!</definedName>
    <definedName name="BExH3SY72G1ITC1O9435IL5KLN4Y" hidden="1">Balance #REF!</definedName>
    <definedName name="BExH4HTQQ8MAE0UM736UDMTYYANM" localSheetId="16" hidden="1">Trade Working #REF!</definedName>
    <definedName name="BExH4HTQQ8MAE0UM736UDMTYYANM" hidden="1">Trade Working #REF!</definedName>
    <definedName name="BExIFQUO629XQ0EPVSE7158D303T" localSheetId="16" hidden="1">Analysis Report All #REF!</definedName>
    <definedName name="BExIFQUO629XQ0EPVSE7158D303T" hidden="1">Analysis Report All #REF!</definedName>
    <definedName name="BExIG58LAO8NJF0P3AOU736OZAOI" localSheetId="16" hidden="1">Group Net #REF!</definedName>
    <definedName name="BExIG58LAO8NJF0P3AOU736OZAOI" hidden="1">Group Net #REF!</definedName>
    <definedName name="BExIGJBO8R13LV7CZ7C1YCP974NN" localSheetId="16" hidden="1">#REF!</definedName>
    <definedName name="BExIGJBO8R13LV7CZ7C1YCP974NN" hidden="1">#REF!</definedName>
    <definedName name="BExIH2YB9MOJF3F8JY8R7X5FDF12" localSheetId="16" hidden="1">#REF!</definedName>
    <definedName name="BExIH2YB9MOJF3F8JY8R7X5FDF12" hidden="1">#REF!</definedName>
    <definedName name="BExIHFZRKZJCLKQ89DAWQ2DJO0PQ" localSheetId="16" hidden="1">Group #REF!</definedName>
    <definedName name="BExIHFZRKZJCLKQ89DAWQ2DJO0PQ" hidden="1">Group #REF!</definedName>
    <definedName name="BExII0O8POTQOO4Q63AT54UWIHBN" localSheetId="16" hidden="1">Operating #REF!</definedName>
    <definedName name="BExII0O8POTQOO4Q63AT54UWIHBN" hidden="1">Operating #REF!</definedName>
    <definedName name="BExII50LI8I0CDOOZEMIVHVA2V95" localSheetId="16" hidden="1">#REF!</definedName>
    <definedName name="BExII50LI8I0CDOOZEMIVHVA2V95" hidden="1">#REF!</definedName>
    <definedName name="BExIIKGCGUPSDCMZLUSXOJ8FMU33" localSheetId="16" hidden="1">Order #REF!</definedName>
    <definedName name="BExIIKGCGUPSDCMZLUSXOJ8FMU33" hidden="1">Order #REF!</definedName>
    <definedName name="BExIIN5GRFYP6YW0PKKOBQOS0WHZ" localSheetId="16" hidden="1">Group #REF!</definedName>
    <definedName name="BExIIN5GRFYP6YW0PKKOBQOS0WHZ" hidden="1">Group #REF!</definedName>
    <definedName name="BExIIN5HA7X165Y7TCNIHIGE6F4Q" hidden="1">#N/A</definedName>
    <definedName name="BExIIP3HG0YJ2JL3NT02KXR1NWFN" localSheetId="16" hidden="1">Analysis Report All #REF!</definedName>
    <definedName name="BExIIP3HG0YJ2JL3NT02KXR1NWFN" hidden="1">Analysis Report All #REF!</definedName>
    <definedName name="BExIIY37NEVU2LGS1JE4VR9AN6W4" localSheetId="16" hidden="1">#REF!</definedName>
    <definedName name="BExIIY37NEVU2LGS1JE4VR9AN6W4" hidden="1">#REF!</definedName>
    <definedName name="BExIJ0MZCP0ABFB9BIYZOUQ4XNBU" localSheetId="16" hidden="1">Personnel in #REF!</definedName>
    <definedName name="BExIJ0MZCP0ABFB9BIYZOUQ4XNBU" hidden="1">Personnel in #REF!</definedName>
    <definedName name="BExIJ6MMQ386XBAHR8CED23YFWHI" localSheetId="16" hidden="1">Order #REF!</definedName>
    <definedName name="BExIJ6MMQ386XBAHR8CED23YFWHI" hidden="1">Order #REF!</definedName>
    <definedName name="BExIJBF8HW7CDJ03RWTVVD2GCS1O" localSheetId="16" hidden="1">Net Sales #REF!</definedName>
    <definedName name="BExIJBF8HW7CDJ03RWTVVD2GCS1O" hidden="1">Net Sales #REF!</definedName>
    <definedName name="BExIJCX8LTJUI1MUGLK0EOSOUV0A" localSheetId="16" hidden="1">#REF!</definedName>
    <definedName name="BExIJCX8LTJUI1MUGLK0EOSOUV0A" hidden="1">#REF!</definedName>
    <definedName name="BExIJD2PDLJE2CDWGS41FRQWT6ZS" localSheetId="16" hidden="1">#REF!</definedName>
    <definedName name="BExIJD2PDLJE2CDWGS41FRQWT6ZS" hidden="1">#REF!</definedName>
    <definedName name="BExIJN9JN6290S7B4D3O5SDXKYJL" localSheetId="16" hidden="1">Group Trade Working #REF!</definedName>
    <definedName name="BExIJN9JN6290S7B4D3O5SDXKYJL" hidden="1">Group Trade Working #REF!</definedName>
    <definedName name="BExIJWK0NGTGQ4X7D5VIVXD14JHI" localSheetId="16" hidden="1">#REF!</definedName>
    <definedName name="BExIJWK0NGTGQ4X7D5VIVXD14JHI" hidden="1">#REF!</definedName>
    <definedName name="BExIJWPCIYINEJUTXU74VK7WG031" localSheetId="16" hidden="1">#REF!</definedName>
    <definedName name="BExIJWPCIYINEJUTXU74VK7WG031" hidden="1">#REF!</definedName>
    <definedName name="BExIK3W9SJA2E56YXV757SHCGY0A" hidden="1">#REF!</definedName>
    <definedName name="BExIK956S1E3712P7T65BIAS2YQE" hidden="1">#REF!</definedName>
    <definedName name="BExIKQITOPQCQ16JYJC6NQFJ03GZ" hidden="1">#N/A</definedName>
    <definedName name="BExIKRF6AQ6VOO9KCIWSM6FY8M7D" hidden="1">#REF!</definedName>
    <definedName name="BExIKW2ITKACY8951D1S0GZCUY4Q" localSheetId="16" hidden="1">Check Closing #REF!</definedName>
    <definedName name="BExIKW2ITKACY8951D1S0GZCUY4Q" hidden="1">Check Closing #REF!</definedName>
    <definedName name="BExIL0PMZ2SXK9R6MLP43KBU1J2P" localSheetId="16" hidden="1">#REF!</definedName>
    <definedName name="BExIL0PMZ2SXK9R6MLP43KBU1J2P" hidden="1">#REF!</definedName>
    <definedName name="BExIL0V5QJQOAHLE6I8FDMT0YU3X" localSheetId="16" hidden="1">Order #REF!</definedName>
    <definedName name="BExIL0V5QJQOAHLE6I8FDMT0YU3X" hidden="1">Order #REF!</definedName>
    <definedName name="BExIL10H8LIKM7APWQZCJHK80HKB" localSheetId="16" hidden="1">#REF!</definedName>
    <definedName name="BExIL10H8LIKM7APWQZCJHK80HKB" hidden="1">#REF!</definedName>
    <definedName name="BExIL2D3FUGSQ83J8BBS6I8SVT1B" localSheetId="16" hidden="1">Analysis Report All #REF!</definedName>
    <definedName name="BExIL2D3FUGSQ83J8BBS6I8SVT1B" hidden="1">Analysis Report All #REF!</definedName>
    <definedName name="BExIL7LUQONC81L77BG1B4N05ZQB" localSheetId="16" hidden="1">Analysis Report All #REF!</definedName>
    <definedName name="BExIL7LUQONC81L77BG1B4N05ZQB" hidden="1">Analysis Report All #REF!</definedName>
    <definedName name="BExIL8CWAFSS2D3VQXB3VRHBNJBY" localSheetId="16" hidden="1">#REF!</definedName>
    <definedName name="BExIL8CWAFSS2D3VQXB3VRHBNJBY" hidden="1">#REF!</definedName>
    <definedName name="BExILGQTQM0HOD0BJI90YO7GOIN3" localSheetId="16" hidden="1">#REF!</definedName>
    <definedName name="BExILGQTQM0HOD0BJI90YO7GOIN3" hidden="1">#REF!</definedName>
    <definedName name="BExILK6ZO5KYI7B48961M5SMR9SK" hidden="1">#REF!</definedName>
    <definedName name="BExILUTXXX85PXPFMEYJIQ5LN4PG" hidden="1">#REF!</definedName>
    <definedName name="BExILVVSHYNB4D2G50I9VH502SJF" localSheetId="16" hidden="1">Trade Working #REF!</definedName>
    <definedName name="BExILVVSHYNB4D2G50I9VH502SJF" hidden="1">Trade Working #REF!</definedName>
    <definedName name="BExIM74C1EYVA1QVTXQW461FQ26I" localSheetId="16" hidden="1">Analysis Report All #REF!</definedName>
    <definedName name="BExIM74C1EYVA1QVTXQW461FQ26I" hidden="1">Analysis Report All #REF!</definedName>
    <definedName name="BExIMGK9Z94TFPWWZFMD10HV0IF6" localSheetId="16" hidden="1">#REF!</definedName>
    <definedName name="BExIMGK9Z94TFPWWZFMD10HV0IF6" hidden="1">#REF!</definedName>
    <definedName name="BExIMPEGKG18TELVC33T4OQTNBWC" localSheetId="16" hidden="1">#REF!</definedName>
    <definedName name="BExIMPEGKG18TELVC33T4OQTNBWC" hidden="1">#REF!</definedName>
    <definedName name="BExIMPEI997PTK00QBPOCPQ9A074" localSheetId="16" hidden="1">Analysis Report All #REF!</definedName>
    <definedName name="BExIMPEI997PTK00QBPOCPQ9A074" hidden="1">Analysis Report All #REF!</definedName>
    <definedName name="BExIMR78MGO4RXHOEBV40K2UKIFF" localSheetId="16" hidden="1">#REF!</definedName>
    <definedName name="BExIMR78MGO4RXHOEBV40K2UKIFF" hidden="1">#REF!</definedName>
    <definedName name="BExIMSZZZQB6YHUYCY2HAC6QN98D" localSheetId="16" hidden="1">Net #REF!</definedName>
    <definedName name="BExIMSZZZQB6YHUYCY2HAC6QN98D" hidden="1">Net #REF!</definedName>
    <definedName name="BExIN2AHILCGY0M30J35VKJBB42P" localSheetId="16" hidden="1">Analysis Report All #REF!</definedName>
    <definedName name="BExIN2AHILCGY0M30J35VKJBB42P" hidden="1">Analysis Report All #REF!</definedName>
    <definedName name="BExIN4OR435DL1US13JQPOQK8GD5" localSheetId="16" hidden="1">#REF!</definedName>
    <definedName name="BExIN4OR435DL1US13JQPOQK8GD5" hidden="1">#REF!</definedName>
    <definedName name="BExIN66Q1C806HBPPQDUCKDVNS14" localSheetId="16" hidden="1">Trade Working #REF!</definedName>
    <definedName name="BExIN66Q1C806HBPPQDUCKDVNS14" hidden="1">Trade Working #REF!</definedName>
    <definedName name="BExINA2Z6X0BWPR3XCL3OPIYAKIH" localSheetId="16" hidden="1">Group Operating Profit-#REF!</definedName>
    <definedName name="BExINA2Z6X0BWPR3XCL3OPIYAKIH" hidden="1">Group Operating Profit-#REF!</definedName>
    <definedName name="BExINHF9AJUOXNL89K4KKKEQRAPH" hidden="1">#N/A</definedName>
    <definedName name="BExINI6A7H3KSFRFA6UBBDPKW37F" localSheetId="16" hidden="1">#REF!</definedName>
    <definedName name="BExINI6A7H3KSFRFA6UBBDPKW37F" hidden="1">#REF!</definedName>
    <definedName name="BExINIMK8XC3JOBT2EXYFHHH52H0" localSheetId="16" hidden="1">#REF!</definedName>
    <definedName name="BExINIMK8XC3JOBT2EXYFHHH52H0" hidden="1">#REF!</definedName>
    <definedName name="BExINP2H7RQVYMKMILBQXOICV5BH" localSheetId="16" hidden="1">Order #REF!</definedName>
    <definedName name="BExINP2H7RQVYMKMILBQXOICV5BH" hidden="1">Order #REF!</definedName>
    <definedName name="BExINRM3D2VQ2JJA37F36VX24G3S" localSheetId="16" hidden="1">Trade Working #REF!</definedName>
    <definedName name="BExINRM3D2VQ2JJA37F36VX24G3S" hidden="1">Trade Working #REF!</definedName>
    <definedName name="BExIO8EBP7Y7JID70H5J8ZNDGQ27" localSheetId="16" hidden="1">#REF!</definedName>
    <definedName name="BExIO8EBP7Y7JID70H5J8ZNDGQ27" hidden="1">#REF!</definedName>
    <definedName name="BExIOMBXRW5NS4ZPYX9G5QREZ5J6" localSheetId="16" hidden="1">#REF!</definedName>
    <definedName name="BExIOMBXRW5NS4ZPYX9G5QREZ5J6" hidden="1">#REF!</definedName>
    <definedName name="BExIOPMN54L3KORKMAJ1S200B29N" localSheetId="16" hidden="1">Operating #REF!</definedName>
    <definedName name="BExIOPMN54L3KORKMAJ1S200B29N" hidden="1">Operating #REF!</definedName>
    <definedName name="BExIOS0XVDI2IETX7QCWC5W8314B" localSheetId="16" hidden="1">#REF!</definedName>
    <definedName name="BExIOS0XVDI2IETX7QCWC5W8314B" hidden="1">#REF!</definedName>
    <definedName name="BExIOY67VTTBMWXR1B6I1WUZN7IW" localSheetId="16" hidden="1">Group Balance #REF!</definedName>
    <definedName name="BExIOY67VTTBMWXR1B6I1WUZN7IW" hidden="1">Group Balance #REF!</definedName>
    <definedName name="BExIP3V94WZF6VZEEMCXU8CZEGWB" localSheetId="16" hidden="1">Personnel in #REF!</definedName>
    <definedName name="BExIP3V94WZF6VZEEMCXU8CZEGWB" hidden="1">Personnel in #REF!</definedName>
    <definedName name="BExIP70GGXAB2D1BWK8ASYX6QMYY" localSheetId="16" hidden="1">Group #REF!</definedName>
    <definedName name="BExIP70GGXAB2D1BWK8ASYX6QMYY" hidden="1">Group #REF!</definedName>
    <definedName name="BExIP82AECGQDKEXQIWEEZKTWOAU" localSheetId="16" hidden="1">Analysis Report All Items #REF!</definedName>
    <definedName name="BExIP82AECGQDKEXQIWEEZKTWOAU" hidden="1">Analysis Report All Items #REF!</definedName>
    <definedName name="BExIPB25DKX4S2ZCKQN7KWSC3JBF" localSheetId="16" hidden="1">#REF!</definedName>
    <definedName name="BExIPB25DKX4S2ZCKQN7KWSC3JBF" hidden="1">#REF!</definedName>
    <definedName name="BExIPGWIWO5TN2LGNH0VJ5ZFXTV4" localSheetId="16" hidden="1">#REF!</definedName>
    <definedName name="BExIPGWIWO5TN2LGNH0VJ5ZFXTV4" hidden="1">#REF!</definedName>
    <definedName name="BExIPIUPPPHJ55PQOQYUJVSWPN21" localSheetId="16" hidden="1">Trade Working #REF!</definedName>
    <definedName name="BExIPIUPPPHJ55PQOQYUJVSWPN21" hidden="1">Trade Working #REF!</definedName>
    <definedName name="BExIPKNFUDPDKOSH5GHDVNA8D66S" localSheetId="16" hidden="1">#REF!</definedName>
    <definedName name="BExIPKNFUDPDKOSH5GHDVNA8D66S" hidden="1">#REF!</definedName>
    <definedName name="BExIPP54320H25ATHI0TVTC8QAOM" localSheetId="16" hidden="1">Analysis Report All #REF!</definedName>
    <definedName name="BExIPP54320H25ATHI0TVTC8QAOM" hidden="1">Analysis Report All #REF!</definedName>
    <definedName name="BExIPROX8TQ0AGBNOI79KGBRUV9R" localSheetId="16" hidden="1">Div Engineering Order #REF!</definedName>
    <definedName name="BExIPROX8TQ0AGBNOI79KGBRUV9R" hidden="1">Div Engineering Order #REF!</definedName>
    <definedName name="BExIPSAGSMTSESS7US87XOQTODR8" localSheetId="16" hidden="1">#REF!</definedName>
    <definedName name="BExIPSAGSMTSESS7US87XOQTODR8" hidden="1">#REF!</definedName>
    <definedName name="BExIPTHN6O5GTOFH4NCSS0MMGYJZ" localSheetId="16" hidden="1">List of Journal #REF!</definedName>
    <definedName name="BExIPTHN6O5GTOFH4NCSS0MMGYJZ" hidden="1">List of Journal #REF!</definedName>
    <definedName name="BExIPXOPDDX08GFA94447W7ZDPF2" localSheetId="16" hidden="1">#REF!</definedName>
    <definedName name="BExIPXOPDDX08GFA94447W7ZDPF2" hidden="1">#REF!</definedName>
    <definedName name="BExIQ1VS9A2FHVD9TUHKG9K8EVVP" localSheetId="16" hidden="1">#REF!</definedName>
    <definedName name="BExIQ1VS9A2FHVD9TUHKG9K8EVVP" hidden="1">#REF!</definedName>
    <definedName name="BExIQ3OJ7M04XCY276IO0LJA5XUK" hidden="1">#REF!</definedName>
    <definedName name="BExIQ5H9E7DBQATKVM3A6Y9PTC87" localSheetId="16" hidden="1">Analysis Report All #REF!</definedName>
    <definedName name="BExIQ5H9E7DBQATKVM3A6Y9PTC87" hidden="1">Analysis Report All #REF!</definedName>
    <definedName name="BExIQ8BO5I5FU0NGE736C8VTK8GJ" localSheetId="16" hidden="1">Analysis Report All Items #REF!</definedName>
    <definedName name="BExIQ8BO5I5FU0NGE736C8VTK8GJ" hidden="1">Analysis Report All Items #REF!</definedName>
    <definedName name="BExIQAQ09GU63H8DHU1LAI2GZ5V2" localSheetId="16" hidden="1">Analysis Report All Items #REF!</definedName>
    <definedName name="BExIQAQ09GU63H8DHU1LAI2GZ5V2" hidden="1">Analysis Report All Items #REF!</definedName>
    <definedName name="BExIQEX12965HY8XMZ6QLFTT2T0B" hidden="1">#N/A</definedName>
    <definedName name="BExIQG9OO2KKBOWTMD1OXY36TEGA" localSheetId="16" hidden="1">#REF!</definedName>
    <definedName name="BExIQG9OO2KKBOWTMD1OXY36TEGA" hidden="1">#REF!</definedName>
    <definedName name="BExIQI2E3KF9152X3YIVOWX6O012" localSheetId="16" hidden="1">Analysis Report All #REF!</definedName>
    <definedName name="BExIQI2E3KF9152X3YIVOWX6O012" hidden="1">Analysis Report All #REF!</definedName>
    <definedName name="BExIQX1W59V670QX7FRT24RJWBE6" localSheetId="16" hidden="1">Operating #REF!</definedName>
    <definedName name="BExIQX1W59V670QX7FRT24RJWBE6" hidden="1">Operating #REF!</definedName>
    <definedName name="BExIQX1XBB31HZTYEEVOBSE3C5A6" localSheetId="16" hidden="1">#REF!</definedName>
    <definedName name="BExIQX1XBB31HZTYEEVOBSE3C5A6" hidden="1">#REF!</definedName>
    <definedName name="BExIR2ALYRP9FW99DK2084J7IIDC" localSheetId="16" hidden="1">#REF!</definedName>
    <definedName name="BExIR2ALYRP9FW99DK2084J7IIDC" hidden="1">#REF!</definedName>
    <definedName name="BExIR7E2QRIWPA54B9QAOOAJ5TP4" localSheetId="16" hidden="1">Analysis Report All #REF!</definedName>
    <definedName name="BExIR7E2QRIWPA54B9QAOOAJ5TP4" hidden="1">Analysis Report All #REF!</definedName>
    <definedName name="BExIR96SPW24F68B9UEBKZZDPL39" hidden="1">#N/A</definedName>
    <definedName name="BExIRAORYG8KRPZFL6L0G384BHDG" localSheetId="16" hidden="1">Analysis Report All #REF!</definedName>
    <definedName name="BExIRAORYG8KRPZFL6L0G384BHDG" hidden="1">Analysis Report All #REF!</definedName>
    <definedName name="BExIRN9VU5MID4BI4OD5D0JXCEF2" localSheetId="16" hidden="1">Analysis Report All #REF!</definedName>
    <definedName name="BExIRN9VU5MID4BI4OD5D0JXCEF2" hidden="1">Analysis Report All #REF!</definedName>
    <definedName name="BExIRQQ1XGLBPAITG53W5ZTUMN3P" localSheetId="16" hidden="1">Net #REF!</definedName>
    <definedName name="BExIRQQ1XGLBPAITG53W5ZTUMN3P" hidden="1">Net #REF!</definedName>
    <definedName name="BExIS1D0AN4YG5512W7Z2F10B4O8" localSheetId="16" hidden="1">Analysis Report All #REF!</definedName>
    <definedName name="BExIS1D0AN4YG5512W7Z2F10B4O8" hidden="1">Analysis Report All #REF!</definedName>
    <definedName name="BExIS77BJDDK18PGI9DSEYZPIL7P" localSheetId="16" hidden="1">#REF!</definedName>
    <definedName name="BExIS77BJDDK18PGI9DSEYZPIL7P" hidden="1">#REF!</definedName>
    <definedName name="BExIS7Y9QYDTBUER10DHHJ3617YP" localSheetId="16" hidden="1">#REF!</definedName>
    <definedName name="BExIS7Y9QYDTBUER10DHHJ3617YP" hidden="1">#REF!</definedName>
    <definedName name="BExISC5B700MZUBFTQ9K4IKTF7HR" hidden="1">#REF!</definedName>
    <definedName name="BExISCWCAR1OE5LDGJMG7ZNS5828" localSheetId="16" hidden="1">Analysis Report All #REF!</definedName>
    <definedName name="BExISCWCAR1OE5LDGJMG7ZNS5828" hidden="1">Analysis Report All #REF!</definedName>
    <definedName name="BExISE8T0L944QVSROCJTEX645X3" localSheetId="16" hidden="1">Net #REF!</definedName>
    <definedName name="BExISE8T0L944QVSROCJTEX645X3" hidden="1">Net #REF!</definedName>
    <definedName name="BExISFQR9AYSIO08FIBJW9G690FU" localSheetId="16" hidden="1">List of Journal #REF!</definedName>
    <definedName name="BExISFQR9AYSIO08FIBJW9G690FU" hidden="1">List of Journal #REF!</definedName>
    <definedName name="BExISQDUP690S78768EK8P93KRS2" localSheetId="16" hidden="1">Personnel in #REF!</definedName>
    <definedName name="BExISQDUP690S78768EK8P93KRS2" hidden="1">Personnel in #REF!</definedName>
    <definedName name="BExISQJ6KNZ63F1U6T2YVYG2Q5G8" localSheetId="16" hidden="1">Order #REF!</definedName>
    <definedName name="BExISQJ6KNZ63F1U6T2YVYG2Q5G8" hidden="1">Order #REF!</definedName>
    <definedName name="BExISRFKJYUZ4AKW44IJF7RF9Y90" localSheetId="16" hidden="1">#REF!</definedName>
    <definedName name="BExISRFKJYUZ4AKW44IJF7RF9Y90" hidden="1">#REF!</definedName>
    <definedName name="BExISVHAOSHJ0K9JU2AJ0SHBWXGR" localSheetId="16" hidden="1">Trade Working #REF!</definedName>
    <definedName name="BExISVHAOSHJ0K9JU2AJ0SHBWXGR" hidden="1">Trade Working #REF!</definedName>
    <definedName name="BExIT1MK8TBAK3SNP36A8FKDQSOK" localSheetId="16" hidden="1">#REF!</definedName>
    <definedName name="BExIT1MK8TBAK3SNP36A8FKDQSOK" hidden="1">#REF!</definedName>
    <definedName name="BExIT2ISB4P7HX84HLFXF3W2Y567" localSheetId="16" hidden="1">Analysis Report All #REF!</definedName>
    <definedName name="BExIT2ISB4P7HX84HLFXF3W2Y567" hidden="1">Analysis Report All #REF!</definedName>
    <definedName name="BExIT40QD8AMD6CYZ17X5EJ6W7MA" localSheetId="16" hidden="1">#REF!</definedName>
    <definedName name="BExIT40QD8AMD6CYZ17X5EJ6W7MA" hidden="1">#REF!</definedName>
    <definedName name="BExIT5IOZLN6CG0JHUVABWZJTBYV" hidden="1">#N/A</definedName>
    <definedName name="BExITRJSJ8EOEU46CIIMPXIKZXG3" localSheetId="16" hidden="1">List of Journal #REF!</definedName>
    <definedName name="BExITRJSJ8EOEU46CIIMPXIKZXG3" hidden="1">List of Journal #REF!</definedName>
    <definedName name="BExITU8VU6VCJDB61BJLGENEKHRS" localSheetId="16" hidden="1">Analysis Report All #REF!</definedName>
    <definedName name="BExITU8VU6VCJDB61BJLGENEKHRS" hidden="1">Analysis Report All #REF!</definedName>
    <definedName name="BExITUP0GKU4LWGX9LFR7IZP8EJO" localSheetId="16" hidden="1">Operating #REF!</definedName>
    <definedName name="BExITUP0GKU4LWGX9LFR7IZP8EJO" hidden="1">Operating #REF!</definedName>
    <definedName name="BExIUH67D5HNT46X1K6A678V0MI1" localSheetId="16" hidden="1">Analysis Report All #REF!</definedName>
    <definedName name="BExIUH67D5HNT46X1K6A678V0MI1" hidden="1">Analysis Report All #REF!</definedName>
    <definedName name="BExIUHMC8XFNOV7EB84LCMRMHJSV" localSheetId="16" hidden="1">Balance #REF!</definedName>
    <definedName name="BExIUHMC8XFNOV7EB84LCMRMHJSV" hidden="1">Balance #REF!</definedName>
    <definedName name="BExIUPEU55BIG3736LXCYXKGC16I" localSheetId="16" hidden="1">Analysis Report All #REF!</definedName>
    <definedName name="BExIUPEU55BIG3736LXCYXKGC16I" hidden="1">Analysis Report All #REF!</definedName>
    <definedName name="BExIUPPMP04EF9549OHBJJJ0YYOG" localSheetId="16" hidden="1">Analysis Report All #REF!</definedName>
    <definedName name="BExIUPPMP04EF9549OHBJJJ0YYOG" hidden="1">Analysis Report All #REF!</definedName>
    <definedName name="BExIURIEHUHLZL0NJ35OMC5LIQP8" localSheetId="16" hidden="1">Analysis Report All #REF!</definedName>
    <definedName name="BExIURIEHUHLZL0NJ35OMC5LIQP8" hidden="1">Analysis Report All #REF!</definedName>
    <definedName name="BExIUTB5OAAXYW0OFMP0PS40SPOB" localSheetId="16" hidden="1">#REF!</definedName>
    <definedName name="BExIUTB5OAAXYW0OFMP0PS40SPOB" hidden="1">#REF!</definedName>
    <definedName name="BExIUYPDT1AM6MWGWQS646PIZIWC" localSheetId="16" hidden="1">#REF!</definedName>
    <definedName name="BExIUYPDT1AM6MWGWQS646PIZIWC" hidden="1">#REF!</definedName>
    <definedName name="BExIV07A6JFYAUX55FRZF9BGDGFZ" localSheetId="16" hidden="1">Analysis Report All #REF!</definedName>
    <definedName name="BExIV07A6JFYAUX55FRZF9BGDGFZ" hidden="1">Analysis Report All #REF!</definedName>
    <definedName name="BExIV3HY4S0YRV1F7XEMF2YHAR2I" localSheetId="16" hidden="1">#REF!</definedName>
    <definedName name="BExIV3HY4S0YRV1F7XEMF2YHAR2I" hidden="1">#REF!</definedName>
    <definedName name="BExIV6HUZFRIFLXW2SICKGTAH1PV" localSheetId="16" hidden="1">#REF!</definedName>
    <definedName name="BExIV6HUZFRIFLXW2SICKGTAH1PV" hidden="1">#REF!</definedName>
    <definedName name="BExIVC6WZMHRBRGIBUVX0CO2RK05" hidden="1">#REF!</definedName>
    <definedName name="BExIVGOPOKZYPZ8X9I0A18Z47GN5" hidden="1">#N/A</definedName>
    <definedName name="BExIVMOIPSEWSIHIDDLOXESQ28A0" hidden="1">#REF!</definedName>
    <definedName name="BExIVP2U2FVND2UQ0MQUNHA8XD12" localSheetId="16" hidden="1">Analysis Report All #REF!</definedName>
    <definedName name="BExIVP2U2FVND2UQ0MQUNHA8XD12" hidden="1">Analysis Report All #REF!</definedName>
    <definedName name="BExIVQVKLMGSRYT1LFZH0KUIA4OR" localSheetId="16" hidden="1">#REF!</definedName>
    <definedName name="BExIVQVKLMGSRYT1LFZH0KUIA4OR" hidden="1">#REF!</definedName>
    <definedName name="BExIWCAZC598Y87W1AHY0LMKS46C" localSheetId="16" hidden="1">Group Balance #REF!</definedName>
    <definedName name="BExIWCAZC598Y87W1AHY0LMKS46C" hidden="1">Group Balance #REF!</definedName>
    <definedName name="BExIWHP75DH59F12NNSPO9DDUT8T" localSheetId="16" hidden="1">#REF!</definedName>
    <definedName name="BExIWHP75DH59F12NNSPO9DDUT8T" hidden="1">#REF!</definedName>
    <definedName name="BExIWKE9MGIDWORBI43AWTUNYFAN" localSheetId="16" hidden="1">#REF!</definedName>
    <definedName name="BExIWKE9MGIDWORBI43AWTUNYFAN" hidden="1">#REF!</definedName>
    <definedName name="BExIWLLFQ1GI6NPZ6NFSLP6JU1Y0" localSheetId="16" hidden="1">Operating #REF!</definedName>
    <definedName name="BExIWLLFQ1GI6NPZ6NFSLP6JU1Y0" hidden="1">Operating #REF!</definedName>
    <definedName name="BExIWXKZEOHTP5R8UF43BE9O24P4" localSheetId="16" hidden="1">Net #REF!</definedName>
    <definedName name="BExIWXKZEOHTP5R8UF43BE9O24P4" hidden="1">Net #REF!</definedName>
    <definedName name="BExIX5OAP9KSUE5SIZCW9P39Q4WE" localSheetId="16" hidden="1">#REF!</definedName>
    <definedName name="BExIX5OAP9KSUE5SIZCW9P39Q4WE" hidden="1">#REF!</definedName>
    <definedName name="BExIX76AH8RTG2YWJWQWGSN83HPY" localSheetId="16" hidden="1">#REF!</definedName>
    <definedName name="BExIX76AH8RTG2YWJWQWGSN83HPY" hidden="1">#REF!</definedName>
    <definedName name="BExIX8DGMQU8VP7R87BVJWLE5M0N" hidden="1">#REF!</definedName>
    <definedName name="BExIXF9KT9HSKP35BS5G4V8ALZCO" hidden="1">#REF!</definedName>
    <definedName name="BExIXL3WT3901ZNYYH8AWMI02XZU" hidden="1">#N/A</definedName>
    <definedName name="BExIXNNP0ALPYAAN70E27VDR1EUH" localSheetId="16" hidden="1">Order #REF!</definedName>
    <definedName name="BExIXNNP0ALPYAAN70E27VDR1EUH" hidden="1">Order #REF!</definedName>
    <definedName name="BExIXOELMP14A2HYCKS25WBOX5X1" localSheetId="16" hidden="1">Analysis Report All #REF!</definedName>
    <definedName name="BExIXOELMP14A2HYCKS25WBOX5X1" hidden="1">Analysis Report All #REF!</definedName>
    <definedName name="BExIXQCT4HDH0ZGP88H9D6FTG724" localSheetId="16" hidden="1">#REF!</definedName>
    <definedName name="BExIXQCT4HDH0ZGP88H9D6FTG724" hidden="1">#REF!</definedName>
    <definedName name="BExIXVWCD76IXT80OMBW0AR1BVG7" localSheetId="16" hidden="1">Analysis Report All #REF!</definedName>
    <definedName name="BExIXVWCD76IXT80OMBW0AR1BVG7" hidden="1">Analysis Report All #REF!</definedName>
    <definedName name="BExIXZ71HOOU15XINMRDMQF459SY" localSheetId="16" hidden="1">#REF!</definedName>
    <definedName name="BExIXZ71HOOU15XINMRDMQF459SY" hidden="1">#REF!</definedName>
    <definedName name="BExIY5XWS1C6CORGCIDOKY0C0GPF" localSheetId="16" hidden="1">Group Balance #REF!</definedName>
    <definedName name="BExIY5XWS1C6CORGCIDOKY0C0GPF" hidden="1">Group Balance #REF!</definedName>
    <definedName name="BExIY6ZK288PR9A3MB60B5LLPOF9" localSheetId="16" hidden="1">Analysis Report All #REF!</definedName>
    <definedName name="BExIY6ZK288PR9A3MB60B5LLPOF9" hidden="1">Analysis Report All #REF!</definedName>
    <definedName name="BExIY7VY0W25SO08UY3U1PF2HB25" localSheetId="16" hidden="1">Order #REF!</definedName>
    <definedName name="BExIY7VY0W25SO08UY3U1PF2HB25" hidden="1">Order #REF!</definedName>
    <definedName name="BExIYBHFQAQZD8ZCE4SO69JM1B5A" localSheetId="16" hidden="1">#REF!</definedName>
    <definedName name="BExIYBHFQAQZD8ZCE4SO69JM1B5A" hidden="1">#REF!</definedName>
    <definedName name="BExIYJVIQ0J4101F36V9KYUXW64T" localSheetId="16" hidden="1">Analysis Report All #REF!</definedName>
    <definedName name="BExIYJVIQ0J4101F36V9KYUXW64T" hidden="1">Analysis Report All #REF!</definedName>
    <definedName name="BExIYTBBBZO7B5AFS5ATKRQKNZOQ" localSheetId="16" hidden="1">#REF!</definedName>
    <definedName name="BExIYTBBBZO7B5AFS5ATKRQKNZOQ" hidden="1">#REF!</definedName>
    <definedName name="BExIZFHPPRWQ5CZ88IZ8QT5IPIJ6" localSheetId="16" hidden="1">#REF!</definedName>
    <definedName name="BExIZFHPPRWQ5CZ88IZ8QT5IPIJ6" hidden="1">#REF!</definedName>
    <definedName name="BExIZGE4LXPOKBIWA5ZJS8VCXUDI" localSheetId="16" hidden="1">Analysis Report All #REF!</definedName>
    <definedName name="BExIZGE4LXPOKBIWA5ZJS8VCXUDI" hidden="1">Analysis Report All #REF!</definedName>
    <definedName name="BExIZPJ9GPQLCMYT1W1A0ISPV7D9" localSheetId="16" hidden="1">Group #REF!</definedName>
    <definedName name="BExIZPJ9GPQLCMYT1W1A0ISPV7D9" hidden="1">Group #REF!</definedName>
    <definedName name="BExIZPZDHC8HGER83WHCZAHOX7LK" localSheetId="16" hidden="1">#REF!</definedName>
    <definedName name="BExIZPZDHC8HGER83WHCZAHOX7LK" hidden="1">#REF!</definedName>
    <definedName name="BExJ01YY4BXH5X4S47YA4DE9ONXO" localSheetId="16" hidden="1">#REF!</definedName>
    <definedName name="BExJ01YY4BXH5X4S47YA4DE9ONXO" hidden="1">#REF!</definedName>
    <definedName name="BExJ02Q1F122YPNMMI7HO2GG97V5" localSheetId="16" hidden="1">Balance #REF!</definedName>
    <definedName name="BExJ02Q1F122YPNMMI7HO2GG97V5" hidden="1">Balance #REF!</definedName>
    <definedName name="BExJ072EDRHJGJH73HLOME4F3P4J" hidden="1">#N/A</definedName>
    <definedName name="BExJ08KCLESSXSZG4MOZDCNOTQMT" localSheetId="16" hidden="1">List of Journal #REF!</definedName>
    <definedName name="BExJ08KCLESSXSZG4MOZDCNOTQMT" hidden="1">List of Journal #REF!</definedName>
    <definedName name="BExJ0DT97ONBM5BU5KFXDVZ4P3YE" localSheetId="16" hidden="1">Operating #REF!</definedName>
    <definedName name="BExJ0DT97ONBM5BU5KFXDVZ4P3YE" hidden="1">Operating #REF!</definedName>
    <definedName name="BExJ1DXALN23JUAKLPS3NJVT9SCM" localSheetId="16" hidden="1">#REF!</definedName>
    <definedName name="BExJ1DXALN23JUAKLPS3NJVT9SCM" hidden="1">#REF!</definedName>
    <definedName name="BExKCEUWEXHEBEO5XJ33WBLHCVNW" localSheetId="16" hidden="1">Trade Working #REF!</definedName>
    <definedName name="BExKCEUWEXHEBEO5XJ33WBLHCVNW" hidden="1">Trade Working #REF!</definedName>
    <definedName name="BExKD88CJ67E5H8C7TP1T4A2T9MX" localSheetId="16" hidden="1">Trade Working #REF!</definedName>
    <definedName name="BExKD88CJ67E5H8C7TP1T4A2T9MX" hidden="1">Trade Working #REF!</definedName>
    <definedName name="BExKDA12YXV3QANAAEEVGQ2U1Q50" localSheetId="16" hidden="1">#REF!</definedName>
    <definedName name="BExKDA12YXV3QANAAEEVGQ2U1Q50" hidden="1">#REF!</definedName>
    <definedName name="BExKDKO0W4AGQO1V7K6Q4VM750FT" localSheetId="16" hidden="1">#REF!</definedName>
    <definedName name="BExKDKO0W4AGQO1V7K6Q4VM750FT" hidden="1">#REF!</definedName>
    <definedName name="BExKDLF10G7W77J87QWH3ZGLUCLW" hidden="1">#REF!</definedName>
    <definedName name="BExKED507A5UUXM3PQVKDLJSAR8W" localSheetId="16" hidden="1">Operating #REF!</definedName>
    <definedName name="BExKED507A5UUXM3PQVKDLJSAR8W" hidden="1">Operating #REF!</definedName>
    <definedName name="BExKEDFSLL8BEX6TMBFAHPM9SPEG" localSheetId="16" hidden="1">Group Balance #REF!</definedName>
    <definedName name="BExKEDFSLL8BEX6TMBFAHPM9SPEG" hidden="1">Group Balance #REF!</definedName>
    <definedName name="BExKELTY64EAXF65WON3D2ZW5QCA" localSheetId="16" hidden="1">Analysis Report All #REF!</definedName>
    <definedName name="BExKELTY64EAXF65WON3D2ZW5QCA" hidden="1">Analysis Report All #REF!</definedName>
    <definedName name="BExKEODPKIREZKLQICGCAV0BVT9D" hidden="1">#N/A</definedName>
    <definedName name="BExKEOOIBMP7N8033EY2CJYCBX6H" localSheetId="16" hidden="1">#REF!</definedName>
    <definedName name="BExKEOOIBMP7N8033EY2CJYCBX6H" hidden="1">#REF!</definedName>
    <definedName name="BExKEUZ2T08ELUIXH56WMOFSOZ9M" localSheetId="16" hidden="1">#REF!</definedName>
    <definedName name="BExKEUZ2T08ELUIXH56WMOFSOZ9M" hidden="1">#REF!</definedName>
    <definedName name="BExKF0TE84XI8SHH4MLXHDGQFX97" localSheetId="16" hidden="1">List of Journal #REF!</definedName>
    <definedName name="BExKF0TE84XI8SHH4MLXHDGQFX97" hidden="1">List of Journal #REF!</definedName>
    <definedName name="BExKF1476PQQJKISVOZ5HXEDC06Y" localSheetId="16" hidden="1">Business EBIT #REF!</definedName>
    <definedName name="BExKF1476PQQJKISVOZ5HXEDC06Y" hidden="1">Business EBIT #REF!</definedName>
    <definedName name="BExKF97IORORCTVUHEQVH880O21W" localSheetId="16" hidden="1">Order #REF!</definedName>
    <definedName name="BExKF97IORORCTVUHEQVH880O21W" hidden="1">Order #REF!</definedName>
    <definedName name="BExKFA3VI1CZK21SM0N3LZWT9LA1" localSheetId="16" hidden="1">#REF!</definedName>
    <definedName name="BExKFA3VI1CZK21SM0N3LZWT9LA1" hidden="1">#REF!</definedName>
    <definedName name="BExKFINBFV5J2NFRCL4YUO3YF0ZE" localSheetId="16" hidden="1">#REF!</definedName>
    <definedName name="BExKFINBFV5J2NFRCL4YUO3YF0ZE" hidden="1">#REF!</definedName>
    <definedName name="BExKFJECWUEYCDH8CRSJ8HO42VNS" localSheetId="16" hidden="1">Balance #REF!</definedName>
    <definedName name="BExKFJECWUEYCDH8CRSJ8HO42VNS" hidden="1">Balance #REF!</definedName>
    <definedName name="BExKFL73BRCCBW7SAHY266HKRLZG" localSheetId="16" hidden="1">#REF!</definedName>
    <definedName name="BExKFL73BRCCBW7SAHY266HKRLZG" hidden="1">#REF!</definedName>
    <definedName name="BExKFMZTD8E8TQ59HM5N2SMYVAFG" localSheetId="16" hidden="1">Analysis Report All #REF!</definedName>
    <definedName name="BExKFMZTD8E8TQ59HM5N2SMYVAFG" hidden="1">Analysis Report All #REF!</definedName>
    <definedName name="BExKFP8OGGEVIACL7E6W8VH2I58F" localSheetId="16" hidden="1">#REF!</definedName>
    <definedName name="BExKFP8OGGEVIACL7E6W8VH2I58F" hidden="1">#REF!</definedName>
    <definedName name="BExKG013T3I861JHCM7XGWOM13X2" localSheetId="16" hidden="1">#REF!</definedName>
    <definedName name="BExKG013T3I861JHCM7XGWOM13X2" hidden="1">#REF!</definedName>
    <definedName name="BExKG3H92J3VWFOL9N79J2HQB2MT" hidden="1">#REF!</definedName>
    <definedName name="BExKG54INQW3XC0G791ZOUWYY20B" hidden="1">#REF!</definedName>
    <definedName name="BExKG5A0UIQD510Y8JWNT5H9DVZ3" hidden="1">#REF!</definedName>
    <definedName name="BExKG6X9VGSTVJTS7X4Y86COB0QP" localSheetId="16" hidden="1">Check Closing #REF!</definedName>
    <definedName name="BExKG6X9VGSTVJTS7X4Y86COB0QP" hidden="1">Check Closing #REF!</definedName>
    <definedName name="BExKG7DHTT91BWWBB2QI2P3YJ5K4" hidden="1">#N/A</definedName>
    <definedName name="BExKGA2M8GEPGC6VT96NQ364JLR8" localSheetId="16" hidden="1">List of Journal #REF!</definedName>
    <definedName name="BExKGA2M8GEPGC6VT96NQ364JLR8" hidden="1">List of Journal #REF!</definedName>
    <definedName name="BExKGF0L44S78D33WMQ1A75TRKB9" localSheetId="16" hidden="1">#REF!</definedName>
    <definedName name="BExKGF0L44S78D33WMQ1A75TRKB9" hidden="1">#REF!</definedName>
    <definedName name="BExKGF633NGFNWRR5UFS41NPN5FZ" localSheetId="16" hidden="1">Order #REF!</definedName>
    <definedName name="BExKGF633NGFNWRR5UFS41NPN5FZ" hidden="1">Order #REF!</definedName>
    <definedName name="BExKGIWUETX97WQGD7PCSYEPXYZF" localSheetId="16" hidden="1">Operating #REF!</definedName>
    <definedName name="BExKGIWUETX97WQGD7PCSYEPXYZF" hidden="1">Operating #REF!</definedName>
    <definedName name="BExKGNK5YGKP0YHHTAAOV17Z9EIM" localSheetId="16" hidden="1">#REF!</definedName>
    <definedName name="BExKGNK5YGKP0YHHTAAOV17Z9EIM" hidden="1">#REF!</definedName>
    <definedName name="BExKGO0B83U1C3IKSDKWEXAQGESY" localSheetId="16" hidden="1">#REF!</definedName>
    <definedName name="BExKGO0B83U1C3IKSDKWEXAQGESY" hidden="1">#REF!</definedName>
    <definedName name="BExKGQK2COUFK62S6L64W90MHPDI" hidden="1">#REF!</definedName>
    <definedName name="BExKGR069ORDS3I7DSJONQUT1N5L" hidden="1">#N/A</definedName>
    <definedName name="BExKGRLRN7OEK0ZWW8ST89TWXC9E" localSheetId="16" hidden="1">Analysis Report All #REF!</definedName>
    <definedName name="BExKGRLRN7OEK0ZWW8ST89TWXC9E" hidden="1">Analysis Report All #REF!</definedName>
    <definedName name="BExKGUQYDO61DI6UVT2AYANNASAO" localSheetId="16" hidden="1">Operating #REF!</definedName>
    <definedName name="BExKGUQYDO61DI6UVT2AYANNASAO" hidden="1">Operating #REF!</definedName>
    <definedName name="BExKGW3MEUNL5KGQAKD8XODR2Q9U" localSheetId="16" hidden="1">Balance #REF!</definedName>
    <definedName name="BExKGW3MEUNL5KGQAKD8XODR2Q9U" hidden="1">Balance #REF!</definedName>
    <definedName name="BExKH7MX5XSF8YNHPZ83APYC29JD" localSheetId="16" hidden="1">Operating #REF!</definedName>
    <definedName name="BExKH7MX5XSF8YNHPZ83APYC29JD" hidden="1">Operating #REF!</definedName>
    <definedName name="BExKHCFKOWFHO2WW0N7Y5XDXEWAO" localSheetId="16" hidden="1">#REF!</definedName>
    <definedName name="BExKHCFKOWFHO2WW0N7Y5XDXEWAO" hidden="1">#REF!</definedName>
    <definedName name="BExKHDBXVEBQOFEQGVY52AZIBFFQ" localSheetId="16" hidden="1">#REF!</definedName>
    <definedName name="BExKHDBXVEBQOFEQGVY52AZIBFFQ" hidden="1">#REF!</definedName>
    <definedName name="BExKHKDK2PRBCUJS8TEDP8K3VODQ" hidden="1">#REF!</definedName>
    <definedName name="BExKHPM9XA0ADDK7TUR0N38EXWEP" hidden="1">#REF!</definedName>
    <definedName name="BExKHQDCUQWHDY0QNWE627FD8TKH" localSheetId="16" hidden="1">List of Journal #REF!</definedName>
    <definedName name="BExKHQDCUQWHDY0QNWE627FD8TKH" hidden="1">List of Journal #REF!</definedName>
    <definedName name="BExKHUKF18YSBF5ONF5FN7WCAWQE" localSheetId="16" hidden="1">Analysis Report All #REF!</definedName>
    <definedName name="BExKHUKF18YSBF5ONF5FN7WCAWQE" hidden="1">Analysis Report All #REF!</definedName>
    <definedName name="BExKHXUXB1C1A22XLX8GCI30TFPA" localSheetId="16" hidden="1">#REF!</definedName>
    <definedName name="BExKHXUXB1C1A22XLX8GCI30TFPA" hidden="1">#REF!</definedName>
    <definedName name="BExKHYM0OIBV8UHO26WXH6ATYQP4" localSheetId="16" hidden="1">Balance #REF!</definedName>
    <definedName name="BExKHYM0OIBV8UHO26WXH6ATYQP4" hidden="1">Balance #REF!</definedName>
    <definedName name="BExKI27FQYTWNKYYBPJIMW7YRKTV" localSheetId="16" hidden="1">Balance #REF!</definedName>
    <definedName name="BExKI27FQYTWNKYYBPJIMW7YRKTV" hidden="1">Balance #REF!</definedName>
    <definedName name="BExKI2NKKLZCLGR26LIAUT2LV6KM" localSheetId="16" hidden="1">Analysis Report All #REF!</definedName>
    <definedName name="BExKI2NKKLZCLGR26LIAUT2LV6KM" hidden="1">Analysis Report All #REF!</definedName>
    <definedName name="BExKI2T0L2RN7B94JP2LWUYQE1FP" localSheetId="16" hidden="1">Operating #REF!</definedName>
    <definedName name="BExKI2T0L2RN7B94JP2LWUYQE1FP" hidden="1">Operating #REF!</definedName>
    <definedName name="BExKIB75NWDZ7SJDQ7FSY6G38EXY" localSheetId="16" hidden="1">Analysis Report All #REF!</definedName>
    <definedName name="BExKIB75NWDZ7SJDQ7FSY6G38EXY" hidden="1">Analysis Report All #REF!</definedName>
    <definedName name="BExKIBY2KJHGJHMGAL13SZE791TJ" localSheetId="16" hidden="1">#REF!</definedName>
    <definedName name="BExKIBY2KJHGJHMGAL13SZE791TJ" hidden="1">#REF!</definedName>
    <definedName name="BExKIGQV6TXIZG039HBOJU62WP2U" localSheetId="16" hidden="1">#REF!</definedName>
    <definedName name="BExKIGQV6TXIZG039HBOJU62WP2U" hidden="1">#REF!</definedName>
    <definedName name="BExKILE008SF3KTAN8WML3XKI1NZ" hidden="1">#REF!</definedName>
    <definedName name="BExKIW0YDFAMCMNL0MIM3MKKRDDR" localSheetId="16" hidden="1">Analysis Report All #REF!</definedName>
    <definedName name="BExKIW0YDFAMCMNL0MIM3MKKRDDR" hidden="1">Analysis Report All #REF!</definedName>
    <definedName name="BExKIYVIV3FSNYYGDPORWNDREEKR" localSheetId="16" hidden="1">Net #REF!</definedName>
    <definedName name="BExKIYVIV3FSNYYGDPORWNDREEKR" hidden="1">Net #REF!</definedName>
    <definedName name="BExKJ49QQO5URJSK5GJDU0UTTK7Y" hidden="1">#N/A</definedName>
    <definedName name="BExKJ97PQM4GVPM03VXKCSHF8BQF" localSheetId="16" hidden="1">Gross Profit bef. Distr. #REF!</definedName>
    <definedName name="BExKJ97PQM4GVPM03VXKCSHF8BQF" hidden="1">Gross Profit bef. Distr. #REF!</definedName>
    <definedName name="BExKJGEMUFJ96MFUSWK8WAJW9XZU" localSheetId="16" hidden="1">Analysis Report All #REF!</definedName>
    <definedName name="BExKJGEMUFJ96MFUSWK8WAJW9XZU" hidden="1">Analysis Report All #REF!</definedName>
    <definedName name="BExKJK5ME8KB7HA0180L7OUZDDGV" localSheetId="16" hidden="1">#REF!</definedName>
    <definedName name="BExKJK5ME8KB7HA0180L7OUZDDGV" hidden="1">#REF!</definedName>
    <definedName name="BExKJRCE54GJUPI35WUDG32KS138" hidden="1">#N/A</definedName>
    <definedName name="BExKJUSJPFUIK20FTVAFJWR2OUYX" localSheetId="16" hidden="1">#REF!</definedName>
    <definedName name="BExKJUSJPFUIK20FTVAFJWR2OUYX" hidden="1">#REF!</definedName>
    <definedName name="BExKK84M0EQ8JYX9H8YIO97NU6SH" localSheetId="16" hidden="1">Analysis Report All #REF!</definedName>
    <definedName name="BExKK84M0EQ8JYX9H8YIO97NU6SH" hidden="1">Analysis Report All #REF!</definedName>
    <definedName name="BExKK8VO35I8ECXSS6PDX0DS860V" localSheetId="16" hidden="1">Analysis Report All #REF!</definedName>
    <definedName name="BExKK8VO35I8ECXSS6PDX0DS860V" hidden="1">Analysis Report All #REF!</definedName>
    <definedName name="BExKK8VP5RS3D0UXZVKA37C4SYBP" localSheetId="16" hidden="1">#REF!</definedName>
    <definedName name="BExKK8VP5RS3D0UXZVKA37C4SYBP" hidden="1">#REF!</definedName>
    <definedName name="BExKKIM9NPF6B3SPMPIQB27HQME4" localSheetId="16" hidden="1">#REF!</definedName>
    <definedName name="BExKKIM9NPF6B3SPMPIQB27HQME4" hidden="1">#REF!</definedName>
    <definedName name="BExKKPD3F7YS2YQ6SP6IE2YFXXTU" hidden="1">#N/A</definedName>
    <definedName name="BExKKVYHSVY0BQE32I98O1SPLGN3" localSheetId="16" hidden="1">Analysis Report All #REF!</definedName>
    <definedName name="BExKKVYHSVY0BQE32I98O1SPLGN3" hidden="1">Analysis Report All #REF!</definedName>
    <definedName name="BExKKWK145SN9IY4TII9TTPXWJOS" localSheetId="16" hidden="1">Net #REF!</definedName>
    <definedName name="BExKKWK145SN9IY4TII9TTPXWJOS" hidden="1">Net #REF!</definedName>
    <definedName name="BExKKX05KCZZZPKOR1NE5A8RGVT4" localSheetId="16" hidden="1">#REF!</definedName>
    <definedName name="BExKKX05KCZZZPKOR1NE5A8RGVT4" hidden="1">#REF!</definedName>
    <definedName name="BExKL3G870L59EXLBD78XLHMDN5H" localSheetId="16" hidden="1">Analysis Report All #REF!</definedName>
    <definedName name="BExKL3G870L59EXLBD78XLHMDN5H" hidden="1">Analysis Report All #REF!</definedName>
    <definedName name="BExKL53GK2D82DVHV8GSHAHBY5QO" localSheetId="16" hidden="1">#REF!</definedName>
    <definedName name="BExKL53GK2D82DVHV8GSHAHBY5QO" hidden="1">#REF!</definedName>
    <definedName name="BExKL6QW7E0MHHCHXPGYN18DRXTD" localSheetId="16" hidden="1">Balance #REF!</definedName>
    <definedName name="BExKL6QW7E0MHHCHXPGYN18DRXTD" hidden="1">Balance #REF!</definedName>
    <definedName name="BExKL7703QWQEKLDVVC3PEERUSWZ" localSheetId="16" hidden="1">Trade Working #REF!</definedName>
    <definedName name="BExKL7703QWQEKLDVVC3PEERUSWZ" hidden="1">Trade Working #REF!</definedName>
    <definedName name="BExKLA1EGJB4N0XXBXAWAZD3BDHG" localSheetId="16" hidden="1">Analysis Report All #REF!</definedName>
    <definedName name="BExKLA1EGJB4N0XXBXAWAZD3BDHG" hidden="1">Analysis Report All #REF!</definedName>
    <definedName name="BExKLH31QOQIA4264POWOQ53MVNP" localSheetId="16" hidden="1">Analysis Report All #REF!</definedName>
    <definedName name="BExKLH31QOQIA4264POWOQ53MVNP" hidden="1">Analysis Report All #REF!</definedName>
    <definedName name="BExKLIA82SXX214DQOKSQLZ7WTGP" localSheetId="16" hidden="1">#REF!</definedName>
    <definedName name="BExKLIA82SXX214DQOKSQLZ7WTGP" hidden="1">#REF!</definedName>
    <definedName name="BExKLMHAMBK68M1QJLNQJJ8PPL3G" localSheetId="16" hidden="1">#REF!</definedName>
    <definedName name="BExKLMHAMBK68M1QJLNQJJ8PPL3G" hidden="1">#REF!</definedName>
    <definedName name="BExKLQDKF5NDG4C5AIPJ3LLT1R59" localSheetId="16" hidden="1">Balance #REF!</definedName>
    <definedName name="BExKLQDKF5NDG4C5AIPJ3LLT1R59" hidden="1">Balance #REF!</definedName>
    <definedName name="BExKLYRO3U5AN5QTW9M4S4LDMN8K" localSheetId="16" hidden="1">#REF!</definedName>
    <definedName name="BExKLYRO3U5AN5QTW9M4S4LDMN8K" hidden="1">#REF!</definedName>
    <definedName name="BExKM8NPNKSGKZKYUK3UA2UCNC27" localSheetId="16" hidden="1">Analysis Report All #REF!</definedName>
    <definedName name="BExKM8NPNKSGKZKYUK3UA2UCNC27" hidden="1">Analysis Report All #REF!</definedName>
    <definedName name="BExKMLE6RF5I2ZHBY7Q85HJIMR5K" localSheetId="16" hidden="1">Gross Profit bef. Distr. #REF!</definedName>
    <definedName name="BExKMLE6RF5I2ZHBY7Q85HJIMR5K" hidden="1">Gross Profit bef. Distr. #REF!</definedName>
    <definedName name="BExKMUONQV6VCZ4KOCYAVM4G8S23" localSheetId="16" hidden="1">Check Closing #REF!</definedName>
    <definedName name="BExKMUONQV6VCZ4KOCYAVM4G8S23" hidden="1">Check Closing #REF!</definedName>
    <definedName name="BExKMWBX4EH3EYJ07UFEM08NB40Z" localSheetId="16" hidden="1">#REF!</definedName>
    <definedName name="BExKMWBX4EH3EYJ07UFEM08NB40Z" hidden="1">#REF!</definedName>
    <definedName name="BExKMZ15Z457XHJ0HRO34IXOHR7V" localSheetId="16" hidden="1">Net #REF!</definedName>
    <definedName name="BExKMZ15Z457XHJ0HRO34IXOHR7V" hidden="1">Net #REF!</definedName>
    <definedName name="BExKMZBTTIH8KC4QCHV3KGO91CUX" localSheetId="16" hidden="1">#REF!</definedName>
    <definedName name="BExKMZBTTIH8KC4QCHV3KGO91CUX" hidden="1">#REF!</definedName>
    <definedName name="BExKNCTBZTSY3MO42VU5PLV6YUHZ" localSheetId="16" hidden="1">#REF!</definedName>
    <definedName name="BExKNCTBZTSY3MO42VU5PLV6YUHZ" hidden="1">#REF!</definedName>
    <definedName name="BExKNOCTY7B5JKCVIWCDHTWDO91E" localSheetId="16" hidden="1">Analysis Report All #REF!</definedName>
    <definedName name="BExKNOCTY7B5JKCVIWCDHTWDO91E" hidden="1">Analysis Report All #REF!</definedName>
    <definedName name="BExKNV8UHVRGT2U8NYNU1ORY98AG" localSheetId="16" hidden="1">Personnel in #REF!</definedName>
    <definedName name="BExKNV8UHVRGT2U8NYNU1ORY98AG" hidden="1">Personnel in #REF!</definedName>
    <definedName name="BExKNZQUKQQG2Y97R74G4O4BJP1L" localSheetId="16" hidden="1">#REF!</definedName>
    <definedName name="BExKNZQUKQQG2Y97R74G4O4BJP1L" hidden="1">#REF!</definedName>
    <definedName name="BExKO01MXK16UFKKZZWVH28TK1D9" localSheetId="16" hidden="1">Analysis Report All #REF!</definedName>
    <definedName name="BExKO01MXK16UFKKZZWVH28TK1D9" hidden="1">Analysis Report All #REF!</definedName>
    <definedName name="BExKO2AHHSGNI1AZOIOW21KPXKPE" localSheetId="16" hidden="1">#REF!</definedName>
    <definedName name="BExKO2AHHSGNI1AZOIOW21KPXKPE" hidden="1">#REF!</definedName>
    <definedName name="BExKO2FXWJWC5IZLDN8JHYILQJ2N" localSheetId="16" hidden="1">#REF!</definedName>
    <definedName name="BExKO2FXWJWC5IZLDN8JHYILQJ2N" hidden="1">#REF!</definedName>
    <definedName name="BExKO36TU7AWPC62PKKTX4THZG12" localSheetId="16" hidden="1">Analysis Report All #REF!</definedName>
    <definedName name="BExKO36TU7AWPC62PKKTX4THZG12" hidden="1">Analysis Report All #REF!</definedName>
    <definedName name="BExKO6SBFRQ1OL1QLTGQHUBCLGWH" localSheetId="16" hidden="1">Operating #REF!</definedName>
    <definedName name="BExKO6SBFRQ1OL1QLTGQHUBCLGWH" hidden="1">Operating #REF!</definedName>
    <definedName name="BExKOCS3PNYU4ZH5TX38QDWN3TP0" localSheetId="16" hidden="1">Analysis Report All #REF!</definedName>
    <definedName name="BExKOCS3PNYU4ZH5TX38QDWN3TP0" hidden="1">Analysis Report All #REF!</definedName>
    <definedName name="BExKOEA2LUNY127ZP2UZC5MH2O8I" localSheetId="16" hidden="1">Net #REF!</definedName>
    <definedName name="BExKOEA2LUNY127ZP2UZC5MH2O8I" hidden="1">Net #REF!</definedName>
    <definedName name="BExKOL0WAT0SMFQCCL518N5HX8ZF" localSheetId="16" hidden="1">Net #REF!</definedName>
    <definedName name="BExKOL0WAT0SMFQCCL518N5HX8ZF" hidden="1">Net #REF!</definedName>
    <definedName name="BExKOL67IEESNRCWZ6PXLTEPH7AG" localSheetId="16" hidden="1">Analysis Report All #REF!</definedName>
    <definedName name="BExKOL67IEESNRCWZ6PXLTEPH7AG" hidden="1">Analysis Report All #REF!</definedName>
    <definedName name="BExKOVID0F212G94VWKJQKUQASHL" localSheetId="16" hidden="1">#REF!</definedName>
    <definedName name="BExKOVID0F212G94VWKJQKUQASHL" hidden="1">#REF!</definedName>
    <definedName name="BExKP4STVDSB3HUV6CJNHU3W9LDS" localSheetId="16" hidden="1">Net #REF!</definedName>
    <definedName name="BExKP4STVDSB3HUV6CJNHU3W9LDS" hidden="1">Net #REF!</definedName>
    <definedName name="BExKP5P88JXK6Z2H1FK8U9C1VRXB" localSheetId="16" hidden="1">Operating #REF!</definedName>
    <definedName name="BExKP5P88JXK6Z2H1FK8U9C1VRXB" hidden="1">Operating #REF!</definedName>
    <definedName name="BExKP8ZWIBBSTNZOWNWG9FYHPRIF" localSheetId="16" hidden="1">Operating #REF!</definedName>
    <definedName name="BExKP8ZWIBBSTNZOWNWG9FYHPRIF" hidden="1">Operating #REF!</definedName>
    <definedName name="BExKPTOEMFP17A3URZWYWAFOC6JZ" localSheetId="16" hidden="1">Analysis Report All #REF!</definedName>
    <definedName name="BExKPTOEMFP17A3URZWYWAFOC6JZ" hidden="1">Analysis Report All #REF!</definedName>
    <definedName name="BExKQALWGALF1WCQNVA0J5ODBS4G" localSheetId="16" hidden="1">Operating #REF!</definedName>
    <definedName name="BExKQALWGALF1WCQNVA0J5ODBS4G" hidden="1">Operating #REF!</definedName>
    <definedName name="BExKQE7E2I25DCVP6VZT6GDRLCDK" localSheetId="16" hidden="1">#REF!</definedName>
    <definedName name="BExKQE7E2I25DCVP6VZT6GDRLCDK" hidden="1">#REF!</definedName>
    <definedName name="BExKQF98NE65T0JRALT2S7YJDTAR" localSheetId="16" hidden="1">Balance #REF!</definedName>
    <definedName name="BExKQF98NE65T0JRALT2S7YJDTAR" hidden="1">Balance #REF!</definedName>
    <definedName name="BExKQOEA7HV9U5DH9C8JXFD62EKH" localSheetId="16" hidden="1">#REF!</definedName>
    <definedName name="BExKQOEA7HV9U5DH9C8JXFD62EKH" hidden="1">#REF!</definedName>
    <definedName name="BExKQPLFADN9NE410W9LSHFQ6ZOL" hidden="1">#N/A</definedName>
    <definedName name="BExKQQN9LGEE68JDK7V6W91AREHZ" localSheetId="16" hidden="1">#REF!</definedName>
    <definedName name="BExKQQN9LGEE68JDK7V6W91AREHZ" hidden="1">#REF!</definedName>
    <definedName name="BExKQU39D9L8NC53RD21GKBDRFHX" localSheetId="16" hidden="1">Operating #REF!</definedName>
    <definedName name="BExKQU39D9L8NC53RD21GKBDRFHX" hidden="1">Operating #REF!</definedName>
    <definedName name="BExKQVL7HPOIZ4FHANDFMVOJLEPR" localSheetId="16" hidden="1">#REF!</definedName>
    <definedName name="BExKQVL7HPOIZ4FHANDFMVOJLEPR" hidden="1">#REF!</definedName>
    <definedName name="BExKR2BXFK85CWWDKMCLYUGHT1YH" localSheetId="16" hidden="1">#REF!</definedName>
    <definedName name="BExKR2BXFK85CWWDKMCLYUGHT1YH" hidden="1">#REF!</definedName>
    <definedName name="BExKR6Z8WF1GN838OX1X8IHUCT22" hidden="1">#REF!</definedName>
    <definedName name="BExKRF7UXQPVEUKD965BXRVP22VR" hidden="1">#N/A</definedName>
    <definedName name="BExKRKB9ZFLPE9V3Z4ICW5P9MHOU" hidden="1">#REF!</definedName>
    <definedName name="BExKRSJXAF2Z0V9W93BJYSLDWHCK" localSheetId="16" hidden="1">Analysis Report All #REF!</definedName>
    <definedName name="BExKRSJXAF2Z0V9W93BJYSLDWHCK" hidden="1">Analysis Report All #REF!</definedName>
    <definedName name="BExKRWAW9YDIF1HVTDB8UREBMDF1" localSheetId="16" hidden="1">Analysis Report All Items #REF!</definedName>
    <definedName name="BExKRWAW9YDIF1HVTDB8UREBMDF1" hidden="1">Analysis Report All Items #REF!</definedName>
    <definedName name="BExKS3HT7KZY40ESYY7GRXMG9VMS" localSheetId="16" hidden="1">Analysis Report All #REF!</definedName>
    <definedName name="BExKS3HT7KZY40ESYY7GRXMG9VMS" hidden="1">Analysis Report All #REF!</definedName>
    <definedName name="BExKSA37DZTCK6H13HPIKR0ZFVL8" localSheetId="16" hidden="1">#REF!</definedName>
    <definedName name="BExKSA37DZTCK6H13HPIKR0ZFVL8" hidden="1">#REF!</definedName>
    <definedName name="BExKSDOO6R9ZNGZ8MJSG0YK44ZEZ" localSheetId="16" hidden="1">Analysis Report All #REF!</definedName>
    <definedName name="BExKSDOO6R9ZNGZ8MJSG0YK44ZEZ" hidden="1">Analysis Report All #REF!</definedName>
    <definedName name="BExKSFMOMSZYDE0WNC94F40S6636" localSheetId="16" hidden="1">#REF!</definedName>
    <definedName name="BExKSFMOMSZYDE0WNC94F40S6636" hidden="1">#REF!</definedName>
    <definedName name="BExKSPO9BVUXWAZC9BY27H2P4H0Z" localSheetId="16" hidden="1">Analysis Report All #REF!</definedName>
    <definedName name="BExKSPO9BVUXWAZC9BY27H2P4H0Z" hidden="1">Analysis Report All #REF!</definedName>
    <definedName name="BExKSUBEQ7GKRKNWNHLK3DY3M5FV" localSheetId="16" hidden="1">Check Closing #REF!</definedName>
    <definedName name="BExKSUBEQ7GKRKNWNHLK3DY3M5FV" hidden="1">Check Closing #REF!</definedName>
    <definedName name="BExKSX60G1MUS689FXIGYP2F7C62" localSheetId="16" hidden="1">#REF!</definedName>
    <definedName name="BExKSX60G1MUS689FXIGYP2F7C62" hidden="1">#REF!</definedName>
    <definedName name="BExKT0LZY94UU70YGY3RN7ZYL30X" localSheetId="16" hidden="1">Operating #REF!</definedName>
    <definedName name="BExKT0LZY94UU70YGY3RN7ZYL30X" hidden="1">Operating #REF!</definedName>
    <definedName name="BExKT3GJFNGAM09H5F615E36A38C" localSheetId="16" hidden="1">#REF!</definedName>
    <definedName name="BExKT3GJFNGAM09H5F615E36A38C" hidden="1">#REF!</definedName>
    <definedName name="BExKTLL8O8UHSMU3C94G0UGTVSRY" localSheetId="16" hidden="1">Trade Working #REF!</definedName>
    <definedName name="BExKTLL8O8UHSMU3C94G0UGTVSRY" hidden="1">Trade Working #REF!</definedName>
    <definedName name="BExKTPSBXDA6IWQJZ7JRIJOXWKIP" localSheetId="16" hidden="1">Order #REF!</definedName>
    <definedName name="BExKTPSBXDA6IWQJZ7JRIJOXWKIP" hidden="1">Order #REF!</definedName>
    <definedName name="BExKTQU66QM3IEVCRR92T1LKC5QW" localSheetId="16" hidden="1">Operating #REF!</definedName>
    <definedName name="BExKTQU66QM3IEVCRR92T1LKC5QW" hidden="1">Operating #REF!</definedName>
    <definedName name="BExKTSHES3X9UP589CUXO42Z69ES" localSheetId="16" hidden="1">Personnel in #REF!</definedName>
    <definedName name="BExKTSHES3X9UP589CUXO42Z69ES" hidden="1">Personnel in #REF!</definedName>
    <definedName name="BExKTUKYYU0F6TUW1RXV24LRAZFE" localSheetId="16" hidden="1">#REF!</definedName>
    <definedName name="BExKTUKYYU0F6TUW1RXV24LRAZFE" hidden="1">#REF!</definedName>
    <definedName name="BExKTVHCXX7J6D3AOOSMDR7L7JP0" localSheetId="16" hidden="1">Net #REF!</definedName>
    <definedName name="BExKTVHCXX7J6D3AOOSMDR7L7JP0" hidden="1">Net #REF!</definedName>
    <definedName name="BExKU70O6I80HSSQF1WWWD951SNJ" localSheetId="16" hidden="1">#REF!</definedName>
    <definedName name="BExKU70O6I80HSSQF1WWWD951SNJ" hidden="1">#REF!</definedName>
    <definedName name="BExKU7X0MBYJAY4970REY0MM7TSY" localSheetId="16" hidden="1">#REF!</definedName>
    <definedName name="BExKU7X0MBYJAY4970REY0MM7TSY" hidden="1">#REF!</definedName>
    <definedName name="BExKU82I99FEUIZLODXJDOJC96CQ" hidden="1">#REF!</definedName>
    <definedName name="BExKUCPN3QOF8IZTRA4S2TITDXQ0" localSheetId="16" hidden="1">List of Journal #REF!</definedName>
    <definedName name="BExKUCPN3QOF8IZTRA4S2TITDXQ0" hidden="1">List of Journal #REF!</definedName>
    <definedName name="BExKUENVD9MJF69OHRTV1RIDHCW5" localSheetId="16" hidden="1">Personnel in #REF!</definedName>
    <definedName name="BExKUENVD9MJF69OHRTV1RIDHCW5" hidden="1">Personnel in #REF!</definedName>
    <definedName name="BExKUJR9V457BWP7Y1W82B6Y0TNN" localSheetId="16" hidden="1">Order #REF!</definedName>
    <definedName name="BExKUJR9V457BWP7Y1W82B6Y0TNN" hidden="1">Order #REF!</definedName>
    <definedName name="BExKUOJWN6XRXIRPUHUC8K2WY72H" localSheetId="16" hidden="1">Analysis Report All #REF!</definedName>
    <definedName name="BExKUOJWN6XRXIRPUHUC8K2WY72H" hidden="1">Analysis Report All #REF!</definedName>
    <definedName name="BExKUQY92GOKR8MUHFH436L9AWNK" localSheetId="16" hidden="1">Operating #REF!</definedName>
    <definedName name="BExKUQY92GOKR8MUHFH436L9AWNK" hidden="1">Operating #REF!</definedName>
    <definedName name="BExKUTSMQI53P39A57A6ID56ROUY" localSheetId="16" hidden="1">Gross Profit #REF!</definedName>
    <definedName name="BExKUTSMQI53P39A57A6ID56ROUY" hidden="1">Gross Profit #REF!</definedName>
    <definedName name="BExKV9OI7VRDLTLMHPD3KD9E7W2J" localSheetId="16" hidden="1">Group Balance #REF!</definedName>
    <definedName name="BExKV9OI7VRDLTLMHPD3KD9E7W2J" hidden="1">Group Balance #REF!</definedName>
    <definedName name="BExKVAVNXDPY6V18P1CJZP5P9I1O" localSheetId="16" hidden="1">#REF!</definedName>
    <definedName name="BExKVAVNXDPY6V18P1CJZP5P9I1O" hidden="1">#REF!</definedName>
    <definedName name="BExKVD4OIV9CJ91UWB35TT8EE261" hidden="1">#N/A</definedName>
    <definedName name="BExKVDVK6HN74GQPTXICP9BFC8CF" localSheetId="16" hidden="1">#REF!</definedName>
    <definedName name="BExKVDVK6HN74GQPTXICP9BFC8CF" hidden="1">#REF!</definedName>
    <definedName name="BExKVQ5Y5I1S2EMI73GMLCMH5X8P" localSheetId="16" hidden="1">Balance #REF!</definedName>
    <definedName name="BExKVQ5Y5I1S2EMI73GMLCMH5X8P" hidden="1">Balance #REF!</definedName>
    <definedName name="BExKVUYK4ZITJCIIJYZJMM95A4XU" localSheetId="16" hidden="1">Analysis Report All #REF!</definedName>
    <definedName name="BExKVUYK4ZITJCIIJYZJMM95A4XU" hidden="1">Analysis Report All #REF!</definedName>
    <definedName name="BExKVZ5MC4MVFDGDVODNEWAVDHI0" localSheetId="16" hidden="1">Operating #REF!</definedName>
    <definedName name="BExKVZ5MC4MVFDGDVODNEWAVDHI0" hidden="1">Operating #REF!</definedName>
    <definedName name="BExKW0CSH7DA02YSNV64PSEIXB2P" localSheetId="16" hidden="1">#REF!</definedName>
    <definedName name="BExKW0CSH7DA02YSNV64PSEIXB2P" hidden="1">#REF!</definedName>
    <definedName name="BExKWAJN4FHM9TEU9PXT7U6S9Q3S" localSheetId="16" hidden="1">#REF!</definedName>
    <definedName name="BExKWAJN4FHM9TEU9PXT7U6S9Q3S" hidden="1">#REF!</definedName>
    <definedName name="BExKWF1HUKP51Y4958RWNMHWKVL7" localSheetId="16" hidden="1">Net #REF!</definedName>
    <definedName name="BExKWF1HUKP51Y4958RWNMHWKVL7" hidden="1">Net #REF!</definedName>
    <definedName name="BExKWO15BLKJG8WHF3O0A53R0EJ5" localSheetId="16" hidden="1">Operating #REF!</definedName>
    <definedName name="BExKWO15BLKJG8WHF3O0A53R0EJ5" hidden="1">Operating #REF!</definedName>
    <definedName name="BExM94D568DD8EY7OFESPO9TBL11" localSheetId="16" hidden="1">Operating #REF!</definedName>
    <definedName name="BExM94D568DD8EY7OFESPO9TBL11" hidden="1">Operating #REF!</definedName>
    <definedName name="BExM9NUG3Q31X01AI9ZJCZIX25CS" localSheetId="16" hidden="1">#REF!</definedName>
    <definedName name="BExM9NUG3Q31X01AI9ZJCZIX25CS" hidden="1">#REF!</definedName>
    <definedName name="BExMA5TUQ28CIWWJE6OJMX2YCBPP" localSheetId="16" hidden="1">Trade Working #REF!</definedName>
    <definedName name="BExMA5TUQ28CIWWJE6OJMX2YCBPP" hidden="1">Trade Working #REF!</definedName>
    <definedName name="BExMA6Q7YOY5XJSVPP8H730FAPV2" localSheetId="16" hidden="1">Analysis Report All Items #REF!</definedName>
    <definedName name="BExMA6Q7YOY5XJSVPP8H730FAPV2" hidden="1">Analysis Report All Items #REF!</definedName>
    <definedName name="BExMAJ0KV31M1CUYFW46904L8EM4" localSheetId="16" hidden="1">Group Trade Working #REF!</definedName>
    <definedName name="BExMAJ0KV31M1CUYFW46904L8EM4" hidden="1">Group Trade Working #REF!</definedName>
    <definedName name="BExMAJM5EIX1A9Y5NDECQWNDC2ED" localSheetId="16" hidden="1">Analysis Report All #REF!</definedName>
    <definedName name="BExMAJM5EIX1A9Y5NDECQWNDC2ED" hidden="1">Analysis Report All #REF!</definedName>
    <definedName name="BExMAPLYL2EH8FS1XCFHYDYPH448" hidden="1">#N/A</definedName>
    <definedName name="BExMAPWS27HCXH1MARBJP9LGM0J5" localSheetId="16" hidden="1">Operating #REF!</definedName>
    <definedName name="BExMAPWS27HCXH1MARBJP9LGM0J5" hidden="1">Operating #REF!</definedName>
    <definedName name="BExMASLULN2PJJCW14ZG189G4T6S" localSheetId="16" hidden="1">Operating #REF!</definedName>
    <definedName name="BExMASLULN2PJJCW14ZG189G4T6S" hidden="1">Operating #REF!</definedName>
    <definedName name="BExMAXJS82ZJ8RS22VLE0V0LDUII" localSheetId="16" hidden="1">#REF!</definedName>
    <definedName name="BExMAXJS82ZJ8RS22VLE0V0LDUII" hidden="1">#REF!</definedName>
    <definedName name="BExMBGA8IFV8PQTW4HRIJFOG9NSS" localSheetId="16" hidden="1">#REF!</definedName>
    <definedName name="BExMBGA8IFV8PQTW4HRIJFOG9NSS" hidden="1">#REF!</definedName>
    <definedName name="BExMBIJ1RB1D91I2CFDSHVN7EZZS" hidden="1">#REF!</definedName>
    <definedName name="BExMBOOC4RWBD2PYSFEUF10M3B08" localSheetId="16" hidden="1">List of Journal #REF!</definedName>
    <definedName name="BExMBOOC4RWBD2PYSFEUF10M3B08" hidden="1">List of Journal #REF!</definedName>
    <definedName name="BExMBQRPP4E4A70OE0Z0XLUHSU57" localSheetId="16" hidden="1">Operating #REF!</definedName>
    <definedName name="BExMBQRPP4E4A70OE0Z0XLUHSU57" hidden="1">Operating #REF!</definedName>
    <definedName name="BExMBUIN39FOHDRMDZ9H0LMSL1QO" localSheetId="16" hidden="1">Analysis Report All #REF!</definedName>
    <definedName name="BExMBUIN39FOHDRMDZ9H0LMSL1QO" hidden="1">Analysis Report All #REF!</definedName>
    <definedName name="BExMBYPQDG9AYDQ5E8IECVFREPO6" localSheetId="16" hidden="1">#REF!</definedName>
    <definedName name="BExMBYPQDG9AYDQ5E8IECVFREPO6" hidden="1">#REF!</definedName>
    <definedName name="BExMC0NQLTGQEWL1CBWD2VAO8ILJ" localSheetId="16" hidden="1">Net #REF!</definedName>
    <definedName name="BExMC0NQLTGQEWL1CBWD2VAO8ILJ" hidden="1">Net #REF!</definedName>
    <definedName name="BExMC1ET86WGV4VID6GAOVNQL1DL" localSheetId="16" hidden="1">Operating #REF!</definedName>
    <definedName name="BExMC1ET86WGV4VID6GAOVNQL1DL" hidden="1">Operating #REF!</definedName>
    <definedName name="BExMC4997VE6EYTLYIGXQ039QKSQ" hidden="1">#N/A</definedName>
    <definedName name="BExMC5GJEIAUT0VVYXK2YCVU1FY7" localSheetId="16" hidden="1">Net #REF!</definedName>
    <definedName name="BExMC5GJEIAUT0VVYXK2YCVU1FY7" hidden="1">Net #REF!</definedName>
    <definedName name="BExMC61ZIB16IRS9TGL6LFFDNX6Z" localSheetId="16" hidden="1">Trade Working #REF!</definedName>
    <definedName name="BExMC61ZIB16IRS9TGL6LFFDNX6Z" hidden="1">Trade Working #REF!</definedName>
    <definedName name="BExMC79B6HYZAANOLE0EIXZIF10D" localSheetId="16" hidden="1">#REF!</definedName>
    <definedName name="BExMC79B6HYZAANOLE0EIXZIF10D" hidden="1">#REF!</definedName>
    <definedName name="BExMC8B0LAEIF0CME7GGTNJFDN15" localSheetId="16" hidden="1">Trade Working #REF!</definedName>
    <definedName name="BExMC8B0LAEIF0CME7GGTNJFDN15" hidden="1">Trade Working #REF!</definedName>
    <definedName name="BExMCCSTJF8OU8TAC0EER0BLNVJ6" localSheetId="16" hidden="1">#REF!</definedName>
    <definedName name="BExMCCSTJF8OU8TAC0EER0BLNVJ6" hidden="1">#REF!</definedName>
    <definedName name="BExMCFSPWL41J2Z4BFTYJXIWX1ZU" localSheetId="16" hidden="1">#REF!</definedName>
    <definedName name="BExMCFSPWL41J2Z4BFTYJXIWX1ZU" hidden="1">#REF!</definedName>
    <definedName name="BExMCKLDSZMO0UG9WT80AQUNWKU1" localSheetId="16" hidden="1">List of Journal #REF!</definedName>
    <definedName name="BExMCKLDSZMO0UG9WT80AQUNWKU1" hidden="1">List of Journal #REF!</definedName>
    <definedName name="BExMCYTT6TVDWMJXO1NZANRTVNAN" localSheetId="16" hidden="1">#REF!</definedName>
    <definedName name="BExMCYTT6TVDWMJXO1NZANRTVNAN" hidden="1">#REF!</definedName>
    <definedName name="BExMD0H7UB10IJP6XNG9HUN6MZNW" localSheetId="16" hidden="1">Analysis Report All #REF!</definedName>
    <definedName name="BExMD0H7UB10IJP6XNG9HUN6MZNW" hidden="1">Analysis Report All #REF!</definedName>
    <definedName name="BExMD0H91ENVUAF6C018E2I7ZQP2" localSheetId="16" hidden="1">#REF!</definedName>
    <definedName name="BExMD0H91ENVUAF6C018E2I7ZQP2" hidden="1">#REF!</definedName>
    <definedName name="BExMD36AXD9QD8OE96E258J5UTAA" hidden="1">#N/A</definedName>
    <definedName name="BExMD3BMIM9VPVICI2VQJNKYKJBG" localSheetId="16" hidden="1">Analysis Report All #REF!</definedName>
    <definedName name="BExMD3BMIM9VPVICI2VQJNKYKJBG" hidden="1">Analysis Report All #REF!</definedName>
    <definedName name="BExMD5F6IAV108XYJLXUO9HD0IT6" localSheetId="16" hidden="1">#REF!</definedName>
    <definedName name="BExMD5F6IAV108XYJLXUO9HD0IT6" hidden="1">#REF!</definedName>
    <definedName name="BExMDA7SGI9MDQHI6576EAFJMX9Y" localSheetId="16" hidden="1">Operating #REF!</definedName>
    <definedName name="BExMDA7SGI9MDQHI6576EAFJMX9Y" hidden="1">Operating #REF!</definedName>
    <definedName name="BExMDBEXWELFFMVWKGLFQZUQYR9Q" localSheetId="16" hidden="1">Trade Working #REF!</definedName>
    <definedName name="BExMDBEXWELFFMVWKGLFQZUQYR9Q" hidden="1">Trade Working #REF!</definedName>
    <definedName name="BExMDH3Z779O8Z0QJ569LEVMTR6T" localSheetId="16" hidden="1">Analysis Report All #REF!</definedName>
    <definedName name="BExMDH3Z779O8Z0QJ569LEVMTR6T" hidden="1">Analysis Report All #REF!</definedName>
    <definedName name="BExMDIRDK0DI8P86HB7WPH8QWLSQ" localSheetId="16" hidden="1">#REF!</definedName>
    <definedName name="BExMDIRDK0DI8P86HB7WPH8QWLSQ" hidden="1">#REF!</definedName>
    <definedName name="BExMDMNMR2X446PIPCTMWIDX854V" localSheetId="16" hidden="1">Analysis Report All #REF!</definedName>
    <definedName name="BExMDMNMR2X446PIPCTMWIDX854V" hidden="1">Analysis Report All #REF!</definedName>
    <definedName name="BExMDMYA9QQIHPTP7DVXH1JC2RL9" localSheetId="16" hidden="1">Operating #REF!</definedName>
    <definedName name="BExMDMYA9QQIHPTP7DVXH1JC2RL9" hidden="1">Operating #REF!</definedName>
    <definedName name="BExMDPI2FVMORSWDDCVAJ85WYAYO" localSheetId="16" hidden="1">#REF!</definedName>
    <definedName name="BExMDPI2FVMORSWDDCVAJ85WYAYO" hidden="1">#REF!</definedName>
    <definedName name="BExMDUWB7VWHFFR266QXO46BNV2S" localSheetId="16" hidden="1">#REF!</definedName>
    <definedName name="BExMDUWB7VWHFFR266QXO46BNV2S" hidden="1">#REF!</definedName>
    <definedName name="BExME46S0I5RQUP123E172BDCI6C" localSheetId="16" hidden="1">Trade Working #REF!</definedName>
    <definedName name="BExME46S0I5RQUP123E172BDCI6C" hidden="1">Trade Working #REF!</definedName>
    <definedName name="BExME830XJNNNQ5L0WBEK4B2N3M5" localSheetId="16" hidden="1">Operating #REF!</definedName>
    <definedName name="BExME830XJNNNQ5L0WBEK4B2N3M5" hidden="1">Operating #REF!</definedName>
    <definedName name="BExMEAS3F23S5I3EY6QFG78ZU3MZ" localSheetId="16" hidden="1">Analysis Report All #REF!</definedName>
    <definedName name="BExMEAS3F23S5I3EY6QFG78ZU3MZ" hidden="1">Analysis Report All #REF!</definedName>
    <definedName name="BExMEFQ2P14INRTU483C8Z9QQ9FX" localSheetId="16" hidden="1">Operating #REF!</definedName>
    <definedName name="BExMEFQ2P14INRTU483C8Z9QQ9FX" hidden="1">Operating #REF!</definedName>
    <definedName name="BExMEJGZY1S74RNRHGEH0FDQEL3Q" localSheetId="16" hidden="1">Net #REF!</definedName>
    <definedName name="BExMEJGZY1S74RNRHGEH0FDQEL3Q" hidden="1">Net #REF!</definedName>
    <definedName name="BExMEKDEHEPCFLG7SRTHSY71KQK8" localSheetId="16" hidden="1">#REF!</definedName>
    <definedName name="BExMEKDEHEPCFLG7SRTHSY71KQK8" hidden="1">#REF!</definedName>
    <definedName name="BExMEMX0LFSGVKD0XA4BRJ3RH31Y" localSheetId="16" hidden="1">#REF!</definedName>
    <definedName name="BExMEMX0LFSGVKD0XA4BRJ3RH31Y" hidden="1">#REF!</definedName>
    <definedName name="BExMF1LP6FJ21F47W4KDLLKWU7D4" localSheetId="16" hidden="1">Balance #REF!</definedName>
    <definedName name="BExMF1LP6FJ21F47W4KDLLKWU7D4" hidden="1">Balance #REF!</definedName>
    <definedName name="BExMF7WASK5VSY7MRFSI4Z9SVIS8" localSheetId="16" hidden="1">Net #REF!</definedName>
    <definedName name="BExMF7WASK5VSY7MRFSI4Z9SVIS8" hidden="1">Net #REF!</definedName>
    <definedName name="BExMF81S343L48GCQK54A8RPI8FD" localSheetId="16" hidden="1">List of Journal #REF!</definedName>
    <definedName name="BExMF81S343L48GCQK54A8RPI8FD" hidden="1">List of Journal #REF!</definedName>
    <definedName name="BExMFDLBSWFMRDYJ2DZETI3EXKN2" localSheetId="16" hidden="1">#REF!</definedName>
    <definedName name="BExMFDLBSWFMRDYJ2DZETI3EXKN2" hidden="1">#REF!</definedName>
    <definedName name="BExMFPA3VTMXT5LW1OZWPXINQ98B" localSheetId="16" hidden="1">Analysis Report All #REF!</definedName>
    <definedName name="BExMFPA3VTMXT5LW1OZWPXINQ98B" hidden="1">Analysis Report All #REF!</definedName>
    <definedName name="BExMFPQ7PTZOYAMO7TK32TVHV3IU" localSheetId="16" hidden="1">Analysis Report All #REF!</definedName>
    <definedName name="BExMFPQ7PTZOYAMO7TK32TVHV3IU" hidden="1">Analysis Report All #REF!</definedName>
    <definedName name="BExMFUTMG7RD14F4SYGLCM2RSLW9" localSheetId="16" hidden="1">Order #REF!</definedName>
    <definedName name="BExMFUTMG7RD14F4SYGLCM2RSLW9" hidden="1">Order #REF!</definedName>
    <definedName name="BExMFXDF37HYES7OHLRQANMEXXYJ" localSheetId="16" hidden="1">Operating #REF!</definedName>
    <definedName name="BExMFXDF37HYES7OHLRQANMEXXYJ" hidden="1">Operating #REF!</definedName>
    <definedName name="BExMG4POF3R3LF76FJ67AVJYL2ZW" localSheetId="16" hidden="1">Analysis Report All #REF!</definedName>
    <definedName name="BExMG4POF3R3LF76FJ67AVJYL2ZW" hidden="1">Analysis Report All #REF!</definedName>
    <definedName name="BExMGG3PFIHPHX7NXB7HDFI3N12L" localSheetId="16" hidden="1">#REF!</definedName>
    <definedName name="BExMGG3PFIHPHX7NXB7HDFI3N12L" hidden="1">#REF!</definedName>
    <definedName name="BExMGI78UPPE5NSRY7E3SIW6KIH0" localSheetId="16" hidden="1">Analysis Report All #REF!</definedName>
    <definedName name="BExMGI78UPPE5NSRY7E3SIW6KIH0" hidden="1">Analysis Report All #REF!</definedName>
    <definedName name="BExMGISSZUXLFO4U5OXVRL79XFB9" localSheetId="16" hidden="1">Net #REF!</definedName>
    <definedName name="BExMGISSZUXLFO4U5OXVRL79XFB9" hidden="1">Net #REF!</definedName>
    <definedName name="BExMGJZYDMETMUWS1XQVINXJP8VB" localSheetId="16" hidden="1">#REF!</definedName>
    <definedName name="BExMGJZYDMETMUWS1XQVINXJP8VB" hidden="1">#REF!</definedName>
    <definedName name="BExMGOXXNDRIHXNWQFZRSIEASYQ8" localSheetId="16" hidden="1">Net #REF!</definedName>
    <definedName name="BExMGOXXNDRIHXNWQFZRSIEASYQ8" hidden="1">Net #REF!</definedName>
    <definedName name="BExMGPOY7XIFVBDE7SFRQOFJN3IW" localSheetId="16" hidden="1">Group Operating #REF!</definedName>
    <definedName name="BExMGPOY7XIFVBDE7SFRQOFJN3IW" hidden="1">Group Operating #REF!</definedName>
    <definedName name="BExMGWQL2AHASBU0YVHLJTHK9SGB" hidden="1">#N/A</definedName>
    <definedName name="BExMHCX3DD8H0MT2Y7B28P833EQ9" localSheetId="16" hidden="1">#REF!</definedName>
    <definedName name="BExMHCX3DD8H0MT2Y7B28P833EQ9" hidden="1">#REF!</definedName>
    <definedName name="BExMHLWR47FUD3NN2FXPT78JEDQV" localSheetId="16" hidden="1">Analysis Report All #REF!</definedName>
    <definedName name="BExMHLWR47FUD3NN2FXPT78JEDQV" hidden="1">Analysis Report All #REF!</definedName>
    <definedName name="BExMHNEPGZ4ANQD41LXJW3MDETAR" localSheetId="16" hidden="1">#REF!</definedName>
    <definedName name="BExMHNEPGZ4ANQD41LXJW3MDETAR" hidden="1">#REF!</definedName>
    <definedName name="BExMHUAVE82T1NSPUXD71K2WIE6J" localSheetId="16" hidden="1">Group Net #REF!</definedName>
    <definedName name="BExMHUAVE82T1NSPUXD71K2WIE6J" hidden="1">Group Net #REF!</definedName>
    <definedName name="BExMHYY0ZDHJSBX5LWBV4JYSSOTH" localSheetId="16" hidden="1">Trade Working #REF!</definedName>
    <definedName name="BExMHYY0ZDHJSBX5LWBV4JYSSOTH" hidden="1">Trade Working #REF!</definedName>
    <definedName name="BExMHZ3IIW1N1G4B9C971RR7R76M" localSheetId="16" hidden="1">Gross Profit bef. Distr. #REF!</definedName>
    <definedName name="BExMHZ3IIW1N1G4B9C971RR7R76M" hidden="1">Gross Profit bef. Distr. #REF!</definedName>
    <definedName name="BExMI4CEHWNAE0OXGPOSPONL61WF" localSheetId="16" hidden="1">Analysis Report All #REF!</definedName>
    <definedName name="BExMI4CEHWNAE0OXGPOSPONL61WF" hidden="1">Analysis Report All #REF!</definedName>
    <definedName name="BExMI8JB94SBD9EMNJEK7Y2T6GYU" localSheetId="16" hidden="1">#REF!</definedName>
    <definedName name="BExMI8JB94SBD9EMNJEK7Y2T6GYU" hidden="1">#REF!</definedName>
    <definedName name="BExMIBDWYJL2LNKWHSZSTB1XX914" localSheetId="16" hidden="1">Analysis Report All Items #REF!</definedName>
    <definedName name="BExMIBDWYJL2LNKWHSZSTB1XX914" hidden="1">Analysis Report All Items #REF!</definedName>
    <definedName name="BExMIDBYNEFAEW7SNFXWWQAOXJFR" localSheetId="16" hidden="1">Operating #REF!</definedName>
    <definedName name="BExMIDBYNEFAEW7SNFXWWQAOXJFR" hidden="1">Operating #REF!</definedName>
    <definedName name="BExMIIQ5MBWSIHTFWAQADXMZC22Q" localSheetId="16" hidden="1">#REF!</definedName>
    <definedName name="BExMIIQ5MBWSIHTFWAQADXMZC22Q" hidden="1">#REF!</definedName>
    <definedName name="BExMIMBMVITF3Z9JKY5U07T258IR" hidden="1">#N/A</definedName>
    <definedName name="BExMINDGSIMU0NUZQQAE2O1V6U2M" localSheetId="16" hidden="1">Net #REF!</definedName>
    <definedName name="BExMINDGSIMU0NUZQQAE2O1V6U2M" hidden="1">Net #REF!</definedName>
    <definedName name="BExMINTKNDPEOD1T2F2RDBB9HCUO" localSheetId="16" hidden="1">Analysis Report All #REF!</definedName>
    <definedName name="BExMINTKNDPEOD1T2F2RDBB9HCUO" hidden="1">Analysis Report All #REF!</definedName>
    <definedName name="BExMIZT6AN7E6YMW2S87CTCN2UXH" localSheetId="16" hidden="1">#REF!</definedName>
    <definedName name="BExMIZT6AN7E6YMW2S87CTCN2UXH" hidden="1">#REF!</definedName>
    <definedName name="BExMJ15T9F3475M0896SG60TN0SR" localSheetId="16" hidden="1">#REF!</definedName>
    <definedName name="BExMJ15T9F3475M0896SG60TN0SR" hidden="1">#REF!</definedName>
    <definedName name="BExMJ2T1HK5A18KT5S5URUCQ0H42" localSheetId="16" hidden="1">Balance #REF!</definedName>
    <definedName name="BExMJ2T1HK5A18KT5S5URUCQ0H42" hidden="1">Balance #REF!</definedName>
    <definedName name="BExMJ8CLWB709IB5ZD5XTP32E26F" localSheetId="16" hidden="1">List of Journal #REF!</definedName>
    <definedName name="BExMJ8CLWB709IB5ZD5XTP32E26F" hidden="1">List of Journal #REF!</definedName>
    <definedName name="BExMJ8SUHWVFCKFFA1VWRHX5P5FQ" localSheetId="16" hidden="1">#REF!</definedName>
    <definedName name="BExMJ8SUHWVFCKFFA1VWRHX5P5FQ" hidden="1">#REF!</definedName>
    <definedName name="BExMJ9EG0CH3TSV43VX2O58RRIA9" localSheetId="16" hidden="1">Operating #REF!</definedName>
    <definedName name="BExMJ9EG0CH3TSV43VX2O58RRIA9" hidden="1">Operating #REF!</definedName>
    <definedName name="BExMJALKDU7JIEZX6ROXX6BNXIWJ" localSheetId="16" hidden="1">List of Journal #REF!</definedName>
    <definedName name="BExMJALKDU7JIEZX6ROXX6BNXIWJ" hidden="1">List of Journal #REF!</definedName>
    <definedName name="BExMJFE8WFKZXZIK8QNW794MK2RG" localSheetId="16" hidden="1">Group Operating Profit-#REF!</definedName>
    <definedName name="BExMJFE8WFKZXZIK8QNW794MK2RG" hidden="1">Group Operating Profit-#REF!</definedName>
    <definedName name="BExMJJQMM1V08ES3ZWUM13E7A3RK" localSheetId="16" hidden="1">#REF!</definedName>
    <definedName name="BExMJJQMM1V08ES3ZWUM13E7A3RK" hidden="1">#REF!</definedName>
    <definedName name="BExMJJW2NDE78Q6P01D3WHNEZODT" localSheetId="16" hidden="1">List of Journal #REF!</definedName>
    <definedName name="BExMJJW2NDE78Q6P01D3WHNEZODT" hidden="1">List of Journal #REF!</definedName>
    <definedName name="BExMJLU4MOL0V0FKMIQU8OA4UB93" localSheetId="16" hidden="1">Personnel in #REF!</definedName>
    <definedName name="BExMJLU4MOL0V0FKMIQU8OA4UB93" hidden="1">Personnel in #REF!</definedName>
    <definedName name="BExMJU2XUNJ3OR2LCK51J7U4ML4G" hidden="1">#N/A</definedName>
    <definedName name="BExMJYKSARPSV1RS8GIQI6O2PZ4J" localSheetId="16" hidden="1">Operating #REF!</definedName>
    <definedName name="BExMJYKSARPSV1RS8GIQI6O2PZ4J" hidden="1">Operating #REF!</definedName>
    <definedName name="BExMJYVKCHMCBSSB1CBFPASZH3U6" localSheetId="16" hidden="1">Analysis Report All #REF!</definedName>
    <definedName name="BExMJYVKCHMCBSSB1CBFPASZH3U6" hidden="1">Analysis Report All #REF!</definedName>
    <definedName name="BExMKBGQDUZ8AWXYHA3QVMSDVZ3D" localSheetId="16" hidden="1">#REF!</definedName>
    <definedName name="BExMKBGQDUZ8AWXYHA3QVMSDVZ3D" hidden="1">#REF!</definedName>
    <definedName name="BExMKBM1467553LDFZRRKVSHN374" localSheetId="16" hidden="1">#REF!</definedName>
    <definedName name="BExMKBM1467553LDFZRRKVSHN374" hidden="1">#REF!</definedName>
    <definedName name="BExMKELX0WK1X48QJ17W9OCA4LJD" localSheetId="16" hidden="1">Net #REF!</definedName>
    <definedName name="BExMKELX0WK1X48QJ17W9OCA4LJD" hidden="1">Net #REF!</definedName>
    <definedName name="BExMKGK5FJUC0AU8MABRGDC5ZM70" localSheetId="16" hidden="1">#REF!</definedName>
    <definedName name="BExMKGK5FJUC0AU8MABRGDC5ZM70" hidden="1">#REF!</definedName>
    <definedName name="BExMKJ3RTTN0RLNBWUHVOUM56V80" localSheetId="16" hidden="1">Analysis Report All #REF!</definedName>
    <definedName name="BExMKJ3RTTN0RLNBWUHVOUM56V80" hidden="1">Analysis Report All #REF!</definedName>
    <definedName name="BExMKL1ZJAJBID9TVNHPQXNJNJAB" localSheetId="16" hidden="1">List of Journal #REF!</definedName>
    <definedName name="BExMKL1ZJAJBID9TVNHPQXNJNJAB" hidden="1">List of Journal #REF!</definedName>
    <definedName name="BExMKRHVVIPPZKBVFDWJMLJZNVWC" hidden="1">#N/A</definedName>
    <definedName name="BExMKTW7R5SOV4PHAFGHU3W73DYE" localSheetId="16" hidden="1">#REF!</definedName>
    <definedName name="BExMKTW7R5SOV4PHAFGHU3W73DYE" hidden="1">#REF!</definedName>
    <definedName name="BExMKU7051J2W1RQXGZGE62NBRUZ" localSheetId="16" hidden="1">#REF!</definedName>
    <definedName name="BExMKU7051J2W1RQXGZGE62NBRUZ" hidden="1">#REF!</definedName>
    <definedName name="BExML3XQNDIMX55ZCHHXKUV3D6E6" hidden="1">#REF!</definedName>
    <definedName name="BExML5QGSWHLI18BGY4CGOTD3UWH" hidden="1">#REF!</definedName>
    <definedName name="BExMLPNVSQ5UDT8OVV0FFW322WVM" hidden="1">#REF!</definedName>
    <definedName name="BExMLQES7NQUA8JQ15J3N9XWEN6F" localSheetId="16" hidden="1">Personnel in #REF!</definedName>
    <definedName name="BExMLQES7NQUA8JQ15J3N9XWEN6F" hidden="1">Personnel in #REF!</definedName>
    <definedName name="BExMLSYL41GPAQH7N2TOQMJXTS71" localSheetId="16" hidden="1">#REF!</definedName>
    <definedName name="BExMLSYL41GPAQH7N2TOQMJXTS71" hidden="1">#REF!</definedName>
    <definedName name="BExMLY7BW3PLF90RA9G31XS5EWF2" localSheetId="16" hidden="1">Analysis Report All #REF!</definedName>
    <definedName name="BExMLY7BW3PLF90RA9G31XS5EWF2" hidden="1">Analysis Report All #REF!</definedName>
    <definedName name="BExMM05EDZ5ZUTV2ZVR5FF2166OY" localSheetId="16" hidden="1">Trade Working #REF!</definedName>
    <definedName name="BExMM05EDZ5ZUTV2ZVR5FF2166OY" hidden="1">Trade Working #REF!</definedName>
    <definedName name="BExMM0WGQ3WVTD8RX5Y4B0TGNBWS" localSheetId="16" hidden="1">Analysis Report All #REF!</definedName>
    <definedName name="BExMM0WGQ3WVTD8RX5Y4B0TGNBWS" hidden="1">Analysis Report All #REF!</definedName>
    <definedName name="BExMMH8EAZB09XXQ5X4LR0P4NHG9" localSheetId="16" hidden="1">#REF!</definedName>
    <definedName name="BExMMH8EAZB09XXQ5X4LR0P4NHG9" hidden="1">#REF!</definedName>
    <definedName name="BExMMN2VC02QKN7N3HTE5UXDAMAZ" localSheetId="16" hidden="1">Check Closing #REF!</definedName>
    <definedName name="BExMMN2VC02QKN7N3HTE5UXDAMAZ" hidden="1">Check Closing #REF!</definedName>
    <definedName name="BExMMN8D0MZUEX8EON6XF3G32PK6" localSheetId="16" hidden="1">Check Closing #REF!</definedName>
    <definedName name="BExMMN8D0MZUEX8EON6XF3G32PK6" hidden="1">Check Closing #REF!</definedName>
    <definedName name="BExMMTDGRAW0O1X4TOMKWYR1JLK3" localSheetId="16" hidden="1">Analysis Report All #REF!</definedName>
    <definedName name="BExMMTDGRAW0O1X4TOMKWYR1JLK3" hidden="1">Analysis Report All #REF!</definedName>
    <definedName name="BExMMTIXETA5VAKBSOFDD5SRU887" localSheetId="16" hidden="1">#REF!</definedName>
    <definedName name="BExMMTIXETA5VAKBSOFDD5SRU887" hidden="1">#REF!</definedName>
    <definedName name="BExMMV0P6P5YS3C35G0JYYHI7992" localSheetId="16" hidden="1">#REF!</definedName>
    <definedName name="BExMMV0P6P5YS3C35G0JYYHI7992" hidden="1">#REF!</definedName>
    <definedName name="BExMMZIKQI2S7ES8472Q0RBYTC2I" hidden="1">#REF!</definedName>
    <definedName name="BExMN70AT3XET13WVAGQJJCUHKN1" localSheetId="16" hidden="1">Check Closing #REF!</definedName>
    <definedName name="BExMN70AT3XET13WVAGQJJCUHKN1" hidden="1">Check Closing #REF!</definedName>
    <definedName name="BExMN9PEB3VU0OQG1ZMZC8615NTF" localSheetId="16" hidden="1">#REF!</definedName>
    <definedName name="BExMN9PEB3VU0OQG1ZMZC8615NTF" hidden="1">#REF!</definedName>
    <definedName name="BExMNDR4V2VG5RFZDGTAGD3Q9PPG" localSheetId="16" hidden="1">#REF!</definedName>
    <definedName name="BExMNDR4V2VG5RFZDGTAGD3Q9PPG" hidden="1">#REF!</definedName>
    <definedName name="BExMNE1STQT12XL8EO17XJQOF6TX" hidden="1">#REF!</definedName>
    <definedName name="BExMNGWCUCFUG7FYPCVRJXMX8WRI" hidden="1">#REF!</definedName>
    <definedName name="BExMNQHM9LBXTKR7NO16PD71QFZS" localSheetId="16" hidden="1">Net #REF!</definedName>
    <definedName name="BExMNQHM9LBXTKR7NO16PD71QFZS" hidden="1">Net #REF!</definedName>
    <definedName name="BExMO1A185FOIDL8I4IOTJ5VDUSD" localSheetId="16" hidden="1">Group Operating #REF!</definedName>
    <definedName name="BExMO1A185FOIDL8I4IOTJ5VDUSD" hidden="1">Group Operating #REF!</definedName>
    <definedName name="BExMOAKK0VYMSSOTIIWTAWGXRDYN" localSheetId="16" hidden="1">Operating #REF!</definedName>
    <definedName name="BExMOAKK0VYMSSOTIIWTAWGXRDYN" hidden="1">Operating #REF!</definedName>
    <definedName name="BExMOD46PEFBD686ZCGYAHXC2GI6" localSheetId="16" hidden="1">Order #REF!</definedName>
    <definedName name="BExMOD46PEFBD686ZCGYAHXC2GI6" hidden="1">Order #REF!</definedName>
    <definedName name="BExMOI29DOEK5R1A5QZPUDKF7N6T" localSheetId="16" hidden="1">#REF!</definedName>
    <definedName name="BExMOI29DOEK5R1A5QZPUDKF7N6T" hidden="1">#REF!</definedName>
    <definedName name="BExMOICX4NSI69J6BNX98XUT22VA" localSheetId="16" hidden="1">Analysis Report All #REF!</definedName>
    <definedName name="BExMOICX4NSI69J6BNX98XUT22VA" hidden="1">Analysis Report All #REF!</definedName>
    <definedName name="BExMOPJV6TV0Y7P76336TB29QV2C" localSheetId="16" hidden="1">Check Closing #REF!</definedName>
    <definedName name="BExMOPJV6TV0Y7P76336TB29QV2C" hidden="1">Check Closing #REF!</definedName>
    <definedName name="BExMORI2VNPIWTBSQA602KUB4DMH" localSheetId="16" hidden="1">Order #REF!</definedName>
    <definedName name="BExMORI2VNPIWTBSQA602KUB4DMH" hidden="1">Order #REF!</definedName>
    <definedName name="BExMOU1UCTW0LSG4N69MTS719OFH" localSheetId="16" hidden="1">Balance #REF!</definedName>
    <definedName name="BExMOU1UCTW0LSG4N69MTS719OFH" hidden="1">Balance #REF!</definedName>
    <definedName name="BExMP06ZFI4TJ7WF3FV5G7BMRNA9" localSheetId="16" hidden="1">#REF!</definedName>
    <definedName name="BExMP06ZFI4TJ7WF3FV5G7BMRNA9" hidden="1">#REF!</definedName>
    <definedName name="BExMP1JMLBFTRI4U5OA5Y8TJ4VM3" localSheetId="16" hidden="1">#REF!</definedName>
    <definedName name="BExMP1JMLBFTRI4U5OA5Y8TJ4VM3" hidden="1">#REF!</definedName>
    <definedName name="BExMP7DWGJMVAFLQ982QQEQLM57W" hidden="1">#N/A</definedName>
    <definedName name="BExMPADT50M52P0GQ0FM1INBI832" localSheetId="16" hidden="1">List of Journal #REF!</definedName>
    <definedName name="BExMPADT50M52P0GQ0FM1INBI832" hidden="1">List of Journal #REF!</definedName>
    <definedName name="BExMPGZ848E38FUH1JBQN97DGWAT" localSheetId="16" hidden="1">#REF!</definedName>
    <definedName name="BExMPGZ848E38FUH1JBQN97DGWAT" hidden="1">#REF!</definedName>
    <definedName name="BExMPJTLN5G1J9VXKBB82G69B8ES" localSheetId="16" hidden="1">#REF!</definedName>
    <definedName name="BExMPJTLN5G1J9VXKBB82G69B8ES" hidden="1">#REF!</definedName>
    <definedName name="BExMPMTICOSMQENOFKQ18K0ZT4S8" hidden="1">#REF!</definedName>
    <definedName name="BExMPYYFQJBT84UJZGUR4MXZN4ZK" localSheetId="16" hidden="1">Personnel in #REF!</definedName>
    <definedName name="BExMPYYFQJBT84UJZGUR4MXZN4ZK" hidden="1">Personnel in #REF!</definedName>
    <definedName name="BExMPYYKZU7CEYXVLA3E77SH1NY4" localSheetId="16" hidden="1">Group Net #REF!</definedName>
    <definedName name="BExMPYYKZU7CEYXVLA3E77SH1NY4" hidden="1">Group Net #REF!</definedName>
    <definedName name="BExMPZJZ5NG64HC3X9AXQOLS44NI" localSheetId="16" hidden="1">Personnel in #REF!</definedName>
    <definedName name="BExMPZJZ5NG64HC3X9AXQOLS44NI" hidden="1">Personnel in #REF!</definedName>
    <definedName name="BExMQ8ZX0XGBVXS9L2KK30UI3T3E" localSheetId="16" hidden="1">#REF!</definedName>
    <definedName name="BExMQ8ZX0XGBVXS9L2KK30UI3T3E" hidden="1">#REF!</definedName>
    <definedName name="BExMQ95E1VQBY2Y3WGMQF08ZCSV1" localSheetId="16" hidden="1">Net #REF!</definedName>
    <definedName name="BExMQ95E1VQBY2Y3WGMQF08ZCSV1" hidden="1">Net #REF!</definedName>
    <definedName name="BExMQ9WBHIHTIZFQVO6XC8R1G9H9" localSheetId="16" hidden="1">#REF!</definedName>
    <definedName name="BExMQ9WBHIHTIZFQVO6XC8R1G9H9" hidden="1">#REF!</definedName>
    <definedName name="BExMQBJLUOJ1BEOLQUDOP6OZFFOK" localSheetId="16" hidden="1">Operating #REF!</definedName>
    <definedName name="BExMQBJLUOJ1BEOLQUDOP6OZFFOK" hidden="1">Operating #REF!</definedName>
    <definedName name="BExMQCLFF35FSJ9DOTMMU4H393ET" localSheetId="16" hidden="1">Operating #REF!</definedName>
    <definedName name="BExMQCLFF35FSJ9DOTMMU4H393ET" hidden="1">Operating #REF!</definedName>
    <definedName name="BExMQEOXBGA416E2C2KLIEO3LL04" localSheetId="16" hidden="1">Order #REF!</definedName>
    <definedName name="BExMQEOXBGA416E2C2KLIEO3LL04" hidden="1">Order #REF!</definedName>
    <definedName name="BExMQGXWZ0HAOOO3J65W23U5KZZ6" localSheetId="16" hidden="1">#REF!</definedName>
    <definedName name="BExMQGXWZ0HAOOO3J65W23U5KZZ6" hidden="1">#REF!</definedName>
    <definedName name="BExMQJ6S92BY1TTQHA3CWVSE62MU" localSheetId="16" hidden="1">Operating #REF!</definedName>
    <definedName name="BExMQJ6S92BY1TTQHA3CWVSE62MU" hidden="1">Operating #REF!</definedName>
    <definedName name="BExMQNOMY54NHSVH0RR53KMBFFQN" localSheetId="16" hidden="1">#REF!</definedName>
    <definedName name="BExMQNOMY54NHSVH0RR53KMBFFQN" hidden="1">#REF!</definedName>
    <definedName name="BExMQPXHT1L5FA53OJSAZ5Q0BMTY" hidden="1">#N/A</definedName>
    <definedName name="BExMQSBR7PL4KLB1Q4961QO45Y4G" localSheetId="16" hidden="1">#REF!</definedName>
    <definedName name="BExMQSBR7PL4KLB1Q4961QO45Y4G" hidden="1">#REF!</definedName>
    <definedName name="BExMQTDM7YRT3KPABSWKTG00YRKO" localSheetId="16" hidden="1">Group Net #REF!</definedName>
    <definedName name="BExMQTDM7YRT3KPABSWKTG00YRKO" hidden="1">Group Net #REF!</definedName>
    <definedName name="BExMQWZ4LWT2SX7LOB47KCZRB0X5" localSheetId="16" hidden="1">Group #REF!</definedName>
    <definedName name="BExMQWZ4LWT2SX7LOB47KCZRB0X5" hidden="1">Group #REF!</definedName>
    <definedName name="BExMR8YQHA7N77HGHY4Y6R30I3XT" localSheetId="16" hidden="1">#REF!</definedName>
    <definedName name="BExMR8YQHA7N77HGHY4Y6R30I3XT" hidden="1">#REF!</definedName>
    <definedName name="BExMR941V2CHM8TJR517W4T2GQKJ" localSheetId="16" hidden="1">#REF!</definedName>
    <definedName name="BExMR941V2CHM8TJR517W4T2GQKJ" hidden="1">#REF!</definedName>
    <definedName name="BExMRARG48WTIURKZGBQQLXI58H3" localSheetId="16" hidden="1">Analysis Report All #REF!</definedName>
    <definedName name="BExMRARG48WTIURKZGBQQLXI58H3" hidden="1">Analysis Report All #REF!</definedName>
    <definedName name="BExMRGGFFZPI6NER2PEXPCZ9JJT7" localSheetId="16" hidden="1">Net Sales #REF!</definedName>
    <definedName name="BExMRGGFFZPI6NER2PEXPCZ9JJT7" hidden="1">Net Sales #REF!</definedName>
    <definedName name="BExMRPAO1Q8XXVJ1GQRRZ7VKK70Y" localSheetId="16" hidden="1">Analysis Report All #REF!</definedName>
    <definedName name="BExMRPAO1Q8XXVJ1GQRRZ7VKK70Y" hidden="1">Analysis Report All #REF!</definedName>
    <definedName name="BExMRQHUEHGF2FS4LCB0THFELGDI" localSheetId="16" hidden="1">#REF!</definedName>
    <definedName name="BExMRQHUEHGF2FS4LCB0THFELGDI" hidden="1">#REF!</definedName>
    <definedName name="BExMRRJNUMGRSDD5GGKKGEIZ6FTS" localSheetId="16" hidden="1">#REF!</definedName>
    <definedName name="BExMRRJNUMGRSDD5GGKKGEIZ6FTS" hidden="1">#REF!</definedName>
    <definedName name="BExMS2HE88TMRHW4I94C615N9ICA" localSheetId="16" hidden="1">Analysis Report All #REF!</definedName>
    <definedName name="BExMS2HE88TMRHW4I94C615N9ICA" hidden="1">Analysis Report All #REF!</definedName>
    <definedName name="BExMSAVHF7RWGI92J9OFH0850OCN" hidden="1">#N/A</definedName>
    <definedName name="BExMSH631CG282AEAAQ0M0J7FCLC" hidden="1">#N/A</definedName>
    <definedName name="BExMSID7UEUNQT9G4A855LL6QZM6" localSheetId="16" hidden="1">Analysis Report All #REF!</definedName>
    <definedName name="BExMSID7UEUNQT9G4A855LL6QZM6" hidden="1">Analysis Report All #REF!</definedName>
    <definedName name="BExMSLD50DOIH2P01MJUW2WF5JF1" localSheetId="16" hidden="1">Net Sales #REF!</definedName>
    <definedName name="BExMSLD50DOIH2P01MJUW2WF5JF1" hidden="1">Net Sales #REF!</definedName>
    <definedName name="BExMSM9IB57K9ZM666KFKDE6D9N2" localSheetId="16" hidden="1">Analysis Report All #REF!</definedName>
    <definedName name="BExMSM9IB57K9ZM666KFKDE6D9N2" hidden="1">Analysis Report All #REF!</definedName>
    <definedName name="BExMTL14WLTH53DP3DXRJGSKQBHI" localSheetId="16" hidden="1">Net #REF!</definedName>
    <definedName name="BExMTL14WLTH53DP3DXRJGSKQBHI" hidden="1">Net #REF!</definedName>
    <definedName name="BExO4D9SWLP6R3LKGGEKQZPJ63ZR" localSheetId="16" hidden="1">Balance #REF!</definedName>
    <definedName name="BExO4D9SWLP6R3LKGGEKQZPJ63ZR" hidden="1">Balance #REF!</definedName>
    <definedName name="BExO4J9LR712G00TVA82VNTG8O7H" localSheetId="16" hidden="1">#REF!</definedName>
    <definedName name="BExO4J9LR712G00TVA82VNTG8O7H" hidden="1">#REF!</definedName>
    <definedName name="BExO4X1YEHWJA72QKYUSS0OO0QYZ" hidden="1">#N/A</definedName>
    <definedName name="BExO59N3HIK4QEV88ABQXGJ2K46J" localSheetId="16" hidden="1">Balance #REF!</definedName>
    <definedName name="BExO59N3HIK4QEV88ABQXGJ2K46J" hidden="1">Balance #REF!</definedName>
    <definedName name="BExO5J8DXOBN6D1A37648ZV77STS" hidden="1">#N/A</definedName>
    <definedName name="BExO5N4MLR981C0Q50AJ4CKT1OSQ" localSheetId="16" hidden="1">Operating #REF!</definedName>
    <definedName name="BExO5N4MLR981C0Q50AJ4CKT1OSQ" hidden="1">Operating #REF!</definedName>
    <definedName name="BExO5YTG38X4DS0T05ZUFSOMLHAO" localSheetId="16" hidden="1">List of Journal #REF!</definedName>
    <definedName name="BExO5YTG38X4DS0T05ZUFSOMLHAO" hidden="1">List of Journal #REF!</definedName>
    <definedName name="BExO6BPEKMT0G8MZHI511HBWAK2D" localSheetId="16" hidden="1">Operating #REF!</definedName>
    <definedName name="BExO6BPEKMT0G8MZHI511HBWAK2D" hidden="1">Operating #REF!</definedName>
    <definedName name="BExO6LQROZDD18YLUD7PMKUXWP36" localSheetId="16" hidden="1">Analysis Report All #REF!</definedName>
    <definedName name="BExO6LQROZDD18YLUD7PMKUXWP36" hidden="1">Analysis Report All #REF!</definedName>
    <definedName name="BExO6RL89KOTSU74CVQCFUU34LDI" localSheetId="16" hidden="1">List of Journal #REF!</definedName>
    <definedName name="BExO6RL89KOTSU74CVQCFUU34LDI" hidden="1">List of Journal #REF!</definedName>
    <definedName name="BExO6S6U9PU374OGDOI36JTF8UQX" localSheetId="16" hidden="1">Analysis Report All #REF!</definedName>
    <definedName name="BExO6S6U9PU374OGDOI36JTF8UQX" hidden="1">Analysis Report All #REF!</definedName>
    <definedName name="BExO734LLWK2QXB48U2F6IHMRLOE" localSheetId="16" hidden="1">Analysis Report All #REF!</definedName>
    <definedName name="BExO734LLWK2QXB48U2F6IHMRLOE" hidden="1">Analysis Report All #REF!</definedName>
    <definedName name="BExO76KQLB5C2BMA8YZL8TRK7GO6" hidden="1">#N/A</definedName>
    <definedName name="BExO7CPTIYEFY7LLENXJZL4I73P6" localSheetId="16" hidden="1">Analysis Report All #REF!</definedName>
    <definedName name="BExO7CPTIYEFY7LLENXJZL4I73P6" hidden="1">Analysis Report All #REF!</definedName>
    <definedName name="BExO7EIJY2ZU28XJDXL1N5KUK12B" localSheetId="16" hidden="1">Net #REF!</definedName>
    <definedName name="BExO7EIJY2ZU28XJDXL1N5KUK12B" hidden="1">Net #REF!</definedName>
    <definedName name="BExO7H7NWAPZE04G9HVSA3XRA3QX" localSheetId="16" hidden="1">#REF!</definedName>
    <definedName name="BExO7H7NWAPZE04G9HVSA3XRA3QX" hidden="1">#REF!</definedName>
    <definedName name="BExO7JB7DMQPGH7K5L75M62O9HG8" hidden="1">#N/A</definedName>
    <definedName name="BExO7JRBB20GXWSOT7UFCCET2VGT" localSheetId="16" hidden="1">Group Balance #REF!</definedName>
    <definedName name="BExO7JRBB20GXWSOT7UFCCET2VGT" hidden="1">Group Balance #REF!</definedName>
    <definedName name="BExO7JWT16PBSFTH2SPD54MM3M5G" localSheetId="16" hidden="1">Group Balance #REF!</definedName>
    <definedName name="BExO7JWT16PBSFTH2SPD54MM3M5G" hidden="1">Group Balance #REF!</definedName>
    <definedName name="BExO7L3YI5FGK5Q3CUWZMZENTBW1" localSheetId="16" hidden="1">Analysis Report All #REF!</definedName>
    <definedName name="BExO7L3YI5FGK5Q3CUWZMZENTBW1" hidden="1">Analysis Report All #REF!</definedName>
    <definedName name="BExO7MWPQQ27XAPCKV0UBH8ZJQM5" localSheetId="16" hidden="1">Gross Profit #REF!</definedName>
    <definedName name="BExO7MWPQQ27XAPCKV0UBH8ZJQM5" hidden="1">Gross Profit #REF!</definedName>
    <definedName name="BExO7OK3SNFGM8SYZF1CGK47T78X" localSheetId="16" hidden="1">Trade Working #REF!</definedName>
    <definedName name="BExO7OK3SNFGM8SYZF1CGK47T78X" hidden="1">Trade Working #REF!</definedName>
    <definedName name="BExO7RUNUNVOE6DG34X4HGFCYJTI" localSheetId="16" hidden="1">Analysis Report All Items #REF!</definedName>
    <definedName name="BExO7RUNUNVOE6DG34X4HGFCYJTI" hidden="1">Analysis Report All Items #REF!</definedName>
    <definedName name="BExO7X3I3L7XMOJ9T61KOPFSH612" localSheetId="16" hidden="1">Analysis Report All #REF!</definedName>
    <definedName name="BExO7X3I3L7XMOJ9T61KOPFSH612" hidden="1">Analysis Report All #REF!</definedName>
    <definedName name="BExO7Z729GJYNZ9A3V24EN20JCWH" localSheetId="16" hidden="1">#REF!</definedName>
    <definedName name="BExO7Z729GJYNZ9A3V24EN20JCWH" hidden="1">#REF!</definedName>
    <definedName name="BExO85HMYXZJ7SONWBKKIAXMCI3C" localSheetId="16" hidden="1">#REF!</definedName>
    <definedName name="BExO85HMYXZJ7SONWBKKIAXMCI3C" hidden="1">#REF!</definedName>
    <definedName name="BExO88HJIXM6RJTCYOZ76LLQU1GK" localSheetId="16" hidden="1">Analysis Report All #REF!</definedName>
    <definedName name="BExO88HJIXM6RJTCYOZ76LLQU1GK" hidden="1">Analysis Report All #REF!</definedName>
    <definedName name="BExO89ZIOXN0HOKHY24F7HDZ87UT" localSheetId="16" hidden="1">#REF!</definedName>
    <definedName name="BExO89ZIOXN0HOKHY24F7HDZ87UT" hidden="1">#REF!</definedName>
    <definedName name="BExO8AVPR6V4FJ16MX0X5DDPTCCY" localSheetId="16" hidden="1">Net #REF!</definedName>
    <definedName name="BExO8AVPR6V4FJ16MX0X5DDPTCCY" hidden="1">Net #REF!</definedName>
    <definedName name="BExO8C8B2V03YGUDYM3N8XK3Y1R5" localSheetId="16" hidden="1">Operating #REF!</definedName>
    <definedName name="BExO8C8B2V03YGUDYM3N8XK3Y1R5" hidden="1">Operating #REF!</definedName>
    <definedName name="BExO8FOGQL9V3QA51RQHNGEYCI41" localSheetId="16" hidden="1">#REF!</definedName>
    <definedName name="BExO8FOGQL9V3QA51RQHNGEYCI41" hidden="1">#REF!</definedName>
    <definedName name="BExO8IZ05ZG0XVOL3W41KBQE176A" localSheetId="16" hidden="1">#REF!</definedName>
    <definedName name="BExO8IZ05ZG0XVOL3W41KBQE176A" hidden="1">#REF!</definedName>
    <definedName name="BExO8JKMVIPE7Q3HQV9AG9RWNWJS" localSheetId="16" hidden="1">Operating #REF!</definedName>
    <definedName name="BExO8JKMVIPE7Q3HQV9AG9RWNWJS" hidden="1">Operating #REF!</definedName>
    <definedName name="BExO8Q0NXUFFG7LBX05F1UG0J53X" localSheetId="16" hidden="1">#REF!</definedName>
    <definedName name="BExO8Q0NXUFFG7LBX05F1UG0J53X" hidden="1">#REF!</definedName>
    <definedName name="BExO9CCDJFRAATKPDP7UARIKOV98" localSheetId="16" hidden="1">#REF!</definedName>
    <definedName name="BExO9CCDJFRAATKPDP7UARIKOV98" hidden="1">#REF!</definedName>
    <definedName name="BExO9J3A438976RXIUX5U9SU5T55" hidden="1">#REF!</definedName>
    <definedName name="BExO9NL4H06P1MDH55AIK75INXOY" hidden="1">#REF!</definedName>
    <definedName name="BExO9OHGJE04SJXWEDQM0M9UB88K" hidden="1">#REF!</definedName>
    <definedName name="BExO9WKTGV60IQ9LT04MI5TAFWHQ" localSheetId="16" hidden="1">Operating #REF!</definedName>
    <definedName name="BExO9WKTGV60IQ9LT04MI5TAFWHQ" hidden="1">Operating #REF!</definedName>
    <definedName name="BExO9ZF8DHYWOFD9HB7ZI1F7PVRX" localSheetId="16" hidden="1">Analysis Report All #REF!</definedName>
    <definedName name="BExO9ZF8DHYWOFD9HB7ZI1F7PVRX" hidden="1">Analysis Report All #REF!</definedName>
    <definedName name="BExOA3GX0Z9XFVBEL1UGWAHR3IME" localSheetId="16" hidden="1">Analysis Report All #REF!</definedName>
    <definedName name="BExOA3GX0Z9XFVBEL1UGWAHR3IME" hidden="1">Analysis Report All #REF!</definedName>
    <definedName name="BExOA8EVDO0HP4UMWHRZPHSN7FB0" localSheetId="16" hidden="1">Net Sales #REF!</definedName>
    <definedName name="BExOA8EVDO0HP4UMWHRZPHSN7FB0" hidden="1">Net Sales #REF!</definedName>
    <definedName name="BExOAFWMN5TPXGYH9ILVL5Q8M4IF" localSheetId="16" hidden="1">Operating #REF!</definedName>
    <definedName name="BExOAFWMN5TPXGYH9ILVL5Q8M4IF" hidden="1">Operating #REF!</definedName>
    <definedName name="BExOAG7FBXAL5IP60VNS25AMJLDJ" localSheetId="16" hidden="1">#REF!</definedName>
    <definedName name="BExOAG7FBXAL5IP60VNS25AMJLDJ" hidden="1">#REF!</definedName>
    <definedName name="BExOAGI7XP7W31NADHRDQUHPB9B9" localSheetId="16" hidden="1">#REF!</definedName>
    <definedName name="BExOAGI7XP7W31NADHRDQUHPB9B9" hidden="1">#REF!</definedName>
    <definedName name="BExOAILPR2SGQOCR19RH4WIWPRNG" hidden="1">#REF!</definedName>
    <definedName name="BExOAILQLSWKQ0WCBIS9E74GU42I" localSheetId="16" hidden="1">Net #REF!</definedName>
    <definedName name="BExOAILQLSWKQ0WCBIS9E74GU42I" hidden="1">Net #REF!</definedName>
    <definedName name="BExOAJNK42PQ1IZE3L66XRDNPNVV" localSheetId="16" hidden="1">Analysis Report All #REF!</definedName>
    <definedName name="BExOAJNK42PQ1IZE3L66XRDNPNVV" hidden="1">Analysis Report All #REF!</definedName>
    <definedName name="BExOAMCJJ8BGUZWGOSPXANMB2VRE" localSheetId="16" hidden="1">Analysis Report All Items #REF!</definedName>
    <definedName name="BExOAMCJJ8BGUZWGOSPXANMB2VRE" hidden="1">Analysis Report All Items #REF!</definedName>
    <definedName name="BExOAOARE8XOCBUCZP6S16CCMO8Q" localSheetId="16" hidden="1">#REF!</definedName>
    <definedName name="BExOAOARE8XOCBUCZP6S16CCMO8Q" hidden="1">#REF!</definedName>
    <definedName name="BExOAPHWOLKTMBBGR6XUJHKRD72V" localSheetId="16" hidden="1">Analysis Report All #REF!</definedName>
    <definedName name="BExOAPHWOLKTMBBGR6XUJHKRD72V" hidden="1">Analysis Report All #REF!</definedName>
    <definedName name="BExOAULBL633F5HAYNHH91EE1ABY" localSheetId="16" hidden="1">Group #REF!</definedName>
    <definedName name="BExOAULBL633F5HAYNHH91EE1ABY" hidden="1">Group #REF!</definedName>
    <definedName name="BExOAVSGIPTT95A8VK8RSZM1CRR4" localSheetId="16" hidden="1">Gross Profit #REF!</definedName>
    <definedName name="BExOAVSGIPTT95A8VK8RSZM1CRR4" hidden="1">Gross Profit #REF!</definedName>
    <definedName name="BExOAY6TPIH9WADP81P1C56AC0SF" localSheetId="16" hidden="1">Balance #REF!</definedName>
    <definedName name="BExOAY6TPIH9WADP81P1C56AC0SF" hidden="1">Balance #REF!</definedName>
    <definedName name="BExOB64NIXHK306A9TKRL2BJORMU" localSheetId="16" hidden="1">Personnel in #REF!</definedName>
    <definedName name="BExOB64NIXHK306A9TKRL2BJORMU" hidden="1">Personnel in #REF!</definedName>
    <definedName name="BExOB6KWJOJLM6DAMY9CUDTQ12E8" localSheetId="16" hidden="1">Order #REF!</definedName>
    <definedName name="BExOB6KWJOJLM6DAMY9CUDTQ12E8" hidden="1">Order #REF!</definedName>
    <definedName name="BExOBABQDBW99094JSDRNNHU5P7I" localSheetId="16" hidden="1">Analysis Report All #REF!</definedName>
    <definedName name="BExOBABQDBW99094JSDRNNHU5P7I" hidden="1">Analysis Report All #REF!</definedName>
    <definedName name="BExOBE7YPGMV9Q67B6F8XUV52MOE" localSheetId="16" hidden="1">Operating #REF!</definedName>
    <definedName name="BExOBE7YPGMV9Q67B6F8XUV52MOE" hidden="1">Operating #REF!</definedName>
    <definedName name="BExOBIV49Z0H2RRYWDXGLXEUUP5R" localSheetId="16" hidden="1">List of Journal #REF!</definedName>
    <definedName name="BExOBIV49Z0H2RRYWDXGLXEUUP5R" hidden="1">List of Journal #REF!</definedName>
    <definedName name="BExOBOKAFK6V27O6R0KS7DZXH83Z" localSheetId="16" hidden="1">Net Sales #REF!</definedName>
    <definedName name="BExOBOKAFK6V27O6R0KS7DZXH83Z" hidden="1">Net Sales #REF!</definedName>
    <definedName name="BExOC0EE586JXQBOIDIRWX07U95Z" localSheetId="16" hidden="1">Analysis Report All #REF!</definedName>
    <definedName name="BExOC0EE586JXQBOIDIRWX07U95Z" hidden="1">Analysis Report All #REF!</definedName>
    <definedName name="BExOC33HU9KXDHJLUJZ2MZMNYRXN" localSheetId="16" hidden="1">Check Closing #REF!</definedName>
    <definedName name="BExOC33HU9KXDHJLUJZ2MZMNYRXN" hidden="1">Check Closing #REF!</definedName>
    <definedName name="BExOCDABYADXPX3I44OR9GW8WMAA" localSheetId="16" hidden="1">Balance #REF!</definedName>
    <definedName name="BExOCDABYADXPX3I44OR9GW8WMAA" hidden="1">Balance #REF!</definedName>
    <definedName name="BExOCIZDONRGRZOLAK9UDSZ1NT5S" hidden="1">#N/A</definedName>
    <definedName name="BExOCKBTAT90GUMFOA80VADVF69H" localSheetId="16" hidden="1">#REF!</definedName>
    <definedName name="BExOCKBTAT90GUMFOA80VADVF69H" hidden="1">#REF!</definedName>
    <definedName name="BExOCQMFENFRAWZWWXUEGYKCKE2P" localSheetId="16" hidden="1">Analysis Report All #REF!</definedName>
    <definedName name="BExOCQMFENFRAWZWWXUEGYKCKE2P" hidden="1">Analysis Report All #REF!</definedName>
    <definedName name="BExOCUTG82UPEUCQ3SN8TH70Y01L" localSheetId="16" hidden="1">Analysis Report All #REF!</definedName>
    <definedName name="BExOCUTG82UPEUCQ3SN8TH70Y01L" hidden="1">Analysis Report All #REF!</definedName>
    <definedName name="BExOCVVCD356IJ5UZGU3WDI1WCG9" localSheetId="16" hidden="1">Net #REF!</definedName>
    <definedName name="BExOCVVCD356IJ5UZGU3WDI1WCG9" hidden="1">Net #REF!</definedName>
    <definedName name="BExOCW0LS14T7IQ3I0BIHJYO2DIX" localSheetId="16" hidden="1">Net Sales #REF!</definedName>
    <definedName name="BExOCW0LS14T7IQ3I0BIHJYO2DIX" hidden="1">Net Sales #REF!</definedName>
    <definedName name="BExOD2GPL5A59WIGA8D3MP1SRNPS" localSheetId="16" hidden="1">Personnel in #REF!</definedName>
    <definedName name="BExOD2GPL5A59WIGA8D3MP1SRNPS" hidden="1">Personnel in #REF!</definedName>
    <definedName name="BExOD6IAM021OK3QNLKLVMTG5YB9" localSheetId="16" hidden="1">Analysis Report All #REF!</definedName>
    <definedName name="BExOD6IAM021OK3QNLKLVMTG5YB9" hidden="1">Analysis Report All #REF!</definedName>
    <definedName name="BExODGUKBZBVVPE06N27DAISJNAD" localSheetId="16" hidden="1">List of Journal #REF!</definedName>
    <definedName name="BExODGUKBZBVVPE06N27DAISJNAD" hidden="1">List of Journal #REF!</definedName>
    <definedName name="BExODME4KBXDMMXDR16MAYQH2UP6" localSheetId="16" hidden="1">#REF!</definedName>
    <definedName name="BExODME4KBXDMMXDR16MAYQH2UP6" hidden="1">#REF!</definedName>
    <definedName name="BExODQ4X6G9C2BT6QCP6LB97NQDN" hidden="1">#N/A</definedName>
    <definedName name="BExODZFEIWV26E8RFU7XQYX1J458" localSheetId="16" hidden="1">#REF!</definedName>
    <definedName name="BExODZFEIWV26E8RFU7XQYX1J458" hidden="1">#REF!</definedName>
    <definedName name="BExOE2FAX554K56SX03J3ZC19H5T" hidden="1">#REF!</definedName>
    <definedName name="BExOE9M7RKIDCQESKRVA5FCV53L8" hidden="1">#N/A</definedName>
    <definedName name="BExOEBKG55EROA2VL360A06LKASE" hidden="1">#REF!</definedName>
    <definedName name="BExOEEEVDB01040NPVE7GLJPKS78" localSheetId="16" hidden="1">Trade Working #REF!</definedName>
    <definedName name="BExOEEEVDB01040NPVE7GLJPKS78" hidden="1">Trade Working #REF!</definedName>
    <definedName name="BExOEI5SFX9MRLPG5IP9MFSN5UF0" localSheetId="16" hidden="1">Group Operating #REF!</definedName>
    <definedName name="BExOEI5SFX9MRLPG5IP9MFSN5UF0" hidden="1">Group Operating #REF!</definedName>
    <definedName name="BExOEUWBD242FY97ICFSABXGLXFS" localSheetId="16" hidden="1">Personnel in #REF!</definedName>
    <definedName name="BExOEUWBD242FY97ICFSABXGLXFS" hidden="1">Personnel in #REF!</definedName>
    <definedName name="BExOEZ3DPYM42YE02TGI9L6615OC" localSheetId="16" hidden="1">Check Closing #REF!</definedName>
    <definedName name="BExOEZ3DPYM42YE02TGI9L6615OC" hidden="1">Check Closing #REF!</definedName>
    <definedName name="BExOF0FTB1OJ6ZW9L5H2QA3OP351" localSheetId="16" hidden="1">#REF!</definedName>
    <definedName name="BExOF0FTB1OJ6ZW9L5H2QA3OP351" hidden="1">#REF!</definedName>
    <definedName name="BExOF239ZX8VAGIWKF8X4B3H80CE" localSheetId="16" hidden="1">Operating #REF!</definedName>
    <definedName name="BExOF239ZX8VAGIWKF8X4B3H80CE" hidden="1">Operating #REF!</definedName>
    <definedName name="BExOF536RT3VE2OXOZ3UD7NYJXW5" localSheetId="16" hidden="1">Personnel in #REF!</definedName>
    <definedName name="BExOF536RT3VE2OXOZ3UD7NYJXW5" hidden="1">Personnel in #REF!</definedName>
    <definedName name="BExOFKDE6SHLV2KOX31X6L80BBSJ" localSheetId="16" hidden="1">Group Operating #REF!</definedName>
    <definedName name="BExOFKDE6SHLV2KOX31X6L80BBSJ" hidden="1">Group Operating #REF!</definedName>
    <definedName name="BExOFQD7WBLETR16CF34BRWBWIFF" localSheetId="16" hidden="1">List of Journal #REF!</definedName>
    <definedName name="BExOFQD7WBLETR16CF34BRWBWIFF" hidden="1">List of Journal #REF!</definedName>
    <definedName name="BExOFQIK6BM8C11KLXIY3G42VIBD" localSheetId="16" hidden="1">Operating #REF!</definedName>
    <definedName name="BExOFQIK6BM8C11KLXIY3G42VIBD" hidden="1">Operating #REF!</definedName>
    <definedName name="BExOFQTAKXSLOAPS5G2A3GJ8BB0U" localSheetId="16" hidden="1">Analysis Report All #REF!</definedName>
    <definedName name="BExOFQTAKXSLOAPS5G2A3GJ8BB0U" hidden="1">Analysis Report All #REF!</definedName>
    <definedName name="BExOFYGK3JYJE15XXRR3BAN4SME2" localSheetId="16" hidden="1">Operating #REF!</definedName>
    <definedName name="BExOFYGK3JYJE15XXRR3BAN4SME2" hidden="1">Operating #REF!</definedName>
    <definedName name="BExOG1WJG02DRSWKVAN6WKDGLKQ3" localSheetId="16" hidden="1">Gross Profit bef. Distr. #REF!</definedName>
    <definedName name="BExOG1WJG02DRSWKVAN6WKDGLKQ3" hidden="1">Gross Profit bef. Distr. #REF!</definedName>
    <definedName name="BExOG2I4DIWPMG03VG8MTP6JELPB" localSheetId="16" hidden="1">#REF!</definedName>
    <definedName name="BExOG2I4DIWPMG03VG8MTP6JELPB" hidden="1">#REF!</definedName>
    <definedName name="BExOG7AQKOWJ5YGXDMGJCTF1FDUO" localSheetId="16" hidden="1">Group Balance #REF!</definedName>
    <definedName name="BExOG7AQKOWJ5YGXDMGJCTF1FDUO" hidden="1">Group Balance #REF!</definedName>
    <definedName name="BExOGFE2SCL8HHT4DFAXKLUTJZOG" localSheetId="16" hidden="1">#REF!</definedName>
    <definedName name="BExOGFE2SCL8HHT4DFAXKLUTJZOG" hidden="1">#REF!</definedName>
    <definedName name="BExOGH6T71VNPQ4LHZU76JLL54U5" localSheetId="16" hidden="1">Group #REF!</definedName>
    <definedName name="BExOGH6T71VNPQ4LHZU76JLL54U5" hidden="1">Group #REF!</definedName>
    <definedName name="BExOGWMDP9LDTZZGDGS1F84807Z8" hidden="1">#N/A</definedName>
    <definedName name="BExOH262SEPOWIJVDS1I6RNWI75Q" localSheetId="16" hidden="1">Group Trade Working #REF!</definedName>
    <definedName name="BExOH262SEPOWIJVDS1I6RNWI75Q" hidden="1">Group Trade Working #REF!</definedName>
    <definedName name="BExOH67NTOW6TTNUBNACOCCLVEHT" localSheetId="16" hidden="1">Analysis Report All #REF!</definedName>
    <definedName name="BExOH67NTOW6TTNUBNACOCCLVEHT" hidden="1">Analysis Report All #REF!</definedName>
    <definedName name="BExOH8R9Z01NKJFJPDNTIKOH32KG" localSheetId="16" hidden="1">Analysis Report All #REF!</definedName>
    <definedName name="BExOH8R9Z01NKJFJPDNTIKOH32KG" hidden="1">Analysis Report All #REF!</definedName>
    <definedName name="BExOHCI8J6AGFWI3HJMKCS2VAI28" localSheetId="16" hidden="1">Analysis Report All #REF!</definedName>
    <definedName name="BExOHCI8J6AGFWI3HJMKCS2VAI28" hidden="1">Analysis Report All #REF!</definedName>
    <definedName name="BExOHE06ZKJRQH5GENREFQJYFJW6" localSheetId="16" hidden="1">Analysis Report All #REF!</definedName>
    <definedName name="BExOHE06ZKJRQH5GENREFQJYFJW6" hidden="1">Analysis Report All #REF!</definedName>
    <definedName name="BExOHO71BP9RE36YQ8AHI1HY1N0O" localSheetId="16" hidden="1">#REF!</definedName>
    <definedName name="BExOHO71BP9RE36YQ8AHI1HY1N0O" hidden="1">#REF!</definedName>
    <definedName name="BExOHRXUXO1MSUQF9IB700E495HP" localSheetId="16" hidden="1">Trade Working #REF!</definedName>
    <definedName name="BExOHRXUXO1MSUQF9IB700E495HP" hidden="1">Trade Working #REF!</definedName>
    <definedName name="BExOHTQPP8LQ98L6PYUI6QW08YID" localSheetId="16" hidden="1">#REF!</definedName>
    <definedName name="BExOHTQPP8LQ98L6PYUI6QW08YID" hidden="1">#REF!</definedName>
    <definedName name="BExOHUCAC3ESH8TCIXD6MDKF4U3B" localSheetId="16" hidden="1">Operating #REF!</definedName>
    <definedName name="BExOHUCAC3ESH8TCIXD6MDKF4U3B" hidden="1">Operating #REF!</definedName>
    <definedName name="BExOHXSB3R1OMXN2ZR7WCBI5DJFU" localSheetId="16" hidden="1">Check Closing #REF!</definedName>
    <definedName name="BExOHXSB3R1OMXN2ZR7WCBI5DJFU" hidden="1">Check Closing #REF!</definedName>
    <definedName name="BExOI0S7MGLFDPBK6GTZMZVX2DZJ" localSheetId="16" hidden="1">Personnel in #REF!</definedName>
    <definedName name="BExOI0S7MGLFDPBK6GTZMZVX2DZJ" hidden="1">Personnel in #REF!</definedName>
    <definedName name="BExOI1301U32Y08RK789TK8417MH" localSheetId="16" hidden="1">Group Net #REF!</definedName>
    <definedName name="BExOI1301U32Y08RK789TK8417MH" hidden="1">Group Net #REF!</definedName>
    <definedName name="BExOIFROBY1ULRWRTCM37O7P96YH" localSheetId="16" hidden="1">Operating #REF!</definedName>
    <definedName name="BExOIFROBY1ULRWRTCM37O7P96YH" hidden="1">Operating #REF!</definedName>
    <definedName name="BExOIJNZ7EE42EZZLTRH4MHUXJ3M" localSheetId="16" hidden="1">Order #REF!</definedName>
    <definedName name="BExOIJNZ7EE42EZZLTRH4MHUXJ3M" hidden="1">Order #REF!</definedName>
    <definedName name="BExOIPT1YN7RKMJDLJQTK4V9EDEK" localSheetId="16" hidden="1">Analysis Report All #REF!</definedName>
    <definedName name="BExOIPT1YN7RKMJDLJQTK4V9EDEK" hidden="1">Analysis Report All #REF!</definedName>
    <definedName name="BExOIWJVMJ6MG6JC4SPD1L00OHU1" localSheetId="16" hidden="1">#REF!</definedName>
    <definedName name="BExOIWJVMJ6MG6JC4SPD1L00OHU1" hidden="1">#REF!</definedName>
    <definedName name="BExOJ0LGOVRX3RXT958YRF8SEV17" localSheetId="16" hidden="1">#REF!</definedName>
    <definedName name="BExOJ0LGOVRX3RXT958YRF8SEV17" hidden="1">#REF!</definedName>
    <definedName name="BExOJIVOA0E8JKDI2WFBIBQVOT6G" localSheetId="16" hidden="1">Gross Profit #REF!</definedName>
    <definedName name="BExOJIVOA0E8JKDI2WFBIBQVOT6G" hidden="1">Gross Profit #REF!</definedName>
    <definedName name="BExOJN2Q8M8ZS65LRNFLDT5SS9SW" localSheetId="16" hidden="1">Analysis Report All #REF!</definedName>
    <definedName name="BExOJN2Q8M8ZS65LRNFLDT5SS9SW" hidden="1">Analysis Report All #REF!</definedName>
    <definedName name="BExOJPBK7XWG4424QJGV46CJWAK7" localSheetId="16" hidden="1">Check Closing #REF!</definedName>
    <definedName name="BExOJPBK7XWG4424QJGV46CJWAK7" hidden="1">Check Closing #REF!</definedName>
    <definedName name="BExOK1GL6X6CPPDOBP2MW6Z0XZZH" localSheetId="16" hidden="1">#REF!</definedName>
    <definedName name="BExOK1GL6X6CPPDOBP2MW6Z0XZZH" hidden="1">#REF!</definedName>
    <definedName name="BExOKENCYEOWDN9FOE1UET20BT40" localSheetId="16" hidden="1">#REF!</definedName>
    <definedName name="BExOKENCYEOWDN9FOE1UET20BT40" hidden="1">#REF!</definedName>
    <definedName name="BExOKU897UHFF4S2E5J0OU8NG7GB" localSheetId="16" hidden="1">Business EBIT #REF!</definedName>
    <definedName name="BExOKU897UHFF4S2E5J0OU8NG7GB" hidden="1">Business EBIT #REF!</definedName>
    <definedName name="BExOKU8GMLOCNVORDE329819XN67" localSheetId="16" hidden="1">#REF!</definedName>
    <definedName name="BExOKU8GMLOCNVORDE329819XN67" hidden="1">#REF!</definedName>
    <definedName name="BExOKZRYHLPT68L2NQ7QQS7GZEM4" localSheetId="16" hidden="1">Analysis Report All #REF!</definedName>
    <definedName name="BExOKZRYHLPT68L2NQ7QQS7GZEM4" hidden="1">Analysis Report All #REF!</definedName>
    <definedName name="BExOL4F411PCTZ3NJKO02EVAPYGA" localSheetId="16" hidden="1">Net #REF!</definedName>
    <definedName name="BExOL4F411PCTZ3NJKO02EVAPYGA" hidden="1">Net #REF!</definedName>
    <definedName name="BExOL565WBMGS4Q2JF1GYRJNXYNH" localSheetId="16" hidden="1">#REF!</definedName>
    <definedName name="BExOL565WBMGS4Q2JF1GYRJNXYNH" hidden="1">#REF!</definedName>
    <definedName name="BExOLB5YEJE8Z52TAUOJDKW9ZLH0" localSheetId="16" hidden="1">Operating #REF!</definedName>
    <definedName name="BExOLB5YEJE8Z52TAUOJDKW9ZLH0" hidden="1">Operating #REF!</definedName>
    <definedName name="BExOLERABNLGO81RPPP4JSXPLYTT" localSheetId="16" hidden="1">Net #REF!</definedName>
    <definedName name="BExOLERABNLGO81RPPP4JSXPLYTT" hidden="1">Net #REF!</definedName>
    <definedName name="BExOLOI0WJS3QC12I3ISL0D9AWOF" localSheetId="16" hidden="1">#REF!</definedName>
    <definedName name="BExOLOI0WJS3QC12I3ISL0D9AWOF" hidden="1">#REF!</definedName>
    <definedName name="BExOLSJKMW2GGZWS381BGYBZJEQU" localSheetId="16" hidden="1">#REF!</definedName>
    <definedName name="BExOLSJKMW2GGZWS381BGYBZJEQU" hidden="1">#REF!</definedName>
    <definedName name="BExOLSP2AVXY29134JEMMA5Q8VNT" hidden="1">#REF!</definedName>
    <definedName name="BExOM72Z596TUCKOAOMMZ2EAKVV4" localSheetId="16" hidden="1">Operating #REF!</definedName>
    <definedName name="BExOM72Z596TUCKOAOMMZ2EAKVV4" hidden="1">Operating #REF!</definedName>
    <definedName name="BExOMKV58YDIFJWKEIRS81N1RHY6" localSheetId="16" hidden="1">Check Closing #REF!</definedName>
    <definedName name="BExOMKV58YDIFJWKEIRS81N1RHY6" hidden="1">Check Closing #REF!</definedName>
    <definedName name="BExOMTEPT94WWBUGIGU0YGX7FE3U" localSheetId="16" hidden="1">List of Journal #REF!</definedName>
    <definedName name="BExOMTEPT94WWBUGIGU0YGX7FE3U" hidden="1">List of Journal #REF!</definedName>
    <definedName name="BExOMTK7DU444E79MYMFEH0TTS5K" localSheetId="16" hidden="1">Analysis Report All #REF!</definedName>
    <definedName name="BExOMTK7DU444E79MYMFEH0TTS5K" hidden="1">Analysis Report All #REF!</definedName>
    <definedName name="BExOMVT21P58SEX6WTT8QRO9AXGO" localSheetId="16" hidden="1">Analysis Report All #REF!</definedName>
    <definedName name="BExOMVT21P58SEX6WTT8QRO9AXGO" hidden="1">Analysis Report All #REF!</definedName>
    <definedName name="BExON0AX35F2SI0UCVMGWGVIUNI3" localSheetId="16" hidden="1">#REF!</definedName>
    <definedName name="BExON0AX35F2SI0UCVMGWGVIUNI3" hidden="1">#REF!</definedName>
    <definedName name="BExONIL31DZWU7IFVN3VV0XTXJA1" localSheetId="16" hidden="1">#REF!</definedName>
    <definedName name="BExONIL31DZWU7IFVN3VV0XTXJA1" hidden="1">#REF!</definedName>
    <definedName name="BExONLVRERZPDO8J8UG5HRBP4MNS" localSheetId="16" hidden="1">Personnel in #REF!</definedName>
    <definedName name="BExONLVRERZPDO8J8UG5HRBP4MNS" hidden="1">Personnel in #REF!</definedName>
    <definedName name="BExONPBQJR944BUDTKUVIHLF0S1N" localSheetId="16" hidden="1">List of Journal #REF!</definedName>
    <definedName name="BExONPBQJR944BUDTKUVIHLF0S1N" hidden="1">List of Journal #REF!</definedName>
    <definedName name="BExONS6CJ72W3L0ITN3SXU8UQIXO" hidden="1">#N/A</definedName>
    <definedName name="BExONWIP4HKX895JUC53Q9MBKYT5" localSheetId="16" hidden="1">#REF!</definedName>
    <definedName name="BExONWIP4HKX895JUC53Q9MBKYT5" hidden="1">#REF!</definedName>
    <definedName name="BExONXKJ4GZ5E42FEOYQ0TPAQJ0V" localSheetId="16" hidden="1">Analysis Report All #REF!</definedName>
    <definedName name="BExONXKJ4GZ5E42FEOYQ0TPAQJ0V" hidden="1">Analysis Report All #REF!</definedName>
    <definedName name="BExOO1WWIZSGB0YTGKESB45TSVMZ" localSheetId="16" hidden="1">#REF!</definedName>
    <definedName name="BExOO1WWIZSGB0YTGKESB45TSVMZ" hidden="1">#REF!</definedName>
    <definedName name="BExOO341Y93BPS9HAJ24P4HLBSXY" localSheetId="16" hidden="1">#REF!</definedName>
    <definedName name="BExOO341Y93BPS9HAJ24P4HLBSXY" hidden="1">#REF!</definedName>
    <definedName name="BExOO4B8FPAFYPHCTYTX37P1TQM5" hidden="1">#REF!</definedName>
    <definedName name="BExOOG01A5EJZTLJN9SJF5X2VNRE" localSheetId="16" hidden="1">Analysis Report All #REF!</definedName>
    <definedName name="BExOOG01A5EJZTLJN9SJF5X2VNRE" hidden="1">Analysis Report All #REF!</definedName>
    <definedName name="BExOP62Q6L3ZA6XS3N65OZFKZZZA" localSheetId="16" hidden="1">Net #REF!</definedName>
    <definedName name="BExOP62Q6L3ZA6XS3N65OZFKZZZA" hidden="1">Net #REF!</definedName>
    <definedName name="BExOP9DEBV5W5P4Q25J3XCJBP5S9" localSheetId="16" hidden="1">#REF!</definedName>
    <definedName name="BExOP9DEBV5W5P4Q25J3XCJBP5S9" hidden="1">#REF!</definedName>
    <definedName name="BExOP9YYSJ6W9323FX58ZL7XOV61" localSheetId="16" hidden="1">Trade Working #REF!</definedName>
    <definedName name="BExOP9YYSJ6W9323FX58ZL7XOV61" hidden="1">Trade Working #REF!</definedName>
    <definedName name="BExOPLYK846GREJQMH4NRUJK9B1E" localSheetId="16" hidden="1">Analysis Report All #REF!</definedName>
    <definedName name="BExOPLYK846GREJQMH4NRUJK9B1E" hidden="1">Analysis Report All #REF!</definedName>
    <definedName name="BExOPQGF48H5CBSEZZDIN18IYRA2" localSheetId="16" hidden="1">#REF!</definedName>
    <definedName name="BExOPQGF48H5CBSEZZDIN18IYRA2" hidden="1">#REF!</definedName>
    <definedName name="BExOPQR69Y6CH5DNZT2YB2GWNJ2X" localSheetId="16" hidden="1">#REF!</definedName>
    <definedName name="BExOPQR69Y6CH5DNZT2YB2GWNJ2X" hidden="1">#REF!</definedName>
    <definedName name="BExOQ0N9CB84FIXQ1EC0QUBJLYCZ" localSheetId="16" hidden="1">Analysis Report All #REF!</definedName>
    <definedName name="BExOQ0N9CB84FIXQ1EC0QUBJLYCZ" hidden="1">Analysis Report All #REF!</definedName>
    <definedName name="BExOQFXIU6Q62VPIBL5T90NWI405" localSheetId="16" hidden="1">#REF!</definedName>
    <definedName name="BExOQFXIU6Q62VPIBL5T90NWI405" hidden="1">#REF!</definedName>
    <definedName name="BExQ11KVBKOJBP39SDRJDQA7MX51" localSheetId="16" hidden="1">Net #REF!</definedName>
    <definedName name="BExQ11KVBKOJBP39SDRJDQA7MX51" hidden="1">Net #REF!</definedName>
    <definedName name="BExQ29C73XR33S3668YYSYZAIHTG" localSheetId="16" hidden="1">#REF!</definedName>
    <definedName name="BExQ29C73XR33S3668YYSYZAIHTG" hidden="1">#REF!</definedName>
    <definedName name="BExQ2FS228IUDUP2023RA1D4AO4C" localSheetId="16" hidden="1">#REF!</definedName>
    <definedName name="BExQ2FS228IUDUP2023RA1D4AO4C" hidden="1">#REF!</definedName>
    <definedName name="BExQ39G8WEHOPF16TJ9RITEJAWZH" localSheetId="16" hidden="1">Trade Working #REF!</definedName>
    <definedName name="BExQ39G8WEHOPF16TJ9RITEJAWZH" hidden="1">Trade Working #REF!</definedName>
    <definedName name="BExQ3E8WLJWBSA2ZRZQ557QJ3T2O" localSheetId="16" hidden="1">#REF!</definedName>
    <definedName name="BExQ3E8WLJWBSA2ZRZQ557QJ3T2O" hidden="1">#REF!</definedName>
    <definedName name="BExQ3EP62QF0O6TZRCH839O3U3KO" localSheetId="16" hidden="1">Check Closing #REF!</definedName>
    <definedName name="BExQ3EP62QF0O6TZRCH839O3U3KO" hidden="1">Check Closing #REF!</definedName>
    <definedName name="BExQ3MC6WI7HKQN8L6R0A3Z61KKE" localSheetId="16" hidden="1">#REF!</definedName>
    <definedName name="BExQ3MC6WI7HKQN8L6R0A3Z61KKE" hidden="1">#REF!</definedName>
    <definedName name="BExQ3MMZM4EFFG62Y9SWPWYT6NA7" localSheetId="16" hidden="1">Balance #REF!</definedName>
    <definedName name="BExQ3MMZM4EFFG62Y9SWPWYT6NA7" hidden="1">Balance #REF!</definedName>
    <definedName name="BExQ3NU5OF9SO8LNQ7JU8NBON2GL" localSheetId="16" hidden="1">Trade Working #REF!</definedName>
    <definedName name="BExQ3NU5OF9SO8LNQ7JU8NBON2GL" hidden="1">Trade Working #REF!</definedName>
    <definedName name="BExQ434E3W5D5L7C4Y9AH9BCZY9M" localSheetId="16" hidden="1">#REF!</definedName>
    <definedName name="BExQ434E3W5D5L7C4Y9AH9BCZY9M" hidden="1">#REF!</definedName>
    <definedName name="BExQ499KBJ5W7A1G293A0K14EVQB" localSheetId="16" hidden="1">#REF!</definedName>
    <definedName name="BExQ499KBJ5W7A1G293A0K14EVQB" hidden="1">#REF!</definedName>
    <definedName name="BExQ4BTB9I1VQR7ABW9HKMPBHTUA" localSheetId="16" hidden="1">List of Journal #REF!</definedName>
    <definedName name="BExQ4BTB9I1VQR7ABW9HKMPBHTUA" hidden="1">List of Journal #REF!</definedName>
    <definedName name="BExQ4ET84STUD1OIZ2E9FI2RXIV9" localSheetId="16" hidden="1">#REF!</definedName>
    <definedName name="BExQ4ET84STUD1OIZ2E9FI2RXIV9" hidden="1">#REF!</definedName>
    <definedName name="BExQ4HIAOG2V93IDUFRBWUUFU5XG" localSheetId="16" hidden="1">#REF!</definedName>
    <definedName name="BExQ4HIAOG2V93IDUFRBWUUFU5XG" hidden="1">#REF!</definedName>
    <definedName name="BExQ4HT4PUV8YXJE8H7NJIWP9P60" hidden="1">#REF!</definedName>
    <definedName name="BExQ4JLTHGFJLCYMEB1B673KN9K3" localSheetId="16" hidden="1">Analysis Report All #REF!</definedName>
    <definedName name="BExQ4JLTHGFJLCYMEB1B673KN9K3" hidden="1">Analysis Report All #REF!</definedName>
    <definedName name="BExQ4T74LQ5PYTV1MUQUW75A4BDY" localSheetId="16" hidden="1">#REF!</definedName>
    <definedName name="BExQ4T74LQ5PYTV1MUQUW75A4BDY" hidden="1">#REF!</definedName>
    <definedName name="BExQ4WHSMYA540OYSHV67SVNCW11" localSheetId="16" hidden="1">Analysis Report All #REF!</definedName>
    <definedName name="BExQ4WHSMYA540OYSHV67SVNCW11" hidden="1">Analysis Report All #REF!</definedName>
    <definedName name="BExQ4XJHD7EJCNH7S1MJDZJ2MNWG" localSheetId="16" hidden="1">#REF!</definedName>
    <definedName name="BExQ4XJHD7EJCNH7S1MJDZJ2MNWG" hidden="1">#REF!</definedName>
    <definedName name="BExQ521CC3JPZ035JCMN0YKCU81J" localSheetId="16" hidden="1">List of Journal #REF!</definedName>
    <definedName name="BExQ521CC3JPZ035JCMN0YKCU81J" hidden="1">List of Journal #REF!</definedName>
    <definedName name="BExQ5HRTPRCCATZHOAF4PTIHROYH" localSheetId="16" hidden="1">Group Trade Working #REF!</definedName>
    <definedName name="BExQ5HRTPRCCATZHOAF4PTIHROYH" hidden="1">Group Trade Working #REF!</definedName>
    <definedName name="BExQ5I7ZZGOTLWRFDSTDL1KCZKWR" localSheetId="16" hidden="1">Analysis Report All Items #REF!</definedName>
    <definedName name="BExQ5I7ZZGOTLWRFDSTDL1KCZKWR" hidden="1">Analysis Report All Items #REF!</definedName>
    <definedName name="BExQ65ARM3D5DFKIBY28X1WI17XN" localSheetId="16" hidden="1">Gross Profit bef. Distr. #REF!</definedName>
    <definedName name="BExQ65ARM3D5DFKIBY28X1WI17XN" hidden="1">Gross Profit bef. Distr. #REF!</definedName>
    <definedName name="BExQ68LFLEC920U5UO4WAKGBBCPG" localSheetId="16" hidden="1">Analysis Report All #REF!</definedName>
    <definedName name="BExQ68LFLEC920U5UO4WAKGBBCPG" hidden="1">Analysis Report All #REF!</definedName>
    <definedName name="BExQ691JJ8Z5YFUXLOI7NHXIJA74" localSheetId="16" hidden="1">Operating #REF!</definedName>
    <definedName name="BExQ691JJ8Z5YFUXLOI7NHXIJA74" hidden="1">Operating #REF!</definedName>
    <definedName name="BExQ6EW1R5OGO35804IVYSFQYTQ3" localSheetId="16" hidden="1">#REF!</definedName>
    <definedName name="BExQ6EW1R5OGO35804IVYSFQYTQ3" hidden="1">#REF!</definedName>
    <definedName name="BExQ6KA2XD9XLQKSE9OEVPMS1DTM" localSheetId="16" hidden="1">Analysis Report All #REF!</definedName>
    <definedName name="BExQ6KA2XD9XLQKSE9OEVPMS1DTM" hidden="1">Analysis Report All #REF!</definedName>
    <definedName name="BExQ6POH065GV0I74XXVD0VUPBJW" localSheetId="16" hidden="1">#REF!</definedName>
    <definedName name="BExQ6POH065GV0I74XXVD0VUPBJW" hidden="1">#REF!</definedName>
    <definedName name="BExQ6W4BQSDJET0K2YHQ89ZVIZS6" localSheetId="16" hidden="1">Net #REF!</definedName>
    <definedName name="BExQ6W4BQSDJET0K2YHQ89ZVIZS6" hidden="1">Net #REF!</definedName>
    <definedName name="BExQ6Z9QF7DGGM9ZQ7B32GM9GI62" localSheetId="16" hidden="1">Operating #REF!</definedName>
    <definedName name="BExQ6Z9QF7DGGM9ZQ7B32GM9GI62" hidden="1">Operating #REF!</definedName>
    <definedName name="BExQ705XB9U6VQFBCPVS9VANKZLF" hidden="1">#N/A</definedName>
    <definedName name="BExQ783XTMM2A9I3UKCFWJH1PP2N" localSheetId="16" hidden="1">#REF!</definedName>
    <definedName name="BExQ783XTMM2A9I3UKCFWJH1PP2N" hidden="1">#REF!</definedName>
    <definedName name="BExQ79LX01ZPQB8EGD1ZHR2VK2H3" localSheetId="16" hidden="1">#REF!</definedName>
    <definedName name="BExQ79LX01ZPQB8EGD1ZHR2VK2H3" hidden="1">#REF!</definedName>
    <definedName name="BExQ7CAZUSOBL9MHCW44L66BLXLY" localSheetId="16" hidden="1">Order #REF!</definedName>
    <definedName name="BExQ7CAZUSOBL9MHCW44L66BLXLY" hidden="1">Order #REF!</definedName>
    <definedName name="BExQ7KUF6UZ0CTY2ODMD4DFWDA5J" localSheetId="16" hidden="1">Group Operating #REF!</definedName>
    <definedName name="BExQ7KUF6UZ0CTY2ODMD4DFWDA5J" hidden="1">Group Operating #REF!</definedName>
    <definedName name="BExQ7MSO2D3AT5O2U7C3C9HECA7A" hidden="1">#N/A</definedName>
    <definedName name="BExQ8A0Q8OU130PUSL2SMMQ6UH4O" localSheetId="16" hidden="1">List of Journal #REF!</definedName>
    <definedName name="BExQ8A0Q8OU130PUSL2SMMQ6UH4O" hidden="1">List of Journal #REF!</definedName>
    <definedName name="BExQ8ED4KA8YZEIEXLJI4KC56WQR" localSheetId="16" hidden="1">#REF!</definedName>
    <definedName name="BExQ8ED4KA8YZEIEXLJI4KC56WQR" hidden="1">#REF!</definedName>
    <definedName name="BExQ8MWQRH34PQ41LBB7968B634E" localSheetId="16" hidden="1">Group #REF!</definedName>
    <definedName name="BExQ8MWQRH34PQ41LBB7968B634E" hidden="1">Group #REF!</definedName>
    <definedName name="BExQ8O3WEU8HNTTGKTW5T0QSKCLP" localSheetId="16" hidden="1">#REF!</definedName>
    <definedName name="BExQ8O3WEU8HNTTGKTW5T0QSKCLP" hidden="1">#REF!</definedName>
    <definedName name="BExQ8R92XTWQYRX7M921SU17JS8W" localSheetId="16" hidden="1">Analysis Report All #REF!</definedName>
    <definedName name="BExQ8R92XTWQYRX7M921SU17JS8W" hidden="1">Analysis Report All #REF!</definedName>
    <definedName name="BExQ8TSV935N78H15LXSBMQNUK8E" localSheetId="16" hidden="1">Net #REF!</definedName>
    <definedName name="BExQ8TSV935N78H15LXSBMQNUK8E" hidden="1">Net #REF!</definedName>
    <definedName name="BExQ94W2L3MKDFAI2BT33IQCNRW7" localSheetId="16" hidden="1">#REF!</definedName>
    <definedName name="BExQ94W2L3MKDFAI2BT33IQCNRW7" hidden="1">#REF!</definedName>
    <definedName name="BExQ9A4SWIPY6L863DFCZCZOE12C" localSheetId="16" hidden="1">#REF!</definedName>
    <definedName name="BExQ9A4SWIPY6L863DFCZCZOE12C" hidden="1">#REF!</definedName>
    <definedName name="BExQ9C32MJ9K3597PB5QJWPWE7CN" localSheetId="16" hidden="1">Analysis Report All #REF!</definedName>
    <definedName name="BExQ9C32MJ9K3597PB5QJWPWE7CN" hidden="1">Analysis Report All #REF!</definedName>
    <definedName name="BExQ9F2YH4UUCCMQITJ475B3S3NP" localSheetId="16" hidden="1">#REF!</definedName>
    <definedName name="BExQ9F2YH4UUCCMQITJ475B3S3NP" hidden="1">#REF!</definedName>
    <definedName name="BExQ9GFES1CG5XAPQ7CIYHJU8ZO0" localSheetId="16" hidden="1">Net #REF!</definedName>
    <definedName name="BExQ9GFES1CG5XAPQ7CIYHJU8ZO0" hidden="1">Net #REF!</definedName>
    <definedName name="BExQ9KMGK133NNWOUJ3S8GNDIE0I" localSheetId="16" hidden="1">Analysis Report All #REF!</definedName>
    <definedName name="BExQ9KMGK133NNWOUJ3S8GNDIE0I" hidden="1">Analysis Report All #REF!</definedName>
    <definedName name="BExQ9KX9734KIAK7IMRLHCPYDHO2" localSheetId="16" hidden="1">#REF!</definedName>
    <definedName name="BExQ9KX9734KIAK7IMRLHCPYDHO2" hidden="1">#REF!</definedName>
    <definedName name="BExQ9RDB3HXHWLJYQU0ZLX09S4RK" hidden="1">#N/A</definedName>
    <definedName name="BExQ9X7MNJ94JAEKC9L014O31QRF" localSheetId="16" hidden="1">Analysis Report All #REF!</definedName>
    <definedName name="BExQ9X7MNJ94JAEKC9L014O31QRF" hidden="1">Analysis Report All #REF!</definedName>
    <definedName name="BExQ9ZLYHWABXAA9NJDW8ZS0UQ9P" localSheetId="16" hidden="1">#REF!</definedName>
    <definedName name="BExQ9ZLYHWABXAA9NJDW8ZS0UQ9P" hidden="1">#REF!</definedName>
    <definedName name="BExQA32342MMPKGYGGRTPWQYATYE" localSheetId="16" hidden="1">#REF!</definedName>
    <definedName name="BExQA32342MMPKGYGGRTPWQYATYE" hidden="1">#REF!</definedName>
    <definedName name="BExQA9CNXEAI139LCSY3EB6MBFB8" localSheetId="16" hidden="1">Net #REF!</definedName>
    <definedName name="BExQA9CNXEAI139LCSY3EB6MBFB8" hidden="1">Net #REF!</definedName>
    <definedName name="BExQA9HZIN9XEMHEEVHT99UU9Z82" localSheetId="16" hidden="1">#REF!</definedName>
    <definedName name="BExQA9HZIN9XEMHEEVHT99UU9Z82" hidden="1">#REF!</definedName>
    <definedName name="BExQAAJNYVE3AZZ3V0S5JBYX72CE" localSheetId="16" hidden="1">Gross Profit bef. Distr. #REF!</definedName>
    <definedName name="BExQAAJNYVE3AZZ3V0S5JBYX72CE" hidden="1">Gross Profit bef. Distr. #REF!</definedName>
    <definedName name="BExQAGZR8KJ555KJJS23Q5HF88LC" localSheetId="16" hidden="1">#REF!</definedName>
    <definedName name="BExQAGZR8KJ555KJJS23Q5HF88LC" hidden="1">#REF!</definedName>
    <definedName name="BExQAQVN5ZQVB6WCWOMJJ46ESL6R" localSheetId="16" hidden="1">#REF!</definedName>
    <definedName name="BExQAQVN5ZQVB6WCWOMJJ46ESL6R" hidden="1">#REF!</definedName>
    <definedName name="BExQAS8A3P7DE9DLX7QN5B8VOI1V" localSheetId="16" hidden="1">Operating #REF!</definedName>
    <definedName name="BExQAS8A3P7DE9DLX7QN5B8VOI1V" hidden="1">Operating #REF!</definedName>
    <definedName name="BExQBDICMZTSA1X73TMHNO4JSFLN" localSheetId="16" hidden="1">#REF!</definedName>
    <definedName name="BExQBDICMZTSA1X73TMHNO4JSFLN" hidden="1">#REF!</definedName>
    <definedName name="BExQBDYM4TEN5VPU6R8F8DVDQWNV" localSheetId="16" hidden="1">#REF!</definedName>
    <definedName name="BExQBDYM4TEN5VPU6R8F8DVDQWNV" hidden="1">#REF!</definedName>
    <definedName name="BExQBEER6CRCRPSSL61S0OMH57ZA" hidden="1">#REF!</definedName>
    <definedName name="BExQBGNK5M9EDPV83NVSD8V79TGB" hidden="1">#REF!</definedName>
    <definedName name="BExQBHUP82NY56Z6OBYRWWCZ61IQ" localSheetId="16" hidden="1">Trade Working #REF!</definedName>
    <definedName name="BExQBHUP82NY56Z6OBYRWWCZ61IQ" hidden="1">Trade Working #REF!</definedName>
    <definedName name="BExQBI5JK5JS0UAMMW4BHI6B88MV" localSheetId="16" hidden="1">#REF!</definedName>
    <definedName name="BExQBI5JK5JS0UAMMW4BHI6B88MV" hidden="1">#REF!</definedName>
    <definedName name="BExQBIGGY5TXI2FJVVZSLZ0LTZYH" localSheetId="16" hidden="1">#REF!</definedName>
    <definedName name="BExQBIGGY5TXI2FJVVZSLZ0LTZYH" hidden="1">#REF!</definedName>
    <definedName name="BExQBPN9NTTJCR43YLTG2KDKPRQ5" localSheetId="16" hidden="1">Business EBIT #REF!</definedName>
    <definedName name="BExQBPN9NTTJCR43YLTG2KDKPRQ5" hidden="1">Business EBIT #REF!</definedName>
    <definedName name="BExQC3QDSD7A62LPIRNX5T7SQGWT" hidden="1">#N/A</definedName>
    <definedName name="BExQC82WZLVLSIJGKWL8O7CVLLPS" localSheetId="16" hidden="1">#REF!</definedName>
    <definedName name="BExQC82WZLVLSIJGKWL8O7CVLLPS" hidden="1">#REF!</definedName>
    <definedName name="BExQC94JL9F5GW4S8DQCAF4WB2DA" localSheetId="16" hidden="1">#REF!</definedName>
    <definedName name="BExQC94JL9F5GW4S8DQCAF4WB2DA" hidden="1">#REF!</definedName>
    <definedName name="BExQCB2MY2PNUWGQVQTNLGTDL2HW" localSheetId="16" hidden="1">Analysis Report All #REF!</definedName>
    <definedName name="BExQCB2MY2PNUWGQVQTNLGTDL2HW" hidden="1">Analysis Report All #REF!</definedName>
    <definedName name="BExQCEIT4KWETVBFRIMZOSWISP7L" hidden="1">#N/A</definedName>
    <definedName name="BExQCTT1DFNWH5OH3K216R44JAN5" localSheetId="16" hidden="1">Analysis Report All #REF!</definedName>
    <definedName name="BExQCTT1DFNWH5OH3K216R44JAN5" hidden="1">Analysis Report All #REF!</definedName>
    <definedName name="BExQDD4X3WNWGQ0R3IHOUCO488CX" localSheetId="16" hidden="1">Order #REF!</definedName>
    <definedName name="BExQDD4X3WNWGQ0R3IHOUCO488CX" hidden="1">Order #REF!</definedName>
    <definedName name="BExQDMKUQ80XUTZUPLHGCLXXOZVE" localSheetId="16" hidden="1">Operating #REF!</definedName>
    <definedName name="BExQDMKUQ80XUTZUPLHGCLXXOZVE" hidden="1">Operating #REF!</definedName>
    <definedName name="BExQDP4I39UJEYXLKBAPR1Y5SGRH" localSheetId="16" hidden="1">Analysis Report All #REF!</definedName>
    <definedName name="BExQDP4I39UJEYXLKBAPR1Y5SGRH" hidden="1">Analysis Report All #REF!</definedName>
    <definedName name="BExQDU2MA671GQ6RN9ERGCH22YEM" localSheetId="16" hidden="1">Trade Working #REF!</definedName>
    <definedName name="BExQDU2MA671GQ6RN9ERGCH22YEM" hidden="1">Trade Working #REF!</definedName>
    <definedName name="BExQDZBCTP5IU5WSOK7JKGAPW4K9" localSheetId="16" hidden="1">Analysis Report All #REF!</definedName>
    <definedName name="BExQDZBCTP5IU5WSOK7JKGAPW4K9" hidden="1">Analysis Report All #REF!</definedName>
    <definedName name="BExQE07P1F0X68J0FJBXIOUL6FEA" hidden="1">#N/A</definedName>
    <definedName name="BExQE6NN16AI0YW2JRYVO6WAB090" localSheetId="16" hidden="1">Operating #REF!</definedName>
    <definedName name="BExQE6NN16AI0YW2JRYVO6WAB090" hidden="1">Operating #REF!</definedName>
    <definedName name="BExQEBWI0RS9PS7ATDPSAVBOVHZR" localSheetId="16" hidden="1">Net Sales #REF!</definedName>
    <definedName name="BExQEBWI0RS9PS7ATDPSAVBOVHZR" hidden="1">Net Sales #REF!</definedName>
    <definedName name="BExQEC7BRIJ30PTU3UPFOIP2HPE3" localSheetId="16" hidden="1">#REF!</definedName>
    <definedName name="BExQEC7BRIJ30PTU3UPFOIP2HPE3" hidden="1">#REF!</definedName>
    <definedName name="BExQECSUPCFRWQD5Q7IJ34PIYNBD" localSheetId="16" hidden="1">Net #REF!</definedName>
    <definedName name="BExQECSUPCFRWQD5Q7IJ34PIYNBD" hidden="1">Net #REF!</definedName>
    <definedName name="BExQEFHZO1OUFP6US6V3QTYBWALV" localSheetId="16" hidden="1">Analysis Report All #REF!</definedName>
    <definedName name="BExQEFHZO1OUFP6US6V3QTYBWALV" hidden="1">Analysis Report All #REF!</definedName>
    <definedName name="BExQEGECBRM293EC6WJ577C1BXQC" localSheetId="16" hidden="1">Group Balance #REF!</definedName>
    <definedName name="BExQEGECBRM293EC6WJ577C1BXQC" hidden="1">Group Balance #REF!</definedName>
    <definedName name="BExQEP8KHI2WFBX00C9URWHI5OFT" localSheetId="16" hidden="1">#REF!</definedName>
    <definedName name="BExQEP8KHI2WFBX00C9URWHI5OFT" hidden="1">#REF!</definedName>
    <definedName name="BExQEPOV08I1D9KXNZR3VFY8BY03" localSheetId="16" hidden="1">#REF!</definedName>
    <definedName name="BExQEPOV08I1D9KXNZR3VFY8BY03" hidden="1">#REF!</definedName>
    <definedName name="BExQER6R9OORNIHDIB0AWE47IHHJ" hidden="1">#REF!</definedName>
    <definedName name="BExQERSDEITZPRDTOLO2M7Q5ZHFM" localSheetId="16" hidden="1">Analysis Report All #REF!</definedName>
    <definedName name="BExQERSDEITZPRDTOLO2M7Q5ZHFM" hidden="1">Analysis Report All #REF!</definedName>
    <definedName name="BExQF9X2AQPFJZTCHTU5PTTR0JAH" localSheetId="16" hidden="1">#REF!</definedName>
    <definedName name="BExQF9X2AQPFJZTCHTU5PTTR0JAH" hidden="1">#REF!</definedName>
    <definedName name="BExQFC0M9KKFMQKPLPEO2RQDB7MM" localSheetId="16" hidden="1">#REF!</definedName>
    <definedName name="BExQFC0M9KKFMQKPLPEO2RQDB7MM" hidden="1">#REF!</definedName>
    <definedName name="BExQFDIK8WCORIQUIWI8S61R00AT" hidden="1">#REF!</definedName>
    <definedName name="BExQFHPJV84EHEZ84WLFAEPLEM0X" localSheetId="16" hidden="1">List of Journal #REF!</definedName>
    <definedName name="BExQFHPJV84EHEZ84WLFAEPLEM0X" hidden="1">List of Journal #REF!</definedName>
    <definedName name="BExQFK988JS9Q3P65T3XD0DL1PL1" localSheetId="16" hidden="1">Group Operating #REF!</definedName>
    <definedName name="BExQFK988JS9Q3P65T3XD0DL1PL1" hidden="1">Group Operating #REF!</definedName>
    <definedName name="BExQFLRC0LE8S4RP0PW7WDUQLXUZ" localSheetId="16" hidden="1">List of Journal #REF!</definedName>
    <definedName name="BExQFLRC0LE8S4RP0PW7WDUQLXUZ" hidden="1">List of Journal #REF!</definedName>
    <definedName name="BExQFLWNP1L6LM9CR7Q85OEQUT1O" localSheetId="16" hidden="1">Analysis Report All #REF!</definedName>
    <definedName name="BExQFLWNP1L6LM9CR7Q85OEQUT1O" hidden="1">Analysis Report All #REF!</definedName>
    <definedName name="BExQFPNFKA36IAPS22LAUMBDI4KE" localSheetId="16" hidden="1">#REF!</definedName>
    <definedName name="BExQFPNFKA36IAPS22LAUMBDI4KE" hidden="1">#REF!</definedName>
    <definedName name="BExQFPSWEMA8WBUZ4WK20LR13VSU" localSheetId="16" hidden="1">#REF!</definedName>
    <definedName name="BExQFPSWEMA8WBUZ4WK20LR13VSU" hidden="1">#REF!</definedName>
    <definedName name="BExQFPSWIGJHE0GH7WNFR328T5C1" hidden="1">#REF!</definedName>
    <definedName name="BExQFVSPOSCCPF1TLJPIWYWYB8A9" hidden="1">#REF!</definedName>
    <definedName name="BExQGAMQ1UU6MVI79RLHYRADMSVW" hidden="1">#REF!</definedName>
    <definedName name="BExQGQYU473XOL7ECOQRURYGCLLQ" localSheetId="16" hidden="1">Trade Working #REF!</definedName>
    <definedName name="BExQGQYU473XOL7ECOQRURYGCLLQ" hidden="1">Trade Working #REF!</definedName>
    <definedName name="BExQGT2CDKS485JWS6RJNWGWQIM4" localSheetId="16" hidden="1">Net #REF!</definedName>
    <definedName name="BExQGT2CDKS485JWS6RJNWGWQIM4" hidden="1">Net #REF!</definedName>
    <definedName name="BExQGZNPKKIHJPXSME72HITI81LF" localSheetId="16" hidden="1">Operating #REF!</definedName>
    <definedName name="BExQGZNPKKIHJPXSME72HITI81LF" hidden="1">Operating #REF!</definedName>
    <definedName name="BExQH5SUMDZZN6G2PCTVKN8LIL1I" localSheetId="16" hidden="1">Analysis Report All #REF!</definedName>
    <definedName name="BExQH5SUMDZZN6G2PCTVKN8LIL1I" hidden="1">Analysis Report All #REF!</definedName>
    <definedName name="BExQH6ZZY0NR8SE48PSI9D0CU1TC" localSheetId="16" hidden="1">#REF!</definedName>
    <definedName name="BExQH6ZZY0NR8SE48PSI9D0CU1TC" hidden="1">#REF!</definedName>
    <definedName name="BExQHCZSBYUY8OKKJXFYWKBBM6AH" localSheetId="16" hidden="1">#REF!</definedName>
    <definedName name="BExQHCZSBYUY8OKKJXFYWKBBM6AH" hidden="1">#REF!</definedName>
    <definedName name="BExQHE6Y36AZ69KTG1HTGUTJQ4KB" localSheetId="16" hidden="1">Check Closing #REF!</definedName>
    <definedName name="BExQHE6Y36AZ69KTG1HTGUTJQ4KB" hidden="1">Check Closing #REF!</definedName>
    <definedName name="BExQHJ4W61OTQXCMLA3CN669U0TV" localSheetId="16" hidden="1">Check Closing #REF!</definedName>
    <definedName name="BExQHJ4W61OTQXCMLA3CN669U0TV" hidden="1">Check Closing #REF!</definedName>
    <definedName name="BExQHJL59CWWSF02H6PMS2TP7TW6" localSheetId="16" hidden="1">#REF!</definedName>
    <definedName name="BExQHJL59CWWSF02H6PMS2TP7TW6" hidden="1">#REF!</definedName>
    <definedName name="BExQHPKXZ1K33V2F90NZIQRZYIAW" localSheetId="16" hidden="1">#REF!</definedName>
    <definedName name="BExQHPKXZ1K33V2F90NZIQRZYIAW" hidden="1">#REF!</definedName>
    <definedName name="BExQHR2VRBV9GH08J2UGY82VR026" hidden="1">#REF!</definedName>
    <definedName name="BExQHVVJ1465PK1B8ZS2L2KAG6T7" localSheetId="16" hidden="1">Analysis Report All #REF!</definedName>
    <definedName name="BExQHVVJ1465PK1B8ZS2L2KAG6T7" hidden="1">Analysis Report All #REF!</definedName>
    <definedName name="BExQIBWPAXU7HJZLKGJZY3EB7MIS" localSheetId="16" hidden="1">#REF!</definedName>
    <definedName name="BExQIBWPAXU7HJZLKGJZY3EB7MIS" hidden="1">#REF!</definedName>
    <definedName name="BExQICNLF7CAINGKX326YS9PWOBL" localSheetId="16" hidden="1">Trade Working #REF!</definedName>
    <definedName name="BExQICNLF7CAINGKX326YS9PWOBL" hidden="1">Trade Working #REF!</definedName>
    <definedName name="BExQILCN30LM5CADWAEGHH9OF7NQ" localSheetId="16" hidden="1">Analysis Report All #REF!</definedName>
    <definedName name="BExQILCN30LM5CADWAEGHH9OF7NQ" hidden="1">Analysis Report All #REF!</definedName>
    <definedName name="BExQIV393KLR7L9GLJP6HZB37WR5" localSheetId="16" hidden="1">Check Closing #REF!</definedName>
    <definedName name="BExQIV393KLR7L9GLJP6HZB37WR5" hidden="1">Check Closing #REF!</definedName>
    <definedName name="BExQIVJB9MJ25NDUHTCVMSODJY2C" localSheetId="16" hidden="1">#REF!</definedName>
    <definedName name="BExQIVJB9MJ25NDUHTCVMSODJY2C" hidden="1">#REF!</definedName>
    <definedName name="BExQIX1GE3T6D7GZS82C08AS0OLE" localSheetId="16" hidden="1">#REF!</definedName>
    <definedName name="BExQIX1GE3T6D7GZS82C08AS0OLE" hidden="1">#REF!</definedName>
    <definedName name="BExQIZVWCAJL5WYKLFKT6HBOMW8L" hidden="1">#REF!</definedName>
    <definedName name="BExQJ4ZB0YUWDZQXGB6XVB0K2SJI" localSheetId="16" hidden="1">Analysis Report All #REF!</definedName>
    <definedName name="BExQJ4ZB0YUWDZQXGB6XVB0K2SJI" hidden="1">Analysis Report All #REF!</definedName>
    <definedName name="BExQJBF7LAX128WR7VTMJC88ZLPG" localSheetId="16" hidden="1">#REF!</definedName>
    <definedName name="BExQJBF7LAX128WR7VTMJC88ZLPG" hidden="1">#REF!</definedName>
    <definedName name="BExQJN3Z33OOVL61N08O945LQTEN" localSheetId="16" hidden="1">Group Net #REF!</definedName>
    <definedName name="BExQJN3Z33OOVL61N08O945LQTEN" hidden="1">Group Net #REF!</definedName>
    <definedName name="BExQK1HVOIAAIJFVD9UYJS6BVXY3" localSheetId="16" hidden="1">Operating #REF!</definedName>
    <definedName name="BExQK1HVOIAAIJFVD9UYJS6BVXY3" hidden="1">Operating #REF!</definedName>
    <definedName name="BExQK35BYG5WSNIY87BJRW75Q5Q8" localSheetId="16" hidden="1">Operating #REF!</definedName>
    <definedName name="BExQK35BYG5WSNIY87BJRW75Q5Q8" hidden="1">Operating #REF!</definedName>
    <definedName name="BExQK3W7QRHT35T20UFVQCNZ1EX5" localSheetId="16" hidden="1">Analysis Report All #REF!</definedName>
    <definedName name="BExQK3W7QRHT35T20UFVQCNZ1EX5" hidden="1">Analysis Report All #REF!</definedName>
    <definedName name="BExQKG6LD6PLNDGNGO9DJXY865BR" localSheetId="16" hidden="1">#REF!</definedName>
    <definedName name="BExQKG6LD6PLNDGNGO9DJXY865BR" hidden="1">#REF!</definedName>
    <definedName name="BExQKL9Z2NMP1AZAXBMKSEUNWXJM" localSheetId="16" hidden="1">Group #REF!</definedName>
    <definedName name="BExQKL9Z2NMP1AZAXBMKSEUNWXJM" hidden="1">Group #REF!</definedName>
    <definedName name="BExRYXY0BTLJ7S4AAPVYI2V6AVNQ" hidden="1">#N/A</definedName>
    <definedName name="BExRZ8QG3ECTFRABYPB68WRRVX3V" hidden="1">#N/A</definedName>
    <definedName name="BExRZATXR87BL0V5GMACYZN3RNXL" localSheetId="16" hidden="1">#REF!</definedName>
    <definedName name="BExRZATXR87BL0V5GMACYZN3RNXL" hidden="1">#REF!</definedName>
    <definedName name="BExRZDZ5RK5S0RYUZALYH1A3AE46" localSheetId="16" hidden="1">Group #REF!</definedName>
    <definedName name="BExRZDZ5RK5S0RYUZALYH1A3AE46" hidden="1">Group #REF!</definedName>
    <definedName name="BExRZEQ9GRM2RZH693JMJ4DJ10PF" localSheetId="16" hidden="1">Net #REF!</definedName>
    <definedName name="BExRZEQ9GRM2RZH693JMJ4DJ10PF" hidden="1">Net #REF!</definedName>
    <definedName name="BExRZG85SKAECDTN62XNQA745FYW" localSheetId="16" hidden="1">#REF!</definedName>
    <definedName name="BExRZG85SKAECDTN62XNQA745FYW" hidden="1">#REF!</definedName>
    <definedName name="BExRZIRRIXRUMZ5GOO95S7460BMP" localSheetId="16" hidden="1">#REF!</definedName>
    <definedName name="BExRZIRRIXRUMZ5GOO95S7460BMP" hidden="1">#REF!</definedName>
    <definedName name="BExRZN4BQO01SHMVQDPLL1Z6LREY" hidden="1">#REF!</definedName>
    <definedName name="BExRZYYH5S5YMNTA4DZG42LEOR0P" hidden="1">#REF!</definedName>
    <definedName name="BExS0BEA3HSE5D8YO6XK0S6FZ2Y2" localSheetId="16" hidden="1">Analysis Report All #REF!</definedName>
    <definedName name="BExS0BEA3HSE5D8YO6XK0S6FZ2Y2" hidden="1">Analysis Report All #REF!</definedName>
    <definedName name="BExS0BP2NCKWGDPR40DQ2YI17BRA" localSheetId="16" hidden="1">#REF!</definedName>
    <definedName name="BExS0BP2NCKWGDPR40DQ2YI17BRA" hidden="1">#REF!</definedName>
    <definedName name="BExS0FQN57QT7QHLEN2J0X57AASV" localSheetId="16" hidden="1">#REF!</definedName>
    <definedName name="BExS0FQN57QT7QHLEN2J0X57AASV" hidden="1">#REF!</definedName>
    <definedName name="BExS0G6XCURMGCZEHFSUQ06X19SB" hidden="1">#REF!</definedName>
    <definedName name="BExS0GHQUF6YT0RU3TKDEO8CSJYB" hidden="1">#REF!</definedName>
    <definedName name="BExS0TDOA1II18MME7NZ2U61BG9P" localSheetId="16" hidden="1">Analysis Report All #REF!</definedName>
    <definedName name="BExS0TDOA1II18MME7NZ2U61BG9P" hidden="1">Analysis Report All #REF!</definedName>
    <definedName name="BExS0TIZDSLO5TESSKG8Q1JUAEB3" localSheetId="16" hidden="1">Order #REF!</definedName>
    <definedName name="BExS0TIZDSLO5TESSKG8Q1JUAEB3" hidden="1">Order #REF!</definedName>
    <definedName name="BExS0XQ22NAZQ9KUD50VCDG98TIO" localSheetId="16" hidden="1">Trade Working #REF!</definedName>
    <definedName name="BExS0XQ22NAZQ9KUD50VCDG98TIO" hidden="1">Trade Working #REF!</definedName>
    <definedName name="BExS109NWNCX1PKGBS32XI69BEQR" localSheetId="16" hidden="1">Div Engineering Order #REF!</definedName>
    <definedName name="BExS109NWNCX1PKGBS32XI69BEQR" hidden="1">Div Engineering Order #REF!</definedName>
    <definedName name="BExS14WZLTQ0XML8P7SAPRUHSB2O" localSheetId="16" hidden="1">Analysis Report All #REF!</definedName>
    <definedName name="BExS14WZLTQ0XML8P7SAPRUHSB2O" hidden="1">Analysis Report All #REF!</definedName>
    <definedName name="BExS1CPJ7X6ML6YYYUU742F4UJX5" localSheetId="16" hidden="1">#REF!</definedName>
    <definedName name="BExS1CPJ7X6ML6YYYUU742F4UJX5" hidden="1">#REF!</definedName>
    <definedName name="BExS1FEMY104GASDFBI6D54MUYKB" localSheetId="16" hidden="1">#REF!</definedName>
    <definedName name="BExS1FEMY104GASDFBI6D54MUYKB" hidden="1">#REF!</definedName>
    <definedName name="BExS1FPEZJ71B6XXSXK57HHWA2O2" localSheetId="16" hidden="1">Order #REF!</definedName>
    <definedName name="BExS1FPEZJ71B6XXSXK57HHWA2O2" hidden="1">Order #REF!</definedName>
    <definedName name="BExS1LJQPRBQ7Z7IEJTQTHI5PAXA" localSheetId="16" hidden="1">#REF!</definedName>
    <definedName name="BExS1LJQPRBQ7Z7IEJTQTHI5PAXA" hidden="1">#REF!</definedName>
    <definedName name="BExS1N1OEF119OWXJ54CD0LS7ZQM" localSheetId="16" hidden="1">Analysis Report All #REF!</definedName>
    <definedName name="BExS1N1OEF119OWXJ54CD0LS7ZQM" hidden="1">Analysis Report All #REF!</definedName>
    <definedName name="BExS1P579CHZUSF66NN6VXZKCWN6" localSheetId="16" hidden="1">Operating #REF!</definedName>
    <definedName name="BExS1P579CHZUSF66NN6VXZKCWN6" hidden="1">Operating #REF!</definedName>
    <definedName name="BExS1RE7LG24V9U2UD0PRRHO27TA" localSheetId="16" hidden="1">Analysis Report All #REF!</definedName>
    <definedName name="BExS1RE7LG24V9U2UD0PRRHO27TA" hidden="1">Analysis Report All #REF!</definedName>
    <definedName name="BExS1ROZXMAXU4ND08N0GTXFOQOL" localSheetId="16" hidden="1">Net #REF!</definedName>
    <definedName name="BExS1ROZXMAXU4ND08N0GTXFOQOL" hidden="1">Net #REF!</definedName>
    <definedName name="BExS1XDV6QHWPMOFF1IXCVWVTLEE" localSheetId="16" hidden="1">Order #REF!</definedName>
    <definedName name="BExS1XDV6QHWPMOFF1IXCVWVTLEE" hidden="1">Order #REF!</definedName>
    <definedName name="BExS21FMBEKUWD9RU53W075WSFE7" hidden="1">#N/A</definedName>
    <definedName name="BExS244P2INNKZDZTV2EAX8508KQ" localSheetId="16" hidden="1">List of Journal #REF!</definedName>
    <definedName name="BExS244P2INNKZDZTV2EAX8508KQ" hidden="1">List of Journal #REF!</definedName>
    <definedName name="BExS26J0OCF28TMZ436XC5FRO0O5" localSheetId="16" hidden="1">Analysis Report All #REF!</definedName>
    <definedName name="BExS26J0OCF28TMZ436XC5FRO0O5" hidden="1">Analysis Report All #REF!</definedName>
    <definedName name="BExS26OI2QNNAH2WMDD95Z400048" localSheetId="16" hidden="1">#REF!</definedName>
    <definedName name="BExS26OI2QNNAH2WMDD95Z400048" hidden="1">#REF!</definedName>
    <definedName name="BExS2CTMJ0BYB0TRKG2FSTBG2X7B" localSheetId="16" hidden="1">Order #REF!</definedName>
    <definedName name="BExS2CTMJ0BYB0TRKG2FSTBG2X7B" hidden="1">Order #REF!</definedName>
    <definedName name="BExS2KBBJF8J1ZZG9QG2USZYKZSO" localSheetId="16" hidden="1">Operating #REF!</definedName>
    <definedName name="BExS2KBBJF8J1ZZG9QG2USZYKZSO" hidden="1">Operating #REF!</definedName>
    <definedName name="BExS2KBC8TBXV9G9D5F7QED0H9UY" localSheetId="16" hidden="1">Net #REF!</definedName>
    <definedName name="BExS2KBC8TBXV9G9D5F7QED0H9UY" hidden="1">Net #REF!</definedName>
    <definedName name="BExS2N5R87ZNGIYNC0OVVAPOSTHE" localSheetId="16" hidden="1">Analysis Report All #REF!</definedName>
    <definedName name="BExS2N5R87ZNGIYNC0OVVAPOSTHE" hidden="1">Analysis Report All #REF!</definedName>
    <definedName name="BExS2P9ADTICU727OQSKAGLUMQ7X" localSheetId="16" hidden="1">Net #REF!</definedName>
    <definedName name="BExS2P9ADTICU727OQSKAGLUMQ7X" hidden="1">Net #REF!</definedName>
    <definedName name="BExS2TLU1HONYV6S3ZD9T12D7CIG" localSheetId="16" hidden="1">#REF!</definedName>
    <definedName name="BExS2TLU1HONYV6S3ZD9T12D7CIG" hidden="1">#REF!</definedName>
    <definedName name="BExS2USZ8URPIDCI7YYIZEU8ZANP" hidden="1">#N/A</definedName>
    <definedName name="BExS2ZLMNZ5G8YS3YYZIHVTX3HH8" localSheetId="16" hidden="1">#REF!</definedName>
    <definedName name="BExS2ZLMNZ5G8YS3YYZIHVTX3HH8" hidden="1">#REF!</definedName>
    <definedName name="BExS30CJ04V2D256ZDSR6G3KPAD4" localSheetId="16" hidden="1">Analysis Report All #REF!</definedName>
    <definedName name="BExS30CJ04V2D256ZDSR6G3KPAD4" hidden="1">Analysis Report All #REF!</definedName>
    <definedName name="BExS318UV9I2FXPQQWUKKX00QLPJ" localSheetId="16" hidden="1">#REF!</definedName>
    <definedName name="BExS318UV9I2FXPQQWUKKX00QLPJ" hidden="1">#REF!</definedName>
    <definedName name="BExS39SGKYG3HCOHB2BHNBYHTMIL" localSheetId="16" hidden="1">Operating #REF!</definedName>
    <definedName name="BExS39SGKYG3HCOHB2BHNBYHTMIL" hidden="1">Operating #REF!</definedName>
    <definedName name="BExS3G8DPCJHJNJARTYRVBBCW9NJ" localSheetId="16" hidden="1">Balance #REF!</definedName>
    <definedName name="BExS3G8DPCJHJNJARTYRVBBCW9NJ" hidden="1">Balance #REF!</definedName>
    <definedName name="BExS3LBRY8GKOHLV2ZXOC7LOE2KV" localSheetId="16" hidden="1">Operating #REF!</definedName>
    <definedName name="BExS3LBRY8GKOHLV2ZXOC7LOE2KV" hidden="1">Operating #REF!</definedName>
    <definedName name="BExS3MTQ75VBXDGEBURP6YT8RROE" localSheetId="16" hidden="1">#REF!</definedName>
    <definedName name="BExS3MTQ75VBXDGEBURP6YT8RROE" hidden="1">#REF!</definedName>
    <definedName name="BExS3OMGYO0DFN5186UFKEXZ2RX3" localSheetId="16" hidden="1">#REF!</definedName>
    <definedName name="BExS3OMGYO0DFN5186UFKEXZ2RX3" hidden="1">#REF!</definedName>
    <definedName name="BExS3SD9AJNNWS3PPHNO1BHHPYIU" localSheetId="16" hidden="1">Analysis Report All #REF!</definedName>
    <definedName name="BExS3SD9AJNNWS3PPHNO1BHHPYIU" hidden="1">Analysis Report All #REF!</definedName>
    <definedName name="BExS3TKJY1DSB793WNF4ZPN2DMAR" localSheetId="16" hidden="1">Div Engineering Order #REF!</definedName>
    <definedName name="BExS3TKJY1DSB793WNF4ZPN2DMAR" hidden="1">Div Engineering Order #REF!</definedName>
    <definedName name="BExS3WKGM2Z9QR813P0P96S1QF71" localSheetId="16" hidden="1">Net #REF!</definedName>
    <definedName name="BExS3WKGM2Z9QR813P0P96S1QF71" hidden="1">Net #REF!</definedName>
    <definedName name="BExS4ASWKM93XA275AXHYP8AG6SU" localSheetId="16" hidden="1">#REF!</definedName>
    <definedName name="BExS4ASWKM93XA275AXHYP8AG6SU" hidden="1">#REF!</definedName>
    <definedName name="BExS4EJNYKLMI9NEBTN7DQE5WBTC" localSheetId="16" hidden="1">List of Journal #REF!</definedName>
    <definedName name="BExS4EJNYKLMI9NEBTN7DQE5WBTC" hidden="1">List of Journal #REF!</definedName>
    <definedName name="BExS4QU26BXVQU11QPCDQPCG32OV" localSheetId="16" hidden="1">Net #REF!</definedName>
    <definedName name="BExS4QU26BXVQU11QPCDQPCG32OV" hidden="1">Net #REF!</definedName>
    <definedName name="BExS4RVQUG8FESB8SKAQ2OMODS9M" localSheetId="16" hidden="1">#REF!</definedName>
    <definedName name="BExS4RVQUG8FESB8SKAQ2OMODS9M" hidden="1">#REF!</definedName>
    <definedName name="BExS4UFIEM0KW37ED81CZXHF9N8Y" localSheetId="16" hidden="1">Gross Profit #REF!</definedName>
    <definedName name="BExS4UFIEM0KW37ED81CZXHF9N8Y" hidden="1">Gross Profit #REF!</definedName>
    <definedName name="BExS4Y6HVFH5NS3W5TPTB30RS7NR" localSheetId="16" hidden="1">Analysis Report All #REF!</definedName>
    <definedName name="BExS4Y6HVFH5NS3W5TPTB30RS7NR" hidden="1">Analysis Report All #REF!</definedName>
    <definedName name="BExS54X72TJFC41FJK72MLRR2OO7" localSheetId="16" hidden="1">#REF!</definedName>
    <definedName name="BExS54X72TJFC41FJK72MLRR2OO7" hidden="1">#REF!</definedName>
    <definedName name="BExS55DAQ04B9KDN7YFAE0MEUCJ9" localSheetId="16" hidden="1">#REF!</definedName>
    <definedName name="BExS55DAQ04B9KDN7YFAE0MEUCJ9" hidden="1">#REF!</definedName>
    <definedName name="BExS57X26BN6FK9FFSHBGSYIJVJA" localSheetId="16" hidden="1">Analysis Report All #REF!</definedName>
    <definedName name="BExS57X26BN6FK9FFSHBGSYIJVJA" hidden="1">Analysis Report All #REF!</definedName>
    <definedName name="BExS59F0PA1V2ZC7S5TN6IT41SXP" localSheetId="16" hidden="1">#REF!</definedName>
    <definedName name="BExS59F0PA1V2ZC7S5TN6IT41SXP" hidden="1">#REF!</definedName>
    <definedName name="BExS5D0IIBC4X3C6I3NY8K6YYG45" localSheetId="16" hidden="1">Operating #REF!</definedName>
    <definedName name="BExS5D0IIBC4X3C6I3NY8K6YYG45" hidden="1">Operating #REF!</definedName>
    <definedName name="BExS5HNOM1007XKU7LXH44VCD4LJ" localSheetId="16" hidden="1">Group Balance #REF!</definedName>
    <definedName name="BExS5HNOM1007XKU7LXH44VCD4LJ" hidden="1">Group Balance #REF!</definedName>
    <definedName name="BExS5N7CDL7FG7QGZS2V1BN3HH8K" localSheetId="16" hidden="1">Analysis Report All #REF!</definedName>
    <definedName name="BExS5N7CDL7FG7QGZS2V1BN3HH8K" hidden="1">Analysis Report All #REF!</definedName>
    <definedName name="BExS62XQ1F86XGZ247QDGMR2BC72" hidden="1">#N/A</definedName>
    <definedName name="BExS638J2ZKOFKOG5WNZR222C27K" localSheetId="16" hidden="1">Operating #REF!</definedName>
    <definedName name="BExS638J2ZKOFKOG5WNZR222C27K" hidden="1">Operating #REF!</definedName>
    <definedName name="BExS66ZGYESOFS34AUXWG4PKCV23" localSheetId="16" hidden="1">Operating #REF!</definedName>
    <definedName name="BExS66ZGYESOFS34AUXWG4PKCV23" hidden="1">Operating #REF!</definedName>
    <definedName name="BExS68HFZPTQ13J4FUI7FYBKOL45" localSheetId="16" hidden="1">Balance #REF!</definedName>
    <definedName name="BExS68HFZPTQ13J4FUI7FYBKOL45" hidden="1">Balance #REF!</definedName>
    <definedName name="BExS6A4O8PNQQZOCTU3N6IHVUW2L" localSheetId="16" hidden="1">Personnel in #REF!</definedName>
    <definedName name="BExS6A4O8PNQQZOCTU3N6IHVUW2L" hidden="1">Personnel in #REF!</definedName>
    <definedName name="BExS6HMF3HGB9L2OGYQDWGCKHW37" localSheetId="16" hidden="1">#REF!</definedName>
    <definedName name="BExS6HMF3HGB9L2OGYQDWGCKHW37" hidden="1">#REF!</definedName>
    <definedName name="BExS6IO2T93EXTNLQHH1759U38JR" localSheetId="16" hidden="1">Trade Working #REF!</definedName>
    <definedName name="BExS6IO2T93EXTNLQHH1759U38JR" hidden="1">Trade Working #REF!</definedName>
    <definedName name="BExS6J4CGU1D2E6O0RVWNW1W3HSA" localSheetId="16" hidden="1">Net #REF!</definedName>
    <definedName name="BExS6J4CGU1D2E6O0RVWNW1W3HSA" hidden="1">Net #REF!</definedName>
    <definedName name="BExS6JF5URX5IBKG43CPO30226PT" localSheetId="16" hidden="1">Balance #REF!</definedName>
    <definedName name="BExS6JF5URX5IBKG43CPO30226PT" hidden="1">Balance #REF!</definedName>
    <definedName name="BExS6N0LI574IAC89EFW6CLTCQ33" localSheetId="16" hidden="1">#REF!</definedName>
    <definedName name="BExS6N0LI574IAC89EFW6CLTCQ33" hidden="1">#REF!</definedName>
    <definedName name="BExS6PEXUUSWVZGTFQD3Q1H8BYRF" localSheetId="16" hidden="1">#REF!</definedName>
    <definedName name="BExS6PEXUUSWVZGTFQD3Q1H8BYRF" hidden="1">#REF!</definedName>
    <definedName name="BExS6TB7X2U52M0NGPKXL488Y757" hidden="1">#REF!</definedName>
    <definedName name="BExS70NGJDBIENED009JENC21KNU" hidden="1">#REF!</definedName>
    <definedName name="BExS7DE3DL4HESP2JGZ9XV854Z97" localSheetId="16" hidden="1">Analysis Report All #REF!</definedName>
    <definedName name="BExS7DE3DL4HESP2JGZ9XV854Z97" hidden="1">Analysis Report All #REF!</definedName>
    <definedName name="BExS7DE5564TIMZVF8HIS1E9D2SZ" localSheetId="16" hidden="1">Net #REF!</definedName>
    <definedName name="BExS7DE5564TIMZVF8HIS1E9D2SZ" hidden="1">Net #REF!</definedName>
    <definedName name="BExS7MDSB3JEQQ3YYH6BMN1NB6GW" localSheetId="16" hidden="1">#REF!</definedName>
    <definedName name="BExS7MDSB3JEQQ3YYH6BMN1NB6GW" hidden="1">#REF!</definedName>
    <definedName name="BExS7OS4LW1A3C11V8FBT20N8NKP" localSheetId="16" hidden="1">List of Journal #REF!</definedName>
    <definedName name="BExS7OS4LW1A3C11V8FBT20N8NKP" hidden="1">List of Journal #REF!</definedName>
    <definedName name="BExS7RH8P0EZMLE68ZLGCYADY4MD" localSheetId="16" hidden="1">Analysis Report All #REF!</definedName>
    <definedName name="BExS7RH8P0EZMLE68ZLGCYADY4MD" hidden="1">Analysis Report All #REF!</definedName>
    <definedName name="BExS7Y2LNGVHSIBKC7C3R6X4LDR6" localSheetId="16" hidden="1">#REF!</definedName>
    <definedName name="BExS7Y2LNGVHSIBKC7C3R6X4LDR6" hidden="1">#REF!</definedName>
    <definedName name="BExS817UC4IPH68CT0BEH05TFVXN" localSheetId="16" hidden="1">#REF!</definedName>
    <definedName name="BExS817UC4IPH68CT0BEH05TFVXN" hidden="1">#REF!</definedName>
    <definedName name="BExS81YPDZDVJJVS15HV2HDXAC3Y" hidden="1">#REF!</definedName>
    <definedName name="BExS8543KOUIWYQXH22PTSYH3JU3" hidden="1">#REF!</definedName>
    <definedName name="BExS8ACTBU6Y59CG71GZPOZ2AMVR" hidden="1">#REF!</definedName>
    <definedName name="BExS8Z2W2QEC3MH0BZIYLDFQNUIP" hidden="1">#REF!</definedName>
    <definedName name="BExS90A6FCF52QIXNO6AW6ZS3N9Z" localSheetId="16" hidden="1">Trade Working #REF!</definedName>
    <definedName name="BExS90A6FCF52QIXNO6AW6ZS3N9Z" hidden="1">Trade Working #REF!</definedName>
    <definedName name="BExS94S2NWC6PIHD5CS62EMWVH3H" localSheetId="16" hidden="1">Analysis Report All #REF!</definedName>
    <definedName name="BExS94S2NWC6PIHD5CS62EMWVH3H" hidden="1">Analysis Report All #REF!</definedName>
    <definedName name="BExS98OB4321YCHLCQ022PXKTT2W" localSheetId="16" hidden="1">#REF!</definedName>
    <definedName name="BExS98OB4321YCHLCQ022PXKTT2W" hidden="1">#REF!</definedName>
    <definedName name="BExS9AGWBEJXR8PGZWXPU0RF9IEA" localSheetId="16" hidden="1">Analysis Report All #REF!</definedName>
    <definedName name="BExS9AGWBEJXR8PGZWXPU0RF9IEA" hidden="1">Analysis Report All #REF!</definedName>
    <definedName name="BExS9CPVM5W1Q4A1IMZTWRHFL205" localSheetId="16" hidden="1">#REF!</definedName>
    <definedName name="BExS9CPVM5W1Q4A1IMZTWRHFL205" hidden="1">#REF!</definedName>
    <definedName name="BExS9E7UUAQ7SPS2AO6A0G0V950R" localSheetId="16" hidden="1">List of Journal #REF!</definedName>
    <definedName name="BExS9E7UUAQ7SPS2AO6A0G0V950R" hidden="1">List of Journal #REF!</definedName>
    <definedName name="BExS9G5VMPYS38GLZEPZL7D46A0Z" hidden="1">#N/A</definedName>
    <definedName name="BExS9LESS767750RRW6KYJ0A722C" localSheetId="16" hidden="1">Operating #REF!</definedName>
    <definedName name="BExS9LESS767750RRW6KYJ0A722C" hidden="1">Operating #REF!</definedName>
    <definedName name="BExS9LPJMLR4XLGBQM28M6JJCNBO" localSheetId="16" hidden="1">Analysis Report All #REF!</definedName>
    <definedName name="BExS9LPJMLR4XLGBQM28M6JJCNBO" hidden="1">Analysis Report All #REF!</definedName>
    <definedName name="BExS9OURZIX7TTNI06ZF1R3Y12FN" localSheetId="16" hidden="1">#REF!</definedName>
    <definedName name="BExS9OURZIX7TTNI06ZF1R3Y12FN" hidden="1">#REF!</definedName>
    <definedName name="BExSA1AMT36RHLKUDU2PSR9RAMSU" localSheetId="16" hidden="1">#REF!</definedName>
    <definedName name="BExSA1AMT36RHLKUDU2PSR9RAMSU" hidden="1">#REF!</definedName>
    <definedName name="BExSA21JH727VVHH4B4JKYGOLTGU" hidden="1">#REF!</definedName>
    <definedName name="BExSA7AF374V5QA2XHA4XYXDIP0G" hidden="1">#REF!</definedName>
    <definedName name="BExSA8MWDIPWOVOLCCXW52ENEBFQ" localSheetId="16" hidden="1">Check Closing #REF!</definedName>
    <definedName name="BExSA8MWDIPWOVOLCCXW52ENEBFQ" hidden="1">Check Closing #REF!</definedName>
    <definedName name="BExSA9DYURUCJ2EJP2CAJHXL16JV" localSheetId="16" hidden="1">Analysis Report All #REF!</definedName>
    <definedName name="BExSA9DYURUCJ2EJP2CAJHXL16JV" hidden="1">Analysis Report All #REF!</definedName>
    <definedName name="BExSABXL7JTOPL922AUPSSVX6ING" localSheetId="16" hidden="1">Gross Profit #REF!</definedName>
    <definedName name="BExSABXL7JTOPL922AUPSSVX6ING" hidden="1">Gross Profit #REF!</definedName>
    <definedName name="BExSAJKSIKUKHCKB7R3PC9Z4ZTNZ" hidden="1">#N/A</definedName>
    <definedName name="BExSAR2DYPQKC38XGDRQ7HT9QM9J" localSheetId="16" hidden="1">Analysis Report All #REF!</definedName>
    <definedName name="BExSAR2DYPQKC38XGDRQ7HT9QM9J" hidden="1">Analysis Report All #REF!</definedName>
    <definedName name="BExSARYWST5C5EXAXZJUUNWQO6C5" localSheetId="16" hidden="1">List of Journal #REF!</definedName>
    <definedName name="BExSARYWST5C5EXAXZJUUNWQO6C5" hidden="1">List of Journal #REF!</definedName>
    <definedName name="BExSAUTCT4P7JP57NOR9MTX33QJZ" localSheetId="16" hidden="1">#REF!</definedName>
    <definedName name="BExSAUTCT4P7JP57NOR9MTX33QJZ" hidden="1">#REF!</definedName>
    <definedName name="BExSB2LV6UF6OUOXMQO2GKD560B6" localSheetId="16" hidden="1">Trade Working #REF!</definedName>
    <definedName name="BExSB2LV6UF6OUOXMQO2GKD560B6" hidden="1">Trade Working #REF!</definedName>
    <definedName name="BExSB3I93STRNC4Q9EEZYA8NZIN6" localSheetId="16" hidden="1">#REF!</definedName>
    <definedName name="BExSB3I93STRNC4Q9EEZYA8NZIN6" hidden="1">#REF!</definedName>
    <definedName name="BExSB4JYKQ3MINI7RAYK5M8BLJDC" localSheetId="16" hidden="1">#REF!</definedName>
    <definedName name="BExSB4JYKQ3MINI7RAYK5M8BLJDC" hidden="1">#REF!</definedName>
    <definedName name="BExSBEW8I68R1IYKQ82L287TFUB1" hidden="1">#REF!</definedName>
    <definedName name="BExSBPZFDYX6AVZAQXJM32YHNE9D" localSheetId="16" hidden="1">Net #REF!</definedName>
    <definedName name="BExSBPZFDYX6AVZAQXJM32YHNE9D" hidden="1">Net #REF!</definedName>
    <definedName name="BExSBVDNVISBBTQP72CBO9HRLV74" hidden="1">#N/A</definedName>
    <definedName name="BExSBWVLXEQ7DYL0WZNCUKK8BT7S" localSheetId="16" hidden="1">Operating #REF!</definedName>
    <definedName name="BExSBWVLXEQ7DYL0WZNCUKK8BT7S" hidden="1">Operating #REF!</definedName>
    <definedName name="BExSBXH8RUNFT1BOAUSJLDNZWKWQ" localSheetId="16" hidden="1">Net #REF!</definedName>
    <definedName name="BExSBXH8RUNFT1BOAUSJLDNZWKWQ" hidden="1">Net #REF!</definedName>
    <definedName name="BExSC0X7JLNWXEBQ6ZATTMCGEXEG" localSheetId="16" hidden="1">Operating #REF!</definedName>
    <definedName name="BExSC0X7JLNWXEBQ6ZATTMCGEXEG" hidden="1">Operating #REF!</definedName>
    <definedName name="BExSC30QV69JWKAGJKMOGS8G8IQP" localSheetId="16" hidden="1">Analysis Report All #REF!</definedName>
    <definedName name="BExSC30QV69JWKAGJKMOGS8G8IQP" hidden="1">Analysis Report All #REF!</definedName>
    <definedName name="BExSC9M5284JE078CHDC6QAWLJYZ" localSheetId="16" hidden="1">Analysis Report All #REF!</definedName>
    <definedName name="BExSC9M5284JE078CHDC6QAWLJYZ" hidden="1">Analysis Report All #REF!</definedName>
    <definedName name="BExSCCGOT0EYGT1YC3ZU1Q79FFG0" localSheetId="16" hidden="1">List of Journal #REF!</definedName>
    <definedName name="BExSCCGOT0EYGT1YC3ZU1Q79FFG0" hidden="1">List of Journal #REF!</definedName>
    <definedName name="BExSCL5FPWD8L2UGCISOJD35ACXI" localSheetId="16" hidden="1">Operating #REF!</definedName>
    <definedName name="BExSCL5FPWD8L2UGCISOJD35ACXI" hidden="1">Operating #REF!</definedName>
    <definedName name="BExSCMY5KYXUBIYG1HUB5AN4DVFK" localSheetId="16" hidden="1">Net #REF!</definedName>
    <definedName name="BExSCMY5KYXUBIYG1HUB5AN4DVFK" hidden="1">Net #REF!</definedName>
    <definedName name="BExSCOG41SKKG4GYU76WRWW1CTE6" localSheetId="16" hidden="1">#REF!</definedName>
    <definedName name="BExSCOG41SKKG4GYU76WRWW1CTE6" hidden="1">#REF!</definedName>
    <definedName name="BExSCULDWWU4EJ1898H4BXIFH63U" localSheetId="16" hidden="1">Analysis Report All #REF!</definedName>
    <definedName name="BExSCULDWWU4EJ1898H4BXIFH63U" hidden="1">Analysis Report All #REF!</definedName>
    <definedName name="BExSCUQP84SX0B4SD4X7869FENB0" localSheetId="16" hidden="1">Group #REF!</definedName>
    <definedName name="BExSCUQP84SX0B4SD4X7869FENB0" hidden="1">Group #REF!</definedName>
    <definedName name="BExSD1MUJM8X92JUXFDUDYJTLDKP" hidden="1">#N/A</definedName>
    <definedName name="BExSD6A6NY15YSMFH51ST6XJY429" localSheetId="16" hidden="1">#REF!</definedName>
    <definedName name="BExSD6A6NY15YSMFH51ST6XJY429" hidden="1">#REF!</definedName>
    <definedName name="BExSD9VH6PF6RQ135VOEE08YXPAW" localSheetId="16" hidden="1">#REF!</definedName>
    <definedName name="BExSD9VH6PF6RQ135VOEE08YXPAW" hidden="1">#REF!</definedName>
    <definedName name="BExSDBTPF5YXEXC8BYSQGOPEOU2B" hidden="1">#N/A</definedName>
    <definedName name="BExSDNTB7RHOJ3TFOR86MD02686S" localSheetId="16" hidden="1">Analysis Report All #REF!</definedName>
    <definedName name="BExSDNTB7RHOJ3TFOR86MD02686S" hidden="1">Analysis Report All #REF!</definedName>
    <definedName name="BExSDPRJ8BTGLJ5K10478V8JI8WJ" localSheetId="16" hidden="1">Personnel in #REF!</definedName>
    <definedName name="BExSDPRJ8BTGLJ5K10478V8JI8WJ" hidden="1">Personnel in #REF!</definedName>
    <definedName name="BExSDRPL4V5EYN211395J0TBKQ4M" localSheetId="16" hidden="1">#REF!</definedName>
    <definedName name="BExSDRPL4V5EYN211395J0TBKQ4M" hidden="1">#REF!</definedName>
    <definedName name="BExSDSWQIUCADKD8IF84P0E7R7YG" localSheetId="16" hidden="1">Net #REF!</definedName>
    <definedName name="BExSDSWQIUCADKD8IF84P0E7R7YG" hidden="1">Net #REF!</definedName>
    <definedName name="BExSDT20XUFXTDM37M148AXAP7HN" localSheetId="16" hidden="1">#REF!</definedName>
    <definedName name="BExSDT20XUFXTDM37M148AXAP7HN" hidden="1">#REF!</definedName>
    <definedName name="BExSDVGHUOINEOYT6ELCJ21YZ9IE" hidden="1">#N/A</definedName>
    <definedName name="BExSE1WEUDM5JH1CVYMPDGSW0YUV" localSheetId="16" hidden="1">Analysis Report All #REF!</definedName>
    <definedName name="BExSE1WEUDM5JH1CVYMPDGSW0YUV" hidden="1">Analysis Report All #REF!</definedName>
    <definedName name="BExSE3P4VMYMKGINI49Z0NT5P28B" localSheetId="16" hidden="1">#REF!</definedName>
    <definedName name="BExSE3P4VMYMKGINI49Z0NT5P28B" hidden="1">#REF!</definedName>
    <definedName name="BExSE755EBYVIQN8HKIK31MF3QNW" localSheetId="16" hidden="1">#REF!</definedName>
    <definedName name="BExSE755EBYVIQN8HKIK31MF3QNW" hidden="1">#REF!</definedName>
    <definedName name="BExSEC8KR4AG3EFTVO6C02VXFTNG" localSheetId="16" hidden="1">Analysis Report All #REF!</definedName>
    <definedName name="BExSEC8KR4AG3EFTVO6C02VXFTNG" hidden="1">Analysis Report All #REF!</definedName>
    <definedName name="BExSEKBVTT5HQ51RA1A8F3FP110I" localSheetId="16" hidden="1">Operating #REF!</definedName>
    <definedName name="BExSEKBVTT5HQ51RA1A8F3FP110I" hidden="1">Operating #REF!</definedName>
    <definedName name="BExSEP4JMSSZ0NJARFVC9YDWFOY0" localSheetId="16" hidden="1">Check Closing #REF!</definedName>
    <definedName name="BExSEP4JMSSZ0NJARFVC9YDWFOY0" hidden="1">Check Closing #REF!</definedName>
    <definedName name="BExSEP9UVOAI6TMXKNK587PQ3328" localSheetId="16" hidden="1">#REF!</definedName>
    <definedName name="BExSEP9UVOAI6TMXKNK587PQ3328" hidden="1">#REF!</definedName>
    <definedName name="BExSEQX9SR5OVZEM8NTVYF6ARAJV" hidden="1">#N/A</definedName>
    <definedName name="BExSER81UOPPY3X9HFCP09D3WMDS" localSheetId="16" hidden="1">Analysis Report All #REF!</definedName>
    <definedName name="BExSER81UOPPY3X9HFCP09D3WMDS" hidden="1">Analysis Report All #REF!</definedName>
    <definedName name="BExSER82B46EILFX7SGFMDH3W6IY" localSheetId="16" hidden="1">Net #REF!</definedName>
    <definedName name="BExSER82B46EILFX7SGFMDH3W6IY" hidden="1">Net #REF!</definedName>
    <definedName name="BExSETX6RGROAX8HGGPKY8VHWXVF" localSheetId="16" hidden="1">Operating #REF!</definedName>
    <definedName name="BExSETX6RGROAX8HGGPKY8VHWXVF" hidden="1">Operating #REF!</definedName>
    <definedName name="BExSF07QFLZCO4P6K6QF05XG7PH1" localSheetId="16" hidden="1">#REF!</definedName>
    <definedName name="BExSF07QFLZCO4P6K6QF05XG7PH1" hidden="1">#REF!</definedName>
    <definedName name="BExSF2RE0ZDCUSK2T0MQ3XEUSL8L" localSheetId="16" hidden="1">#REF!</definedName>
    <definedName name="BExSF2RE0ZDCUSK2T0MQ3XEUSL8L" hidden="1">#REF!</definedName>
    <definedName name="BExSF3252US9TRL72TB0F5IIBD1K" localSheetId="16" hidden="1">Analysis Report All Items #REF!</definedName>
    <definedName name="BExSF3252US9TRL72TB0F5IIBD1K" hidden="1">Analysis Report All Items #REF!</definedName>
    <definedName name="BExSF3YP41UQFPHZAA3CLSMJS16V" localSheetId="16" hidden="1">Gross Profit #REF!</definedName>
    <definedName name="BExSF3YP41UQFPHZAA3CLSMJS16V" hidden="1">Gross Profit #REF!</definedName>
    <definedName name="BExSF50CUO74XVY5LQMDG6YNOEUV" localSheetId="16" hidden="1">Check Closing #REF!</definedName>
    <definedName name="BExSF50CUO74XVY5LQMDG6YNOEUV" hidden="1">Check Closing #REF!</definedName>
    <definedName name="BExSF5B4ZDMMTPFF41YP968V833E" localSheetId="16" hidden="1">#REF!</definedName>
    <definedName name="BExSF5B4ZDMMTPFF41YP968V833E" hidden="1">#REF!</definedName>
    <definedName name="BExSFH59PBDV3PBQCN14WEKBPUC3" localSheetId="16" hidden="1">Analysis Report All #REF!</definedName>
    <definedName name="BExSFH59PBDV3PBQCN14WEKBPUC3" hidden="1">Analysis Report All #REF!</definedName>
    <definedName name="BExSFKANZNF1XGOJVEBDQ8WKZ09W" localSheetId="16" hidden="1">#REF!</definedName>
    <definedName name="BExSFKANZNF1XGOJVEBDQ8WKZ09W" hidden="1">#REF!</definedName>
    <definedName name="BExSFN529O1A4J18APWWD447HLX8" localSheetId="16" hidden="1">Personnel in #REF!</definedName>
    <definedName name="BExSFN529O1A4J18APWWD447HLX8" hidden="1">Personnel in #REF!</definedName>
    <definedName name="BExSFRHLJ97WECJNQNTZU0XR4QV5" localSheetId="16" hidden="1">Gross Profit #REF!</definedName>
    <definedName name="BExSFRHLJ97WECJNQNTZU0XR4QV5" hidden="1">Gross Profit #REF!</definedName>
    <definedName name="BExSFUC07ZUJ1KSFR9BCCXYEBQI5" localSheetId="16" hidden="1">Operating #REF!</definedName>
    <definedName name="BExSFUC07ZUJ1KSFR9BCCXYEBQI5" hidden="1">Operating #REF!</definedName>
    <definedName name="BExSFUS9VKSWCZTKG6YZRR0KJN8F" localSheetId="16" hidden="1">Gross Profit bef. Distr. #REF!</definedName>
    <definedName name="BExSFUS9VKSWCZTKG6YZRR0KJN8F" hidden="1">Gross Profit bef. Distr. #REF!</definedName>
    <definedName name="BExSFV8F1DRZ9MCXDUJX3HW3F691" localSheetId="16" hidden="1">#REF!</definedName>
    <definedName name="BExSFV8F1DRZ9MCXDUJX3HW3F691" hidden="1">#REF!</definedName>
    <definedName name="BExSFZVOOB2C94387N1LQWFPQXH4" localSheetId="16" hidden="1">Trade Working #REF!</definedName>
    <definedName name="BExSFZVOOB2C94387N1LQWFPQXH4" hidden="1">Trade Working #REF!</definedName>
    <definedName name="BExSG1OFXB2E75LVE6W9NB8ZAFN9" hidden="1">#N/A</definedName>
    <definedName name="BExSG5Q1GQ480ZLTQTKGQFUOA6RM" localSheetId="16" hidden="1">Analysis Report All #REF!</definedName>
    <definedName name="BExSG5Q1GQ480ZLTQTKGQFUOA6RM" hidden="1">Analysis Report All #REF!</definedName>
    <definedName name="BExSGE9LMAWKNHR4T1KJE47GVW8S" localSheetId="16" hidden="1">Personnel in #REF!</definedName>
    <definedName name="BExSGE9LMAWKNHR4T1KJE47GVW8S" hidden="1">Personnel in #REF!</definedName>
    <definedName name="BExSGF0I0T3PRPN2EOICAXQQIVAH" localSheetId="16" hidden="1">Balance #REF!</definedName>
    <definedName name="BExSGF0I0T3PRPN2EOICAXQQIVAH" hidden="1">Balance #REF!</definedName>
    <definedName name="BExSGR030TCTYJGLD7SU0OK09E7V" localSheetId="16" hidden="1">Check Closing #REF!</definedName>
    <definedName name="BExSGR030TCTYJGLD7SU0OK09E7V" hidden="1">Check Closing #REF!</definedName>
    <definedName name="BExSGVSP32O738LXNGLMQD1SSPL2" localSheetId="16" hidden="1">Check Closing #REF!</definedName>
    <definedName name="BExSGVSP32O738LXNGLMQD1SSPL2" hidden="1">Check Closing #REF!</definedName>
    <definedName name="BExSGZJO4J4ZO04E2N2ECVYS9DEZ" localSheetId="16" hidden="1">#REF!</definedName>
    <definedName name="BExSGZJO4J4ZO04E2N2ECVYS9DEZ" hidden="1">#REF!</definedName>
    <definedName name="BExSHQD8KYLTQGDXIRKCHQQ7MKIH" localSheetId="16" hidden="1">#REF!</definedName>
    <definedName name="BExSHQD8KYLTQGDXIRKCHQQ7MKIH" hidden="1">#REF!</definedName>
    <definedName name="BExSHTNYIW54V5RX5TCH32J22DQV" localSheetId="16" hidden="1">Trade Working #REF!</definedName>
    <definedName name="BExSHTNYIW54V5RX5TCH32J22DQV" hidden="1">Trade Working #REF!</definedName>
    <definedName name="BExSI75HMX4S8TTMJ3V6ER7A9W58" localSheetId="16" hidden="1">#REF!</definedName>
    <definedName name="BExSI75HMX4S8TTMJ3V6ER7A9W58" hidden="1">#REF!</definedName>
    <definedName name="BExSIFUDNRWXWIWNGCCFOOD8WIAZ" localSheetId="16" hidden="1">#REF!</definedName>
    <definedName name="BExSIFUDNRWXWIWNGCCFOOD8WIAZ" hidden="1">#REF!</definedName>
    <definedName name="BExTTEZ9HQ42HTCNXMQA7G52ULV9" localSheetId="16" hidden="1">Analysis Report All #REF!</definedName>
    <definedName name="BExTTEZ9HQ42HTCNXMQA7G52ULV9" hidden="1">Analysis Report All #REF!</definedName>
    <definedName name="BExTTO9QYGBNDIT5NKTFF8W80B7W" localSheetId="16" hidden="1">Net #REF!</definedName>
    <definedName name="BExTTO9QYGBNDIT5NKTFF8W80B7W" hidden="1">Net #REF!</definedName>
    <definedName name="BExTUBNB3G0I31UBPLFNF2UFKBXB" localSheetId="16" hidden="1">Operating #REF!</definedName>
    <definedName name="BExTUBNB3G0I31UBPLFNF2UFKBXB" hidden="1">Operating #REF!</definedName>
    <definedName name="BExTUECFMCT14LU7R6DHGURGOYDK" localSheetId="16" hidden="1">Trade Working #REF!</definedName>
    <definedName name="BExTUECFMCT14LU7R6DHGURGOYDK" hidden="1">Trade Working #REF!</definedName>
    <definedName name="BExTUF8TETVUONT04W15GQCEI3HC" localSheetId="16" hidden="1">Group Balance #REF!</definedName>
    <definedName name="BExTUF8TETVUONT04W15GQCEI3HC" hidden="1">Group Balance #REF!</definedName>
    <definedName name="BExTUJ53ANGZ3H1KDK4CR4Q0OD6P" localSheetId="16" hidden="1">#REF!</definedName>
    <definedName name="BExTUJ53ANGZ3H1KDK4CR4Q0OD6P" hidden="1">#REF!</definedName>
    <definedName name="BExTUPA6XOSRD4FPSCNTSLVV3A3T" localSheetId="16" hidden="1">Analysis Report All #REF!</definedName>
    <definedName name="BExTUPA6XOSRD4FPSCNTSLVV3A3T" hidden="1">Analysis Report All #REF!</definedName>
    <definedName name="BExTUUTVE7POYB40V8H3ARWP28K9" localSheetId="16" hidden="1">Analysis Report All #REF!</definedName>
    <definedName name="BExTUUTVE7POYB40V8H3ARWP28K9" hidden="1">Analysis Report All #REF!</definedName>
    <definedName name="BExTUY9WNSJ91GV8CP0SKJTEIV82" localSheetId="16" hidden="1">#REF!</definedName>
    <definedName name="BExTUY9WNSJ91GV8CP0SKJTEIV82" hidden="1">#REF!</definedName>
    <definedName name="BExTV8M7HO87RN06K5DFYDQYX7ZL" localSheetId="16" hidden="1">Check Closing #REF!</definedName>
    <definedName name="BExTV8M7HO87RN06K5DFYDQYX7ZL" hidden="1">Check Closing #REF!</definedName>
    <definedName name="BExTV92BFY7K9EBSLN1LF6UIZLA1" localSheetId="16" hidden="1">Net #REF!</definedName>
    <definedName name="BExTV92BFY7K9EBSLN1LF6UIZLA1" hidden="1">Net #REF!</definedName>
    <definedName name="BExTVAV1EV1YUB0MAH3B7C65N73D" hidden="1">#N/A</definedName>
    <definedName name="BExTVGPIQZ99YFXUC8OONUX5BD42" localSheetId="16" hidden="1">#REF!</definedName>
    <definedName name="BExTVGPIQZ99YFXUC8OONUX5BD42" hidden="1">#REF!</definedName>
    <definedName name="BExTVIT0L7J30INX6CY2ANO92UPK" localSheetId="16" hidden="1">#REF!</definedName>
    <definedName name="BExTVIT0L7J30INX6CY2ANO92UPK" hidden="1">#REF!</definedName>
    <definedName name="BExTVN5EV3J8PVOWYURQH0XF8OAX" localSheetId="16" hidden="1">Analysis Report All #REF!</definedName>
    <definedName name="BExTVN5EV3J8PVOWYURQH0XF8OAX" hidden="1">Analysis Report All #REF!</definedName>
    <definedName name="BExTVXHPMMOTGCX5CXTH7V0PSXBJ" localSheetId="16" hidden="1">Analysis Report All #REF!</definedName>
    <definedName name="BExTVXHPMMOTGCX5CXTH7V0PSXBJ" hidden="1">Analysis Report All #REF!</definedName>
    <definedName name="BExTW1E0O25HDI8ZF5MQ15CG9E9L" localSheetId="16" hidden="1">Analysis Report All #REF!</definedName>
    <definedName name="BExTW1E0O25HDI8ZF5MQ15CG9E9L" hidden="1">Analysis Report All #REF!</definedName>
    <definedName name="BExTW3S73S962Q052JE3NDBCRVKR" localSheetId="16" hidden="1">Group Operating #REF!</definedName>
    <definedName name="BExTW3S73S962Q052JE3NDBCRVKR" hidden="1">Group Operating #REF!</definedName>
    <definedName name="BExTW3XMM452HZSKUHDTQP5MNQN8" localSheetId="16" hidden="1">#REF!</definedName>
    <definedName name="BExTW3XMM452HZSKUHDTQP5MNQN8" hidden="1">#REF!</definedName>
    <definedName name="BExTW5FKMXO4X1D2RHPFD267AD94" localSheetId="16" hidden="1">Net Sales #REF!</definedName>
    <definedName name="BExTW5FKMXO4X1D2RHPFD267AD94" hidden="1">Net Sales #REF!</definedName>
    <definedName name="BExTWI0Q8AWXUA3ZN7I5V3QK2KM1" localSheetId="16" hidden="1">#REF!</definedName>
    <definedName name="BExTWI0Q8AWXUA3ZN7I5V3QK2KM1" hidden="1">#REF!</definedName>
    <definedName name="BExTWM2B9L2YWLF2SJJB9OANR7ZJ" localSheetId="16" hidden="1">Analysis Report All #REF!</definedName>
    <definedName name="BExTWM2B9L2YWLF2SJJB9OANR7ZJ" hidden="1">Analysis Report All #REF!</definedName>
    <definedName name="BExTWN9N1TYU24UPWSTVNQMG7OKO" localSheetId="16" hidden="1">Operating #REF!</definedName>
    <definedName name="BExTWN9N1TYU24UPWSTVNQMG7OKO" hidden="1">Operating #REF!</definedName>
    <definedName name="BExTWNPQODGCUN34YTRP7LB7EQIA" localSheetId="16" hidden="1">Check Closing #REF!</definedName>
    <definedName name="BExTWNPQODGCUN34YTRP7LB7EQIA" hidden="1">Check Closing #REF!</definedName>
    <definedName name="BExTWQPN7AQCJ4QBZ0BNYO0AOVSD" localSheetId="16" hidden="1">Analysis Report All #REF!</definedName>
    <definedName name="BExTWQPN7AQCJ4QBZ0BNYO0AOVSD" hidden="1">Analysis Report All #REF!</definedName>
    <definedName name="BExTWU5NRP5G3XOKTDHBPXUBG8A1" localSheetId="16" hidden="1">Business EBIT #REF!</definedName>
    <definedName name="BExTWU5NRP5G3XOKTDHBPXUBG8A1" hidden="1">Business EBIT #REF!</definedName>
    <definedName name="BExTWVT1NNGGVJY7QO1LBOP4FRCZ" localSheetId="16" hidden="1">Net #REF!</definedName>
    <definedName name="BExTWVT1NNGGVJY7QO1LBOP4FRCZ" hidden="1">Net #REF!</definedName>
    <definedName name="BExTWW3VY0VTHV78RYI9NHQA4K12" localSheetId="16" hidden="1">Order #REF!</definedName>
    <definedName name="BExTWW3VY0VTHV78RYI9NHQA4K12" hidden="1">Order #REF!</definedName>
    <definedName name="BExTX476KI0RNB71XI5TYMANSGBG" localSheetId="16" hidden="1">#REF!</definedName>
    <definedName name="BExTX476KI0RNB71XI5TYMANSGBG" hidden="1">#REF!</definedName>
    <definedName name="BExTXLQAOQQJ3VNPAZHBTRTEYO2O" localSheetId="16" hidden="1">Net #REF!</definedName>
    <definedName name="BExTXLQAOQQJ3VNPAZHBTRTEYO2O" hidden="1">Net #REF!</definedName>
    <definedName name="BExTXRVDRQ1EWAQ6FYLKDLCRYSND" hidden="1">#N/A</definedName>
    <definedName name="BExTXWO86G7CBV0U49AXE2VIWL22" localSheetId="16" hidden="1">Operating #REF!</definedName>
    <definedName name="BExTXWO86G7CBV0U49AXE2VIWL22" hidden="1">Operating #REF!</definedName>
    <definedName name="BExTY6UWCMSCWAG7FT0I9S7WPU57" localSheetId="16" hidden="1">Balance #REF!</definedName>
    <definedName name="BExTY6UWCMSCWAG7FT0I9S7WPU57" hidden="1">Balance #REF!</definedName>
    <definedName name="BExTY7LWWYUBICRUW6U1LNF5UA8U" localSheetId="16" hidden="1">List of Journal #REF!</definedName>
    <definedName name="BExTY7LWWYUBICRUW6U1LNF5UA8U" hidden="1">List of Journal #REF!</definedName>
    <definedName name="BExTYCJX1GA6S8ZCF8HSXC4MNBKH" localSheetId="16" hidden="1">#REF!</definedName>
    <definedName name="BExTYCJX1GA6S8ZCF8HSXC4MNBKH" hidden="1">#REF!</definedName>
    <definedName name="BExTYJ592MG49NLW30S3RLLQWHTR" localSheetId="16" hidden="1">#REF!</definedName>
    <definedName name="BExTYJ592MG49NLW30S3RLLQWHTR" hidden="1">#REF!</definedName>
    <definedName name="BExTYJQUWKU5RJQ8VLSZ4QKFMNOR" hidden="1">#REF!</definedName>
    <definedName name="BExTYL8SF9GS0XJXI8MYCPRZ5SXX" hidden="1">#N/A</definedName>
    <definedName name="BExTYLP269D2NA5ASMAELCNYDVTX" localSheetId="16" hidden="1">Operating #REF!</definedName>
    <definedName name="BExTYLP269D2NA5ASMAELCNYDVTX" hidden="1">Operating #REF!</definedName>
    <definedName name="BExTYNSLAKRECYQ82XOCX55IQKL9" localSheetId="16" hidden="1">Operating #REF!</definedName>
    <definedName name="BExTYNSLAKRECYQ82XOCX55IQKL9" hidden="1">Operating #REF!</definedName>
    <definedName name="BExTYPLA9N640MFRJJQPKXT7P88M" localSheetId="16" hidden="1">#REF!</definedName>
    <definedName name="BExTYPLA9N640MFRJJQPKXT7P88M" hidden="1">#REF!</definedName>
    <definedName name="BExTYQSHNQNDU26VRF0AG6T425M6" localSheetId="16" hidden="1">Gross Profit #REF!</definedName>
    <definedName name="BExTYQSHNQNDU26VRF0AG6T425M6" hidden="1">Gross Profit #REF!</definedName>
    <definedName name="BExTYT1BSTOHB4186SGMSW29UZKD" localSheetId="16" hidden="1">Net #REF!</definedName>
    <definedName name="BExTYT1BSTOHB4186SGMSW29UZKD" hidden="1">Net #REF!</definedName>
    <definedName name="BExTYTS6VBKY2WQXWKYA1FBQ67EE" localSheetId="16" hidden="1">#REF!</definedName>
    <definedName name="BExTYTS6VBKY2WQXWKYA1FBQ67EE" hidden="1">#REF!</definedName>
    <definedName name="BExTYVL3VJO5ML0XNJELPQ9JBTGG" hidden="1">#N/A</definedName>
    <definedName name="BExTZ1VNYEVXCRLRRP56JW8RE91P" localSheetId="16" hidden="1">Analysis Report All #REF!</definedName>
    <definedName name="BExTZ1VNYEVXCRLRRP56JW8RE91P" hidden="1">Analysis Report All #REF!</definedName>
    <definedName name="BExTZ6DJZA9Y3T19CWZUJ27GLVRK" localSheetId="16" hidden="1">Analysis Report All #REF!</definedName>
    <definedName name="BExTZ6DJZA9Y3T19CWZUJ27GLVRK" hidden="1">Analysis Report All #REF!</definedName>
    <definedName name="BExTZ74GOVXAO94CYF4ONBCF3FLF" localSheetId="16" hidden="1">Operating #REF!</definedName>
    <definedName name="BExTZ74GOVXAO94CYF4ONBCF3FLF" hidden="1">Operating #REF!</definedName>
    <definedName name="BExTZ9DFQGZ2PC5WP9KES4YFEST0" localSheetId="16" hidden="1">Analysis Report All #REF!</definedName>
    <definedName name="BExTZ9DFQGZ2PC5WP9KES4YFEST0" hidden="1">Analysis Report All #REF!</definedName>
    <definedName name="BExTZG9MFO55NXPA9W0UUOJTX504" hidden="1">#N/A</definedName>
    <definedName name="BExTZKB6L5SXV5UN71YVTCBEIGWY" localSheetId="16" hidden="1">#REF!</definedName>
    <definedName name="BExTZKB6L5SXV5UN71YVTCBEIGWY" hidden="1">#REF!</definedName>
    <definedName name="BExTZLICVKK4NBJFEGL270GJ2VQO" localSheetId="16" hidden="1">#REF!</definedName>
    <definedName name="BExTZLICVKK4NBJFEGL270GJ2VQO" hidden="1">#REF!</definedName>
    <definedName name="BExTZW5APRGJZYONEEH2WTHMG3O0" localSheetId="16" hidden="1">List of Journal #REF!</definedName>
    <definedName name="BExTZW5APRGJZYONEEH2WTHMG3O0" hidden="1">List of Journal #REF!</definedName>
    <definedName name="BExTZY8TDV4U7FQL7O10G6VKWKPJ" localSheetId="16" hidden="1">#REF!</definedName>
    <definedName name="BExTZY8TDV4U7FQL7O10G6VKWKPJ" hidden="1">#REF!</definedName>
    <definedName name="BExU0DZ72JVS42JHY0DRPOTOLVW1" localSheetId="16" hidden="1">Net #REF!</definedName>
    <definedName name="BExU0DZ72JVS42JHY0DRPOTOLVW1" hidden="1">Net #REF!</definedName>
    <definedName name="BExU0FH5WTGW8MRFUFMDDSMJ6YQ5" localSheetId="16" hidden="1">#REF!</definedName>
    <definedName name="BExU0FH5WTGW8MRFUFMDDSMJ6YQ5" hidden="1">#REF!</definedName>
    <definedName name="BExU0GDOIL9U33QGU9ZU3YX3V1I4" localSheetId="16" hidden="1">#REF!</definedName>
    <definedName name="BExU0GDOIL9U33QGU9ZU3YX3V1I4" hidden="1">#REF!</definedName>
    <definedName name="BExU0GIYL7UX62I15KXIR5CHVOWC" localSheetId="16" hidden="1">Balance #REF!</definedName>
    <definedName name="BExU0GIYL7UX62I15KXIR5CHVOWC" hidden="1">Balance #REF!</definedName>
    <definedName name="BExU0JYYQGYJB94MSLI4C9DS4X0R" localSheetId="16" hidden="1">#REF!</definedName>
    <definedName name="BExU0JYYQGYJB94MSLI4C9DS4X0R" hidden="1">#REF!</definedName>
    <definedName name="BExU0MTJQPE041ZN7H8UKGV6MZT7" localSheetId="16" hidden="1">#REF!</definedName>
    <definedName name="BExU0MTJQPE041ZN7H8UKGV6MZT7" hidden="1">#REF!</definedName>
    <definedName name="BExU0UGMT4PUTV46641GNOSS8PRQ" localSheetId="16" hidden="1">Analysis Report All #REF!</definedName>
    <definedName name="BExU0UGMT4PUTV46641GNOSS8PRQ" hidden="1">Analysis Report All #REF!</definedName>
    <definedName name="BExU0XB6XCXI4SZ92YEUFMW4TAXF" localSheetId="16" hidden="1">#REF!</definedName>
    <definedName name="BExU0XB6XCXI4SZ92YEUFMW4TAXF" hidden="1">#REF!</definedName>
    <definedName name="BExU0ZUUFYHLUK4M4E8GLGIBBNT0" localSheetId="16" hidden="1">#REF!</definedName>
    <definedName name="BExU0ZUUFYHLUK4M4E8GLGIBBNT0" hidden="1">#REF!</definedName>
    <definedName name="BExU147D6RPG6ZVTSXRKFSVRHSBG" hidden="1">#REF!</definedName>
    <definedName name="BExU165F8N49NHJOCOIN7OE9CTAN" localSheetId="16" hidden="1">Analysis Report All Items #REF!</definedName>
    <definedName name="BExU165F8N49NHJOCOIN7OE9CTAN" hidden="1">Analysis Report All Items #REF!</definedName>
    <definedName name="BExU17CKOR3GNIHDNVLH9L1IOJS9" localSheetId="16" hidden="1">#REF!</definedName>
    <definedName name="BExU17CKOR3GNIHDNVLH9L1IOJS9" hidden="1">#REF!</definedName>
    <definedName name="BExU17I1WYKYT84GP57YVW6JBVQU" localSheetId="16" hidden="1">Analysis Report All #REF!</definedName>
    <definedName name="BExU17I1WYKYT84GP57YVW6JBVQU" hidden="1">Analysis Report All #REF!</definedName>
    <definedName name="BExU18P6ZMN9FNAVUJ3FSMHK4FRA" localSheetId="16" hidden="1">#REF!</definedName>
    <definedName name="BExU18P6ZMN9FNAVUJ3FSMHK4FRA" hidden="1">#REF!</definedName>
    <definedName name="BExU1HU7ZOB2940QUK5PXHQ8CN45" localSheetId="16" hidden="1">#REF!</definedName>
    <definedName name="BExU1HU7ZOB2940QUK5PXHQ8CN45" hidden="1">#REF!</definedName>
    <definedName name="BExU1OQDRL7AT8SDZ5LH0QJSOPOJ" localSheetId="16" hidden="1">Net #REF!</definedName>
    <definedName name="BExU1OQDRL7AT8SDZ5LH0QJSOPOJ" hidden="1">Net #REF!</definedName>
    <definedName name="BExU1WZ67TLQAXJJGGR6GGGWYL8V" localSheetId="16" hidden="1">Analysis Report All #REF!</definedName>
    <definedName name="BExU1WZ67TLQAXJJGGR6GGGWYL8V" hidden="1">Analysis Report All #REF!</definedName>
    <definedName name="BExU2161SL5P1JAAA85WO4BUXHGY" localSheetId="16" hidden="1">Analysis Report All #REF!</definedName>
    <definedName name="BExU2161SL5P1JAAA85WO4BUXHGY" hidden="1">Analysis Report All #REF!</definedName>
    <definedName name="BExU26V25O70GWYHEZ67AD63CKYR" localSheetId="16" hidden="1">Analysis Report All #REF!</definedName>
    <definedName name="BExU26V25O70GWYHEZ67AD63CKYR" hidden="1">Analysis Report All #REF!</definedName>
    <definedName name="BExU27WXDLVLXFSLZ85N4TTEF6EL" localSheetId="16" hidden="1">Balance #REF!</definedName>
    <definedName name="BExU27WXDLVLXFSLZ85N4TTEF6EL" hidden="1">Balance #REF!</definedName>
    <definedName name="BExU2IEJWSHVQK1KKPLJOBPK586W" localSheetId="16" hidden="1">Analysis Report All Items #REF!</definedName>
    <definedName name="BExU2IEJWSHVQK1KKPLJOBPK586W" hidden="1">Analysis Report All Items #REF!</definedName>
    <definedName name="BExU2TXVT25ZTOFQAF6CM53Z1RLF" localSheetId="16" hidden="1">#REF!</definedName>
    <definedName name="BExU2TXVT25ZTOFQAF6CM53Z1RLF" hidden="1">#REF!</definedName>
    <definedName name="BExU2VFU6W8UF37Q4XM7GJRUVTAC" localSheetId="16" hidden="1">Operating #REF!</definedName>
    <definedName name="BExU2VFU6W8UF37Q4XM7GJRUVTAC" hidden="1">Operating #REF!</definedName>
    <definedName name="BExU3BRSCW1ZMRLR205L6NVK9B74" localSheetId="16" hidden="1">Analysis Report All #REF!</definedName>
    <definedName name="BExU3BRSCW1ZMRLR205L6NVK9B74" hidden="1">Analysis Report All #REF!</definedName>
    <definedName name="BExU3CIU2M9XVQKO2MFUIDYEZ9CZ" localSheetId="16" hidden="1">Trade Working #REF!</definedName>
    <definedName name="BExU3CIU2M9XVQKO2MFUIDYEZ9CZ" hidden="1">Trade Working #REF!</definedName>
    <definedName name="BExU3GKKXOPY5NP2WIYC2PMDM0FG" localSheetId="16" hidden="1">Order #REF!</definedName>
    <definedName name="BExU3GKKXOPY5NP2WIYC2PMDM0FG" hidden="1">Order #REF!</definedName>
    <definedName name="BExU3JKB7VZN36WVWCHY39DXOQDQ" localSheetId="16" hidden="1">Analysis Report All #REF!</definedName>
    <definedName name="BExU3JKB7VZN36WVWCHY39DXOQDQ" hidden="1">Analysis Report All #REF!</definedName>
    <definedName name="BExU3MV05C0GTEIWCYYEG0X5C8PC" localSheetId="16" hidden="1">Analysis Report All #REF!</definedName>
    <definedName name="BExU3MV05C0GTEIWCYYEG0X5C8PC" hidden="1">Analysis Report All #REF!</definedName>
    <definedName name="BExU3RT2SYWFIE65PVMVSERQ4VX1" localSheetId="16" hidden="1">Group #REF!</definedName>
    <definedName name="BExU3RT2SYWFIE65PVMVSERQ4VX1" hidden="1">Group #REF!</definedName>
    <definedName name="BExU401R18N6XKZKL7CNFOZQCM14" localSheetId="16" hidden="1">#REF!</definedName>
    <definedName name="BExU401R18N6XKZKL7CNFOZQCM14" hidden="1">#REF!</definedName>
    <definedName name="BExU42QVGY7TK39W1BIN6CDRG2OE" localSheetId="16" hidden="1">#REF!</definedName>
    <definedName name="BExU42QVGY7TK39W1BIN6CDRG2OE" hidden="1">#REF!</definedName>
    <definedName name="BExU47OZMS6TCWMEHHF0UCSFLLPI" hidden="1">#REF!</definedName>
    <definedName name="BExU4D36E8TXN0M8KSNGEAFYP4DQ" hidden="1">#REF!</definedName>
    <definedName name="BExU4I14K3Q2H9KHHMFM8MW9HIDY" hidden="1">#N/A</definedName>
    <definedName name="BExU4J8AE30YYYXGHFAVS0JG3VWY" localSheetId="16" hidden="1">Net #REF!</definedName>
    <definedName name="BExU4J8AE30YYYXGHFAVS0JG3VWY" hidden="1">Net #REF!</definedName>
    <definedName name="BExU4VTG20H9YLXEENVJS8Z9OGTV" localSheetId="16" hidden="1">Operating #REF!</definedName>
    <definedName name="BExU4VTG20H9YLXEENVJS8Z9OGTV" hidden="1">Operating #REF!</definedName>
    <definedName name="BExU4XM73BXL1T81EM57O51VETJK" localSheetId="16" hidden="1">Analysis Report All #REF!</definedName>
    <definedName name="BExU4XM73BXL1T81EM57O51VETJK" hidden="1">Analysis Report All #REF!</definedName>
    <definedName name="BExU50WVBDVQUO3OP3AG78JYLCFK" localSheetId="16" hidden="1">Business EBIT #REF!</definedName>
    <definedName name="BExU50WVBDVQUO3OP3AG78JYLCFK" hidden="1">Business EBIT #REF!</definedName>
    <definedName name="BExU571Z6YGW78FJAH5FH1IXLN06" localSheetId="16" hidden="1">Group #REF!</definedName>
    <definedName name="BExU571Z6YGW78FJAH5FH1IXLN06" hidden="1">Group #REF!</definedName>
    <definedName name="BExU5G1N473ML2LW2IDFLP2LF148" localSheetId="16" hidden="1">#REF!</definedName>
    <definedName name="BExU5G1N473ML2LW2IDFLP2LF148" hidden="1">#REF!</definedName>
    <definedName name="BExU5HP2T0IM35AHAIRJ2IWASX05" localSheetId="16" hidden="1">Net #REF!</definedName>
    <definedName name="BExU5HP2T0IM35AHAIRJ2IWASX05" hidden="1">Net #REF!</definedName>
    <definedName name="BExU5KOZ7VSM40R9A7M38BYNWEM7" localSheetId="16" hidden="1">#REF!</definedName>
    <definedName name="BExU5KOZ7VSM40R9A7M38BYNWEM7" hidden="1">#REF!</definedName>
    <definedName name="BExU5LLBQHE44IZ6NFLHB07V7EKD" localSheetId="16" hidden="1">#REF!</definedName>
    <definedName name="BExU5LLBQHE44IZ6NFLHB07V7EKD" hidden="1">#REF!</definedName>
    <definedName name="BExU5TOO8LHGRU121TUOIKAX2XVA" hidden="1">#REF!</definedName>
    <definedName name="BExU62DK9VLFJJM17293N3P6PO6R" hidden="1">#REF!</definedName>
    <definedName name="BExU63KPQ7A4AG0O1NOR10N9FYDS" localSheetId="16" hidden="1">Net #REF!</definedName>
    <definedName name="BExU63KPQ7A4AG0O1NOR10N9FYDS" hidden="1">Net #REF!</definedName>
    <definedName name="BExU66PWVT6WUJJ7ILRSMZS0ZNAS" localSheetId="16" hidden="1">#REF!</definedName>
    <definedName name="BExU66PWVT6WUJJ7ILRSMZS0ZNAS" hidden="1">#REF!</definedName>
    <definedName name="BExU6A5Y4BMLRXK7YUW0GE30QZ4P" localSheetId="16" hidden="1">#REF!</definedName>
    <definedName name="BExU6A5Y4BMLRXK7YUW0GE30QZ4P" hidden="1">#REF!</definedName>
    <definedName name="BExU6FEU1MRHU98R9YOJC5OKUJ6L" hidden="1">#REF!</definedName>
    <definedName name="BExU6J0BFY0SF0UZCFZVZDUQUPW3" localSheetId="16" hidden="1">Order #REF!</definedName>
    <definedName name="BExU6J0BFY0SF0UZCFZVZDUQUPW3" hidden="1">Order #REF!</definedName>
    <definedName name="BExU6Y54W2NUUUMUPJF3HTQRHA73" localSheetId="16" hidden="1">#REF!</definedName>
    <definedName name="BExU6Y54W2NUUUMUPJF3HTQRHA73" hidden="1">#REF!</definedName>
    <definedName name="BExU73JC3BPG6U7J2TODAKUAYR7B" localSheetId="16" hidden="1">Operating #REF!</definedName>
    <definedName name="BExU73JC3BPG6U7J2TODAKUAYR7B" hidden="1">Operating #REF!</definedName>
    <definedName name="BExU7BBTUF8BQ42DSGM94X5TG5GF" localSheetId="16" hidden="1">#REF!</definedName>
    <definedName name="BExU7BBTUF8BQ42DSGM94X5TG5GF" hidden="1">#REF!</definedName>
    <definedName name="BExU7JF6RWCVLQGRN2797XGT2E2Y" localSheetId="16" hidden="1">#REF!</definedName>
    <definedName name="BExU7JF6RWCVLQGRN2797XGT2E2Y" hidden="1">#REF!</definedName>
    <definedName name="BExU7MF1ZVPDHOSMCAXOSYICHZ4I" hidden="1">#REF!</definedName>
    <definedName name="BExU7Q0JS9YIUKUPNSSAIDK2KJAV" hidden="1">#REF!</definedName>
    <definedName name="BExU7UT5W8QDP0JDFX7MY2D52O7V" localSheetId="16" hidden="1">Analysis Report All #REF!</definedName>
    <definedName name="BExU7UT5W8QDP0JDFX7MY2D52O7V" hidden="1">Analysis Report All #REF!</definedName>
    <definedName name="BExU831T9KPZHO7ZDUQAH6PDJXF4" localSheetId="16" hidden="1">Operating #REF!</definedName>
    <definedName name="BExU831T9KPZHO7ZDUQAH6PDJXF4" hidden="1">Operating #REF!</definedName>
    <definedName name="BExU837ADAU35QTPARVZSC3ZPQEO" hidden="1">#N/A</definedName>
    <definedName name="BExU848Z3JZJ80K3BW91CRHUZWEA" localSheetId="16" hidden="1">#REF!</definedName>
    <definedName name="BExU848Z3JZJ80K3BW91CRHUZWEA" hidden="1">#REF!</definedName>
    <definedName name="BExU84P7N8K0Z1ZVQBBIWFQ79U6Q" localSheetId="16" hidden="1">#REF!</definedName>
    <definedName name="BExU84P7N8K0Z1ZVQBBIWFQ79U6Q" hidden="1">#REF!</definedName>
    <definedName name="BExU85LMUHRUOR4R6FGD60LWJK09" hidden="1">#REF!</definedName>
    <definedName name="BExU8DZQB2DU8S0ZTBVF6ALSJEIW" localSheetId="16" hidden="1">Net #REF!</definedName>
    <definedName name="BExU8DZQB2DU8S0ZTBVF6ALSJEIW" hidden="1">Net #REF!</definedName>
    <definedName name="BExU8GE0NNPXA93ERMR7VSC6BAK4" hidden="1">#N/A</definedName>
    <definedName name="BExU8IMW2TWD6PQ9AN6OPIV8F2VT" localSheetId="16" hidden="1">Group Balance #REF!</definedName>
    <definedName name="BExU8IMW2TWD6PQ9AN6OPIV8F2VT" hidden="1">Group Balance #REF!</definedName>
    <definedName name="BExU8K4TK0R419JO0X8HQE9JQK9T" localSheetId="16" hidden="1">Trade Working #REF!</definedName>
    <definedName name="BExU8K4TK0R419JO0X8HQE9JQK9T" hidden="1">Trade Working #REF!</definedName>
    <definedName name="BExU8K4UHY2KJAKCQXE5GNEN8LYL" hidden="1">#N/A</definedName>
    <definedName name="BExU8NKZHZOXVI63X1HGT9RUZ5EJ" localSheetId="16" hidden="1">Gross Profit bef. Distr. #REF!</definedName>
    <definedName name="BExU8NKZHZOXVI63X1HGT9RUZ5EJ" hidden="1">Gross Profit bef. Distr. #REF!</definedName>
    <definedName name="BExU8QFFHVVF1N4CO3YWAZBZZH7X" localSheetId="16" hidden="1">Analysis Report All #REF!</definedName>
    <definedName name="BExU8QFFHVVF1N4CO3YWAZBZZH7X" hidden="1">Analysis Report All #REF!</definedName>
    <definedName name="BExU8UX9JX3XLB47YZ8GFXE0V7R2" localSheetId="16" hidden="1">#REF!</definedName>
    <definedName name="BExU8UX9JX3XLB47YZ8GFXE0V7R2" hidden="1">#REF!</definedName>
    <definedName name="BExU8Y2MYOAPATTQVZ156EBBT0TU" localSheetId="16" hidden="1">#REF!</definedName>
    <definedName name="BExU8Y2MYOAPATTQVZ156EBBT0TU" hidden="1">#REF!</definedName>
    <definedName name="BExU91DC3DGKPZD6LTER2IRTF89C" hidden="1">#REF!</definedName>
    <definedName name="BExU92EZPATFG3ZGA74CPYYF3E1S" hidden="1">#REF!</definedName>
    <definedName name="BExU96M1J7P9DZQ3S9H0C12KGYTW" hidden="1">#REF!</definedName>
    <definedName name="BExU9EELJ6GJBGY0Z581THISALPG" hidden="1">#REF!</definedName>
    <definedName name="BExU9F05OR1GZ3057R6UL3WPEIYI" hidden="1">#REF!</definedName>
    <definedName name="BExU9KUII8IC5UUONN3OYZL8NN51" hidden="1">#N/A</definedName>
    <definedName name="BExU9LG29XU2K1GNKRO4438JYQZE" hidden="1">#REF!</definedName>
    <definedName name="BExU9RW36I5Z6JIXUIUB3PJH86LT" hidden="1">#REF!</definedName>
    <definedName name="BExUA0VSD6X1BA8UJ3FL4T838OFQ" localSheetId="16" hidden="1">Analysis Report All #REF!</definedName>
    <definedName name="BExUA0VSD6X1BA8UJ3FL4T838OFQ" hidden="1">Analysis Report All #REF!</definedName>
    <definedName name="BExUA28AO7OWDG3H23Q0CL4B7BHW" localSheetId="16" hidden="1">#REF!</definedName>
    <definedName name="BExUA28AO7OWDG3H23Q0CL4B7BHW" hidden="1">#REF!</definedName>
    <definedName name="BExUA3Q7LCHMSKOYTUMH8XCAXNPV" localSheetId="16" hidden="1">Operating #REF!</definedName>
    <definedName name="BExUA3Q7LCHMSKOYTUMH8XCAXNPV" hidden="1">Operating #REF!</definedName>
    <definedName name="BExUA64K3E5CJNPJGJ3O6CULFWT6" localSheetId="16" hidden="1">#REF!</definedName>
    <definedName name="BExUA64K3E5CJNPJGJ3O6CULFWT6" hidden="1">#REF!</definedName>
    <definedName name="BExUA6A0XQBP9IWSSMKTPNOYDF8K" localSheetId="16" hidden="1">#REF!</definedName>
    <definedName name="BExUA6A0XQBP9IWSSMKTPNOYDF8K" hidden="1">#REF!</definedName>
    <definedName name="BExUA6Q4K25VH452AQ3ZIRBCMS61" hidden="1">#REF!</definedName>
    <definedName name="BExUAB7Z48B0PL2BMJG14NTSZN7N" localSheetId="16" hidden="1">Operating #REF!</definedName>
    <definedName name="BExUAB7Z48B0PL2BMJG14NTSZN7N" hidden="1">Operating #REF!</definedName>
    <definedName name="BExUABTIV2VOBM9132MXDNCHKZCP" localSheetId="16" hidden="1">List of Journal #REF!</definedName>
    <definedName name="BExUABTIV2VOBM9132MXDNCHKZCP" hidden="1">List of Journal #REF!</definedName>
    <definedName name="BExUAGM708DBKFKPCC7YGVDYVEG8" localSheetId="16" hidden="1">Order #REF!</definedName>
    <definedName name="BExUAGM708DBKFKPCC7YGVDYVEG8" hidden="1">Order #REF!</definedName>
    <definedName name="BExUAI446BSJ9P78S2R4JM5EUPUZ" hidden="1">#N/A</definedName>
    <definedName name="BExUAIPPZ7SSY4UI4VF5UTRJHH9W" localSheetId="16" hidden="1">Analysis Report All #REF!</definedName>
    <definedName name="BExUAIPPZ7SSY4UI4VF5UTRJHH9W" hidden="1">Analysis Report All #REF!</definedName>
    <definedName name="BExUATSXQDMVPFR8UJNONZHB4KL8" localSheetId="16" hidden="1">Analysis Report All #REF!</definedName>
    <definedName name="BExUATSXQDMVPFR8UJNONZHB4KL8" hidden="1">Analysis Report All #REF!</definedName>
    <definedName name="BExUAX8WS5OPVLCDXRGKTU2QMTFO" localSheetId="16" hidden="1">#REF!</definedName>
    <definedName name="BExUAX8WS5OPVLCDXRGKTU2QMTFO" hidden="1">#REF!</definedName>
    <definedName name="BExUAZ751GWMSO1WPAYK05PR6LE8" localSheetId="16" hidden="1">#REF!</definedName>
    <definedName name="BExUAZ751GWMSO1WPAYK05PR6LE8" hidden="1">#REF!</definedName>
    <definedName name="BExUB2SLO1MKIPK8W2E7XRTLA854" localSheetId="16" hidden="1">Operating #REF!</definedName>
    <definedName name="BExUB2SLO1MKIPK8W2E7XRTLA854" hidden="1">Operating #REF!</definedName>
    <definedName name="BExUB7L9DEOL3AKG4XJXAOLBEXLT" localSheetId="16" hidden="1">#REF!</definedName>
    <definedName name="BExUB7L9DEOL3AKG4XJXAOLBEXLT" hidden="1">#REF!</definedName>
    <definedName name="BExUBB6PY297CQDREHSYRFLM48ZE" localSheetId="16" hidden="1">Net #REF!</definedName>
    <definedName name="BExUBB6PY297CQDREHSYRFLM48ZE" hidden="1">Net #REF!</definedName>
    <definedName name="BExUBBC13B5UGO9J8SE049JMSP6W" localSheetId="16" hidden="1">Business EBIT #REF!</definedName>
    <definedName name="BExUBBC13B5UGO9J8SE049JMSP6W" hidden="1">Business EBIT #REF!</definedName>
    <definedName name="BExUBBMU1OAQ6IU51HL3X67YOLFK" localSheetId="16" hidden="1">Analysis Report All #REF!</definedName>
    <definedName name="BExUBBMU1OAQ6IU51HL3X67YOLFK" hidden="1">Analysis Report All #REF!</definedName>
    <definedName name="BExUBC345OPYLKBF6QVV4NI6A718" localSheetId="16" hidden="1">Personnel in #REF!</definedName>
    <definedName name="BExUBC345OPYLKBF6QVV4NI6A718" hidden="1">Personnel in #REF!</definedName>
    <definedName name="BExUBCDVZIEA7YT0LPSMHL5ZSERQ" localSheetId="16" hidden="1">#REF!</definedName>
    <definedName name="BExUBCDVZIEA7YT0LPSMHL5ZSERQ" hidden="1">#REF!</definedName>
    <definedName name="BExUBHXEAIJR78HLKRM8LYO7W3EZ" localSheetId="16" hidden="1">Trade Working #REF!</definedName>
    <definedName name="BExUBHXEAIJR78HLKRM8LYO7W3EZ" hidden="1">Trade Working #REF!</definedName>
    <definedName name="BExUBI86BDPZ2OQX098L2GTOJFEV" localSheetId="16" hidden="1">Check Closing #REF!</definedName>
    <definedName name="BExUBI86BDPZ2OQX098L2GTOJFEV" hidden="1">Check Closing #REF!</definedName>
    <definedName name="BExUBKXB1Z21U21VEE5PMY1PB9A6" localSheetId="16" hidden="1">#REF!</definedName>
    <definedName name="BExUBKXB1Z21U21VEE5PMY1PB9A6" hidden="1">#REF!</definedName>
    <definedName name="BExUBLOD7HO2EH0OU2V1LJBVZ5B3" localSheetId="16" hidden="1">#REF!</definedName>
    <definedName name="BExUBLOD7HO2EH0OU2V1LJBVZ5B3" hidden="1">#REF!</definedName>
    <definedName name="BExUBMKK1UQGVODTVO6W8Y7POTLF" localSheetId="16" hidden="1">Analysis Report All #REF!</definedName>
    <definedName name="BExUBMKK1UQGVODTVO6W8Y7POTLF" hidden="1">Analysis Report All #REF!</definedName>
    <definedName name="BExUBNX6U0GQJ3WPGQ0PANJCY76G" localSheetId="16" hidden="1">#REF!</definedName>
    <definedName name="BExUBNX6U0GQJ3WPGQ0PANJCY76G" hidden="1">#REF!</definedName>
    <definedName name="BExUBW5ZRJ11XGBJMOTEOUTIPLS5" localSheetId="16" hidden="1">Analysis Report All #REF!</definedName>
    <definedName name="BExUBW5ZRJ11XGBJMOTEOUTIPLS5" hidden="1">Analysis Report All #REF!</definedName>
    <definedName name="BExUBWBAXEYE0U2PA7NDT0LR8VFU" localSheetId="16" hidden="1">Div Engineering Order #REF!</definedName>
    <definedName name="BExUBWBAXEYE0U2PA7NDT0LR8VFU" hidden="1">Div Engineering Order #REF!</definedName>
    <definedName name="BExUBYPMY6F4808YM7GG6C511AM1" localSheetId="16" hidden="1">#REF!</definedName>
    <definedName name="BExUBYPMY6F4808YM7GG6C511AM1" hidden="1">#REF!</definedName>
    <definedName name="BExUC8WH8TCKBB5313JGYYQ1WFLT" localSheetId="16" hidden="1">#REF!</definedName>
    <definedName name="BExUC8WH8TCKBB5313JGYYQ1WFLT" hidden="1">#REF!</definedName>
    <definedName name="BExUCFCDK6SPH86I6STXX8X3WMC4" hidden="1">#REF!</definedName>
    <definedName name="BExUCFSNFG9HYE6D9T3Z2WGAMF72" localSheetId="16" hidden="1">Analysis Report All #REF!</definedName>
    <definedName name="BExUCFSNFG9HYE6D9T3Z2WGAMF72" hidden="1">Analysis Report All #REF!</definedName>
    <definedName name="BExUCMJCEIRE2H9P8XLZDGHJGQBJ" hidden="1">#N/A</definedName>
    <definedName name="BExUCPJ86CHM2YCIUCT1O5PVLBFO" localSheetId="16" hidden="1">#REF!</definedName>
    <definedName name="BExUCPJ86CHM2YCIUCT1O5PVLBFO" hidden="1">#REF!</definedName>
    <definedName name="BExUCPJ9BBAQ6BQIT56Y5B0D4255" localSheetId="16" hidden="1">Group Net #REF!</definedName>
    <definedName name="BExUCPJ9BBAQ6BQIT56Y5B0D4255" hidden="1">Group Net #REF!</definedName>
    <definedName name="BExUCPTZH6KFDGF0260X45Z8O7KY" localSheetId="16" hidden="1">Analysis Report All #REF!</definedName>
    <definedName name="BExUCPTZH6KFDGF0260X45Z8O7KY" hidden="1">Analysis Report All #REF!</definedName>
    <definedName name="BExUCPZH85ZA47SGAIR321ZA6N6S" localSheetId="16" hidden="1">Analysis Report All #REF!</definedName>
    <definedName name="BExUCPZH85ZA47SGAIR321ZA6N6S" hidden="1">Analysis Report All #REF!</definedName>
    <definedName name="BExUCRS8FVW21IWTA0O9LRZPFC5E" localSheetId="16" hidden="1">#REF!</definedName>
    <definedName name="BExUCRS8FVW21IWTA0O9LRZPFC5E" hidden="1">#REF!</definedName>
    <definedName name="BExUCWFDPXU5ZNG2PUNHWVV47ZPT" localSheetId="16" hidden="1">Gross Profit #REF!</definedName>
    <definedName name="BExUCWFDPXU5ZNG2PUNHWVV47ZPT" hidden="1">Gross Profit #REF!</definedName>
    <definedName name="BExUD47VNV5SC1M2XPN83MRFE927" localSheetId="16" hidden="1">Order #REF!</definedName>
    <definedName name="BExUD47VNV5SC1M2XPN83MRFE927" hidden="1">Order #REF!</definedName>
    <definedName name="BExUDGIAEM64ERZ586D4YI8HHN4O" localSheetId="16" hidden="1">Analysis Report All #REF!</definedName>
    <definedName name="BExUDGIAEM64ERZ586D4YI8HHN4O" hidden="1">Analysis Report All #REF!</definedName>
    <definedName name="BExUDI5PB1YFLBHOFZU9Y0S6NL30" localSheetId="16" hidden="1">#REF!</definedName>
    <definedName name="BExUDI5PB1YFLBHOFZU9Y0S6NL30" hidden="1">#REF!</definedName>
    <definedName name="BExUDIWLD6NHTK3W4VMZZZH8O2X1" localSheetId="16" hidden="1">#REF!</definedName>
    <definedName name="BExUDIWLD6NHTK3W4VMZZZH8O2X1" hidden="1">#REF!</definedName>
    <definedName name="BExUDO01U3196B6N3MS5JEHWIRM0" hidden="1">#REF!</definedName>
    <definedName name="BExUE5OMJHOH7OG74RFHMLOBW5QU" hidden="1">#REF!</definedName>
    <definedName name="BExUE7S5IH309II6XUTEV27523Q6" hidden="1">#REF!</definedName>
    <definedName name="BExUEFKOQWXXGRNLAOJV2BJ66UB8" hidden="1">#REF!</definedName>
    <definedName name="BExUEXUUPD79K9HR9CW21MERZPUZ" hidden="1">#REF!</definedName>
    <definedName name="BExVPRLJ9I6RX45EDVFSQGCPJSOK" hidden="1">#REF!</definedName>
    <definedName name="BExVQ7HCQC6IBB27N8KO4U1GWWJA" localSheetId="16" hidden="1">Analysis Report All #REF!</definedName>
    <definedName name="BExVQ7HCQC6IBB27N8KO4U1GWWJA" hidden="1">Analysis Report All #REF!</definedName>
    <definedName name="BExVQLVA7BO97390LJPO428R9IEJ" hidden="1">#N/A</definedName>
    <definedName name="BExVQUUYIFL0M69I8K80AK9MX7WD" localSheetId="16" hidden="1">Analysis Report All #REF!</definedName>
    <definedName name="BExVQUUYIFL0M69I8K80AK9MX7WD" hidden="1">Analysis Report All #REF!</definedName>
    <definedName name="BExVQWCWITRADKYJQX3JQAKLKVDY" localSheetId="16" hidden="1">Balance #REF!</definedName>
    <definedName name="BExVQWCWITRADKYJQX3JQAKLKVDY" hidden="1">Balance #REF!</definedName>
    <definedName name="BExVR096H7I8UREM4CUH1FZ4MAVR" localSheetId="16" hidden="1">Group Operating Profit-#REF!</definedName>
    <definedName name="BExVR096H7I8UREM4CUH1FZ4MAVR" hidden="1">Group Operating Profit-#REF!</definedName>
    <definedName name="BExVRE6U6CDI8EL35OV8ZBL0XV6A" localSheetId="16" hidden="1">Personnel in #REF!</definedName>
    <definedName name="BExVRE6U6CDI8EL35OV8ZBL0XV6A" hidden="1">Personnel in #REF!</definedName>
    <definedName name="BExVRHMZ2Z41RHG4L8JQZYLWX2VJ" localSheetId="16" hidden="1">Analysis Report All #REF!</definedName>
    <definedName name="BExVRHMZ2Z41RHG4L8JQZYLWX2VJ" hidden="1">Analysis Report All #REF!</definedName>
    <definedName name="BExVRJQIM0JQK4RV7ATFTO5IRPJ7" localSheetId="16" hidden="1">Balance #REF!</definedName>
    <definedName name="BExVRJQIM0JQK4RV7ATFTO5IRPJ7" hidden="1">Balance #REF!</definedName>
    <definedName name="BExVRN176G18YYU2O9OHS39NANLM" localSheetId="16" hidden="1">#REF!</definedName>
    <definedName name="BExVRN176G18YYU2O9OHS39NANLM" hidden="1">#REF!</definedName>
    <definedName name="BExVRU84XQCZGLG5CB1V18BS6GEZ" localSheetId="16" hidden="1">Net Sales #REF!</definedName>
    <definedName name="BExVRU84XQCZGLG5CB1V18BS6GEZ" hidden="1">Net Sales #REF!</definedName>
    <definedName name="BExVRYV9OSO4O7T1NPSSV5FUZRLL" localSheetId="16" hidden="1">Analysis Report All #REF!</definedName>
    <definedName name="BExVRYV9OSO4O7T1NPSSV5FUZRLL" hidden="1">Analysis Report All #REF!</definedName>
    <definedName name="BExVS07Y54IKMCICBNQOHYCFER7L" localSheetId="16" hidden="1">Analysis Report All #REF!</definedName>
    <definedName name="BExVS07Y54IKMCICBNQOHYCFER7L" hidden="1">Analysis Report All #REF!</definedName>
    <definedName name="BExVS0O1BNY4097NJ403VGA6FJX1" localSheetId="16" hidden="1">Analysis Report All #REF!</definedName>
    <definedName name="BExVS0O1BNY4097NJ403VGA6FJX1" hidden="1">Analysis Report All #REF!</definedName>
    <definedName name="BExVS37TIV9PNF5JW02ALCVLW7QD" localSheetId="16" hidden="1">#REF!</definedName>
    <definedName name="BExVS37TIV9PNF5JW02ALCVLW7QD" hidden="1">#REF!</definedName>
    <definedName name="BExVSL70XA18V2YWASKEE476Z3WE" localSheetId="16" hidden="1">List of Journal #REF!</definedName>
    <definedName name="BExVSL70XA18V2YWASKEE476Z3WE" hidden="1">List of Journal #REF!</definedName>
    <definedName name="BExVSL787C8E4HFQZ2NVLT35I2XV" localSheetId="16" hidden="1">#REF!</definedName>
    <definedName name="BExVSL787C8E4HFQZ2NVLT35I2XV" hidden="1">#REF!</definedName>
    <definedName name="BExVSP8RQFBQ2ZDEXRBHOK4L46V4" localSheetId="16" hidden="1">Analysis Report All #REF!</definedName>
    <definedName name="BExVSP8RQFBQ2ZDEXRBHOK4L46V4" hidden="1">Analysis Report All #REF!</definedName>
    <definedName name="BExVSTQMDDB0ALE4TO7V62EHUI6I" localSheetId="16" hidden="1">#REF!</definedName>
    <definedName name="BExVSTQMDDB0ALE4TO7V62EHUI6I" hidden="1">#REF!</definedName>
    <definedName name="BExVT6XDS9M7IZ1E3NO1PC8YAIZP" localSheetId="16" hidden="1">#REF!</definedName>
    <definedName name="BExVT6XDS9M7IZ1E3NO1PC8YAIZP" hidden="1">#REF!</definedName>
    <definedName name="BExVT7OFZX1EIKUJUKXS0H5F1TSH" localSheetId="16" hidden="1">Analysis Report All #REF!</definedName>
    <definedName name="BExVT7OFZX1EIKUJUKXS0H5F1TSH" hidden="1">Analysis Report All #REF!</definedName>
    <definedName name="BExVT7Z82PCSOPKTMIASAPFII9UP" localSheetId="16" hidden="1">Net Sales #REF!</definedName>
    <definedName name="BExVT7Z82PCSOPKTMIASAPFII9UP" hidden="1">Net Sales #REF!</definedName>
    <definedName name="BExVT9H0R0T7WGQAAC0HABMG54YM" localSheetId="16" hidden="1">#REF!</definedName>
    <definedName name="BExVT9H0R0T7WGQAAC0HABMG54YM" hidden="1">#REF!</definedName>
    <definedName name="BExVTC633MJY9FRMMEFDQ87HI0KT" localSheetId="16" hidden="1">#REF!</definedName>
    <definedName name="BExVTC633MJY9FRMMEFDQ87HI0KT" hidden="1">#REF!</definedName>
    <definedName name="BExVTCRV8FQ5U9OYWWL44N6KFNHU" hidden="1">#REF!</definedName>
    <definedName name="BExVTDD947YUURM2LBW4DGDJOJQ9" localSheetId="16" hidden="1">Group Balance #REF!</definedName>
    <definedName name="BExVTDD947YUURM2LBW4DGDJOJQ9" hidden="1">Group Balance #REF!</definedName>
    <definedName name="BExVTDYV0IVNEMAV28AJV8LCRQSX" localSheetId="16" hidden="1">Net #REF!</definedName>
    <definedName name="BExVTDYV0IVNEMAV28AJV8LCRQSX" hidden="1">Net #REF!</definedName>
    <definedName name="BExVTLM21QIMT5DZKP7GHAEK6FJ0" localSheetId="16" hidden="1">Personnel in #REF!</definedName>
    <definedName name="BExVTLM21QIMT5DZKP7GHAEK6FJ0" hidden="1">Personnel in #REF!</definedName>
    <definedName name="BExVTRWM8VD25Z39KEI1ZX7CPI91" localSheetId="16" hidden="1">Analysis Report All #REF!</definedName>
    <definedName name="BExVTRWM8VD25Z39KEI1ZX7CPI91" hidden="1">Analysis Report All #REF!</definedName>
    <definedName name="BExVTXQYEO7H9OH142QDCLS6B7IX" localSheetId="16" hidden="1">Analysis Report All #REF!</definedName>
    <definedName name="BExVTXQYEO7H9OH142QDCLS6B7IX" hidden="1">Analysis Report All #REF!</definedName>
    <definedName name="BExVU5386S9LZHCSBQF2A38IXIZ7" localSheetId="16" hidden="1">Net #REF!</definedName>
    <definedName name="BExVU5386S9LZHCSBQF2A38IXIZ7" hidden="1">Net #REF!</definedName>
    <definedName name="BExVUD17XTSB0HSGMCLCGVN22WUJ" localSheetId="16" hidden="1">Analysis Report All #REF!</definedName>
    <definedName name="BExVUD17XTSB0HSGMCLCGVN22WUJ" hidden="1">Analysis Report All #REF!</definedName>
    <definedName name="BExVUIQ8C6W10NFZB55MFL9MPR92" localSheetId="16" hidden="1">Group Operating #REF!</definedName>
    <definedName name="BExVUIQ8C6W10NFZB55MFL9MPR92" hidden="1">Group Operating #REF!</definedName>
    <definedName name="BExVUJS29EEP0HYV8QL4A6RV3A0C" hidden="1">#N/A</definedName>
    <definedName name="BExVUJXEEA3KILB6D6HX3XTGDESL" localSheetId="16" hidden="1">Balance #REF!</definedName>
    <definedName name="BExVUJXEEA3KILB6D6HX3XTGDESL" hidden="1">Balance #REF!</definedName>
    <definedName name="BExVUJXEK95SWBXURRALR57Q5RGW" localSheetId="16" hidden="1">List of Journal #REF!</definedName>
    <definedName name="BExVUJXEK95SWBXURRALR57Q5RGW" hidden="1">List of Journal #REF!</definedName>
    <definedName name="BExVV5T14N2HZIK7HQ4P2KG09U0J" localSheetId="16" hidden="1">#REF!</definedName>
    <definedName name="BExVV5T14N2HZIK7HQ4P2KG09U0J" hidden="1">#REF!</definedName>
    <definedName name="BExVV7R410VYLADLX9LNG63ID6H1" localSheetId="16" hidden="1">#REF!</definedName>
    <definedName name="BExVV7R410VYLADLX9LNG63ID6H1" hidden="1">#REF!</definedName>
    <definedName name="BExVVG56C7BM7GIZ50QT4AR3QYI8" hidden="1">#REF!</definedName>
    <definedName name="BExVVQ19AQ3VCARJOC38SF7OYE9Y" hidden="1">#REF!</definedName>
    <definedName name="BExVVXTTB48CNUC2V90IBBIEWMPE" localSheetId="16" hidden="1">Balance #REF!</definedName>
    <definedName name="BExVVXTTB48CNUC2V90IBBIEWMPE" hidden="1">Balance #REF!</definedName>
    <definedName name="BExVW5MBGXQFYNNU7YM534LOVJF2" localSheetId="16" hidden="1">Trade Working #REF!</definedName>
    <definedName name="BExVW5MBGXQFYNNU7YM534LOVJF2" hidden="1">Trade Working #REF!</definedName>
    <definedName name="BExVWJUQFU9C2WAEGXZ81NX6LMUI" hidden="1">#N/A</definedName>
    <definedName name="BExVWLI5TRX6JAWL2PKDTE06QTYD" localSheetId="16" hidden="1">Analysis Report All #REF!</definedName>
    <definedName name="BExVWLI5TRX6JAWL2PKDTE06QTYD" hidden="1">Analysis Report All #REF!</definedName>
    <definedName name="BExVWQ5BD7WHZQO1GI5UF3DN7EN3" localSheetId="16" hidden="1">Analysis Report All #REF!</definedName>
    <definedName name="BExVWQ5BD7WHZQO1GI5UF3DN7EN3" hidden="1">Analysis Report All #REF!</definedName>
    <definedName name="BExVWUCE4MQLCIP8VNAQ176L1RX2" localSheetId="16" hidden="1">Group Operating #REF!</definedName>
    <definedName name="BExVWUCE4MQLCIP8VNAQ176L1RX2" hidden="1">Group Operating #REF!</definedName>
    <definedName name="BExVWXXVPRSTVF9Q2I5XJ5NZ4HJM" localSheetId="16" hidden="1">Analysis Report All #REF!</definedName>
    <definedName name="BExVWXXVPRSTVF9Q2I5XJ5NZ4HJM" hidden="1">Analysis Report All #REF!</definedName>
    <definedName name="BExVX3MVJ0GHWPP1EL59ZQNKMX0B" localSheetId="16" hidden="1">#REF!</definedName>
    <definedName name="BExVX3MVJ0GHWPP1EL59ZQNKMX0B" hidden="1">#REF!</definedName>
    <definedName name="BExVX78CPN7TFDWILH3JUO0AROWW" localSheetId="16" hidden="1">List of Journal #REF!</definedName>
    <definedName name="BExVX78CPN7TFDWILH3JUO0AROWW" hidden="1">List of Journal #REF!</definedName>
    <definedName name="BExVX913FNKS8C38P84DYUOAZ2AN" localSheetId="16" hidden="1">#REF!</definedName>
    <definedName name="BExVX913FNKS8C38P84DYUOAZ2AN" hidden="1">#REF!</definedName>
    <definedName name="BExVXAJ1PFPJIX8BVZGCUBGZG87S" localSheetId="16" hidden="1">Balance #REF!</definedName>
    <definedName name="BExVXAJ1PFPJIX8BVZGCUBGZG87S" hidden="1">Balance #REF!</definedName>
    <definedName name="BExVXDZ63PUART77BBR5SI63TPC6" localSheetId="16" hidden="1">#REF!</definedName>
    <definedName name="BExVXDZ63PUART77BBR5SI63TPC6" hidden="1">#REF!</definedName>
    <definedName name="BExVXGDIIRX23SLKMD3OZDPUONU1" localSheetId="16" hidden="1">Analysis Report All #REF!</definedName>
    <definedName name="BExVXGDIIRX23SLKMD3OZDPUONU1" hidden="1">Analysis Report All #REF!</definedName>
    <definedName name="BExVXLGSD32MUAX72U9ERXKQS4MU" localSheetId="16" hidden="1">Analysis Report All #REF!</definedName>
    <definedName name="BExVXLGSD32MUAX72U9ERXKQS4MU" hidden="1">Analysis Report All #REF!</definedName>
    <definedName name="BExVXLM8MXV3FRB55G6YXG0XE1J0" localSheetId="16" hidden="1">Gross Profit bef. Distr. #REF!</definedName>
    <definedName name="BExVXLM8MXV3FRB55G6YXG0XE1J0" hidden="1">Gross Profit bef. Distr. #REF!</definedName>
    <definedName name="BExVXT9B2YN74LNXE272SR29OEHE" localSheetId="16" hidden="1">Analysis Report All #REF!</definedName>
    <definedName name="BExVXT9B2YN74LNXE272SR29OEHE" hidden="1">Analysis Report All #REF!</definedName>
    <definedName name="BExVXUWPZ6RH9TK0KNBLGSIS76HM" hidden="1">#N/A</definedName>
    <definedName name="BExVY58WEHNRODR2XJD8EDNKVFLJ" localSheetId="16" hidden="1">#REF!</definedName>
    <definedName name="BExVY58WEHNRODR2XJD8EDNKVFLJ" hidden="1">#REF!</definedName>
    <definedName name="BExVY954UOEVQEIC5OFO4NEWVKAQ" localSheetId="16" hidden="1">#REF!</definedName>
    <definedName name="BExVY954UOEVQEIC5OFO4NEWVKAQ" hidden="1">#REF!</definedName>
    <definedName name="BExVYCACPGNHK5ADEK4IB674899Y" localSheetId="16" hidden="1">Analysis Report All #REF!</definedName>
    <definedName name="BExVYCACPGNHK5ADEK4IB674899Y" hidden="1">Analysis Report All #REF!</definedName>
    <definedName name="BExVYHDYIV5397LC02V4FEP8VD6W" localSheetId="16" hidden="1">#REF!</definedName>
    <definedName name="BExVYHDYIV5397LC02V4FEP8VD6W" hidden="1">#REF!</definedName>
    <definedName name="BExVYHOQPHOU0NPK6O4YI4PL2UIO" localSheetId="16" hidden="1">Group #REF!</definedName>
    <definedName name="BExVYHOQPHOU0NPK6O4YI4PL2UIO" hidden="1">Group #REF!</definedName>
    <definedName name="BExVYVBLQ2RLD23S3KM8HN4N7FG0" localSheetId="16" hidden="1">Analysis Report All #REF!</definedName>
    <definedName name="BExVYVBLQ2RLD23S3KM8HN4N7FG0" hidden="1">Analysis Report All #REF!</definedName>
    <definedName name="BExVYXF4H60PVZHHVH356N2YLMQP" localSheetId="16" hidden="1">#REF!</definedName>
    <definedName name="BExVYXF4H60PVZHHVH356N2YLMQP" hidden="1">#REF!</definedName>
    <definedName name="BExVYYX1ST4RFWQGNUIJSMU0AEJP" localSheetId="16" hidden="1">#REF!</definedName>
    <definedName name="BExVYYX1ST4RFWQGNUIJSMU0AEJP" hidden="1">#REF!</definedName>
    <definedName name="BExVZLZV5J0L467UJA9PTULQE59B" localSheetId="16" hidden="1">Analysis Report All #REF!</definedName>
    <definedName name="BExVZLZV5J0L467UJA9PTULQE59B" hidden="1">Analysis Report All #REF!</definedName>
    <definedName name="BExVZSW0IXMAN62UZTD9PA90IRQF" localSheetId="16" hidden="1">Analysis Report All #REF!</definedName>
    <definedName name="BExVZSW0IXMAN62UZTD9PA90IRQF" hidden="1">Analysis Report All #REF!</definedName>
    <definedName name="BExVZZMQP3R9DH8IHWRTAHVZ3LUZ" localSheetId="16" hidden="1">#REF!</definedName>
    <definedName name="BExVZZMQP3R9DH8IHWRTAHVZ3LUZ" hidden="1">#REF!</definedName>
    <definedName name="BExW02BUFF8JROI047GRL7NX2KBL" localSheetId="16" hidden="1">Analysis Report All #REF!</definedName>
    <definedName name="BExW02BUFF8JROI047GRL7NX2KBL" hidden="1">Analysis Report All #REF!</definedName>
    <definedName name="BExW0386REQRCQCVT9BCX80UPTRY" localSheetId="16" hidden="1">#REF!</definedName>
    <definedName name="BExW0386REQRCQCVT9BCX80UPTRY" hidden="1">#REF!</definedName>
    <definedName name="BExW03J0A1M6GLT6WFVBFNI3D76J" localSheetId="16" hidden="1">Operating #REF!</definedName>
    <definedName name="BExW03J0A1M6GLT6WFVBFNI3D76J" hidden="1">Operating #REF!</definedName>
    <definedName name="BExW0IT86B5SU97VI5R95VPG5904" hidden="1">#N/A</definedName>
    <definedName name="BExW0RNH4MVW9OLMAWB1M1PRPWNC" localSheetId="16" hidden="1">Trade Working #REF!</definedName>
    <definedName name="BExW0RNH4MVW9OLMAWB1M1PRPWNC" hidden="1">Trade Working #REF!</definedName>
    <definedName name="BExW11E7JROUNZX368GM1MA2M2K0" localSheetId="16" hidden="1">Operating #REF!</definedName>
    <definedName name="BExW11E7JROUNZX368GM1MA2M2K0" hidden="1">Operating #REF!</definedName>
    <definedName name="BExW161C651Q4I4P0ONBP0S6S5H9" localSheetId="16" hidden="1">#REF!</definedName>
    <definedName name="BExW161C651Q4I4P0ONBP0S6S5H9" hidden="1">#REF!</definedName>
    <definedName name="BExW1J2N15JRV4560YJBVBQYJ01E" localSheetId="16" hidden="1">Check Closing #REF!</definedName>
    <definedName name="BExW1J2N15JRV4560YJBVBQYJ01E" hidden="1">Check Closing #REF!</definedName>
    <definedName name="BExW1L0TXTGWPWUFYN7WP7SVJHY2" localSheetId="16" hidden="1">#REF!</definedName>
    <definedName name="BExW1L0TXTGWPWUFYN7WP7SVJHY2" hidden="1">#REF!</definedName>
    <definedName name="BExW1LX8GR0BHN6LH6WX8ZC4LXDV" localSheetId="16" hidden="1">#REF!</definedName>
    <definedName name="BExW1LX8GR0BHN6LH6WX8ZC4LXDV" hidden="1">#REF!</definedName>
    <definedName name="BExW1PINZFBS89GZZUWBP3O0EB7G" localSheetId="16" hidden="1">Check Closing #REF!</definedName>
    <definedName name="BExW1PINZFBS89GZZUWBP3O0EB7G" hidden="1">Check Closing #REF!</definedName>
    <definedName name="BExW1QF1PRKK83NZHEQD1EZ0EOS5" localSheetId="16" hidden="1">#REF!</definedName>
    <definedName name="BExW1QF1PRKK83NZHEQD1EZ0EOS5" hidden="1">#REF!</definedName>
    <definedName name="BExW1TKA0Z9OP2DTG50GZR5EG8C7" localSheetId="16" hidden="1">#REF!</definedName>
    <definedName name="BExW1TKA0Z9OP2DTG50GZR5EG8C7" hidden="1">#REF!</definedName>
    <definedName name="BExW1TV2225C1D1HA0NDLPA82GME" hidden="1">#N/A</definedName>
    <definedName name="BExW1YCWUZ6XZ0H3TU2GIRGIWNI1" localSheetId="16" hidden="1">Net #REF!</definedName>
    <definedName name="BExW1YCWUZ6XZ0H3TU2GIRGIWNI1" hidden="1">Net #REF!</definedName>
    <definedName name="BExW34653WWS4HAL09TS6L5SK704" localSheetId="16" hidden="1">Operating #REF!</definedName>
    <definedName name="BExW34653WWS4HAL09TS6L5SK704" hidden="1">Operating #REF!</definedName>
    <definedName name="BExW357TSGK9GIWWLOTXSVG2RGU8" localSheetId="16" hidden="1">Personnel in #REF!</definedName>
    <definedName name="BExW357TSGK9GIWWLOTXSVG2RGU8" hidden="1">Personnel in #REF!</definedName>
    <definedName name="BExW37M5YCE4CIERQY1L4HVDNQU4" localSheetId="16" hidden="1">Group Operating #REF!</definedName>
    <definedName name="BExW37M5YCE4CIERQY1L4HVDNQU4" hidden="1">Group Operating #REF!</definedName>
    <definedName name="BExW3FEO8FI8N6AGQKYEG4SQVJWB" localSheetId="16" hidden="1">#REF!</definedName>
    <definedName name="BExW3FEO8FI8N6AGQKYEG4SQVJWB" hidden="1">#REF!</definedName>
    <definedName name="BExW3IUPFG7NQ9OH0Q3UKHIXLZKZ" localSheetId="16" hidden="1">Analysis Report All #REF!</definedName>
    <definedName name="BExW3IUPFG7NQ9OH0Q3UKHIXLZKZ" hidden="1">Analysis Report All #REF!</definedName>
    <definedName name="BExW3M028NLI2UX0EX63GE8UBFF2" localSheetId="16" hidden="1">#REF!</definedName>
    <definedName name="BExW3M028NLI2UX0EX63GE8UBFF2" hidden="1">#REF!</definedName>
    <definedName name="BExW42XM3HGD432HUN5I5ISG53FD" localSheetId="16" hidden="1">Balance #REF!</definedName>
    <definedName name="BExW42XM3HGD432HUN5I5ISG53FD" hidden="1">Balance #REF!</definedName>
    <definedName name="BExW44QCERSWPJ044WLAQ0PB50I6" localSheetId="16" hidden="1">Analysis Report All #REF!</definedName>
    <definedName name="BExW44QCERSWPJ044WLAQ0PB50I6" hidden="1">Analysis Report All #REF!</definedName>
    <definedName name="BExW4PK5AP6E75SBARSGTMKFPGW6" localSheetId="16" hidden="1">#REF!</definedName>
    <definedName name="BExW4PK5AP6E75SBARSGTMKFPGW6" hidden="1">#REF!</definedName>
    <definedName name="BExW4VPDMJYW46CYRLZ3921IC6A7" localSheetId="16" hidden="1">Analysis Report All #REF!</definedName>
    <definedName name="BExW4VPDMJYW46CYRLZ3921IC6A7" hidden="1">Analysis Report All #REF!</definedName>
    <definedName name="BExW548T1E47H84M1YOI7EMV2IEX" localSheetId="16" hidden="1">#REF!</definedName>
    <definedName name="BExW548T1E47H84M1YOI7EMV2IEX" hidden="1">#REF!</definedName>
    <definedName name="BExW5AZNT6IAZGNF2C879ODHY1B8" localSheetId="16" hidden="1">#REF!</definedName>
    <definedName name="BExW5AZNT6IAZGNF2C879ODHY1B8" hidden="1">#REF!</definedName>
    <definedName name="BExW5IMQA9QBNPVP1Y8P0XOXYUJW" localSheetId="16" hidden="1">Net #REF!</definedName>
    <definedName name="BExW5IMQA9QBNPVP1Y8P0XOXYUJW" hidden="1">Net #REF!</definedName>
    <definedName name="BExW5J2ZI9XTGSUUYC0IOI0QZUUI" localSheetId="16" hidden="1">Check Closing #REF!</definedName>
    <definedName name="BExW5J2ZI9XTGSUUYC0IOI0QZUUI" hidden="1">Check Closing #REF!</definedName>
    <definedName name="BExW64NOWC2L3HTZ7GLUM5K6GASD" localSheetId="16" hidden="1">Order #REF!</definedName>
    <definedName name="BExW64NOWC2L3HTZ7GLUM5K6GASD" hidden="1">Order #REF!</definedName>
    <definedName name="BExW65UTMUCA4EM1ZL7JO8LMH5HH" localSheetId="16" hidden="1">#REF!</definedName>
    <definedName name="BExW65UTMUCA4EM1ZL7JO8LMH5HH" hidden="1">#REF!</definedName>
    <definedName name="BExW6ACNR82VVHUFGY63AS2CB4MC" localSheetId="16" hidden="1">Balance #REF!</definedName>
    <definedName name="BExW6ACNR82VVHUFGY63AS2CB4MC" hidden="1">Balance #REF!</definedName>
    <definedName name="BExW6BPAAF68R081GYNIQYMOSD0I" localSheetId="16" hidden="1">Personnel in #REF!</definedName>
    <definedName name="BExW6BPAAF68R081GYNIQYMOSD0I" hidden="1">Personnel in #REF!</definedName>
    <definedName name="BExW6CWG7LOLK3ORDYNYJOD3KF15" localSheetId="16" hidden="1">Analysis Report All #REF!</definedName>
    <definedName name="BExW6CWG7LOLK3ORDYNYJOD3KF15" hidden="1">Analysis Report All #REF!</definedName>
    <definedName name="BExW6RFQ7C44Q31G48ZD737KS3ER" localSheetId="16" hidden="1">Net Sales #REF!</definedName>
    <definedName name="BExW6RFQ7C44Q31G48ZD737KS3ER" hidden="1">Net Sales #REF!</definedName>
    <definedName name="BExW6ZOBYMQOZ1MW095BS5WFYRWN" localSheetId="16" hidden="1">Personnel in #REF!</definedName>
    <definedName name="BExW6ZOBYMQOZ1MW095BS5WFYRWN" hidden="1">Personnel in #REF!</definedName>
    <definedName name="BExW7B7S0XX8PFNQDZF2NABCNX9V" localSheetId="16" hidden="1">Analysis Report All #REF!</definedName>
    <definedName name="BExW7B7S0XX8PFNQDZF2NABCNX9V" hidden="1">Analysis Report All #REF!</definedName>
    <definedName name="BExW7DWXDXRUWCC4PS89X8M1LTB0" localSheetId="16" hidden="1">#REF!</definedName>
    <definedName name="BExW7DWXDXRUWCC4PS89X8M1LTB0" hidden="1">#REF!</definedName>
    <definedName name="BExW7E7P44VOW0R17YSUGAKREV9M" localSheetId="16" hidden="1">Balance #REF!</definedName>
    <definedName name="BExW7E7P44VOW0R17YSUGAKREV9M" hidden="1">Balance #REF!</definedName>
    <definedName name="BExW7IUVKFQ3LYAKDKVF28NXIZCU" localSheetId="16" hidden="1">Analysis Report All #REF!</definedName>
    <definedName name="BExW7IUVKFQ3LYAKDKVF28NXIZCU" hidden="1">Analysis Report All #REF!</definedName>
    <definedName name="BExW7JLWV88M2H29M70RWXQ4F4FJ" localSheetId="16" hidden="1">Analysis Report All #REF!</definedName>
    <definedName name="BExW7JLWV88M2H29M70RWXQ4F4FJ" hidden="1">Analysis Report All #REF!</definedName>
    <definedName name="BExW7N1VWKXNFIWC2656HI0B6M4Z" localSheetId="16" hidden="1">Analysis Report All #REF!</definedName>
    <definedName name="BExW7N1VWKXNFIWC2656HI0B6M4Z" hidden="1">Analysis Report All #REF!</definedName>
    <definedName name="BExW7PGEUE1BIVRPV3F9ZPYIUBPH" localSheetId="16" hidden="1">Net #REF!</definedName>
    <definedName name="BExW7PGEUE1BIVRPV3F9ZPYIUBPH" hidden="1">Net #REF!</definedName>
    <definedName name="BExW7YQQUZLH8QBBAN0UU4CC5N5I" localSheetId="16" hidden="1">Order #REF!</definedName>
    <definedName name="BExW7YQQUZLH8QBBAN0UU4CC5N5I" hidden="1">Order #REF!</definedName>
    <definedName name="BExW8151HE8V2W2ALOX5LAG4SLO9" localSheetId="16" hidden="1">List of Journal #REF!</definedName>
    <definedName name="BExW8151HE8V2W2ALOX5LAG4SLO9" hidden="1">List of Journal #REF!</definedName>
    <definedName name="BExW85C3CDJDHXTENBK2ULEAJKJR" hidden="1">#N/A</definedName>
    <definedName name="BExW874T3TJ3660S9ICLIXH4XREN" localSheetId="16" hidden="1">Analysis Report All #REF!</definedName>
    <definedName name="BExW874T3TJ3660S9ICLIXH4XREN" hidden="1">Analysis Report All #REF!</definedName>
    <definedName name="BExW8931Z3YBZ9VWCL4BKDSNW0CF" localSheetId="16" hidden="1">Balance #REF!</definedName>
    <definedName name="BExW8931Z3YBZ9VWCL4BKDSNW0CF" hidden="1">Balance #REF!</definedName>
    <definedName name="BExW8LIOXWYLBJTA5O7NNME9V8ZG" localSheetId="16" hidden="1">#REF!</definedName>
    <definedName name="BExW8LIOXWYLBJTA5O7NNME9V8ZG" hidden="1">#REF!</definedName>
    <definedName name="BExW8NGXE9OEN54EVOKH4U5ZNR6Q" localSheetId="16" hidden="1">Operating #REF!</definedName>
    <definedName name="BExW8NGXE9OEN54EVOKH4U5ZNR6Q" hidden="1">Operating #REF!</definedName>
    <definedName name="BExW8SEWI9MWGQWDVTXSIVA73VBR" localSheetId="16" hidden="1">Operating #REF!</definedName>
    <definedName name="BExW8SEWI9MWGQWDVTXSIVA73VBR" hidden="1">Operating #REF!</definedName>
    <definedName name="BExW8VPKG2UTY9JZG00UA5SL4A2E" localSheetId="16" hidden="1">Analysis Report All #REF!</definedName>
    <definedName name="BExW8VPKG2UTY9JZG00UA5SL4A2E" hidden="1">Analysis Report All #REF!</definedName>
    <definedName name="BExW937AT53OZQRHNWQZ5BVH24IE" localSheetId="16" hidden="1">#REF!</definedName>
    <definedName name="BExW937AT53OZQRHNWQZ5BVH24IE" hidden="1">#REF!</definedName>
    <definedName name="BExW95LMIDR7Y1EUA8UV7XXB5SZD" localSheetId="16" hidden="1">Operating #REF!</definedName>
    <definedName name="BExW95LMIDR7Y1EUA8UV7XXB5SZD" hidden="1">Operating #REF!</definedName>
    <definedName name="BExW9D3D050NOEBTQMIHBC880HJN" localSheetId="16" hidden="1">Analysis Report All #REF!</definedName>
    <definedName name="BExW9D3D050NOEBTQMIHBC880HJN" hidden="1">Analysis Report All #REF!</definedName>
    <definedName name="BExW9POK1KIOI0ALS5MZIKTDIYMA" localSheetId="16" hidden="1">#REF!</definedName>
    <definedName name="BExW9POK1KIOI0ALS5MZIKTDIYMA" hidden="1">#REF!</definedName>
    <definedName name="BExWA0GYP17R6JXDRT19R96VTZL6" localSheetId="16" hidden="1">#REF!</definedName>
    <definedName name="BExWA0GYP17R6JXDRT19R96VTZL6" hidden="1">#REF!</definedName>
    <definedName name="BExXLR6IO70TYTACKQH9M5PGV24J" hidden="1">#REF!</definedName>
    <definedName name="BExXLY2O3QEVOS27TG7VMC7J62D2" localSheetId="16" hidden="1">Analysis Report All #REF!</definedName>
    <definedName name="BExXLY2O3QEVOS27TG7VMC7J62D2" hidden="1">Analysis Report All #REF!</definedName>
    <definedName name="BExXM6RK7KQ0OCQTN123KHGK4DDN" localSheetId="16" hidden="1">#REF!</definedName>
    <definedName name="BExXM6RK7KQ0OCQTN123KHGK4DDN" hidden="1">#REF!</definedName>
    <definedName name="BExXN34UL8F3HUG777K40MNECRHK" localSheetId="16" hidden="1">Operating #REF!</definedName>
    <definedName name="BExXN34UL8F3HUG777K40MNECRHK" hidden="1">Operating #REF!</definedName>
    <definedName name="BExXNCKM0BLQ09SHZV15S3UF4FUZ" localSheetId="16" hidden="1">#REF!</definedName>
    <definedName name="BExXNCKM0BLQ09SHZV15S3UF4FUZ" hidden="1">#REF!</definedName>
    <definedName name="BExXNFPZIPD8GMDVAXK4BWJ2CE6Q" localSheetId="16" hidden="1">#REF!</definedName>
    <definedName name="BExXNFPZIPD8GMDVAXK4BWJ2CE6Q" hidden="1">#REF!</definedName>
    <definedName name="BExXNGGX4IVWVN44X40BHYRCRSDQ" localSheetId="16" hidden="1">List of Journal #REF!</definedName>
    <definedName name="BExXNGGX4IVWVN44X40BHYRCRSDQ" hidden="1">List of Journal #REF!</definedName>
    <definedName name="BExXNK2CCYI30WT4FOBJZD4FHH8T" hidden="1">#N/A</definedName>
    <definedName name="BExXNK7UO7N29SKUPFL8G9Y74KJL" localSheetId="16" hidden="1">Analysis Report All #REF!</definedName>
    <definedName name="BExXNK7UO7N29SKUPFL8G9Y74KJL" hidden="1">Analysis Report All #REF!</definedName>
    <definedName name="BExXNOEV9YHNNFCFCJ1OWJY6A76C" localSheetId="16" hidden="1">#REF!</definedName>
    <definedName name="BExXNOEV9YHNNFCFCJ1OWJY6A76C" hidden="1">#REF!</definedName>
    <definedName name="BExXOALBXGO8MLPRWADUA4FDN4ML" localSheetId="16" hidden="1">Gross Profit bef. Distr. #REF!</definedName>
    <definedName name="BExXOALBXGO8MLPRWADUA4FDN4ML" hidden="1">Gross Profit bef. Distr. #REF!</definedName>
    <definedName name="BExXOB1GAGOO0Y6LEBTRTUTZY43J" hidden="1">#N/A</definedName>
    <definedName name="BExXOBHOP0WGFHI2Y9AO4L440UVQ" localSheetId="16" hidden="1">#REF!</definedName>
    <definedName name="BExXOBHOP0WGFHI2Y9AO4L440UVQ" hidden="1">#REF!</definedName>
    <definedName name="BExXOCU6HHEPRJRPXUJ7BOTZLAMO" localSheetId="16" hidden="1">Operating #REF!</definedName>
    <definedName name="BExXOCU6HHEPRJRPXUJ7BOTZLAMO" hidden="1">Operating #REF!</definedName>
    <definedName name="BExXODAB97ERCXF1KZSI8LPCL8XC" localSheetId="16" hidden="1">Net #REF!</definedName>
    <definedName name="BExXODAB97ERCXF1KZSI8LPCL8XC" hidden="1">Net #REF!</definedName>
    <definedName name="BExXOFOLCERGIG3RP8ILZ8KNEPMW" localSheetId="16" hidden="1">#REF!</definedName>
    <definedName name="BExXOFOLCERGIG3RP8ILZ8KNEPMW" hidden="1">#REF!</definedName>
    <definedName name="BExXONMLHQZF6JX0X1FS2SQAKSRD" localSheetId="16" hidden="1">#REF!</definedName>
    <definedName name="BExXONMLHQZF6JX0X1FS2SQAKSRD" hidden="1">#REF!</definedName>
    <definedName name="BExXP1K985XXD6RZ9N04RKOIY53A" localSheetId="16" hidden="1">Balance #REF!</definedName>
    <definedName name="BExXP1K985XXD6RZ9N04RKOIY53A" hidden="1">Balance #REF!</definedName>
    <definedName name="BExXPGP7A4I4PGB98BVKN7ITL4PP" localSheetId="16" hidden="1">Net #REF!</definedName>
    <definedName name="BExXPGP7A4I4PGB98BVKN7ITL4PP" hidden="1">Net #REF!</definedName>
    <definedName name="BExXPME7ZSPJ5C59QIVRI5F2VCSE" localSheetId="16" hidden="1">#REF!</definedName>
    <definedName name="BExXPME7ZSPJ5C59QIVRI5F2VCSE" hidden="1">#REF!</definedName>
    <definedName name="BExXPSU3ZNDK3R90SB14S77M7D9O" localSheetId="16" hidden="1">Balance #REF!</definedName>
    <definedName name="BExXPSU3ZNDK3R90SB14S77M7D9O" hidden="1">Balance #REF!</definedName>
    <definedName name="BExXQ1J07RASD7FXJP0AZC5XQ1UN" localSheetId="16" hidden="1">#REF!</definedName>
    <definedName name="BExXQ1J07RASD7FXJP0AZC5XQ1UN" hidden="1">#REF!</definedName>
    <definedName name="BExXQ2A1O3K8XJ1VY3MW1URALH93" localSheetId="16" hidden="1">Operating #REF!</definedName>
    <definedName name="BExXQ2A1O3K8XJ1VY3MW1URALH93" hidden="1">Operating #REF!</definedName>
    <definedName name="BExXQ3XAR6FK8PI5CY0E7870WOK8" hidden="1">#N/A</definedName>
    <definedName name="BExXQ89PA10X79WBWOEP1AJX1OQM" localSheetId="16" hidden="1">#REF!</definedName>
    <definedName name="BExXQ89PA10X79WBWOEP1AJX1OQM" hidden="1">#REF!</definedName>
    <definedName name="BExXQ8F5OKS31MKVA9HV7I4XGL9B" localSheetId="16" hidden="1">Analysis Report All #REF!</definedName>
    <definedName name="BExXQ8F5OKS31MKVA9HV7I4XGL9B" hidden="1">Analysis Report All #REF!</definedName>
    <definedName name="BExXQDILD3LWCX4IG2L2LK55TPRJ" localSheetId="16" hidden="1">#REF!</definedName>
    <definedName name="BExXQDILD3LWCX4IG2L2LK55TPRJ" hidden="1">#REF!</definedName>
    <definedName name="BExXQEEYGLY80GPXSBDJ8RF98HLX" hidden="1">#N/A</definedName>
    <definedName name="BExXQEK9H5U9IPRAB2TQBJ8AQ72V" localSheetId="16" hidden="1">#REF!</definedName>
    <definedName name="BExXQEK9H5U9IPRAB2TQBJ8AQ72V" hidden="1">#REF!</definedName>
    <definedName name="BExXQMCTRSND4NYK63SKCQRKHK82" localSheetId="16" hidden="1">Business EBIT #REF!</definedName>
    <definedName name="BExXQMCTRSND4NYK63SKCQRKHK82" hidden="1">Business EBIT #REF!</definedName>
    <definedName name="BExXQO5KFGIW4C2U4RC4ANJ4U0WL" localSheetId="16" hidden="1">Personnel in #REF!</definedName>
    <definedName name="BExXQO5KFGIW4C2U4RC4ANJ4U0WL" hidden="1">Personnel in #REF!</definedName>
    <definedName name="BExXQR03FKNSAF314BOZU4T8UEBX" localSheetId="16" hidden="1">Check Closing #REF!</definedName>
    <definedName name="BExXQR03FKNSAF314BOZU4T8UEBX" hidden="1">Check Closing #REF!</definedName>
    <definedName name="BExXQU00K9ER4I1WM7T9J0W1E7ZC" localSheetId="16" hidden="1">#REF!</definedName>
    <definedName name="BExXQU00K9ER4I1WM7T9J0W1E7ZC" hidden="1">#REF!</definedName>
    <definedName name="BExXQU00KOR7XLM8B13DGJ1MIQDY" localSheetId="16" hidden="1">#REF!</definedName>
    <definedName name="BExXQU00KOR7XLM8B13DGJ1MIQDY" hidden="1">#REF!</definedName>
    <definedName name="BExXQVNABG8ZS8X567JTE5JKSPO0" hidden="1">#N/A</definedName>
    <definedName name="BExXQWZWJC9ENJ8E1T50C0OVSA1P" hidden="1">#REF!</definedName>
    <definedName name="BExXQXQTOQBH316WERQRG9AL15SU" localSheetId="16" hidden="1">Analysis Report All #REF!</definedName>
    <definedName name="BExXQXQTOQBH316WERQRG9AL15SU" hidden="1">Analysis Report All #REF!</definedName>
    <definedName name="BExXQYHVFIXPU2MZKISS4FNOSFAG" localSheetId="16" hidden="1">List of Journal #REF!</definedName>
    <definedName name="BExXQYHVFIXPU2MZKISS4FNOSFAG" hidden="1">List of Journal #REF!</definedName>
    <definedName name="BExXRA6N6XCLQM6XDV724ZIH6G93" localSheetId="16" hidden="1">#REF!</definedName>
    <definedName name="BExXRA6N6XCLQM6XDV724ZIH6G93" hidden="1">#REF!</definedName>
    <definedName name="BExXRABZ1CNKCG6K1MR6OUFHF7J9" localSheetId="16" hidden="1">#REF!</definedName>
    <definedName name="BExXRABZ1CNKCG6K1MR6OUFHF7J9" hidden="1">#REF!</definedName>
    <definedName name="BExXRCQA76BL0PL4RAORGEQQCT2D" localSheetId="16" hidden="1">Trade Working #REF!</definedName>
    <definedName name="BExXRCQA76BL0PL4RAORGEQQCT2D" hidden="1">Trade Working #REF!</definedName>
    <definedName name="BExXREDJM7D9R3F43ZHKZUPEQ29T" localSheetId="16" hidden="1">List of Journal #REF!</definedName>
    <definedName name="BExXREDJM7D9R3F43ZHKZUPEQ29T" hidden="1">List of Journal #REF!</definedName>
    <definedName name="BExXRIFB4QQ87QIGA9AG0NXP577K" localSheetId="16" hidden="1">#REF!</definedName>
    <definedName name="BExXRIFB4QQ87QIGA9AG0NXP577K" hidden="1">#REF!</definedName>
    <definedName name="BExXRIQ2JF2CVTRDQX2D9SPH7FTN" localSheetId="16" hidden="1">#REF!</definedName>
    <definedName name="BExXRIQ2JF2CVTRDQX2D9SPH7FTN" hidden="1">#REF!</definedName>
    <definedName name="BExXRM63K8YF7I3QG6I6OLD5V7IR" localSheetId="16" hidden="1">Analysis Report All #REF!</definedName>
    <definedName name="BExXRM63K8YF7I3QG6I6OLD5V7IR" hidden="1">Analysis Report All #REF!</definedName>
    <definedName name="BExXRV5QP3Z0KAQ1EQT9JYT2FV0L" localSheetId="16" hidden="1">#REF!</definedName>
    <definedName name="BExXRV5QP3Z0KAQ1EQT9JYT2FV0L" hidden="1">#REF!</definedName>
    <definedName name="BExXRZNM651EJ5HJPGKGTVYLAZQ1" localSheetId="16" hidden="1">#REF!</definedName>
    <definedName name="BExXRZNM651EJ5HJPGKGTVYLAZQ1" hidden="1">#REF!</definedName>
    <definedName name="BExXS03VLEF374K6MYU9FUHCFD5J" localSheetId="16" hidden="1">Gross Profit #REF!</definedName>
    <definedName name="BExXS03VLEF374K6MYU9FUHCFD5J" hidden="1">Gross Profit #REF!</definedName>
    <definedName name="BExXS9UGA5TMMGH5A8UJ4G1JSO64" localSheetId="16" hidden="1">#REF!</definedName>
    <definedName name="BExXS9UGA5TMMGH5A8UJ4G1JSO64" hidden="1">#REF!</definedName>
    <definedName name="BExXSC8RFK5D68FJD2HI4K66SA6I" localSheetId="16" hidden="1">#REF!</definedName>
    <definedName name="BExXSC8RFK5D68FJD2HI4K66SA6I" hidden="1">#REF!</definedName>
    <definedName name="BExXSLU1NEBNDBATTMTEOLTV6HCN" localSheetId="16" hidden="1">Order #REF!</definedName>
    <definedName name="BExXSLU1NEBNDBATTMTEOLTV6HCN" hidden="1">Order #REF!</definedName>
    <definedName name="BExXSOOGQ7W4N5RKZLPOW8D84EXL" localSheetId="16" hidden="1">#REF!</definedName>
    <definedName name="BExXSOOGQ7W4N5RKZLPOW8D84EXL" hidden="1">#REF!</definedName>
    <definedName name="BExXSQ12VC17UOAVKJBMM4GHSJ06" hidden="1">#N/A</definedName>
    <definedName name="BExXT9NR5NSH6LJOFG6ZJS5ZLGYW" hidden="1">#N/A</definedName>
    <definedName name="BExXTF7G1JS298MM89PQAZM7DSF4" localSheetId="16" hidden="1">Analysis Report All #REF!</definedName>
    <definedName name="BExXTF7G1JS298MM89PQAZM7DSF4" hidden="1">Analysis Report All #REF!</definedName>
    <definedName name="BExXTFSUDC3GYDAWNI2VVUBINW7E" localSheetId="16" hidden="1">List of Journal #REF!</definedName>
    <definedName name="BExXTFSUDC3GYDAWNI2VVUBINW7E" hidden="1">List of Journal #REF!</definedName>
    <definedName name="BExXTI1V03PH6063G7OD7AQE1MWX" localSheetId="16" hidden="1">#REF!</definedName>
    <definedName name="BExXTI1V03PH6063G7OD7AQE1MWX" hidden="1">#REF!</definedName>
    <definedName name="BExXTIY8L3XXYUZJA7W4GAE5FTMQ" localSheetId="16" hidden="1">Balance #REF!</definedName>
    <definedName name="BExXTIY8L3XXYUZJA7W4GAE5FTMQ" hidden="1">Balance #REF!</definedName>
    <definedName name="BExXTMJQ2MFN6VV5FUVKMF4JWDTI" localSheetId="16" hidden="1">#REF!</definedName>
    <definedName name="BExXTMJQ2MFN6VV5FUVKMF4JWDTI" hidden="1">#REF!</definedName>
    <definedName name="BExXTOSP9YUOOX1X7YMIP0NPFV8S" localSheetId="16" hidden="1">Analysis Report All Items #REF!</definedName>
    <definedName name="BExXTOSP9YUOOX1X7YMIP0NPFV8S" hidden="1">Analysis Report All Items #REF!</definedName>
    <definedName name="BExXTR70LC8M3R1QJ6VEAP023RIC" localSheetId="16" hidden="1">Analysis Report All #REF!</definedName>
    <definedName name="BExXTR70LC8M3R1QJ6VEAP023RIC" hidden="1">Analysis Report All #REF!</definedName>
    <definedName name="BExXTWW0FFLSKELTNXF976RO7PCS" localSheetId="16" hidden="1">#REF!</definedName>
    <definedName name="BExXTWW0FFLSKELTNXF976RO7PCS" hidden="1">#REF!</definedName>
    <definedName name="BExXU3H8H6F6933VCXHRFK9OJV8N" localSheetId="16" hidden="1">Trade Working #REF!</definedName>
    <definedName name="BExXU3H8H6F6933VCXHRFK9OJV8N" hidden="1">Trade Working #REF!</definedName>
    <definedName name="BExXUAZ50TSAXOAILS249ZTZ2RTK" localSheetId="16" hidden="1">#REF!</definedName>
    <definedName name="BExXUAZ50TSAXOAILS249ZTZ2RTK" hidden="1">#REF!</definedName>
    <definedName name="BExXUB9RSLSCNN5ETLXY72DAPZZM" localSheetId="16" hidden="1">#REF!</definedName>
    <definedName name="BExXUB9RSLSCNN5ETLXY72DAPZZM" hidden="1">#REF!</definedName>
    <definedName name="BExXUQEQBF6FI240ZGIF9YXZSRAU" hidden="1">#REF!</definedName>
    <definedName name="BExXURWOF0K2ZW8IDIXNJDXHNBUF" localSheetId="16" hidden="1">Analysis Report All #REF!</definedName>
    <definedName name="BExXURWOF0K2ZW8IDIXNJDXHNBUF" hidden="1">Analysis Report All #REF!</definedName>
    <definedName name="BExXV8DZA5S12RXX320562WWJBBP" localSheetId="16" hidden="1">Operating #REF!</definedName>
    <definedName name="BExXV8DZA5S12RXX320562WWJBBP" hidden="1">Operating #REF!</definedName>
    <definedName name="BExXVD1986HZ6MXOHQL5ZZXTKMMN" localSheetId="16" hidden="1">Analysis Report All #REF!</definedName>
    <definedName name="BExXVD1986HZ6MXOHQL5ZZXTKMMN" hidden="1">Analysis Report All #REF!</definedName>
    <definedName name="BExXVHJ3GM6976IQD5YZ5F8LHJ8X" localSheetId="16" hidden="1">Analysis Report All #REF!</definedName>
    <definedName name="BExXVHJ3GM6976IQD5YZ5F8LHJ8X" hidden="1">Analysis Report All #REF!</definedName>
    <definedName name="BExXVK87BMMO6LHKV0CFDNIQVIBS" localSheetId="16" hidden="1">#REF!</definedName>
    <definedName name="BExXVK87BMMO6LHKV0CFDNIQVIBS" hidden="1">#REF!</definedName>
    <definedName name="BExXVQTKYERWDO6SDHDRFICDV9TM" localSheetId="16" hidden="1">Group Balance #REF!</definedName>
    <definedName name="BExXVQTKYERWDO6SDHDRFICDV9TM" hidden="1">Group Balance #REF!</definedName>
    <definedName name="BExXW10GIA4Q7WDEZDBW25X1IUMH" localSheetId="16" hidden="1">Analysis Report All #REF!</definedName>
    <definedName name="BExXW10GIA4Q7WDEZDBW25X1IUMH" hidden="1">Analysis Report All #REF!</definedName>
    <definedName name="BExXW1RC6R7ZAATBI5U6K8X5ECLP" hidden="1">#N/A</definedName>
    <definedName name="BExXWESLSBMBRC2DE9AAHOZIX0SA" localSheetId="16" hidden="1">Net #REF!</definedName>
    <definedName name="BExXWESLSBMBRC2DE9AAHOZIX0SA" hidden="1">Net #REF!</definedName>
    <definedName name="BExXWJFX4P3EBTKTJVH8UQSNLQM6" localSheetId="16" hidden="1">Trade Working #REF!</definedName>
    <definedName name="BExXWJFX4P3EBTKTJVH8UQSNLQM6" hidden="1">Trade Working #REF!</definedName>
    <definedName name="BExXWPVYKOFQSVT25R8CYCSRKU2N" hidden="1">#N/A</definedName>
    <definedName name="BExXWVFIBQT8OY1O41FRFPFGXQHK" localSheetId="16" hidden="1">#REF!</definedName>
    <definedName name="BExXWVFIBQT8OY1O41FRFPFGXQHK" hidden="1">#REF!</definedName>
    <definedName name="BExXWWXHBZHA9J3N8K47F84X0M0L" localSheetId="16" hidden="1">#REF!</definedName>
    <definedName name="BExXWWXHBZHA9J3N8K47F84X0M0L" hidden="1">#REF!</definedName>
    <definedName name="BExXX3YWO6D003SGASDB6ZPF88MS" localSheetId="16" hidden="1">Order #REF!</definedName>
    <definedName name="BExXX3YWO6D003SGASDB6ZPF88MS" hidden="1">Order #REF!</definedName>
    <definedName name="BExXX49UYEKJLYH4M7A80C80MNIB" localSheetId="16" hidden="1">Check Closing #REF!</definedName>
    <definedName name="BExXX49UYEKJLYH4M7A80C80MNIB" hidden="1">Check Closing #REF!</definedName>
    <definedName name="BExXX9TEOEJBNN20QN7IYNHAKWNT" localSheetId="16" hidden="1">Group Operating #REF!</definedName>
    <definedName name="BExXX9TEOEJBNN20QN7IYNHAKWNT" hidden="1">Group Operating #REF!</definedName>
    <definedName name="BExXXDKD4QJ3H9PEF81A0220OPSF" localSheetId="16" hidden="1">Operating #REF!</definedName>
    <definedName name="BExXXDKD4QJ3H9PEF81A0220OPSF" hidden="1">Operating #REF!</definedName>
    <definedName name="BExXXEM2BF3HTYWA84DP24EJLJEZ" localSheetId="16" hidden="1">#REF!</definedName>
    <definedName name="BExXXEM2BF3HTYWA84DP24EJLJEZ" hidden="1">#REF!</definedName>
    <definedName name="BExXXH0BZORHBLWQT1CGAXK95KOV" hidden="1">#N/A</definedName>
    <definedName name="BExXXJK0M6OUKTCNHFRU4UN8FYIS" localSheetId="16" hidden="1">#REF!</definedName>
    <definedName name="BExXXJK0M6OUKTCNHFRU4UN8FYIS" hidden="1">#REF!</definedName>
    <definedName name="BExXXK08T2D3PXVDV8YB5I5Z4SLS" localSheetId="16" hidden="1">Balance #REF!</definedName>
    <definedName name="BExXXK08T2D3PXVDV8YB5I5Z4SLS" hidden="1">Balance #REF!</definedName>
    <definedName name="BExXXKWL59JTT6MVHR54JH7S2XZ0" localSheetId="16" hidden="1">Analysis Report All #REF!</definedName>
    <definedName name="BExXXKWL59JTT6MVHR54JH7S2XZ0" hidden="1">Analysis Report All #REF!</definedName>
    <definedName name="BExXXNAWS5P5WTBJUYGVGT8JXVH4" localSheetId="16" hidden="1">#REF!</definedName>
    <definedName name="BExXXNAWS5P5WTBJUYGVGT8JXVH4" hidden="1">#REF!</definedName>
    <definedName name="BExXXPPA1Q87XPI97X0OXCPBPDON" localSheetId="16" hidden="1">#REF!</definedName>
    <definedName name="BExXXPPA1Q87XPI97X0OXCPBPDON" hidden="1">#REF!</definedName>
    <definedName name="BExXXVUDA98IZTQ6MANKU4MTTDVR" hidden="1">#REF!</definedName>
    <definedName name="BExXY7TX6KQX26CXQKNKTE728M54" localSheetId="16" hidden="1">Trade Working #REF!</definedName>
    <definedName name="BExXY7TX6KQX26CXQKNKTE728M54" hidden="1">Trade Working #REF!</definedName>
    <definedName name="BExXYFXB4BQ06UYNU7Y2RCINER9P" localSheetId="16" hidden="1">Group Balance #REF!</definedName>
    <definedName name="BExXYFXB4BQ06UYNU7Y2RCINER9P" hidden="1">Group Balance #REF!</definedName>
    <definedName name="BExXYO0KQYCQFH6F2USPQ6TUM0Z0" localSheetId="16" hidden="1">Operating #REF!</definedName>
    <definedName name="BExXYO0KQYCQFH6F2USPQ6TUM0Z0" hidden="1">Operating #REF!</definedName>
    <definedName name="BExXYOWXY3B3B6TUWW5OXSDT3F8Z" localSheetId="16" hidden="1">Analysis Report All #REF!</definedName>
    <definedName name="BExXYOWXY3B3B6TUWW5OXSDT3F8Z" hidden="1">Analysis Report All #REF!</definedName>
    <definedName name="BExXYQK8BWDS18P7QCUU69TDJX94" localSheetId="16" hidden="1">Order #REF!</definedName>
    <definedName name="BExXYQK8BWDS18P7QCUU69TDJX94" hidden="1">Order #REF!</definedName>
    <definedName name="BExXYRWUH0JT9OMDJ33TG3WDJUYE" localSheetId="16" hidden="1">Trade Working #REF!</definedName>
    <definedName name="BExXYRWUH0JT9OMDJ33TG3WDJUYE" hidden="1">Trade Working #REF!</definedName>
    <definedName name="BExXYWJZBHT1K1IX6G04LVWK117J" localSheetId="16" hidden="1">Net #REF!</definedName>
    <definedName name="BExXYWJZBHT1K1IX6G04LVWK117J" hidden="1">Net #REF!</definedName>
    <definedName name="BExXZ5UI65FAUMF3VWJ21RHOXTM0" localSheetId="16" hidden="1">Net #REF!</definedName>
    <definedName name="BExXZ5UI65FAUMF3VWJ21RHOXTM0" hidden="1">Net #REF!</definedName>
    <definedName name="BExXZ6AR9W175MUZK543JDUZ33MN" localSheetId="16" hidden="1">Personnel in #REF!</definedName>
    <definedName name="BExXZ6AR9W175MUZK543JDUZ33MN" hidden="1">Personnel in #REF!</definedName>
    <definedName name="BExXZ6WCZD4GCB9J1SIQ3JZ69NFS" localSheetId="16" hidden="1">Balance #REF!</definedName>
    <definedName name="BExXZ6WCZD4GCB9J1SIQ3JZ69NFS" hidden="1">Balance #REF!</definedName>
    <definedName name="BExXZFVV4YB42AZ3H1I40YG3JAPU" localSheetId="16" hidden="1">#REF!</definedName>
    <definedName name="BExXZFVV4YB42AZ3H1I40YG3JAPU" hidden="1">#REF!</definedName>
    <definedName name="BExXZJC21X06OGYC6WAUZLGIY87W" localSheetId="16" hidden="1">Personnel in #REF!</definedName>
    <definedName name="BExXZJC21X06OGYC6WAUZLGIY87W" hidden="1">Personnel in #REF!</definedName>
    <definedName name="BExXZKTYV7JU2RPB4NCXXGEQLODW" localSheetId="16" hidden="1">Order #REF!</definedName>
    <definedName name="BExXZKTYV7JU2RPB4NCXXGEQLODW" hidden="1">Order #REF!</definedName>
    <definedName name="BExXZKZG4HF2ZNVMLOSKTEBO6NLB" localSheetId="16" hidden="1">Analysis Report All #REF!</definedName>
    <definedName name="BExXZKZG4HF2ZNVMLOSKTEBO6NLB" hidden="1">Analysis Report All #REF!</definedName>
    <definedName name="BExXZM6M6S97F9MG4PTKAM7NSCET" localSheetId="16" hidden="1">#REF!</definedName>
    <definedName name="BExXZM6M6S97F9MG4PTKAM7NSCET" hidden="1">#REF!</definedName>
    <definedName name="BExXZMBXNRN7ZC9T9Z0JV09TH7G6" localSheetId="16" hidden="1">Analysis Report All #REF!</definedName>
    <definedName name="BExXZMBXNRN7ZC9T9Z0JV09TH7G6" hidden="1">Analysis Report All #REF!</definedName>
    <definedName name="BExXZNJ2X1TK2LRK5ZY3MX49H5T7" localSheetId="16" hidden="1">#REF!</definedName>
    <definedName name="BExXZNJ2X1TK2LRK5ZY3MX49H5T7" hidden="1">#REF!</definedName>
    <definedName name="BExXZR9UU7H1IME8VU871SE97JR6" localSheetId="16" hidden="1">#REF!</definedName>
    <definedName name="BExXZR9UU7H1IME8VU871SE97JR6" hidden="1">#REF!</definedName>
    <definedName name="BExXZTDK960RJHVOZDVQLWQINKAB" hidden="1">#REF!</definedName>
    <definedName name="BExXZXKGNL9JAYB9W8OLVPUYO01M" localSheetId="16" hidden="1">Analysis Report All #REF!</definedName>
    <definedName name="BExXZXKGNL9JAYB9W8OLVPUYO01M" hidden="1">Analysis Report All #REF!</definedName>
    <definedName name="BExY0D5PB24LOFBTMEM1V6V31L80" localSheetId="16" hidden="1">#REF!</definedName>
    <definedName name="BExY0D5PB24LOFBTMEM1V6V31L80" hidden="1">#REF!</definedName>
    <definedName name="BExY0OJHW85S0VKBA8T4HTYPYBOS" localSheetId="16" hidden="1">#REF!</definedName>
    <definedName name="BExY0OJHW85S0VKBA8T4HTYPYBOS" hidden="1">#REF!</definedName>
    <definedName name="BExY0Q1G0VY5TI2I3QVWMTJRG7HY" localSheetId="16" hidden="1">Analysis Report All #REF!</definedName>
    <definedName name="BExY0Q1G0VY5TI2I3QVWMTJRG7HY" hidden="1">Analysis Report All #REF!</definedName>
    <definedName name="BExY0TMYEEMURKT95CYI7QZMLL4R" localSheetId="16" hidden="1">Trade Working #REF!</definedName>
    <definedName name="BExY0TMYEEMURKT95CYI7QZMLL4R" hidden="1">Trade Working #REF!</definedName>
    <definedName name="BExY0UZF0ELAD8T4RVTKQ232QYSV" localSheetId="16" hidden="1">Analysis Report All #REF!</definedName>
    <definedName name="BExY0UZF0ELAD8T4RVTKQ232QYSV" hidden="1">Analysis Report All #REF!</definedName>
    <definedName name="BExY0W6QFMWKMVWXRAW7HQL09DDW" localSheetId="16" hidden="1">Net #REF!</definedName>
    <definedName name="BExY0W6QFMWKMVWXRAW7HQL09DDW" hidden="1">Net #REF!</definedName>
    <definedName name="BExY0XTZLHN49J2JH94BYTKBJLT3" localSheetId="16" hidden="1">#REF!</definedName>
    <definedName name="BExY0XTZLHN49J2JH94BYTKBJLT3" hidden="1">#REF!</definedName>
    <definedName name="BExY11FH9TXHERUYGG8FE50U7H7J" localSheetId="16" hidden="1">#REF!</definedName>
    <definedName name="BExY11FH9TXHERUYGG8FE50U7H7J" hidden="1">#REF!</definedName>
    <definedName name="BExY1GK9ELBEKDD7O6HR6DUO8YGO" hidden="1">#REF!</definedName>
    <definedName name="BExY1H0IYZ1TY223Z5Q7IF4EXZLT" localSheetId="16" hidden="1">Personnel in #REF!</definedName>
    <definedName name="BExY1H0IYZ1TY223Z5Q7IF4EXZLT" hidden="1">Personnel in #REF!</definedName>
    <definedName name="BExY1JUYIV40BFNI9RF7SO3GERV5" localSheetId="16" hidden="1">Balance #REF!</definedName>
    <definedName name="BExY1JUYIV40BFNI9RF7SO3GERV5" hidden="1">Balance #REF!</definedName>
    <definedName name="BExY1NWOXXFV9GGZ3PX444LZ8TVX" localSheetId="16" hidden="1">#REF!</definedName>
    <definedName name="BExY1NWOXXFV9GGZ3PX444LZ8TVX" hidden="1">#REF!</definedName>
    <definedName name="BExY1PPFO5HDBY8GCAQ7H2MWLN30" localSheetId="16" hidden="1">Analysis Report All #REF!</definedName>
    <definedName name="BExY1PPFO5HDBY8GCAQ7H2MWLN30" hidden="1">Analysis Report All #REF!</definedName>
    <definedName name="BExY1SPCDH6GS8O6UFFXAXL8B6D0" localSheetId="16" hidden="1">Analysis Report All #REF!</definedName>
    <definedName name="BExY1SPCDH6GS8O6UFFXAXL8B6D0" hidden="1">Analysis Report All #REF!</definedName>
    <definedName name="BExY1U1SUKFJ5X4MYE4MQJHPT2VU" localSheetId="16" hidden="1">Trade Working #REF!</definedName>
    <definedName name="BExY1U1SUKFJ5X4MYE4MQJHPT2VU" hidden="1">Trade Working #REF!</definedName>
    <definedName name="BExY1WAT3937L08HLHIRQHMP2A3H" localSheetId="16" hidden="1">#REF!</definedName>
    <definedName name="BExY1WAT3937L08HLHIRQHMP2A3H" hidden="1">#REF!</definedName>
    <definedName name="BExY1YEBOSLMID7LURP8QB46AI91" localSheetId="16" hidden="1">#REF!</definedName>
    <definedName name="BExY1YEBOSLMID7LURP8QB46AI91" hidden="1">#REF!</definedName>
    <definedName name="BExY22LEK9E8I9ZVZGNT02HGDXUX" hidden="1">#REF!</definedName>
    <definedName name="BExY2BL3LTTO6FOYGBYQ1793GDQM" localSheetId="16" hidden="1">Operating #REF!</definedName>
    <definedName name="BExY2BL3LTTO6FOYGBYQ1793GDQM" hidden="1">Operating #REF!</definedName>
    <definedName name="BExY2FS4LFX9OHOTQT7SJ2PXAC25" localSheetId="16" hidden="1">#REF!</definedName>
    <definedName name="BExY2FS4LFX9OHOTQT7SJ2PXAC25" hidden="1">#REF!</definedName>
    <definedName name="BExY2J8515F3T4OLYOXD9YER0YBF" localSheetId="16" hidden="1">#REF!</definedName>
    <definedName name="BExY2J8515F3T4OLYOXD9YER0YBF" hidden="1">#REF!</definedName>
    <definedName name="BExY2JDMAMZ60H3EF0T45RHA6V2P" hidden="1">#REF!</definedName>
    <definedName name="BExY2O69HNGG4I025TEBDHDZ7IIL" hidden="1">#REF!</definedName>
    <definedName name="BExY2OX4OEZBEU4YEK7Q12Q9R4JU" localSheetId="16" hidden="1">Trade Working #REF!</definedName>
    <definedName name="BExY2OX4OEZBEU4YEK7Q12Q9R4JU" hidden="1">Trade Working #REF!</definedName>
    <definedName name="BExY2SIMEGQ88WWH5EY8R3I7TOHB" localSheetId="16" hidden="1">Analysis Report All #REF!</definedName>
    <definedName name="BExY2SIMEGQ88WWH5EY8R3I7TOHB" hidden="1">Analysis Report All #REF!</definedName>
    <definedName name="BExY2VD0ROIY4KD3RYLGUVOOIE4I" localSheetId="16" hidden="1">#REF!</definedName>
    <definedName name="BExY2VD0ROIY4KD3RYLGUVOOIE4I" hidden="1">#REF!</definedName>
    <definedName name="BExY2VIHLT127OMCFQOQJNKIHT7B" localSheetId="16" hidden="1">Analysis Report All #REF!</definedName>
    <definedName name="BExY2VIHLT127OMCFQOQJNKIHT7B" hidden="1">Analysis Report All #REF!</definedName>
    <definedName name="BExY30B63Z37WWOAY626OI533WWD" localSheetId="16" hidden="1">#REF!</definedName>
    <definedName name="BExY30B63Z37WWOAY626OI533WWD" hidden="1">#REF!</definedName>
    <definedName name="BExY31NMG5OEUF23JKK1MDZ38YR2" localSheetId="16" hidden="1">#REF!</definedName>
    <definedName name="BExY31NMG5OEUF23JKK1MDZ38YR2" hidden="1">#REF!</definedName>
    <definedName name="BExY323WF9F4KMHJ9UGUI2ARWAN9" localSheetId="16" hidden="1">Analysis Report All #REF!</definedName>
    <definedName name="BExY323WF9F4KMHJ9UGUI2ARWAN9" hidden="1">Analysis Report All #REF!</definedName>
    <definedName name="BExY3BZYF069RLX9PX91NKQ3G3IH" localSheetId="16" hidden="1">#REF!</definedName>
    <definedName name="BExY3BZYF069RLX9PX91NKQ3G3IH" hidden="1">#REF!</definedName>
    <definedName name="BExY3MMWVTA8IULQFVMF5FBJRU3Y" localSheetId="16" hidden="1">Analysis Report All #REF!</definedName>
    <definedName name="BExY3MMWVTA8IULQFVMF5FBJRU3Y" hidden="1">Analysis Report All #REF!</definedName>
    <definedName name="BExY3RFK3GSRZ304OWBJ2CLYKYAO" localSheetId="16" hidden="1">Business EBIT #REF!</definedName>
    <definedName name="BExY3RFK3GSRZ304OWBJ2CLYKYAO" hidden="1">Business EBIT #REF!</definedName>
    <definedName name="BExY3T89AUR83SOAZZ3OMDEJDQ39" localSheetId="16" hidden="1">#REF!</definedName>
    <definedName name="BExY3T89AUR83SOAZZ3OMDEJDQ39" hidden="1">#REF!</definedName>
    <definedName name="BExY41BLPJYL661GK3CDJVFPGTY1" hidden="1">#N/A</definedName>
    <definedName name="BExY4648G4Y4FNUSIA67XH6UMFXJ" localSheetId="16" hidden="1">Analysis Report All #REF!</definedName>
    <definedName name="BExY4648G4Y4FNUSIA67XH6UMFXJ" hidden="1">Analysis Report All #REF!</definedName>
    <definedName name="BExY4ET52BW0SN2V4IWR626YXX8F" localSheetId="16" hidden="1">Analysis Report All #REF!</definedName>
    <definedName name="BExY4ET52BW0SN2V4IWR626YXX8F" hidden="1">Analysis Report All #REF!</definedName>
    <definedName name="BExY4I3SKKD3DP9GC4178BYH3ZNV" localSheetId="16" hidden="1">List of Journal #REF!</definedName>
    <definedName name="BExY4I3SKKD3DP9GC4178BYH3ZNV" hidden="1">List of Journal #REF!</definedName>
    <definedName name="BExY4RZW3KK11JLYBA4DWZ92M6LQ" localSheetId="16" hidden="1">#REF!</definedName>
    <definedName name="BExY4RZW3KK11JLYBA4DWZ92M6LQ" hidden="1">#REF!</definedName>
    <definedName name="BExY4UUAI2G4A8JH54ZZXDLGU3B1" localSheetId="16" hidden="1">Analysis Report All #REF!</definedName>
    <definedName name="BExY4UUAI2G4A8JH54ZZXDLGU3B1" hidden="1">Analysis Report All #REF!</definedName>
    <definedName name="BExY4WC8LNTZOFLSLX71C7T07062" localSheetId="16" hidden="1">Gross Profit bef. Distr. #REF!</definedName>
    <definedName name="BExY4WC8LNTZOFLSLX71C7T07062" hidden="1">Gross Profit bef. Distr. #REF!</definedName>
    <definedName name="BExY4YQK7P9O6RPIN280WJN08JJN" localSheetId="16" hidden="1">Order #REF!</definedName>
    <definedName name="BExY4YQK7P9O6RPIN280WJN08JJN" hidden="1">Order #REF!</definedName>
    <definedName name="BExY5035T6QI9ALC2G30Y6MA82HK" localSheetId="16" hidden="1">Personnel in #REF!</definedName>
    <definedName name="BExY5035T6QI9ALC2G30Y6MA82HK" hidden="1">Personnel in #REF!</definedName>
    <definedName name="BExY5515WE39FQ3EG5QHG67V9C0O" localSheetId="16" hidden="1">#REF!</definedName>
    <definedName name="BExY5515WE39FQ3EG5QHG67V9C0O" hidden="1">#REF!</definedName>
    <definedName name="BExY58BTTKAZV2QOQN3PN198HELY" localSheetId="16" hidden="1">Analysis Report All #REF!</definedName>
    <definedName name="BExY58BTTKAZV2QOQN3PN198HELY" hidden="1">Analysis Report All #REF!</definedName>
    <definedName name="BExY58XFODF3OP5DDNW602BWGFWM" localSheetId="16" hidden="1">List of Journal #REF!</definedName>
    <definedName name="BExY58XFODF3OP5DDNW602BWGFWM" hidden="1">List of Journal #REF!</definedName>
    <definedName name="BExY5986WNAD8NFCPXC9TVLBU4FG" localSheetId="16" hidden="1">#REF!</definedName>
    <definedName name="BExY5986WNAD8NFCPXC9TVLBU4FG" hidden="1">#REF!</definedName>
    <definedName name="BExY5B0XKIUK1WX0GIN0A12HBW42" localSheetId="16" hidden="1">Operating #REF!</definedName>
    <definedName name="BExY5B0XKIUK1WX0GIN0A12HBW42" hidden="1">Operating #REF!</definedName>
    <definedName name="BExY5DF9MS25IFNWGJ1YAS5MDN8R" localSheetId="16" hidden="1">#REF!</definedName>
    <definedName name="BExY5DF9MS25IFNWGJ1YAS5MDN8R" hidden="1">#REF!</definedName>
    <definedName name="BExY5EMEEKE8T6BEUBMDH0L1OTLX" localSheetId="16" hidden="1">#REF!</definedName>
    <definedName name="BExY5EMEEKE8T6BEUBMDH0L1OTLX" hidden="1">#REF!</definedName>
    <definedName name="BExY5TB2VAI3GHKCPXMCVIOM8B8W" hidden="1">#REF!</definedName>
    <definedName name="BExY6200ZOG2WBL1R8FFWRNZZWZY" localSheetId="16" hidden="1">Net #REF!</definedName>
    <definedName name="BExY6200ZOG2WBL1R8FFWRNZZWZY" hidden="1">Net #REF!</definedName>
    <definedName name="BExY6KVS1MMZ2R34PGEFR2BMTU9W" localSheetId="16" hidden="1">#REF!</definedName>
    <definedName name="BExY6KVS1MMZ2R34PGEFR2BMTU9W" hidden="1">#REF!</definedName>
    <definedName name="BExY6P2RYERWXJVYE42LT8FC5R78" localSheetId="16" hidden="1">#REF!</definedName>
    <definedName name="BExY6P2RYERWXJVYE42LT8FC5R78" hidden="1">#REF!</definedName>
    <definedName name="BExZIA3C8LKJTEH3MKQ57KJH5TA2" hidden="1">#REF!</definedName>
    <definedName name="BExZIXGXPLJ176DBCMFQZQ056AQ9" localSheetId="16" hidden="1">Analysis Report All #REF!</definedName>
    <definedName name="BExZIXGXPLJ176DBCMFQZQ056AQ9" hidden="1">Analysis Report All #REF!</definedName>
    <definedName name="BExZIYO22G5UXOB42GDLYGVRJ6U7" localSheetId="16" hidden="1">#REF!</definedName>
    <definedName name="BExZIYO22G5UXOB42GDLYGVRJ6U7" hidden="1">#REF!</definedName>
    <definedName name="BExZJ1D76WRZN3NYN18TE0CQZRLS" localSheetId="16" hidden="1">Trade Working #REF!</definedName>
    <definedName name="BExZJ1D76WRZN3NYN18TE0CQZRLS" hidden="1">Trade Working #REF!</definedName>
    <definedName name="BExZJCGE2A4V20P4H5FWM348582Q" localSheetId="16" hidden="1">List of Journal #REF!</definedName>
    <definedName name="BExZJCGE2A4V20P4H5FWM348582Q" hidden="1">List of Journal #REF!</definedName>
    <definedName name="BExZJE94QL0PCYV00P33VBUBWWMM" localSheetId="16" hidden="1">Operating #REF!</definedName>
    <definedName name="BExZJE94QL0PCYV00P33VBUBWWMM" hidden="1">Operating #REF!</definedName>
    <definedName name="BExZK0QEA3U35I7OL9N0Z2ETTDTT" hidden="1">#N/A</definedName>
    <definedName name="BExZK34NR4BAD7HJAP7SQ926UQP3" localSheetId="16" hidden="1">#REF!</definedName>
    <definedName name="BExZK34NR4BAD7HJAP7SQ926UQP3" hidden="1">#REF!</definedName>
    <definedName name="BExZK588E9VNKBDWYNN36A9GJQIC" localSheetId="16" hidden="1">Operating #REF!</definedName>
    <definedName name="BExZK588E9VNKBDWYNN36A9GJQIC" hidden="1">Operating #REF!</definedName>
    <definedName name="BExZKB2ICWYT2RCUZ5TGZGLIIXJA" localSheetId="16" hidden="1">Trade Working #REF!</definedName>
    <definedName name="BExZKB2ICWYT2RCUZ5TGZGLIIXJA" hidden="1">Trade Working #REF!</definedName>
    <definedName name="BExZKFF1O7MMVY7Y37IKWFYVNKUT" localSheetId="16" hidden="1">#REF!</definedName>
    <definedName name="BExZKFF1O7MMVY7Y37IKWFYVNKUT" hidden="1">#REF!</definedName>
    <definedName name="BExZKLPGR5WVHLTM2UGNHZFFLSYN" localSheetId="16" hidden="1">Net #REF!</definedName>
    <definedName name="BExZKLPGR5WVHLTM2UGNHZFFLSYN" hidden="1">Net #REF!</definedName>
    <definedName name="BExZKNIE9IWCYQB6ORMRAKF7CZC6" localSheetId="16" hidden="1">Analysis Report All #REF!</definedName>
    <definedName name="BExZKNIE9IWCYQB6ORMRAKF7CZC6" hidden="1">Analysis Report All #REF!</definedName>
    <definedName name="BExZKNT5B6OL1UZHQ38AJ0Y04VJT" localSheetId="16" hidden="1">#REF!</definedName>
    <definedName name="BExZKNT5B6OL1UZHQ38AJ0Y04VJT" hidden="1">#REF!</definedName>
    <definedName name="BExZKV5GYXO0X760SBD9TWTIQHGI" localSheetId="16" hidden="1">#REF!</definedName>
    <definedName name="BExZKV5GYXO0X760SBD9TWTIQHGI" hidden="1">#REF!</definedName>
    <definedName name="BExZL38R86KDLTI2OUL6OFBR1GIC" localSheetId="16" hidden="1">Net #REF!</definedName>
    <definedName name="BExZL38R86KDLTI2OUL6OFBR1GIC" hidden="1">Net #REF!</definedName>
    <definedName name="BExZL51GTNGFJZ5TI2YH4LRQ8HHN" localSheetId="16" hidden="1">Analysis Report All #REF!</definedName>
    <definedName name="BExZL51GTNGFJZ5TI2YH4LRQ8HHN" hidden="1">Analysis Report All #REF!</definedName>
    <definedName name="BExZLAKZMSJYKD83DGXFI16K71QU" localSheetId="16" hidden="1">Group Trade Working #REF!</definedName>
    <definedName name="BExZLAKZMSJYKD83DGXFI16K71QU" hidden="1">Group Trade Working #REF!</definedName>
    <definedName name="BExZLBC1LHDBYWPTIODQ0FGWF0MJ" localSheetId="16" hidden="1">#REF!</definedName>
    <definedName name="BExZLBC1LHDBYWPTIODQ0FGWF0MJ" hidden="1">#REF!</definedName>
    <definedName name="BExZLDVQ3PPJIR7IMPE1QBMOQ5X3" localSheetId="16" hidden="1">Operating #REF!</definedName>
    <definedName name="BExZLDVQ3PPJIR7IMPE1QBMOQ5X3" hidden="1">Operating #REF!</definedName>
    <definedName name="BExZLH6DQN6YAGP0DH5V9U3T6MJA" localSheetId="16" hidden="1">Net Sales #REF!</definedName>
    <definedName name="BExZLH6DQN6YAGP0DH5V9U3T6MJA" hidden="1">Net Sales #REF!</definedName>
    <definedName name="BExZLQX47WT4H6SGL685C2EFSRAU" localSheetId="16" hidden="1">#REF!</definedName>
    <definedName name="BExZLQX47WT4H6SGL685C2EFSRAU" hidden="1">#REF!</definedName>
    <definedName name="BExZLRYSV6DU66ODBSMFEPB15ZMG" localSheetId="16" hidden="1">List of Journal #REF!</definedName>
    <definedName name="BExZLRYSV6DU66ODBSMFEPB15ZMG" hidden="1">List of Journal #REF!</definedName>
    <definedName name="BExZLSV6B9XSW2LKED526QUB3ULV" localSheetId="16" hidden="1">Balance #REF!</definedName>
    <definedName name="BExZLSV6B9XSW2LKED526QUB3ULV" hidden="1">Balance #REF!</definedName>
    <definedName name="BExZMAJRI6F1TLP1AORZJEX6YD0V" localSheetId="16" hidden="1">#REF!</definedName>
    <definedName name="BExZMAJRI6F1TLP1AORZJEX6YD0V" hidden="1">#REF!</definedName>
    <definedName name="BExZMHQQ4M8NL0CFQCTYX9YMJ2E2" localSheetId="16" hidden="1">Group #REF!</definedName>
    <definedName name="BExZMHQQ4M8NL0CFQCTYX9YMJ2E2" hidden="1">Group #REF!</definedName>
    <definedName name="BExZMJJHIIW2LJM6XGBHKL0CSAH9" localSheetId="16" hidden="1">#REF!</definedName>
    <definedName name="BExZMJJHIIW2LJM6XGBHKL0CSAH9" hidden="1">#REF!</definedName>
    <definedName name="BExZMMJDMARCHLO3T4HFBJKXVLLF" localSheetId="16" hidden="1">#REF!</definedName>
    <definedName name="BExZMMJDMARCHLO3T4HFBJKXVLLF" hidden="1">#REF!</definedName>
    <definedName name="BExZMRMSOMP4VJ09OPNSO1OD0JMD" localSheetId="16" hidden="1">Net #REF!</definedName>
    <definedName name="BExZMRMSOMP4VJ09OPNSO1OD0JMD" hidden="1">Net #REF!</definedName>
    <definedName name="BExZMT4QRL0EXHQM3YGSEP5CLC35" localSheetId="16" hidden="1">Analysis Report All #REF!</definedName>
    <definedName name="BExZMT4QRL0EXHQM3YGSEP5CLC35" hidden="1">Analysis Report All #REF!</definedName>
    <definedName name="BExZMX6HOKLIGPWLQAY540HZ75US" hidden="1">#N/A</definedName>
    <definedName name="BExZMZQ3RBKDHT5GLFNLS52OSJA0" localSheetId="16" hidden="1">#REF!</definedName>
    <definedName name="BExZMZQ3RBKDHT5GLFNLS52OSJA0" hidden="1">#REF!</definedName>
    <definedName name="BExZN3BLR6MJAY5DONVWNOVMNYG5" localSheetId="16" hidden="1">Operating #REF!</definedName>
    <definedName name="BExZN3BLR6MJAY5DONVWNOVMNYG5" hidden="1">Operating #REF!</definedName>
    <definedName name="BExZNBK8BAA49ZFT785P4VVTFEJG" localSheetId="16" hidden="1">Net Sales #REF!</definedName>
    <definedName name="BExZNBK8BAA49ZFT785P4VVTFEJG" hidden="1">Net Sales #REF!</definedName>
    <definedName name="BExZNHUT9QASAB0RDVGT8996JIUS" localSheetId="16" hidden="1">Analysis Report All #REF!</definedName>
    <definedName name="BExZNHUT9QASAB0RDVGT8996JIUS" hidden="1">Analysis Report All #REF!</definedName>
    <definedName name="BExZNVXWBFP8TKPXYIIZL0DVZ0IU" localSheetId="16" hidden="1">Operating #REF!</definedName>
    <definedName name="BExZNVXWBFP8TKPXYIIZL0DVZ0IU" hidden="1">Operating #REF!</definedName>
    <definedName name="BExZNY1G9U62VG854Q1WI8DBKQ4I" localSheetId="16" hidden="1">#REF!</definedName>
    <definedName name="BExZNY1G9U62VG854Q1WI8DBKQ4I" hidden="1">#REF!</definedName>
    <definedName name="BExZOBO9NYLGVJQ31LVQ9XS2ZT4N" localSheetId="16" hidden="1">#REF!</definedName>
    <definedName name="BExZOBO9NYLGVJQ31LVQ9XS2ZT4N" hidden="1">#REF!</definedName>
    <definedName name="BExZODH0LFT44RYZ177K8RNNXVFM" hidden="1">#REF!</definedName>
    <definedName name="BExZOETNB1CJ3Y2RKLI1ZK0S8Z6H" hidden="1">#REF!</definedName>
    <definedName name="BExZOFQ0DHBOTHG7V0B03Z64YP8N" hidden="1">#REF!</definedName>
    <definedName name="BExZOO9H1JX8GM2C2HTYZWG9HC4N" localSheetId="16" hidden="1">Operating #REF!</definedName>
    <definedName name="BExZOO9H1JX8GM2C2HTYZWG9HC4N" hidden="1">Operating #REF!</definedName>
    <definedName name="BExZOVR745T5P1KS9NV2PXZPZVRG" localSheetId="16" hidden="1">#REF!</definedName>
    <definedName name="BExZOVR745T5P1KS9NV2PXZPZVRG" hidden="1">#REF!</definedName>
    <definedName name="BExZOX94FDKK7NT7WZNN84WJPPJW" localSheetId="16" hidden="1">Group Operating #REF!</definedName>
    <definedName name="BExZOX94FDKK7NT7WZNN84WJPPJW" hidden="1">Group Operating #REF!</definedName>
    <definedName name="BExZOZY9ZEX02NDW9UXRA95C4HCP" localSheetId="16" hidden="1">#REF!</definedName>
    <definedName name="BExZOZY9ZEX02NDW9UXRA95C4HCP" hidden="1">#REF!</definedName>
    <definedName name="BExZP3E89VQX4VLH4XIZGONUYZ51" localSheetId="16" hidden="1">Personnel in #REF!</definedName>
    <definedName name="BExZP3E89VQX4VLH4XIZGONUYZ51" hidden="1">Personnel in #REF!</definedName>
    <definedName name="BExZP5HX7CFQD7YFNZB2RI5O9LB8" localSheetId="16" hidden="1">Balance #REF!</definedName>
    <definedName name="BExZP5HX7CFQD7YFNZB2RI5O9LB8" hidden="1">Balance #REF!</definedName>
    <definedName name="BExZPAFVT7GOOUBZDV0PQE6O6L5D" localSheetId="16" hidden="1">Analysis Report All #REF!</definedName>
    <definedName name="BExZPAFVT7GOOUBZDV0PQE6O6L5D" hidden="1">Analysis Report All #REF!</definedName>
    <definedName name="BExZPC8MM7CTIA9EHOWPQPN88O5R" localSheetId="16" hidden="1">#REF!</definedName>
    <definedName name="BExZPC8MM7CTIA9EHOWPQPN88O5R" hidden="1">#REF!</definedName>
    <definedName name="BExZPL8A25U0AES3YAVS3GGFOOBV" localSheetId="16" hidden="1">Analysis Report All #REF!</definedName>
    <definedName name="BExZPL8A25U0AES3YAVS3GGFOOBV" hidden="1">Analysis Report All #REF!</definedName>
    <definedName name="BExZPQ0XY507N8FJMVPKCTK8HC9H" localSheetId="16" hidden="1">#REF!</definedName>
    <definedName name="BExZPQ0XY507N8FJMVPKCTK8HC9H" hidden="1">#REF!</definedName>
    <definedName name="BExZPTX7XL6E705F1IXEWS6V8B0F" localSheetId="16" hidden="1">Analysis Report All #REF!</definedName>
    <definedName name="BExZPTX7XL6E705F1IXEWS6V8B0F" hidden="1">Analysis Report All #REF!</definedName>
    <definedName name="BExZQ19HAJU8B7QTLZZVU9T8BPA0" localSheetId="16" hidden="1">Trade Working #REF!</definedName>
    <definedName name="BExZQ19HAJU8B7QTLZZVU9T8BPA0" hidden="1">Trade Working #REF!</definedName>
    <definedName name="BExZQ37OVBR25U32CO2YYVPZOMR5" localSheetId="16" hidden="1">#REF!</definedName>
    <definedName name="BExZQ37OVBR25U32CO2YYVPZOMR5" hidden="1">#REF!</definedName>
    <definedName name="BExZQGJQ9NEKM6BEMTDSHXN1AAGJ" localSheetId="16" hidden="1">#REF!</definedName>
    <definedName name="BExZQGJQ9NEKM6BEMTDSHXN1AAGJ" hidden="1">#REF!</definedName>
    <definedName name="BExZQWQDHV6CFRB4A1Y5T30L8XE0" hidden="1">#REF!</definedName>
    <definedName name="BExZR2KOR0SQOI7OEO65FXQPQF8A" localSheetId="16" hidden="1">Analysis Report All #REF!</definedName>
    <definedName name="BExZR2KOR0SQOI7OEO65FXQPQF8A" hidden="1">Analysis Report All #REF!</definedName>
    <definedName name="BExZR3XCBZH3XV1HL1WOUFES1DTL" localSheetId="16" hidden="1">Personnel in #REF!</definedName>
    <definedName name="BExZR3XCBZH3XV1HL1WOUFES1DTL" hidden="1">Personnel in #REF!</definedName>
    <definedName name="BExZR485AKBH93YZ08CMUC3WROED" localSheetId="16" hidden="1">#REF!</definedName>
    <definedName name="BExZR485AKBH93YZ08CMUC3WROED" hidden="1">#REF!</definedName>
    <definedName name="BExZR4O81YCXHDWT4MLFTMRXPQNT" localSheetId="16" hidden="1">#REF!</definedName>
    <definedName name="BExZR4O81YCXHDWT4MLFTMRXPQNT" hidden="1">#REF!</definedName>
    <definedName name="BExZRJCWTK6KVENVH0A7GGPHOAHK" hidden="1">#REF!</definedName>
    <definedName name="BExZRVNBSUGASE2ZQJBEQGY0DNIO" localSheetId="16" hidden="1">Analysis Report All #REF!</definedName>
    <definedName name="BExZRVNBSUGASE2ZQJBEQGY0DNIO" hidden="1">Analysis Report All #REF!</definedName>
    <definedName name="BExZRYN8EBUC4MYM3G6UBW7G9F06" localSheetId="16" hidden="1">List of Journal #REF!</definedName>
    <definedName name="BExZRYN8EBUC4MYM3G6UBW7G9F06" hidden="1">List of Journal #REF!</definedName>
    <definedName name="BExZS2OY9JTSSP01ZQ6V2T2LO5R9" localSheetId="16" hidden="1">#REF!</definedName>
    <definedName name="BExZS2OY9JTSSP01ZQ6V2T2LO5R9" hidden="1">#REF!</definedName>
    <definedName name="BExZSBJ67LRUWD6G8LZ28P9U5CKR" localSheetId="16" hidden="1">#REF!</definedName>
    <definedName name="BExZSBJ67LRUWD6G8LZ28P9U5CKR" hidden="1">#REF!</definedName>
    <definedName name="BExZSFFFBH3CGG6BWD8242XRXD6W" localSheetId="16" hidden="1">Balance #REF!</definedName>
    <definedName name="BExZSFFFBH3CGG6BWD8242XRXD6W" hidden="1">Balance #REF!</definedName>
    <definedName name="BExZSNTKGUUDZ84EJAEGBADIQNSS" localSheetId="16" hidden="1">Group Operating #REF!</definedName>
    <definedName name="BExZSNTKGUUDZ84EJAEGBADIQNSS" hidden="1">Group Operating #REF!</definedName>
    <definedName name="BExZSP0P2VSVT0KT58LEG2BJ41M9" localSheetId="16" hidden="1">Check Closing #REF!</definedName>
    <definedName name="BExZSP0P2VSVT0KT58LEG2BJ41M9" hidden="1">Check Closing #REF!</definedName>
    <definedName name="BExZSS0LA2JY4ZLJ1Z5YCMLJJZCH" localSheetId="16" hidden="1">#REF!</definedName>
    <definedName name="BExZSS0LA2JY4ZLJ1Z5YCMLJJZCH" hidden="1">#REF!</definedName>
    <definedName name="BExZT4LKZB2TYMKQJPBWAB18H23E" localSheetId="16" hidden="1">Analysis Report All #REF!</definedName>
    <definedName name="BExZT4LKZB2TYMKQJPBWAB18H23E" hidden="1">Analysis Report All #REF!</definedName>
    <definedName name="BExZT6JTI7ZDEFEFIUZRVWLC8S6E" localSheetId="16" hidden="1">#REF!</definedName>
    <definedName name="BExZT6JTI7ZDEFEFIUZRVWLC8S6E" hidden="1">#REF!</definedName>
    <definedName name="BExZT7WFJHVDW20LNT52NK5FPSN7" localSheetId="16" hidden="1">Gross Profit #REF!</definedName>
    <definedName name="BExZT7WFJHVDW20LNT52NK5FPSN7" hidden="1">Gross Profit #REF!</definedName>
    <definedName name="BExZTCJMW8ARZ8BMYJ2E5IA6OID5" localSheetId="16" hidden="1">Group Balance #REF!</definedName>
    <definedName name="BExZTCJMW8ARZ8BMYJ2E5IA6OID5" hidden="1">Group Balance #REF!</definedName>
    <definedName name="BExZTKMXI2CN0MZDEWBGLH7KLY5G" localSheetId="16" hidden="1">Operating #REF!</definedName>
    <definedName name="BExZTKMXI2CN0MZDEWBGLH7KLY5G" hidden="1">Operating #REF!</definedName>
    <definedName name="BExZTKXP9JJBDT2GDCLLB90U3YQH" localSheetId="16" hidden="1">Analysis Report All #REF!</definedName>
    <definedName name="BExZTKXP9JJBDT2GDCLLB90U3YQH" hidden="1">Analysis Report All #REF!</definedName>
    <definedName name="BExZTLOL8OPABZI453E0KVNA1GJS" localSheetId="16" hidden="1">#REF!</definedName>
    <definedName name="BExZTLOL8OPABZI453E0KVNA1GJS" hidden="1">#REF!</definedName>
    <definedName name="BExZTXIVVM01S9DEGT9UH18473CW" localSheetId="16" hidden="1">Analysis Report All #REF!</definedName>
    <definedName name="BExZTXIVVM01S9DEGT9UH18473CW" hidden="1">Analysis Report All #REF!</definedName>
    <definedName name="BExZU14CQPY0A8ZFBFRPX7MR1QNZ" localSheetId="16" hidden="1">Trade Working #REF!</definedName>
    <definedName name="BExZU14CQPY0A8ZFBFRPX7MR1QNZ" hidden="1">Trade Working #REF!</definedName>
    <definedName name="BExZUCNO2I6T7KJF0O0F5WGURKXA" localSheetId="16" hidden="1">List of Journal #REF!</definedName>
    <definedName name="BExZUCNO2I6T7KJF0O0F5WGURKXA" hidden="1">List of Journal #REF!</definedName>
    <definedName name="BExZUG3U9V39AIH2N79NFD4MMJ6I" localSheetId="16" hidden="1">Analysis Report All #REF!</definedName>
    <definedName name="BExZUG3U9V39AIH2N79NFD4MMJ6I" hidden="1">Analysis Report All #REF!</definedName>
    <definedName name="BExZULNBKLGE0ANKXEGKM35JTQ6H" localSheetId="16" hidden="1">#REF!</definedName>
    <definedName name="BExZULNBKLGE0ANKXEGKM35JTQ6H" hidden="1">#REF!</definedName>
    <definedName name="BExZUSZST651XON7DOL7XDVXR58P" localSheetId="16" hidden="1">Analysis Report All #REF!</definedName>
    <definedName name="BExZUSZST651XON7DOL7XDVXR58P" hidden="1">Analysis Report All #REF!</definedName>
    <definedName name="BExZUT54340I38GVCV79EL116WR0" localSheetId="16" hidden="1">#REF!</definedName>
    <definedName name="BExZUT54340I38GVCV79EL116WR0" hidden="1">#REF!</definedName>
    <definedName name="BExZV8VGZUJCA6E3WSHXZAZE4S0B" localSheetId="16" hidden="1">#REF!</definedName>
    <definedName name="BExZV8VGZUJCA6E3WSHXZAZE4S0B" hidden="1">#REF!</definedName>
    <definedName name="BExZVCGYPGWFUQCV7AVS3JIOYBSO" localSheetId="16" hidden="1">Analysis Report All #REF!</definedName>
    <definedName name="BExZVCGYPGWFUQCV7AVS3JIOYBSO" hidden="1">Analysis Report All #REF!</definedName>
    <definedName name="BExZVCRQQRFPSUVR6KCC7RE709U1" localSheetId="16" hidden="1">#REF!</definedName>
    <definedName name="BExZVCRQQRFPSUVR6KCC7RE709U1" hidden="1">#REF!</definedName>
    <definedName name="BExZVEPYS6HYXG8RN9GMWZTHDEMK" localSheetId="16" hidden="1">#REF!</definedName>
    <definedName name="BExZVEPYS6HYXG8RN9GMWZTHDEMK" hidden="1">#REF!</definedName>
    <definedName name="BExZVGO0CZD8R8SYFAR21A3O2YO6" localSheetId="16" hidden="1">Analysis Report All Items #REF!</definedName>
    <definedName name="BExZVGO0CZD8R8SYFAR21A3O2YO6" hidden="1">Analysis Report All Items #REF!</definedName>
    <definedName name="BExZVLM4T9ORS4ZWHME46U4Q103C" localSheetId="16" hidden="1">#REF!</definedName>
    <definedName name="BExZVLM4T9ORS4ZWHME46U4Q103C" hidden="1">#REF!</definedName>
    <definedName name="BExZVLRF05X1S8Q8NFWUF1P4GDKE" localSheetId="16" hidden="1">Operating #REF!</definedName>
    <definedName name="BExZVLRF05X1S8Q8NFWUF1P4GDKE" hidden="1">Operating #REF!</definedName>
    <definedName name="BExZW0WD1WSZFH6HYUY5Z5QLZ800" localSheetId="16" hidden="1">Analysis Report All #REF!</definedName>
    <definedName name="BExZW0WD1WSZFH6HYUY5Z5QLZ800" hidden="1">Analysis Report All #REF!</definedName>
    <definedName name="BExZW8ZPNV43UXGOT98FDNIBQHZY" localSheetId="16" hidden="1">#REF!</definedName>
    <definedName name="BExZW8ZPNV43UXGOT98FDNIBQHZY" hidden="1">#REF!</definedName>
    <definedName name="BExZWCL7M0R1Z9BQMX8OTHMXF85P" localSheetId="16" hidden="1">Trade Working #REF!</definedName>
    <definedName name="BExZWCL7M0R1Z9BQMX8OTHMXF85P" hidden="1">Trade Working #REF!</definedName>
    <definedName name="BExZWH8C8E3NV8XLYPDQZS6KS7FR" localSheetId="16" hidden="1">Order #REF!</definedName>
    <definedName name="BExZWH8C8E3NV8XLYPDQZS6KS7FR" hidden="1">Order #REF!</definedName>
    <definedName name="BExZWKJ0QORG3ZX9KRUIP18YSCHV" localSheetId="16" hidden="1">Analysis Report All #REF!</definedName>
    <definedName name="BExZWKJ0QORG3ZX9KRUIP18YSCHV" hidden="1">Analysis Report All #REF!</definedName>
    <definedName name="BExZWS641V15CMYKBFDDKT7GYM5O" localSheetId="16" hidden="1">#REF!</definedName>
    <definedName name="BExZWS641V15CMYKBFDDKT7GYM5O" hidden="1">#REF!</definedName>
    <definedName name="BExZX2T6ZT2DZLYSDJJBPVIT5OK2" localSheetId="16" hidden="1">#REF!</definedName>
    <definedName name="BExZX2T6ZT2DZLYSDJJBPVIT5OK2" hidden="1">#REF!</definedName>
    <definedName name="BExZX521FRVBQ335V99FWBIHPEVV" localSheetId="16" hidden="1">Trade Working #REF!</definedName>
    <definedName name="BExZX521FRVBQ335V99FWBIHPEVV" hidden="1">Trade Working #REF!</definedName>
    <definedName name="BExZX93RY1FX0FQM77JZFYQ445G0" localSheetId="16" hidden="1">#REF!</definedName>
    <definedName name="BExZX93RY1FX0FQM77JZFYQ445G0" hidden="1">#REF!</definedName>
    <definedName name="BExZXB1UVHMQEAGLZ5RRHQP8ML2M" hidden="1">#N/A</definedName>
    <definedName name="BExZXEY3WL3QDCO4W3EU00B5GL79" localSheetId="16" hidden="1">#REF!</definedName>
    <definedName name="BExZXEY3WL3QDCO4W3EU00B5GL79" hidden="1">#REF!</definedName>
    <definedName name="BExZXGLJ73ULE9WBQYUHV13D5QYS" hidden="1">#REF!</definedName>
    <definedName name="BExZXIE8RXQBVORI5N41LZ4Z7097" hidden="1">#N/A</definedName>
    <definedName name="BExZXM52262NRM0CO6WUOOYKZBI6" localSheetId="16" hidden="1">List of Journal #REF!</definedName>
    <definedName name="BExZXM52262NRM0CO6WUOOYKZBI6" hidden="1">List of Journal #REF!</definedName>
    <definedName name="BExZXNHI4JC689W0HBKXDG8OZV46" localSheetId="16" hidden="1">#REF!</definedName>
    <definedName name="BExZXNHI4JC689W0HBKXDG8OZV46" hidden="1">#REF!</definedName>
    <definedName name="BExZXOOTRNUK8LGEAZ8ZCFW9KXQ1" localSheetId="16" hidden="1">#REF!</definedName>
    <definedName name="BExZXOOTRNUK8LGEAZ8ZCFW9KXQ1" hidden="1">#REF!</definedName>
    <definedName name="BExZXXOCIDHFUQ16Y2Q2YB44OWT0" localSheetId="16" hidden="1">Balance #REF!</definedName>
    <definedName name="BExZXXOCIDHFUQ16Y2Q2YB44OWT0" hidden="1">Balance #REF!</definedName>
    <definedName name="BExZXY4NKQL9QD76YMQJ15U1C2G8" localSheetId="16" hidden="1">#REF!</definedName>
    <definedName name="BExZXY4NKQL9QD76YMQJ15U1C2G8" hidden="1">#REF!</definedName>
    <definedName name="BExZY5BL0PSYF1KRIOMFEBKM5UM7" hidden="1">#N/A</definedName>
    <definedName name="BExZY6IRLD9EKSW6QCCFSMKNMYPW" localSheetId="16" hidden="1">#REF!</definedName>
    <definedName name="BExZY6IRLD9EKSW6QCCFSMKNMYPW" hidden="1">#REF!</definedName>
    <definedName name="BExZYEREHF16QSTL681R6QBQ22Q1" localSheetId="16" hidden="1">Balance #REF!</definedName>
    <definedName name="BExZYEREHF16QSTL681R6QBQ22Q1" hidden="1">Balance #REF!</definedName>
    <definedName name="BExZYGK326RII9TDEUWGUEOSRL76" localSheetId="16" hidden="1">#REF!</definedName>
    <definedName name="BExZYGK326RII9TDEUWGUEOSRL76" hidden="1">#REF!</definedName>
    <definedName name="BExZYHB76YXU36PUOA3PCTEGFO5L" localSheetId="16" hidden="1">Net #REF!</definedName>
    <definedName name="BExZYHB76YXU36PUOA3PCTEGFO5L" hidden="1">Net #REF!</definedName>
    <definedName name="BExZYZAJ9CELW19BJ6D7NL1EDC36" localSheetId="16" hidden="1">List of Journal #REF!</definedName>
    <definedName name="BExZYZAJ9CELW19BJ6D7NL1EDC36" hidden="1">List of Journal #REF!</definedName>
    <definedName name="BExZZ7DVHN68JT7DDVPZL8TCJUC2" localSheetId="16" hidden="1">Business EBIT #REF!</definedName>
    <definedName name="BExZZ7DVHN68JT7DDVPZL8TCJUC2" hidden="1">Business EBIT #REF!</definedName>
    <definedName name="BExZZ9BWYE42RUN4MROZXPRN4TEJ" localSheetId="16" hidden="1">Gross Profit bef. Distr. #REF!</definedName>
    <definedName name="BExZZ9BWYE42RUN4MROZXPRN4TEJ" hidden="1">Gross Profit bef. Distr. #REF!</definedName>
    <definedName name="BExZZBQ7PX49LR5RNYBR40O15M7K" localSheetId="16" hidden="1">Analysis Report All #REF!</definedName>
    <definedName name="BExZZBQ7PX49LR5RNYBR40O15M7K" hidden="1">Analysis Report All #REF!</definedName>
    <definedName name="BExZZF0YIKQQZT9OT53HZMT1DKX0" localSheetId="16" hidden="1">Analysis Report All #REF!</definedName>
    <definedName name="BExZZF0YIKQQZT9OT53HZMT1DKX0" hidden="1">Analysis Report All #REF!</definedName>
    <definedName name="BExZZFXATX5AYL6YDQC4P559OOV8" hidden="1">#N/A</definedName>
    <definedName name="BExZZGYZXTW8HMEEQTE066EZA1BF" localSheetId="16" hidden="1">#REF!</definedName>
    <definedName name="BExZZGYZXTW8HMEEQTE066EZA1BF" hidden="1">#REF!</definedName>
    <definedName name="BExZZLRRPLVVU35Q7JAHM7T2EDAG" localSheetId="16" hidden="1">Check Closing #REF!</definedName>
    <definedName name="BExZZLRRPLVVU35Q7JAHM7T2EDAG" hidden="1">Check Closing #REF!</definedName>
    <definedName name="BExZZMIOG28XTG0V5SOVD6PR65M3" localSheetId="16" hidden="1">#REF!</definedName>
    <definedName name="BExZZMIOG28XTG0V5SOVD6PR65M3" hidden="1">#REF!</definedName>
    <definedName name="BExZZULYI1YPTJWWUE6IJYUTUFTJ" localSheetId="16" hidden="1">Group #REF!</definedName>
    <definedName name="BExZZULYI1YPTJWWUE6IJYUTUFTJ" hidden="1">Group #REF!</definedName>
    <definedName name="bfsdbfdsgd" localSheetId="16" hidden="1">{"'Jan - March 2000'!$A$5:$J$46"}</definedName>
    <definedName name="bfsdbfdsgd" hidden="1">{"'Jan - March 2000'!$A$5:$J$46"}</definedName>
    <definedName name="BG_Del" hidden="1">15</definedName>
    <definedName name="BG_Ins" hidden="1">4</definedName>
    <definedName name="BG_Mod" hidden="1">6</definedName>
    <definedName name="bilanturi" localSheetId="16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ilantu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jk" localSheetId="16" hidden="1">{"Meas",#N/A,FALSE,"Tot Europe";"Red",#N/A,FALSE,"Tot Europe"}</definedName>
    <definedName name="bjk" hidden="1">{"Meas",#N/A,FALSE,"Tot Europe";"Red",#N/A,FALSE,"Tot Europe"}</definedName>
    <definedName name="bl" hidden="1">#REF!</definedName>
    <definedName name="bleine.erg" localSheetId="16" hidden="1">{"fleisch",#N/A,FALSE,"WG HK";"food",#N/A,FALSE,"WG HK";"hartwaren",#N/A,FALSE,"WG HK";"weichwaren",#N/A,FALSE,"WG HK"}</definedName>
    <definedName name="bleine.erg" hidden="1">{"fleisch",#N/A,FALSE,"WG HK";"food",#N/A,FALSE,"WG HK";"hartwaren",#N/A,FALSE,"WG HK";"weichwaren",#N/A,FALSE,"WG HK"}</definedName>
    <definedName name="BLPH1" hidden="1">#REF!</definedName>
    <definedName name="BLPH10" hidden="1">#REF!</definedName>
    <definedName name="BLPH11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#REF!</definedName>
    <definedName name="BLPH9" hidden="1">#REF!</definedName>
    <definedName name="BNE_MESSAGES_HIDDEN" hidden="1">#REF!</definedName>
    <definedName name="BNHJJ" hidden="1">#REF!</definedName>
    <definedName name="bnnn" localSheetId="16" hidden="1">{"mgmt forecast",#N/A,FALSE,"Mgmt Forecast";"dcf table",#N/A,FALSE,"Mgmt Forecast";"sensitivity",#N/A,FALSE,"Mgmt Forecast";"table inputs",#N/A,FALSE,"Mgmt Forecast";"calculations",#N/A,FALSE,"Mgmt Forecast"}</definedName>
    <definedName name="bnnn" hidden="1">{"mgmt forecast",#N/A,FALSE,"Mgmt Forecast";"dcf table",#N/A,FALSE,"Mgmt Forecast";"sensitivity",#N/A,FALSE,"Mgmt Forecast";"table inputs",#N/A,FALSE,"Mgmt Forecast";"calculations",#N/A,FALSE,"Mgmt Forecast"}</definedName>
    <definedName name="BPC_DMFILEINFO_SUBTASK__" hidden="1">"ConversionFiles"</definedName>
    <definedName name="BPC_DMFILEINFO_TASK__" hidden="1">"DataManager"</definedName>
    <definedName name="BU_Con" localSheetId="16" hidden="1">{#N/A,#N/A,TRUE,"index";#N/A,#N/A,TRUE,"Summary";#N/A,#N/A,TRUE,"Continuing Business";#N/A,#N/A,TRUE,"Disposals";#N/A,#N/A,TRUE,"Acquisitions";#N/A,#N/A,TRUE,"Actual &amp; Plan Reconciliation"}</definedName>
    <definedName name="BU_Con" hidden="1">{#N/A,#N/A,TRUE,"index";#N/A,#N/A,TRUE,"Summary";#N/A,#N/A,TRUE,"Continuing Business";#N/A,#N/A,TRUE,"Disposals";#N/A,#N/A,TRUE,"Acquisitions";#N/A,#N/A,TRUE,"Actual &amp; Plan Reconciliation"}</definedName>
    <definedName name="BU_Con_2" localSheetId="16" hidden="1">{#N/A,#N/A,TRUE,"index";#N/A,#N/A,TRUE,"Summary";#N/A,#N/A,TRUE,"Continuing Business";#N/A,#N/A,TRUE,"Disposals";#N/A,#N/A,TRUE,"Acquisitions";#N/A,#N/A,TRUE,"Actual &amp; Plan Reconciliation"}</definedName>
    <definedName name="BU_Con_2" hidden="1">{#N/A,#N/A,TRUE,"index";#N/A,#N/A,TRUE,"Summary";#N/A,#N/A,TRUE,"Continuing Business";#N/A,#N/A,TRUE,"Disposals";#N/A,#N/A,TRUE,"Acquisitions";#N/A,#N/A,TRUE,"Actual &amp; Plan Reconciliation"}</definedName>
    <definedName name="buget" localSheetId="16" hidden="1">{"BS_TH",#N/A,FALSE,"MPI_ConsBS_Adj";"Cumm_TH",#N/A,FALSE,"MPI_ConsCF_Adj"}</definedName>
    <definedName name="buget" hidden="1">{"BS_TH",#N/A,FALSE,"MPI_ConsBS_Adj";"Cumm_TH",#N/A,FALSE,"MPI_ConsCF_Adj"}</definedName>
    <definedName name="BVDFXV" localSheetId="16" hidden="1">{"Sal",#N/A,FALSE,"Sales";"Exp",#N/A,FALSE,"Sales";"Sum",#N/A,FALSE,"Sales"}</definedName>
    <definedName name="BVDFXV" hidden="1">{"Sal",#N/A,FALSE,"Sales";"Exp",#N/A,FALSE,"Sales";"Sum",#N/A,FALSE,"Sales"}</definedName>
    <definedName name="BWL" localSheetId="16" hidden="1">{#N/A,#N/A,FALSE,"Vermögen kurz";#N/A,#N/A,FALSE,"Finanz kurz";#N/A,#N/A,FALSE,"Erfolg";#N/A,#N/A,FALSE,"Kapitalfluß";#N/A,#N/A,FALSE,"KZ nach URG";#N/A,#N/A,FALSE,"Kennzahlen"}</definedName>
    <definedName name="BWL" hidden="1">{#N/A,#N/A,FALSE,"Vermögen kurz";#N/A,#N/A,FALSE,"Finanz kurz";#N/A,#N/A,FALSE,"Erfolg";#N/A,#N/A,FALSE,"Kapitalfluß";#N/A,#N/A,FALSE,"KZ nach URG";#N/A,#N/A,FALSE,"Kennzahlen"}</definedName>
    <definedName name="CACA" localSheetId="16" hidden="1">{#N/A,#N/A,FALSE,"Ventes V.P. V.U.";#N/A,#N/A,FALSE,"Les Concurences";#N/A,#N/A,FALSE,"DACIA"}</definedName>
    <definedName name="CACA" hidden="1">{#N/A,#N/A,FALSE,"Ventes V.P. V.U.";#N/A,#N/A,FALSE,"Les Concurences";#N/A,#N/A,FALSE,"DACIA"}</definedName>
    <definedName name="Calculations__2__FooterType" hidden="1">"NONE"</definedName>
    <definedName name="Calculations__3__FooterType" hidden="1">"NONE"</definedName>
    <definedName name="Calculations_FooterType" hidden="1">"NONE"</definedName>
    <definedName name="campaign" localSheetId="16" hidden="1">{"'Jan - March 2000'!$A$5:$J$46"}</definedName>
    <definedName name="campaign" hidden="1">{"'Jan - March 2000'!$A$5:$J$46"}</definedName>
    <definedName name="CandB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nd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PEX2006" localSheetId="16" hidden="1">{#N/A,#N/A,FALSE,"Completion of MBudget"}</definedName>
    <definedName name="CAPEX2006" hidden="1">{#N/A,#N/A,FALSE,"Completion of MBudget"}</definedName>
    <definedName name="carcotasi" localSheetId="16" hidden="1">{"'Jan - March 2000'!$A$5:$J$46"}</definedName>
    <definedName name="carcotasi" hidden="1">{"'Jan - March 2000'!$A$5:$J$46"}</definedName>
    <definedName name="Cata" hidden="1">#REF!</definedName>
    <definedName name="CB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v" localSheetId="16" hidden="1">{"'Jan - March 2000'!$A$5:$J$46"}</definedName>
    <definedName name="cbv" hidden="1">{"'Jan - March 2000'!$A$5:$J$46"}</definedName>
    <definedName name="CBWorkbookPriority" hidden="1">-595697441</definedName>
    <definedName name="cc" localSheetId="16" hidden="1">#REF!</definedName>
    <definedName name="cc" hidden="1">#REF!</definedName>
    <definedName name="ccc" localSheetId="16" hidden="1">{"weichwaren",#N/A,FALSE,"Liste 1";"hartwaren",#N/A,FALSE,"Liste 1";"food",#N/A,FALSE,"Liste 1";"fleisch",#N/A,FALSE,"Liste 1"}</definedName>
    <definedName name="ccc" hidden="1">{"weichwaren",#N/A,FALSE,"Liste 1";"hartwaren",#N/A,FALSE,"Liste 1";"food",#N/A,FALSE,"Liste 1";"fleisch",#N/A,FALSE,"Liste 1"}</definedName>
    <definedName name="ccca" localSheetId="16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a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c" localSheetId="16" hidden="1">{"Meas",#N/A,FALSE,"Tot Europe"}</definedName>
    <definedName name="cccc" hidden="1">{"Meas",#N/A,FALSE,"Tot Europe"}</definedName>
    <definedName name="CCCCCCCCCCC" localSheetId="16" hidden="1">{#N/A,#N/A,FALSE,"Aging Summary";#N/A,#N/A,FALSE,"Ratio Analysis";#N/A,#N/A,FALSE,"Test 120 Day Accts";#N/A,#N/A,FALSE,"Tickmarks"}</definedName>
    <definedName name="CCCCCCCCCCC" hidden="1">{#N/A,#N/A,FALSE,"Aging Summary";#N/A,#N/A,FALSE,"Ratio Analysis";#N/A,#N/A,FALSE,"Test 120 Day Accts";#N/A,#N/A,FALSE,"Tickmarks"}</definedName>
    <definedName name="ccccccccccccccccccc" localSheetId="16" hidden="1">{#N/A,#N/A,FALSE,"Aging Summary";#N/A,#N/A,FALSE,"Ratio Analysis";#N/A,#N/A,FALSE,"Test 120 Day Accts";#N/A,#N/A,FALSE,"Tickmarks"}</definedName>
    <definedName name="ccccccccccccccccccc" hidden="1">{#N/A,#N/A,FALSE,"Aging Summary";#N/A,#N/A,FALSE,"Ratio Analysis";#N/A,#N/A,FALSE,"Test 120 Day Accts";#N/A,#N/A,FALSE,"Tickmarks"}</definedName>
    <definedName name="CDJ" localSheetId="16" hidden="1">{#N/A,#N/A,TRUE,"Cut Rag Tobacco Cost";#N/A,#N/A,TRUE,"Custom Duties Table";#N/A,#N/A,TRUE,"Wrapping Mats";#N/A,#N/A,TRUE,"Summary of TSP";#N/A,#N/A,TRUE,"Cost Saving Initiatives";#N/A,#N/A,TRUE,"Country of Origin Discount"}</definedName>
    <definedName name="CDJ" hidden="1">{#N/A,#N/A,TRUE,"Cut Rag Tobacco Cost";#N/A,#N/A,TRUE,"Custom Duties Table";#N/A,#N/A,TRUE,"Wrapping Mats";#N/A,#N/A,TRUE,"Summary of TSP";#N/A,#N/A,TRUE,"Cost Saving Initiatives";#N/A,#N/A,TRUE,"Country of Origin Discount"}</definedName>
    <definedName name="Cena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Cena" hidden="1">{#N/A,#N/A,FALSE,"Inhalt";#N/A,#N/A,FALSE,"Kommentar";#N/A,#N/A,FALSE,"Ergebnisrechnung";#N/A,#N/A,FALSE,"Bilanz";#N/A,#N/A,FALSE,"Absatz";#N/A,#N/A,FALSE,"Umsatz";#N/A,#N/A,FALSE,"Preise";#N/A,#N/A,FALSE,"Kennzahlen"}</definedName>
    <definedName name="chart" hidden="1">#REF!</definedName>
    <definedName name="chartdata" hidden="1">#REF!</definedName>
    <definedName name="coal" hidden="1">#REF!</definedName>
    <definedName name="Code" hidden="1">#REF!</definedName>
    <definedName name="comp1" localSheetId="16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mp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n" localSheetId="16" hidden="1">{"LBO Summary",#N/A,FALSE,"Summary"}</definedName>
    <definedName name="con" hidden="1">{"LBO Summary",#N/A,FALSE,"Summary"}</definedName>
    <definedName name="cos" localSheetId="16" hidden="1">{#N/A,#N/A,FALSE,"IS-BS MAR"}</definedName>
    <definedName name="cos" hidden="1">{#N/A,#N/A,FALSE,"IS-BS MAR"}</definedName>
    <definedName name="CRISTINA" localSheetId="16" hidden="1">{#N/A,#N/A,FALSE,"Ventes V.P. V.U.";#N/A,#N/A,FALSE,"Les Concurences";#N/A,#N/A,FALSE,"DACIA"}</definedName>
    <definedName name="CRISTINA" hidden="1">{#N/A,#N/A,FALSE,"Ventes V.P. V.U.";#N/A,#N/A,FALSE,"Les Concurences";#N/A,#N/A,FALSE,"DACIA"}</definedName>
    <definedName name="crude" hidden="1">#REF!</definedName>
    <definedName name="Customer_Country_Name" hidden="1">#REF!</definedName>
    <definedName name="cvbxcvbgfs" localSheetId="16" hidden="1">{#N/A,#N/A,FALSE,"Completion of MBudget"}</definedName>
    <definedName name="cvbxcvbgfs" hidden="1">{#N/A,#N/A,FALSE,"Completion of MBudget"}</definedName>
    <definedName name="Cwvu.CapersView." hidden="1">#REF!</definedName>
    <definedName name="Cwvu.Japan_Capers_Ed_Pub." hidden="1">#REF!</definedName>
    <definedName name="Cwvu.KJP_CC." localSheetId="16" hidden="1">#REF!,#REF!,#REF!,#REF!,#REF!,#REF!,#REF!,#REF!,#REF!,#REF!,#REF!,#REF!,#REF!,#REF!,#REF!,#REF!,#REF!,#REF!,#REF!,#REF!</definedName>
    <definedName name="Cwvu.KJP_CC." hidden="1">#REF!,#REF!,#REF!,#REF!,#REF!,#REF!,#REF!,#REF!,#REF!,#REF!,#REF!,#REF!,#REF!,#REF!,#REF!,#REF!,#REF!,#REF!,#REF!,#REF!</definedName>
    <definedName name="Cwvu.vi1." localSheetId="16" hidden="1">#REF!,#REF!</definedName>
    <definedName name="Cwvu.vi1." hidden="1">#REF!,#REF!</definedName>
    <definedName name="d" localSheetId="16" hidden="1">{#N/A,#N/A,FALSE,"Completion of MBudget"}</definedName>
    <definedName name="d" hidden="1">{#N/A,#N/A,FALSE,"Completion of MBudget"}</definedName>
    <definedName name="DA" localSheetId="16" hidden="1">{#N/A,#N/A,FALSE,"Ventes V.P. V.U.";#N/A,#N/A,FALSE,"Les Concurences";#N/A,#N/A,FALSE,"DACIA"}</definedName>
    <definedName name="DA" hidden="1">{#N/A,#N/A,FALSE,"Ventes V.P. V.U.";#N/A,#N/A,FALSE,"Les Concurences";#N/A,#N/A,FALSE,"DACIA"}</definedName>
    <definedName name="DAA" localSheetId="16" hidden="1">{#N/A,#N/A,FALSE,"Ventes V.P. V.U.";#N/A,#N/A,FALSE,"Les Concurences";#N/A,#N/A,FALSE,"DACIA"}</definedName>
    <definedName name="DAA" hidden="1">{#N/A,#N/A,FALSE,"Ventes V.P. V.U.";#N/A,#N/A,FALSE,"Les Concurences";#N/A,#N/A,FALSE,"DACIA"}</definedName>
    <definedName name="dada" localSheetId="16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d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nub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nub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sd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AD" localSheetId="16" hidden="1">{"KPL_All",#N/A,FALSE,"Kent PL";"KPL_Tech",#N/A,FALSE,"Kent PL";"KPL_Pricing",#N/A,FALSE,"Kent PL";"KPL_PerMille",#N/A,FALSE,"Kent PL"}</definedName>
    <definedName name="DASDAD" hidden="1">{"KPL_All",#N/A,FALSE,"Kent PL";"KPL_Tech",#N/A,FALSE,"Kent PL";"KPL_Pricing",#N/A,FALSE,"Kent PL";"KPL_PerMille",#N/A,FALSE,"Kent PL"}</definedName>
    <definedName name="data" localSheetId="16" hidden="1">#REF!</definedName>
    <definedName name="data" hidden="1">#REF!</definedName>
    <definedName name="data1" localSheetId="16" hidden="1">#REF!</definedName>
    <definedName name="data1" hidden="1">#REF!</definedName>
    <definedName name="data2" localSheetId="16" hidden="1">#REF!</definedName>
    <definedName name="data2" hidden="1">#REF!</definedName>
    <definedName name="data3" hidden="1">#REF!</definedName>
    <definedName name="daw" localSheetId="16" hidden="1">{"Total",#N/A,FALSE,"Six Fields";"PDP",#N/A,FALSE,"Six Fields";"PNP",#N/A,FALSE,"Six Fields";"PUD",#N/A,FALSE,"Six Fields";"Prob",#N/A,FALSE,"Six Fields"}</definedName>
    <definedName name="daw" hidden="1">{"Total",#N/A,FALSE,"Six Fields";"PDP",#N/A,FALSE,"Six Fields";"PNP",#N/A,FALSE,"Six Fields";"PUD",#N/A,FALSE,"Six Fields";"Prob",#N/A,FALSE,"Six Fields"}</definedName>
    <definedName name="DCF" localSheetId="16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localSheetId="16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d" localSheetId="16" hidden="1">{#N/A,#N/A,FALSE,"Completion of MBudget"}</definedName>
    <definedName name="dd" hidden="1">{#N/A,#N/A,FALSE,"Completion of MBudget"}</definedName>
    <definedName name="ddd" localSheetId="16" hidden="1">{"Tages_D",#N/A,FALSE,"Tagesbericht";"Tages_PL",#N/A,FALSE,"Tagesbericht"}</definedName>
    <definedName name="ddd" hidden="1">{"Tages_D",#N/A,FALSE,"Tagesbericht";"Tages_PL",#N/A,FALSE,"Tagesbericht"}</definedName>
    <definedName name="ddddd" localSheetId="16" hidden="1">{"Tages_D",#N/A,FALSE,"Tagesbericht";"Tages_PL",#N/A,FALSE,"Tagesbericht"}</definedName>
    <definedName name="ddddd" hidden="1">{"Tages_D",#N/A,FALSE,"Tagesbericht";"Tages_PL",#N/A,FALSE,"Tagesbericht"}</definedName>
    <definedName name="dddddddddddddddddddd" hidden="1">#REF!</definedName>
    <definedName name="DDT" localSheetId="16" hidden="1">{"frvgl_ag",#N/A,FALSE,"FRPRINT";"frvgl_domestic",#N/A,FALSE,"FRPRINT";"frvgl_int_sales",#N/A,FALSE,"FRPRINT"}</definedName>
    <definedName name="DDT" hidden="1">{"frvgl_ag",#N/A,FALSE,"FRPRINT";"frvgl_domestic",#N/A,FALSE,"FRPRINT";"frvgl_int_sales",#N/A,FALSE,"FRPRINT"}</definedName>
    <definedName name="de" localSheetId="16" hidden="1">{"AS",#N/A,FALSE,"Dec_BS_Fnl";"LIAB",#N/A,FALSE,"Dec_BS_Fnl"}</definedName>
    <definedName name="de" hidden="1">{"AS",#N/A,FALSE,"Dec_BS_Fnl";"LIAB",#N/A,FALSE,"Dec_BS_Fnl"}</definedName>
    <definedName name="dec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c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dfed" localSheetId="16" hidden="1">{#N/A,#N/A,FALSE,"IncPr";#N/A,#N/A,FALSE,"InCoE"}</definedName>
    <definedName name="dedfed" hidden="1">{#N/A,#N/A,FALSE,"IncPr";#N/A,#N/A,FALSE,"InCoE"}</definedName>
    <definedName name="del" localSheetId="16" hidden="1">{#N/A,#N/A,FALSE,"Ventes V.P. V.U.";#N/A,#N/A,FALSE,"Les Concurences";#N/A,#N/A,FALSE,"DACIA"}</definedName>
    <definedName name="del" hidden="1">{#N/A,#N/A,FALSE,"Ventes V.P. V.U.";#N/A,#N/A,FALSE,"Les Concurences";#N/A,#N/A,FALSE,"DACIA"}</definedName>
    <definedName name="DELEGAGTII" localSheetId="16" hidden="1">{#N/A,#N/A,FALSE,"Ventes V.P. V.U.";#N/A,#N/A,FALSE,"Les Concurences";#N/A,#N/A,FALSE,"DACIA"}</definedName>
    <definedName name="DELEGAGTII" hidden="1">{#N/A,#N/A,FALSE,"Ventes V.P. V.U.";#N/A,#N/A,FALSE,"Les Concurences";#N/A,#N/A,FALSE,"DACIA"}</definedName>
    <definedName name="des" localSheetId="16" hidden="1">{"'Jan - March 2000'!$A$5:$J$46"}</definedName>
    <definedName name="des" hidden="1">{"'Jan - March 2000'!$A$5:$J$46"}</definedName>
    <definedName name="Detail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Detail" hidden="1">{#N/A,#N/A,FALSE,"Inhalt";#N/A,#N/A,FALSE,"Kommentar";#N/A,#N/A,FALSE,"Ergebnisrechnung";#N/A,#N/A,FALSE,"Bilanz";#N/A,#N/A,FALSE,"Absatz";#N/A,#N/A,FALSE,"Umsatz";#N/A,#N/A,FALSE,"Preise";#N/A,#N/A,FALSE,"Kennzahlen"}</definedName>
    <definedName name="dez" localSheetId="16" hidden="1">{#N/A,#N/A,FALSE,"Ventes V.P. V.U.";#N/A,#N/A,FALSE,"Les Concurences";#N/A,#N/A,FALSE,"DACIA"}</definedName>
    <definedName name="dez" hidden="1">{#N/A,#N/A,FALSE,"Ventes V.P. V.U.";#N/A,#N/A,FALSE,"Les Concurences";#N/A,#N/A,FALSE,"DACIA"}</definedName>
    <definedName name="dezinvestiri" localSheetId="16" hidden="1">{#N/A,#N/A,FALSE,"Ventes V.P. V.U.";#N/A,#N/A,FALSE,"Les Concurences";#N/A,#N/A,FALSE,"DACIA"}</definedName>
    <definedName name="dezinvestiri" hidden="1">{#N/A,#N/A,FALSE,"Ventes V.P. V.U.";#N/A,#N/A,FALSE,"Les Concurences";#N/A,#N/A,FALSE,"DACIA"}</definedName>
    <definedName name="DF" localSheetId="16" hidden="1">{"IS_LCL_TV",#N/A,FALSE,"IS_Disc";"IS_TV_BUC",#N/A,FALSE,"IS_Disc";"IS_PRO_FM_BUC",#N/A,FALSE,"IS_Disc";"IS_PRO_NW",#N/A,FALSE,"IS_Disc"}</definedName>
    <definedName name="DF" hidden="1">{"IS_LCL_TV",#N/A,FALSE,"IS_Disc";"IS_TV_BUC",#N/A,FALSE,"IS_Disc";"IS_PRO_FM_BUC",#N/A,FALSE,"IS_Disc";"IS_PRO_NW",#N/A,FALSE,"IS_Disc"}</definedName>
    <definedName name="dfdfd" localSheetId="16" hidden="1">{#N/A,#N/A,FALSE,"FRR";#N/A,#N/A,FALSE,"ERR"}</definedName>
    <definedName name="dfdfd" hidden="1">{#N/A,#N/A,FALSE,"FRR";#N/A,#N/A,FALSE,"ERR"}</definedName>
    <definedName name="DFGHJK" hidden="1">8</definedName>
    <definedName name="dfgsdfhhsb" localSheetId="16" hidden="1">{#N/A,#N/A,FALSE,"Completion of MBudget"}</definedName>
    <definedName name="dfgsdfhhsb" hidden="1">{#N/A,#N/A,FALSE,"Completion of MBudget"}</definedName>
    <definedName name="DFHFH" localSheetId="16" hidden="1">{"Inter_Business_Direct_Alloc (XNV)",#N/A,FALSE,"XNV";"Inter_Business_Indirect_Alloc (XNV)",#N/A,FALSE,"XNV";"Corporate_Services (XNV)",#N/A,FALSE,"XNV"}</definedName>
    <definedName name="DFHFH" hidden="1">{"Inter_Business_Direct_Alloc (XNV)",#N/A,FALSE,"XNV";"Inter_Business_Indirect_Alloc (XNV)",#N/A,FALSE,"XNV";"Corporate_Services (XNV)",#N/A,FALSE,"XNV"}</definedName>
    <definedName name="dfs" localSheetId="16" hidden="1">{#N/A,#N/A,FALSE,"Completion of MBudget"}</definedName>
    <definedName name="dfs" hidden="1">{#N/A,#N/A,FALSE,"Completion of MBudget"}</definedName>
    <definedName name="dfsafd" localSheetId="16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dsds" localSheetId="16" hidden="1">{#N/A,#N/A,FALSE,"Amortization Table"}</definedName>
    <definedName name="dfsdsds" hidden="1">{#N/A,#N/A,FALSE,"Amortization Table"}</definedName>
    <definedName name="dfsfa" localSheetId="16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fa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v" hidden="1">"BQ1"</definedName>
    <definedName name="dgfhgf" localSheetId="16" hidden="1">{#N/A,#N/A,FALSE,"ORIX CSC"}</definedName>
    <definedName name="dgfhgf" hidden="1">{#N/A,#N/A,FALSE,"ORIX CSC"}</definedName>
    <definedName name="dhgdh" localSheetId="16" hidden="1">{"mgmt forecast",#N/A,FALSE,"Mgmt Forecast";"dcf table",#N/A,FALSE,"Mgmt Forecast";"sensitivity",#N/A,FALSE,"Mgmt Forecast";"table inputs",#N/A,FALSE,"Mgmt Forecast";"calculations",#N/A,FALSE,"Mgmt Forecast"}</definedName>
    <definedName name="dhgdh" hidden="1">{"mgmt forecast",#N/A,FALSE,"Mgmt Forecast";"dcf table",#N/A,FALSE,"Mgmt Forecast";"sensitivity",#N/A,FALSE,"Mgmt Forecast";"table inputs",#N/A,FALSE,"Mgmt Forecast";"calculations",#N/A,FALSE,"Mgmt Forecast"}</definedName>
    <definedName name="Discount" localSheetId="16" hidden="1">#REF!</definedName>
    <definedName name="Discount" hidden="1">#REF!</definedName>
    <definedName name="display_area_2" localSheetId="16" hidden="1">#REF!</definedName>
    <definedName name="display_area_2" hidden="1">#REF!</definedName>
    <definedName name="DMC" localSheetId="16" hidden="1">{"Hw_All",#N/A,FALSE,"Hollywood FF";"HwFF_Tech",#N/A,FALSE,"Hollywood FF";"HwFF_PerMille",#N/A,FALSE,"Hollywood FF";"HwFF_Pricing",#N/A,FALSE,"Hollywood FF"}</definedName>
    <definedName name="DMC" hidden="1">{"Hw_All",#N/A,FALSE,"Hollywood FF";"HwFF_Tech",#N/A,FALSE,"Hollywood FF";"HwFF_PerMille",#N/A,FALSE,"Hollywood FF";"HwFF_Pricing",#N/A,FALSE,"Hollywood FF"}</definedName>
    <definedName name="dobre" localSheetId="16" hidden="1">{"frvgl_ag",#N/A,FALSE,"FRPRINT";"frvgl_domestic",#N/A,FALSE,"FRPRINT";"frvgl_int_sales",#N/A,FALSE,"FRPRINT"}</definedName>
    <definedName name="dobre" hidden="1">{"frvgl_ag",#N/A,FALSE,"FRPRINT";"frvgl_domestic",#N/A,FALSE,"FRPRINT";"frvgl_int_sales",#N/A,FALSE,"FRPRINT"}</definedName>
    <definedName name="doruk" localSheetId="16" hidden="1">{"weichwaren",#N/A,FALSE,"Liste 1";"hartwaren",#N/A,FALSE,"Liste 1";"food",#N/A,FALSE,"Liste 1";"fleisch",#N/A,FALSE,"Liste 1"}</definedName>
    <definedName name="doruk" hidden="1">{"weichwaren",#N/A,FALSE,"Liste 1";"hartwaren",#N/A,FALSE,"Liste 1";"food",#N/A,FALSE,"Liste 1";"fleisch",#N/A,FALSE,"Liste 1"}</definedName>
    <definedName name="dpts" localSheetId="16" hidden="1">{"'Sheet1'!$A$1:$AI$34","'Sheet1'!$A$1:$AI$31","'Sheet1'!$B$2:$AM$25"}</definedName>
    <definedName name="dpts" hidden="1">{"'Sheet1'!$A$1:$AI$34","'Sheet1'!$A$1:$AI$31","'Sheet1'!$B$2:$AM$25"}</definedName>
    <definedName name="dsada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a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sadsa" localSheetId="16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dsadsa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f" localSheetId="16" hidden="1">{"mgmt forecast",#N/A,FALSE,"Mgmt Forecast";"dcf table",#N/A,FALSE,"Mgmt Forecast";"sensitivity",#N/A,FALSE,"Mgmt Forecast";"table inputs",#N/A,FALSE,"Mgmt Forecast";"calculations",#N/A,FALSE,"Mgmt Forecast"}</definedName>
    <definedName name="dsaf" hidden="1">{"mgmt forecast",#N/A,FALSE,"Mgmt Forecast";"dcf table",#N/A,FALSE,"Mgmt Forecast";"sensitivity",#N/A,FALSE,"Mgmt Forecast";"table inputs",#N/A,FALSE,"Mgmt Forecast";"calculations",#N/A,FALSE,"Mgmt Forecast"}</definedName>
    <definedName name="dsafd" localSheetId="16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dsd" localSheetId="16" hidden="1">{#N/A,#N/A,FALSE,"FinPl"}</definedName>
    <definedName name="dsdsd" hidden="1">{#N/A,#N/A,FALSE,"FinPl"}</definedName>
    <definedName name="DSF" localSheetId="16" hidden="1">{"'Jan - March 2000'!$A$5:$J$46"}</definedName>
    <definedName name="DSF" hidden="1">{"'Jan - March 2000'!$A$5:$J$46"}</definedName>
    <definedName name="DSFJW" localSheetId="16" hidden="1">{"K100_All",#N/A,FALSE,"Kent 100`s";"K100_Tech",#N/A,FALSE,"Kent 100`s";"K100_Pricing",#N/A,FALSE,"Kent 100`s";"K100_PerMille",#N/A,FALSE,"Kent 100`s"}</definedName>
    <definedName name="DSFJW" hidden="1">{"K100_All",#N/A,FALSE,"Kent 100`s";"K100_Tech",#N/A,FALSE,"Kent 100`s";"K100_Pricing",#N/A,FALSE,"Kent 100`s";"K100_PerMille",#N/A,FALSE,"Kent 100`s"}</definedName>
    <definedName name="dsfsd" localSheetId="16" hidden="1">{"Total",#N/A,FALSE,"Six Fields";"PDP",#N/A,FALSE,"Six Fields";"PNP",#N/A,FALSE,"Six Fields";"PUD",#N/A,FALSE,"Six Fields";"Prob",#N/A,FALSE,"Six Fields"}</definedName>
    <definedName name="dsfsd" hidden="1">{"Total",#N/A,FALSE,"Six Fields";"PDP",#N/A,FALSE,"Six Fields";"PNP",#N/A,FALSE,"Six Fields";"PUD",#N/A,FALSE,"Six Fields";"Prob",#N/A,FALSE,"Six Fields"}</definedName>
    <definedName name="dv" localSheetId="16" hidden="1">{"'PRODUCTIONCOST SHEET'!$B$3:$G$48"}</definedName>
    <definedName name="dv" hidden="1">{"'PRODUCTIONCOST SHEET'!$B$3:$G$48"}</definedName>
    <definedName name="e" localSheetId="16" hidden="1">{"'Jan - March 2000'!$A$5:$J$46"}</definedName>
    <definedName name="e" hidden="1">{"'Jan - March 2000'!$A$5:$J$46"}</definedName>
    <definedName name="e_C" localSheetId="16" hidden="1">{"'Jan - March 2000'!$A$5:$J$46"}</definedName>
    <definedName name="e_C" hidden="1">{"'Jan - March 2000'!$A$5:$J$46"}</definedName>
    <definedName name="edeeeeeeeeeeeeeedeeeeeeeeeeeeeeeeeeeee" hidden="1">#REF!</definedName>
    <definedName name="EDITH" localSheetId="16" hidden="1">{#N/A,#N/A,FALSE,"Ventes V.P. V.U.";#N/A,#N/A,FALSE,"Les Concurences";#N/A,#N/A,FALSE,"DACIA"}</definedName>
    <definedName name="EDITH" hidden="1">{#N/A,#N/A,FALSE,"Ventes V.P. V.U.";#N/A,#N/A,FALSE,"Les Concurences";#N/A,#N/A,FALSE,"DACIA"}</definedName>
    <definedName name="EE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e" localSheetId="16" hidden="1">{"'Jan - March 2000'!$A$5:$J$46"}</definedName>
    <definedName name="eee" hidden="1">{"'Jan - March 2000'!$A$5:$J$46"}</definedName>
    <definedName name="eeeeeeeeeeeeeeeeeeee" localSheetId="16" hidden="1">{#N/A,#N/A,FALSE,"Aging Summary";#N/A,#N/A,FALSE,"Ratio Analysis";#N/A,#N/A,FALSE,"Test 120 Day Accts";#N/A,#N/A,FALSE,"Tickmarks"}</definedName>
    <definedName name="eeeeeeeeeeeeeeeeeeee" hidden="1">{#N/A,#N/A,FALSE,"Aging Summary";#N/A,#N/A,FALSE,"Ratio Analysis";#N/A,#N/A,FALSE,"Test 120 Day Accts";#N/A,#N/A,FALSE,"Tickmarks"}</definedName>
    <definedName name="EEPE" localSheetId="16" hidden="1">{"'Summary'!$A$1:$J$46"}</definedName>
    <definedName name="EEPE" hidden="1">{"'Summary'!$A$1:$J$46"}</definedName>
    <definedName name="EEQ" localSheetId="16" hidden="1">{"'Summary'!$A$1:$J$46"}</definedName>
    <definedName name="EEQ" hidden="1">{"'Summary'!$A$1:$J$46"}</definedName>
    <definedName name="EF" localSheetId="16" hidden="1">{#N/A,#N/A,FALSE,"Ventes V.P. V.U.";#N/A,#N/A,FALSE,"Les Concurences";#N/A,#N/A,FALSE,"DACIA"}</definedName>
    <definedName name="EF" hidden="1">{#N/A,#N/A,FALSE,"Ventes V.P. V.U.";#N/A,#N/A,FALSE,"Les Concurences";#N/A,#N/A,FALSE,"DACIA"}</definedName>
    <definedName name="efdf" localSheetId="16" hidden="1">{#N/A,#N/A,FALSE,"Forex"}</definedName>
    <definedName name="efdf" hidden="1">{#N/A,#N/A,FALSE,"Forex"}</definedName>
    <definedName name="efsdafasd" localSheetId="16" hidden="1">{#N/A,#N/A,FALSE,"Completion of MBudget"}</definedName>
    <definedName name="efsdafasd" hidden="1">{#N/A,#N/A,FALSE,"Completion of MBudget"}</definedName>
    <definedName name="el" localSheetId="16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l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MILIA" localSheetId="16" hidden="1">{#N/A,#N/A,FALSE,"Completion of MBudget"}</definedName>
    <definedName name="EMILIA" hidden="1">{#N/A,#N/A,FALSE,"Completion of MBudget"}</definedName>
    <definedName name="eörTjkerfgtwüertüädgkrg" localSheetId="16" hidden="1">{"Meas",#N/A,FALSE,"Tot Europe"}</definedName>
    <definedName name="eörTjkerfgtwüertüädgkrg" hidden="1">{"Meas",#N/A,FALSE,"Tot Europe"}</definedName>
    <definedName name="EPMWorkbookOptions_1" hidden="1">"dQEAAB|LCAAAAAAABADtvQdgHEmWJSYvbcp7f0r1StfgdKEIgGATJNiQQBDswYjN5pLsHWlHIymrKoHKZVZlXWYWQMztnbz33nvvvffee||997o7nU4n99//P1xmZAFs9s5K2smeIYCqyB8/fnwfPyIe/x7vFmV6mddNUS0/|2h3vPNRmi|n1axYXnz20bo939799KPf4|g3Th5/t6rfTqrq7Zerlpo2Kb23bB69a4rPPpq37erR3btXV1fjq3v"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"jqr64u7ezs3v39/7i|evpPF9k28WyabPlNP/IvjW7|a2PqNc0ffwqP6/zZv7l8stVvjw6z8omf3w3/JDbnZR5Vj/N2uzL5evsMj9q6zU17H7KTc1QXtZVm0/bfGbA9r8I21/N0rvy0Vnzk1ldZJMy/yKvLxyE3udEOQtWSXf0/wDlesyudQEAAA=="</definedName>
    <definedName name="ere" localSheetId="16" hidden="1">{"orixcsc",#N/A,FALSE,"ORIX CSC";"orixcsc2",#N/A,FALSE,"ORIX CSC"}</definedName>
    <definedName name="ere" hidden="1">{"orixcsc",#N/A,FALSE,"ORIX CSC";"orixcsc2",#N/A,FALSE,"ORIX CSC"}</definedName>
    <definedName name="erere" localSheetId="16" hidden="1">{#N/A,#N/A,FALSE,"Ratio"}</definedName>
    <definedName name="erere" hidden="1">{#N/A,#N/A,FALSE,"Ratio"}</definedName>
    <definedName name="erre" localSheetId="16" hidden="1">{"weichwaren",#N/A,FALSE,"Liste 1";"hartwaren",#N/A,FALSE,"Liste 1";"food",#N/A,FALSE,"Liste 1";"fleisch",#N/A,FALSE,"Liste 1"}</definedName>
    <definedName name="erre" hidden="1">{"weichwaren",#N/A,FALSE,"Liste 1";"hartwaren",#N/A,FALSE,"Liste 1";"food",#N/A,FALSE,"Liste 1";"fleisch",#N/A,FALSE,"Liste 1"}</definedName>
    <definedName name="erwhqwrh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ssais" localSheetId="16" hidden="1">{#N/A,#N/A,FALSE,"F_Plan";#N/A,#N/A,FALSE,"Parameter"}</definedName>
    <definedName name="essais" hidden="1">{#N/A,#N/A,FALSE,"F_Plan";#N/A,#N/A,FALSE,"Parameter"}</definedName>
    <definedName name="EU" localSheetId="16" hidden="1">{"'PRODUCTIONCOST SHEET'!$B$3:$G$48"}</definedName>
    <definedName name="EU" hidden="1">{"'PRODUCTIONCOST SHEET'!$B$3:$G$48"}</definedName>
    <definedName name="Euro" localSheetId="16" hidden="1">{#N/A,#N/A,FALSE,"Ventes V.P. V.U.";#N/A,#N/A,FALSE,"Les Concurences";#N/A,#N/A,FALSE,"DACIA"}</definedName>
    <definedName name="Euro" hidden="1">{#N/A,#N/A,FALSE,"Ventes V.P. V.U.";#N/A,#N/A,FALSE,"Les Concurences";#N/A,#N/A,FALSE,"DACIA"}</definedName>
    <definedName name="ev.Calculation" hidden="1">2</definedName>
    <definedName name="ev.Initialized" hidden="1">FALSE</definedName>
    <definedName name="EV__CVPARAMS__" hidden="1">"Control Panel!$B$1:$C$18;"</definedName>
    <definedName name="EV__EVCOM_OPTIONS__" hidden="1">8</definedName>
    <definedName name="EV__EXPOPTIONS__" hidden="1">1</definedName>
    <definedName name="EV__LASTREFTIME__" hidden="1">40332.4440393519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63</definedName>
    <definedName name="EV__WBVERSION__" hidden="1">0</definedName>
    <definedName name="EV__WSINFO__" hidden="1">"bpc12345"</definedName>
    <definedName name="EW" localSheetId="16" hidden="1">{"'Summary'!$A$1:$J$46"}</definedName>
    <definedName name="EW" hidden="1">{"'Summary'!$A$1:$J$46"}</definedName>
    <definedName name="ewf" hidden="1">#REF!</definedName>
    <definedName name="ewlFEdf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lFEdf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rwer" localSheetId="16" hidden="1">{#N/A,#N/A,FALSE,"ORIX CSC"}</definedName>
    <definedName name="ewrwer" hidden="1">{#N/A,#N/A,FALSE,"ORIX CSC"}</definedName>
    <definedName name="ews" localSheetId="16" hidden="1">{"'Summary'!$A$1:$J$46"}</definedName>
    <definedName name="ews" hidden="1">{"'Summary'!$A$1:$J$46"}</definedName>
    <definedName name="ExactAddinConnection" hidden="1">"100"</definedName>
    <definedName name="ExactAddinConnection.100" hidden="1">"PROLOANT330;100;laviniarece;1"</definedName>
    <definedName name="ExactAddinReports" hidden="1">1</definedName>
    <definedName name="exp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enses2015" hidden="1">#REF!</definedName>
    <definedName name="f" localSheetId="16" hidden="1">{"'PRODUCTIONCOST SHEET'!$B$3:$G$48"}</definedName>
    <definedName name="f" hidden="1">{"'PRODUCTIONCOST SHEET'!$B$3:$G$48"}</definedName>
    <definedName name="fa" localSheetId="16" hidden="1">{#N/A,#N/A,FALSE,"Virgin Flightdeck"}</definedName>
    <definedName name="fa" hidden="1">{#N/A,#N/A,FALSE,"Virgin Flightdeck"}</definedName>
    <definedName name="fabricatie" localSheetId="16" hidden="1">{#N/A,#N/A,FALSE,"Ventes V.P. V.U.";#N/A,#N/A,FALSE,"Les Concurences";#N/A,#N/A,FALSE,"DACIA"}</definedName>
    <definedName name="fabricatie" hidden="1">{#N/A,#N/A,FALSE,"Ventes V.P. V.U.";#N/A,#N/A,FALSE,"Les Concurences";#N/A,#N/A,FALSE,"DACIA"}</definedName>
    <definedName name="Facilities" localSheetId="16" hidden="1">{"'Sheet1'!$A$1:$AI$34","'Sheet1'!$A$1:$AI$31","'Sheet1'!$B$2:$AM$25"}</definedName>
    <definedName name="Facilities" hidden="1">{"'Sheet1'!$A$1:$AI$34","'Sheet1'!$A$1:$AI$31","'Sheet1'!$B$2:$AM$25"}</definedName>
    <definedName name="FAcopy" localSheetId="16" hidden="1">{"FSC Cons",#N/A,FALSE,"FSC Cons";"Cisco",#N/A,FALSE,"Cisco";#N/A,#N/A,FALSE,"FY97 YTD"}</definedName>
    <definedName name="FAcopy" hidden="1">{"FSC Cons",#N/A,FALSE,"FSC Cons";"Cisco",#N/A,FALSE,"Cisco";#N/A,#N/A,FALSE,"FY97 YTD"}</definedName>
    <definedName name="fafs" hidden="1">#REF!</definedName>
    <definedName name="fagasdfgadfga" localSheetId="16" hidden="1">{#N/A,#N/A,FALSE,"Completion of MBudget"}</definedName>
    <definedName name="fagasdfgadfga" hidden="1">{#N/A,#N/A,FALSE,"Completion of MBudget"}</definedName>
    <definedName name="fara_promo" localSheetId="16" hidden="1">{"'Jan - March 2000'!$A$5:$J$46"}</definedName>
    <definedName name="fara_promo" hidden="1">{"'Jan - March 2000'!$A$5:$J$46"}</definedName>
    <definedName name="fcknknfe" localSheetId="16" hidden="1">{#N/A,#N/A,FALSE,"FinPl"}</definedName>
    <definedName name="fcknknfe" hidden="1">{#N/A,#N/A,FALSE,"FinPl"}</definedName>
    <definedName name="FCode" hidden="1">#REF!</definedName>
    <definedName name="fdaalfa" localSheetId="16" hidden="1">#REF!,#REF!</definedName>
    <definedName name="fdaalfa" hidden="1">#REF!,#REF!</definedName>
    <definedName name="fdafa" localSheetId="16" hidden="1">#REF!</definedName>
    <definedName name="fdafa" hidden="1">#REF!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fd" localSheetId="16" hidden="1">{#N/A,#N/A,FALSE,"DeprTabl Rom"}</definedName>
    <definedName name="fdfd" hidden="1">{#N/A,#N/A,FALSE,"DeprTabl Rom"}</definedName>
    <definedName name="fdfdf" localSheetId="16" hidden="1">{#N/A,#N/A,FALSE,"P&amp;L";#N/A,#N/A,FALSE,"BS";#N/A,#N/A,FALSE,"CF"}</definedName>
    <definedName name="fdfdf" hidden="1">{#N/A,#N/A,FALSE,"P&amp;L";#N/A,#N/A,FALSE,"BS";#N/A,#N/A,FALSE,"CF"}</definedName>
    <definedName name="fdgsdfbvgdsbv" localSheetId="16" hidden="1">{#N/A,#N/A,FALSE,"Completion of MBudget"}</definedName>
    <definedName name="fdgsdfbvgdsbv" hidden="1">{#N/A,#N/A,FALSE,"Completion of MBudget"}</definedName>
    <definedName name="FDS" localSheetId="16" hidden="1">{#N/A,#N/A,FALSE,"$ ACS";#N/A,#N/A,FALSE,"$ P&amp;L";#N/A,#N/A,FALSE,"$ BS";#N/A,#N/A,FALSE,"$ CF"}</definedName>
    <definedName name="FDS" hidden="1">{#N/A,#N/A,FALSE,"$ ACS";#N/A,#N/A,FALSE,"$ P&amp;L";#N/A,#N/A,FALSE,"$ BS";#N/A,#N/A,FALSE,"$ CF"}</definedName>
    <definedName name="fdsd" localSheetId="16" hidden="1">{"AS",#N/A,FALSE,"Dec_BS";"LIAB",#N/A,FALSE,"Dec_BS"}</definedName>
    <definedName name="fdsd" hidden="1">{"AS",#N/A,FALSE,"Dec_BS";"LIAB",#N/A,FALSE,"Dec_BS"}</definedName>
    <definedName name="fdsd1" localSheetId="16" hidden="1">{"AS",#N/A,FALSE,"Dec_BS";"LIAB",#N/A,FALSE,"Dec_BS"}</definedName>
    <definedName name="fdsd1" hidden="1">{"AS",#N/A,FALSE,"Dec_BS";"LIAB",#N/A,FALSE,"Dec_BS"}</definedName>
    <definedName name="fe" hidden="1">#REF!</definedName>
    <definedName name="febr" localSheetId="16" hidden="1">{#N/A,#N/A,FALSE,"Ventes V.P. V.U.";#N/A,#N/A,FALSE,"Les Concurences";#N/A,#N/A,FALSE,"DACIA"}</definedName>
    <definedName name="febr" hidden="1">{#N/A,#N/A,FALSE,"Ventes V.P. V.U.";#N/A,#N/A,FALSE,"Les Concurences";#N/A,#N/A,FALSE,"DACIA"}</definedName>
    <definedName name="feineer" localSheetId="16" hidden="1">{"fleisch",#N/A,FALSE,"WG HK";"food",#N/A,FALSE,"WG HK";"hartwaren",#N/A,FALSE,"WG HK";"weichwaren",#N/A,FALSE,"WG HK"}</definedName>
    <definedName name="feineer" hidden="1">{"fleisch",#N/A,FALSE,"WG HK";"food",#N/A,FALSE,"WG HK";"hartwaren",#N/A,FALSE,"WG HK";"weichwaren",#N/A,FALSE,"WG HK"}</definedName>
    <definedName name="fffffffffffffffffffffff" hidden="1">#REF!</definedName>
    <definedName name="ffffffffffffffffffffffffffffffffffff" localSheetId="16" hidden="1">{"TAG1AGMS",#N/A,FALSE,"TAG 1A"}</definedName>
    <definedName name="ffffffffffffffffffffffffffffffffffff" hidden="1">{"TAG1AGMS",#N/A,FALSE,"TAG 1A"}</definedName>
    <definedName name="fgdf" localSheetId="16" hidden="1">{"Exp",#N/A,FALSE,"Aquisitions";"Sal",#N/A,FALSE,"Aquisitions";"Sum",#N/A,FALSE,"Aquisitions"}</definedName>
    <definedName name="fgdf" hidden="1">{"Exp",#N/A,FALSE,"Aquisitions";"Sal",#N/A,FALSE,"Aquisitions";"Sum",#N/A,FALSE,"Aquisitions"}</definedName>
    <definedName name="fgfgfgfgfg" localSheetId="16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fgfgfgfg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kshdfhs" localSheetId="16" hidden="1">{"Red",#N/A,FALSE,"Tot Europe"}</definedName>
    <definedName name="fgkshdfhs" hidden="1">{"Red",#N/A,FALSE,"Tot Europe"}</definedName>
    <definedName name="fgvfcc" localSheetId="16" hidden="1">{#N/A,#N/A,FALSE,"KCost"}</definedName>
    <definedName name="fgvfcc" hidden="1">{#N/A,#N/A,FALSE,"KCost"}</definedName>
    <definedName name="FID" hidden="1">"Tryan"</definedName>
    <definedName name="FILIP" localSheetId="16" hidden="1">{#N/A,#N/A,FALSE,"Ventes V.P. V.U.";#N/A,#N/A,FALSE,"Les Concurences";#N/A,#N/A,FALSE,"DACIA"}</definedName>
    <definedName name="FILIP" hidden="1">{#N/A,#N/A,FALSE,"Ventes V.P. V.U.";#N/A,#N/A,FALSE,"Les Concurences";#N/A,#N/A,FALSE,"DACIA"}</definedName>
    <definedName name="FILMIP" localSheetId="16" hidden="1">{#N/A,#N/A,FALSE,"Ventes V.P. V.U.";#N/A,#N/A,FALSE,"Les Concurences";#N/A,#N/A,FALSE,"DACIA"}</definedName>
    <definedName name="FILMIP" hidden="1">{#N/A,#N/A,FALSE,"Ventes V.P. V.U.";#N/A,#N/A,FALSE,"Les Concurences";#N/A,#N/A,FALSE,"DACIA"}</definedName>
    <definedName name="final" localSheetId="16" hidden="1">{"'Jan - March 2000'!$A$5:$J$46"}</definedName>
    <definedName name="final" hidden="1">{"'Jan - March 2000'!$A$5:$J$46"}</definedName>
    <definedName name="final2" localSheetId="16" hidden="1">{"'Jan - March 2000'!$A$5:$J$46"}</definedName>
    <definedName name="final2" hidden="1">{"'Jan - March 2000'!$A$5:$J$46"}</definedName>
    <definedName name="fkh" localSheetId="16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kh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lorin" localSheetId="16" hidden="1">{#N/A,#N/A,FALSE,"Ventes V.P. V.U.";#N/A,#N/A,FALSE,"Les Concurences";#N/A,#N/A,FALSE,"DACIA"}</definedName>
    <definedName name="florin" hidden="1">{#N/A,#N/A,FALSE,"Ventes V.P. V.U.";#N/A,#N/A,FALSE,"Les Concurences";#N/A,#N/A,FALSE,"DACIA"}</definedName>
    <definedName name="for" localSheetId="16" hidden="1">{"LBO Summary",#N/A,FALSE,"Summary"}</definedName>
    <definedName name="for" hidden="1">{"LBO Summary",#N/A,FALSE,"Summary"}</definedName>
    <definedName name="forecast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ecas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T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X" localSheetId="16" hidden="1">{#N/A,#N/A,FALSE,"Inhalt 1. Fassung";#N/A,#N/A,FALSE,"Ergebnisrechnung";#N/A,#N/A,FALSE,"Bilanz";#N/A,#N/A,FALSE,"Personal"}</definedName>
    <definedName name="FORX" hidden="1">{#N/A,#N/A,FALSE,"Inhalt 1. Fassung";#N/A,#N/A,FALSE,"Ergebnisrechnung";#N/A,#N/A,FALSE,"Bilanz";#N/A,#N/A,FALSE,"Personal"}</definedName>
    <definedName name="FPWD" hidden="1">"pepsico"</definedName>
    <definedName name="fsdgsdfgsdf" localSheetId="16" hidden="1">{#N/A,#N/A,FALSE,"Completion of MBudget"}</definedName>
    <definedName name="fsdgsdfgsdf" hidden="1">{#N/A,#N/A,FALSE,"Completion of MBudget"}</definedName>
    <definedName name="fsdsfafd" localSheetId="16" hidden="1">{"CSheet",#N/A,FALSE,"C";"SmCap",#N/A,FALSE,"VAL1";"GulfCoast",#N/A,FALSE,"VAL1";"nav",#N/A,FALSE,"NAV";"Summary",#N/A,FALSE,"NAV"}</definedName>
    <definedName name="fsdsfafd" hidden="1">{"CSheet",#N/A,FALSE,"C";"SmCap",#N/A,FALSE,"VAL1";"GulfCoast",#N/A,FALSE,"VAL1";"nav",#N/A,FALSE,"NAV";"Summary",#N/A,FALSE,"NAV"}</definedName>
    <definedName name="ftyj" localSheetId="16" hidden="1">{"frvgl_ag",#N/A,FALSE,"FRPRINT";"frvgl_domestic",#N/A,FALSE,"FRPRINT";"frvgl_int_sales",#N/A,FALSE,"FRPRINT"}</definedName>
    <definedName name="ftyj" hidden="1">{"frvgl_ag",#N/A,FALSE,"FRPRINT";"frvgl_domestic",#N/A,FALSE,"FRPRINT";"frvgl_int_sales",#N/A,FALSE,"FRPRINT"}</definedName>
    <definedName name="FX" localSheetId="16" hidden="1">{#N/A,#N/A,FALSE,"Virgin Flightdeck"}</definedName>
    <definedName name="FX" hidden="1">{#N/A,#N/A,FALSE,"Virgin Flightdeck"}</definedName>
    <definedName name="g" localSheetId="16" hidden="1">{"weichwaren",#N/A,FALSE,"Liste 1";"hartwaren",#N/A,FALSE,"Liste 1";"food",#N/A,FALSE,"Liste 1";"fleisch",#N/A,FALSE,"Liste 1"}</definedName>
    <definedName name="g" hidden="1">{"weichwaren",#N/A,FALSE,"Liste 1";"hartwaren",#N/A,FALSE,"Liste 1";"food",#N/A,FALSE,"Liste 1";"fleisch",#N/A,FALSE,"Liste 1"}</definedName>
    <definedName name="gala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INA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LINA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s" hidden="1">#REF!</definedName>
    <definedName name="gefa" localSheetId="16" hidden="1">{"Hw_All",#N/A,FALSE,"Hollywood FF";"HwFF_Tech",#N/A,FALSE,"Hollywood FF";"HwFF_PerMille",#N/A,FALSE,"Hollywood FF";"HwFF_Pricing",#N/A,FALSE,"Hollywood FF"}</definedName>
    <definedName name="gefa" hidden="1">{"Hw_All",#N/A,FALSE,"Hollywood FF";"HwFF_Tech",#N/A,FALSE,"Hollywood FF";"HwFF_PerMille",#N/A,FALSE,"Hollywood FF";"HwFF_Pricing",#N/A,FALSE,"Hollywood FF"}</definedName>
    <definedName name="gehe" localSheetId="16" hidden="1">{"Tages_D",#N/A,FALSE,"Tagesbericht";"Tages_PL",#N/A,FALSE,"Tagesbericht"}</definedName>
    <definedName name="gehe" hidden="1">{"Tages_D",#N/A,FALSE,"Tagesbericht";"Tages_PL",#N/A,FALSE,"Tagesbericht"}</definedName>
    <definedName name="GES_LIST" localSheetId="16" hidden="1">#REF!,#REF!,#REF!,#REF!,#REF!,#REF!,#REF!,#REF!,#REF!,#REF!,#REF!,#REF!,#REF!,#REF!,#REF!,#REF!,#REF!,#REF!,#REF!</definedName>
    <definedName name="GES_LIST" hidden="1">#REF!,#REF!,#REF!,#REF!,#REF!,#REF!,#REF!,#REF!,#REF!,#REF!,#REF!,#REF!,#REF!,#REF!,#REF!,#REF!,#REF!,#REF!,#REF!</definedName>
    <definedName name="gfbvfd" localSheetId="16" hidden="1">{#N/A,#N/A,FALSE,"SAnFRR";#N/A,#N/A,FALSE,"SAnERR"}</definedName>
    <definedName name="gfbvfd" hidden="1">{#N/A,#N/A,FALSE,"SAnFRR";#N/A,#N/A,FALSE,"SAnERR"}</definedName>
    <definedName name="gfzf" localSheetId="16" hidden="1">{#N/A,#N/A,FALSE,"Forex"}</definedName>
    <definedName name="gfzf" hidden="1">{#N/A,#N/A,FALSE,"Forex"}</definedName>
    <definedName name="gg" localSheetId="16" hidden="1">{#N/A,#N/A,FALSE,"Ratio"}</definedName>
    <definedName name="gg" hidden="1">{#N/A,#N/A,FALSE,"Ratio"}</definedName>
    <definedName name="ggg" localSheetId="16" hidden="1">{"fleisch",#N/A,FALSE,"WG HK";"food",#N/A,FALSE,"WG HK";"hartwaren",#N/A,FALSE,"WG HK";"weichwaren",#N/A,FALSE,"WG HK"}</definedName>
    <definedName name="ggg" hidden="1">{"fleisch",#N/A,FALSE,"WG HK";"food",#N/A,FALSE,"WG HK";"hartwaren",#N/A,FALSE,"WG HK";"weichwaren",#N/A,FALSE,"WG HK"}</definedName>
    <definedName name="gggggggggggggggggggggg" localSheetId="16" hidden="1">{"Mktg",#N/A,FALSE,"Ana_BK";"Sal",#N/A,FALSE,"Ana_BK";"Trvl",#N/A,FALSE,"Ana_BK";"Trng",#N/A,FALSE,"Ana_BK";"Prod",#N/A,FALSE,"Ana_BK";"Cons",#N/A,FALSE,"Ana_BK";"Con1",#N/A,FALSE,"Ana_BK"}</definedName>
    <definedName name="gggggggggggggggggggggg" hidden="1">{"Mktg",#N/A,FALSE,"Ana_BK";"Sal",#N/A,FALSE,"Ana_BK";"Trvl",#N/A,FALSE,"Ana_BK";"Trng",#N/A,FALSE,"Ana_BK";"Prod",#N/A,FALSE,"Ana_BK";"Cons",#N/A,FALSE,"Ana_BK";"Con1",#N/A,FALSE,"Ana_BK"}</definedName>
    <definedName name="gggggggggggggggggggggggg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ggggggggggggggggggggggg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h" localSheetId="16" hidden="1">{#N/A,#N/A,FALSE,"Ventes V.P. V.U.";#N/A,#N/A,FALSE,"Les Concurences";#N/A,#N/A,FALSE,"DACIA"}</definedName>
    <definedName name="gh" hidden="1">{#N/A,#N/A,FALSE,"Ventes V.P. V.U.";#N/A,#N/A,FALSE,"Les Concurences";#N/A,#N/A,FALSE,"DACIA"}</definedName>
    <definedName name="ghhg" localSheetId="16" hidden="1">{"'Grafik Kontrol'!$A$1:$J$8"}</definedName>
    <definedName name="ghhg" hidden="1">{"'Grafik Kontrol'!$A$1:$J$8"}</definedName>
    <definedName name="ghhghd" localSheetId="16" hidden="1">{"mgmt forecast",#N/A,FALSE,"Mgmt Forecast";"dcf table",#N/A,FALSE,"Mgmt Forecast";"sensitivity",#N/A,FALSE,"Mgmt Forecast";"table inputs",#N/A,FALSE,"Mgmt Forecast";"calculations",#N/A,FALSE,"Mgmt Forecast"}</definedName>
    <definedName name="ghhghd" hidden="1">{"mgmt forecast",#N/A,FALSE,"Mgmt Forecast";"dcf table",#N/A,FALSE,"Mgmt Forecast";"sensitivity",#N/A,FALSE,"Mgmt Forecast";"table inputs",#N/A,FALSE,"Mgmt Forecast";"calculations",#N/A,FALSE,"Mgmt Forecast"}</definedName>
    <definedName name="ghhhg" localSheetId="16" hidden="1">{#N/A,#N/A,FALSE,"ORIX CSC"}</definedName>
    <definedName name="ghhhg" hidden="1">{#N/A,#N/A,FALSE,"ORIX CSC"}</definedName>
    <definedName name="GHJK" localSheetId="16" hidden="1">#REF!</definedName>
    <definedName name="GHJK" hidden="1">#REF!</definedName>
    <definedName name="gogu" localSheetId="16" hidden="1">{#N/A,#N/A,FALSE,"Ventes V.P. V.U.";#N/A,#N/A,FALSE,"Les Concurences";#N/A,#N/A,FALSE,"DACIA"}</definedName>
    <definedName name="gogu" hidden="1">{#N/A,#N/A,FALSE,"Ventes V.P. V.U.";#N/A,#N/A,FALSE,"Les Concurences";#N/A,#N/A,FALSE,"DACIA"}</definedName>
    <definedName name="GOGU2" localSheetId="16" hidden="1">{#N/A,#N/A,FALSE,"Ventes V.P. V.U.";#N/A,#N/A,FALSE,"Les Concurences";#N/A,#N/A,FALSE,"DACIA"}</definedName>
    <definedName name="GOGU2" hidden="1">{#N/A,#N/A,FALSE,"Ventes V.P. V.U.";#N/A,#N/A,FALSE,"Les Concurences";#N/A,#N/A,FALSE,"DACIA"}</definedName>
    <definedName name="gresit" localSheetId="16" hidden="1">{"MV_CF",#N/A,FALSE,"MV_B_CF";"MV_Cumm",#N/A,FALSE,"MV_B_IS";"MV_BS",#N/A,FALSE,"MV_B_BS"}</definedName>
    <definedName name="gresit" hidden="1">{"MV_CF",#N/A,FALSE,"MV_B_CF";"MV_Cumm",#N/A,FALSE,"MV_B_IS";"MV_BS",#N/A,FALSE,"MV_B_BS"}</definedName>
    <definedName name="GuV_BP" localSheetId="16" hidden="1">{"'Daten'!$A$3:$J$9"}</definedName>
    <definedName name="GuV_BP" hidden="1">{"'Daten'!$A$3:$J$9"}</definedName>
    <definedName name="gykyugyuk" hidden="1">#REF!</definedName>
    <definedName name="h" localSheetId="16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C_e" localSheetId="16" hidden="1">{"'Jan - March 2000'!$A$5:$J$46"}</definedName>
    <definedName name="HC_e" hidden="1">{"'Jan - March 2000'!$A$5:$J$46"}</definedName>
    <definedName name="hgfgdsa" hidden="1">#REF!</definedName>
    <definedName name="hgfgh" localSheetId="16" hidden="1">{#N/A,#N/A,FALSE,"Sammeleingabe"}</definedName>
    <definedName name="hgfgh" hidden="1">{#N/A,#N/A,FALSE,"Sammeleingabe"}</definedName>
    <definedName name="hgrth" localSheetId="16" hidden="1">{"orixcsc",#N/A,FALSE,"ORIX CSC";"orixcsc2",#N/A,FALSE,"ORIX CSC"}</definedName>
    <definedName name="hgrth" hidden="1">{"orixcsc",#N/A,FALSE,"ORIX CSC";"orixcsc2",#N/A,FALSE,"ORIX CSC"}</definedName>
    <definedName name="hh" localSheetId="16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hhh" localSheetId="16" hidden="1">{"Meas",#N/A,FALSE,"Tot Europe"}</definedName>
    <definedName name="hhhhh" hidden="1">{"Meas",#N/A,FALSE,"Tot Europe"}</definedName>
    <definedName name="hhhhhhhhhhhhhhhhh" hidden="1">#REF!</definedName>
    <definedName name="hi" localSheetId="16" hidden="1">{"LBO Summary",#N/A,FALSE,"Summary"}</definedName>
    <definedName name="hi" hidden="1">{"LBO Summary",#N/A,FALSE,"Summary"}</definedName>
    <definedName name="HiddenRows" hidden="1">#REF!</definedName>
    <definedName name="hjhjj" localSheetId="16" hidden="1">{#N/A,#N/A,FALSE,"ORIX CSC"}</definedName>
    <definedName name="hjhjj" hidden="1">{#N/A,#N/A,FALSE,"ORIX CSC"}</definedName>
    <definedName name="hjjjjjjjjjjjjjjjjjjjjj" localSheetId="16" hidden="1">{#N/A,#N/A,FALSE,"Completion of MBudget"}</definedName>
    <definedName name="hjjjjjjjjjjjjjjjjjjjjj" hidden="1">{#N/A,#N/A,FALSE,"Completion of MBudget"}</definedName>
    <definedName name="hkl" localSheetId="16" hidden="1">{"Red",#N/A,FALSE,"Tot Europe"}</definedName>
    <definedName name="hkl" hidden="1">{"Red",#N/A,FALSE,"Tot Europe"}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oja11" localSheetId="16" hidden="1">{#N/A,#N/A,TRUE,"index";#N/A,#N/A,TRUE,"Summary";#N/A,#N/A,TRUE,"Continuing Business";#N/A,#N/A,TRUE,"Disposals";#N/A,#N/A,TRUE,"Acquisitions";#N/A,#N/A,TRUE,"Actual &amp; Plan Reconciliation"}</definedName>
    <definedName name="hoja11" hidden="1">{#N/A,#N/A,TRUE,"index";#N/A,#N/A,TRUE,"Summary";#N/A,#N/A,TRUE,"Continuing Business";#N/A,#N/A,TRUE,"Disposals";#N/A,#N/A,TRUE,"Acquisitions";#N/A,#N/A,TRUE,"Actual &amp; Plan Reconciliation"}</definedName>
    <definedName name="hoja12" localSheetId="16" hidden="1">{#N/A,#N/A,TRUE,"index";#N/A,#N/A,TRUE,"Summary";#N/A,#N/A,TRUE,"Continuing Business";#N/A,#N/A,TRUE,"Disposals";#N/A,#N/A,TRUE,"Acquisitions";#N/A,#N/A,TRUE,"Actual &amp; Plan Reconciliation"}</definedName>
    <definedName name="hoja12" hidden="1">{#N/A,#N/A,TRUE,"index";#N/A,#N/A,TRUE,"Summary";#N/A,#N/A,TRUE,"Continuing Business";#N/A,#N/A,TRUE,"Disposals";#N/A,#N/A,TRUE,"Acquisitions";#N/A,#N/A,TRUE,"Actual &amp; Plan Reconciliation"}</definedName>
    <definedName name="HQ" localSheetId="16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Q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TML_CodePage" hidden="1">1252</definedName>
    <definedName name="HTML_Control" localSheetId="16" hidden="1">{"'August 2000'!$A$1:$J$101"}</definedName>
    <definedName name="HTML_Control" hidden="1">{"'August 2000'!$A$1:$J$101"}</definedName>
    <definedName name="HTML_Control2" localSheetId="16" hidden="1">{"'Private Investments-Debt Like'!$A$5:$D$26"}</definedName>
    <definedName name="HTML_Control2" hidden="1">{"'Private Investments-Debt Like'!$A$5:$D$26"}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PathFileMac" hidden="1">"Macintosh HD:HomePageStuff:New_Home_Page:datafile:ctryprem.html"</definedName>
    <definedName name="HTML_Title" hidden="1">"cf_SEP2000"</definedName>
    <definedName name="html2" localSheetId="16" hidden="1">{"'Jan - March 2000'!$A$5:$J$46"}</definedName>
    <definedName name="html2" hidden="1">{"'Jan - March 2000'!$A$5:$J$46"}</definedName>
    <definedName name="HTML3" localSheetId="16" hidden="1">{"'Jan - March 2000'!$A$5:$J$46"}</definedName>
    <definedName name="HTML3" hidden="1">{"'Jan - March 2000'!$A$5:$J$46"}</definedName>
    <definedName name="HTML4" localSheetId="16" hidden="1">{"'Jan - March 2000'!$A$5:$J$46"}</definedName>
    <definedName name="HTML4" hidden="1">{"'Jan - March 2000'!$A$5:$J$46"}</definedName>
    <definedName name="html5" localSheetId="16" hidden="1">{"'Jan - March 2000'!$A$5:$J$46"}</definedName>
    <definedName name="html5" hidden="1">{"'Jan - March 2000'!$A$5:$J$46"}</definedName>
    <definedName name="html6" localSheetId="16" hidden="1">{"'Jan - March 2000'!$A$5:$J$46"}</definedName>
    <definedName name="html6" hidden="1">{"'Jan - March 2000'!$A$5:$J$46"}</definedName>
    <definedName name="html8" localSheetId="16" hidden="1">{"'Jan - March 2000'!$A$5:$J$46"}</definedName>
    <definedName name="html8" hidden="1">{"'Jan - March 2000'!$A$5:$J$46"}</definedName>
    <definedName name="i" hidden="1">#REF!</definedName>
    <definedName name="IDL.Connector.UDF" hidden="1">0</definedName>
    <definedName name="IDL.Connector.Version" hidden="1">"10.0.0.4"</definedName>
    <definedName name="ii" localSheetId="16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iii" localSheetId="16" hidden="1">{"Tages_D",#N/A,FALSE,"Tagesbericht";"Tages_PL",#N/A,FALSE,"Tagesbericht"}</definedName>
    <definedName name="iiiii" hidden="1">{"Tages_D",#N/A,FALSE,"Tagesbericht";"Tages_PL",#N/A,FALSE,"Tagesbericht"}</definedName>
    <definedName name="Income" localSheetId="16" hidden="1">{#N/A,#N/A,TRUE,"index";#N/A,#N/A,TRUE,"Summary";#N/A,#N/A,TRUE,"Continuing Business";#N/A,#N/A,TRUE,"Disposals";#N/A,#N/A,TRUE,"Acquisitions";#N/A,#N/A,TRUE,"Actual &amp; Plan Reconciliation"}</definedName>
    <definedName name="Income" hidden="1">{#N/A,#N/A,TRUE,"index";#N/A,#N/A,TRUE,"Summary";#N/A,#N/A,TRUE,"Continuing Business";#N/A,#N/A,TRUE,"Disposals";#N/A,#N/A,TRUE,"Acquisitions";#N/A,#N/A,TRUE,"Actual &amp; Plan Reconciliation"}</definedName>
    <definedName name="indicatori" localSheetId="16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dicato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RGR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RGR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vestimenti" localSheetId="16" hidden="1">{"'listino'!$A$1:$D$55"}</definedName>
    <definedName name="investimenti" hidden="1">{"'listino'!$A$1:$D$55"}</definedName>
    <definedName name="investitii" localSheetId="16" hidden="1">{#N/A,#N/A,FALSE,"Ventes V.P. V.U.";#N/A,#N/A,FALSE,"Les Concurences";#N/A,#N/A,FALSE,"DACIA"}</definedName>
    <definedName name="investitii" hidden="1">{#N/A,#N/A,FALSE,"Ventes V.P. V.U.";#N/A,#N/A,FALSE,"Les Concurences";#N/A,#N/A,FALSE,"DACIA"}</definedName>
    <definedName name="invoice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nvoice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ON" localSheetId="16" hidden="1">{#N/A,#N/A,FALSE,"Ventes V.P. V.U.";#N/A,#N/A,FALSE,"Les Concurences";#N/A,#N/A,FALSE,"DACIA"}</definedName>
    <definedName name="ION" hidden="1">{#N/A,#N/A,FALSE,"Ventes V.P. V.U.";#N/A,#N/A,FALSE,"Les Concurences";#N/A,#N/A,FALSE,"DACIA"}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NET_OPER_ASSETS_BR" hidden="1">"c3595"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_FDIC" hidden="1">"c6522"</definedName>
    <definedName name="IQ_CONVERT" hidden="1">"c2536"</definedName>
    <definedName name="IQ_CONVERT_PCT" hidden="1">"c2537"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EST_CIQ" hidden="1">"c4802"</definedName>
    <definedName name="IQ_DISTRIBUTABLE_CASH_HIGH_EST_CIQ" hidden="1">"c4805"</definedName>
    <definedName name="IQ_DISTRIBUTABLE_CASH_LOW_EST_CIQ" hidden="1">"c4806"</definedName>
    <definedName name="IQ_DISTRIBUTABLE_CASH_MEDIAN_EST_CIQ" hidden="1">"c4807"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EST_CIQ" hidden="1">"c4810"</definedName>
    <definedName name="IQ_DISTRIBUTABLE_CASH_SHARE_HIGH_EST_CIQ" hidden="1">"c4813"</definedName>
    <definedName name="IQ_DISTRIBUTABLE_CASH_SHARE_LOW_EST_CIQ" hidden="1">"c4814"</definedName>
    <definedName name="IQ_DISTRIBUTABLE_CASH_SHARE_MEDIAN_EST_CIQ" hidden="1">"c4815"</definedName>
    <definedName name="IQ_DISTRIBUTABLE_CASH_SHARE_NUM_EST_CIQ" hidden="1">"c4816"</definedName>
    <definedName name="IQ_DISTRIBUTABLE_CASH_SHARE_STDDEV_EST_CIQ" hidden="1">"c4817"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COVERAGE_NET_CHARGE_OFFS_FDIC" hidden="1">"c6735"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EST_CIQ" hidden="1">"c4959"</definedName>
    <definedName name="IQ_FFO_ADJ_HIGH_EST_CIQ" hidden="1">"c4962"</definedName>
    <definedName name="IQ_FFO_ADJ_LOW_EST_CIQ" hidden="1">"c4963"</definedName>
    <definedName name="IQ_FFO_ADJ_MEDIAN_EST_CIQ" hidden="1">"c4964"</definedName>
    <definedName name="IQ_FFO_ADJ_NUM_EST_CIQ" hidden="1">"c4965"</definedName>
    <definedName name="IQ_FFO_ADJ_STDDEV_EST_CIQ" hidden="1">"c4966"</definedName>
    <definedName name="IQ_FFO_EST" hidden="1">"c418"</definedName>
    <definedName name="IQ_FFO_EST_CIQ" hidden="1">"c4970"</definedName>
    <definedName name="IQ_FFO_HIGH_EST" hidden="1">"c419"</definedName>
    <definedName name="IQ_FFO_HIGH_EST_CIQ" hidden="1">"c4977"</definedName>
    <definedName name="IQ_FFO_LOW_EST" hidden="1">"c420"</definedName>
    <definedName name="IQ_FFO_LOW_EST_CIQ" hidden="1">"c4978"</definedName>
    <definedName name="IQ_FFO_MEDIAN_EST_CIQ" hidden="1">"c4979"</definedName>
    <definedName name="IQ_FFO_NUM_EST" hidden="1">"c421"</definedName>
    <definedName name="IQ_FFO_NUM_EST_CIQ" hidden="1">"c4980"</definedName>
    <definedName name="IQ_FFO_STDDEV_EST" hidden="1">"c422"</definedName>
    <definedName name="IQ_FFO_STDDEV_EST_CIQ" hidden="1">"c4981"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_TARGET_PRICE" hidden="1">"c1651"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D_GUARANTEED_US_FDIC" hidden="1">"c6404"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"02/16/2012 08:05:42"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_BR" hidden="1">"c5566"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REVISION_DATE_" hidden="1">39146.6660648148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R" hidden="1">"c5517"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sColHidden" hidden="1">FALSE</definedName>
    <definedName name="IsLTMColHidden" hidden="1">FALSE</definedName>
    <definedName name="iza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j" localSheetId="16" hidden="1">{"weichwaren",#N/A,FALSE,"Liste 1";"hartwaren",#N/A,FALSE,"Liste 1";"food",#N/A,FALSE,"Liste 1";"fleisch",#N/A,FALSE,"Liste 1"}</definedName>
    <definedName name="j" hidden="1">{"weichwaren",#N/A,FALSE,"Liste 1";"hartwaren",#N/A,FALSE,"Liste 1";"food",#N/A,FALSE,"Liste 1";"fleisch",#N/A,FALSE,"Liste 1"}</definedName>
    <definedName name="jeine" localSheetId="16" hidden="1">{"Tages_D",#N/A,FALSE,"Tagesbericht";"Tages_PL",#N/A,FALSE,"Tagesbericht"}</definedName>
    <definedName name="jeine" hidden="1">{"Tages_D",#N/A,FALSE,"Tagesbericht";"Tages_PL",#N/A,FALSE,"Tagesbericht"}</definedName>
    <definedName name="jhgjhgjghj" localSheetId="16" hidden="1">{"mgmt forecast",#N/A,FALSE,"Mgmt Forecast";"dcf table",#N/A,FALSE,"Mgmt Forecast";"sensitivity",#N/A,FALSE,"Mgmt Forecast";"table inputs",#N/A,FALSE,"Mgmt Forecast";"calculations",#N/A,FALSE,"Mgmt Forecast"}</definedName>
    <definedName name="jhgjhgjghj" hidden="1">{"mgmt forecast",#N/A,FALSE,"Mgmt Forecast";"dcf table",#N/A,FALSE,"Mgmt Forecast";"sensitivity",#N/A,FALSE,"Mgmt Forecast";"table inputs",#N/A,FALSE,"Mgmt Forecast";"calculations",#N/A,FALSE,"Mgmt Forecast"}</definedName>
    <definedName name="jhj" hidden="1">#REF!</definedName>
    <definedName name="jhjh" localSheetId="16" hidden="1">#REF!</definedName>
    <definedName name="jhjh" hidden="1">#REF!</definedName>
    <definedName name="jhkkjk" localSheetId="16" hidden="1">{"mgmt forecast",#N/A,FALSE,"Mgmt Forecast";"dcf table",#N/A,FALSE,"Mgmt Forecast";"sensitivity",#N/A,FALSE,"Mgmt Forecast";"table inputs",#N/A,FALSE,"Mgmt Forecast";"calculations",#N/A,FALSE,"Mgmt Forecast"}</definedName>
    <definedName name="jhkkjk" hidden="1">{"mgmt forecast",#N/A,FALSE,"Mgmt Forecast";"dcf table",#N/A,FALSE,"Mgmt Forecast";"sensitivity",#N/A,FALSE,"Mgmt Forecast";"table inputs",#N/A,FALSE,"Mgmt Forecast";"calculations",#N/A,FALSE,"Mgmt Forecast"}</definedName>
    <definedName name="jhv" localSheetId="16" hidden="1">#REF!</definedName>
    <definedName name="jhv" hidden="1">#REF!</definedName>
    <definedName name="jj" localSheetId="16" hidden="1">#REF!</definedName>
    <definedName name="jj" hidden="1">#REF!</definedName>
    <definedName name="jjj" localSheetId="16" hidden="1">{"weichwaren",#N/A,FALSE,"Liste 1";"hartwaren",#N/A,FALSE,"Liste 1";"food",#N/A,FALSE,"Liste 1";"fleisch",#N/A,FALSE,"Liste 1"}</definedName>
    <definedName name="jjj" hidden="1">{"weichwaren",#N/A,FALSE,"Liste 1";"hartwaren",#N/A,FALSE,"Liste 1";"food",#N/A,FALSE,"Liste 1";"fleisch",#N/A,FALSE,"Liste 1"}</definedName>
    <definedName name="jjjjj" localSheetId="16" hidden="1">{"fleisch",#N/A,FALSE,"WG HK";"food",#N/A,FALSE,"WG HK";"hartwaren",#N/A,FALSE,"WG HK";"weichwaren",#N/A,FALSE,"WG HK"}</definedName>
    <definedName name="jjjjj" hidden="1">{"fleisch",#N/A,FALSE,"WG HK";"food",#N/A,FALSE,"WG HK";"hartwaren",#N/A,FALSE,"WG HK";"weichwaren",#N/A,FALSE,"WG HK"}</definedName>
    <definedName name="jjjjjj" localSheetId="16" hidden="1">{"Red",#N/A,FALSE,"Tot Europe"}</definedName>
    <definedName name="jjjjjj" hidden="1">{"Red",#N/A,FALSE,"Tot Europe"}</definedName>
    <definedName name="jjjklll" localSheetId="16" hidden="1">{"fleisch",#N/A,FALSE,"WG HK";"food",#N/A,FALSE,"WG HK";"hartwaren",#N/A,FALSE,"WG HK";"weichwaren",#N/A,FALSE,"WG HK"}</definedName>
    <definedName name="jjjklll" hidden="1">{"fleisch",#N/A,FALSE,"WG HK";"food",#N/A,FALSE,"WG HK";"hartwaren",#N/A,FALSE,"WG HK";"weichwaren",#N/A,FALSE,"WG HK"}</definedName>
    <definedName name="JKHUGJFHTDFU" localSheetId="16" hidden="1">{#N/A,#N/A,FALSE,"FinPl"}</definedName>
    <definedName name="JKHUGJFHTDFU" hidden="1">{#N/A,#N/A,FALSE,"FinPl"}</definedName>
    <definedName name="JKLK" localSheetId="16" hidden="1">#REF!</definedName>
    <definedName name="JKLK" hidden="1">#REF!</definedName>
    <definedName name="Jose" localSheetId="16" hidden="1">{"vi1",#N/A,FALSE,"Financial Statements";"vi2",#N/A,FALSE,"Financial Statements";#N/A,#N/A,FALSE,"DCF"}</definedName>
    <definedName name="Jose" hidden="1">{"vi1",#N/A,FALSE,"Financial Statements";"vi2",#N/A,FALSE,"Financial Statements";#N/A,#N/A,FALSE,"DCF"}</definedName>
    <definedName name="k" localSheetId="16" hidden="1">{#N/A,#N/A,TRUE,"Title Page";#N/A,#N/A,TRUE,"New Page 1";#N/A,#N/A,TRUE,"New Page 2a";#N/A,#N/A,TRUE,"New Page 3";#N/A,#N/A,TRUE,"New Page 4"}</definedName>
    <definedName name="k" hidden="1">{#N/A,#N/A,TRUE,"Title Page";#N/A,#N/A,TRUE,"New Page 1";#N/A,#N/A,TRUE,"New Page 2a";#N/A,#N/A,TRUE,"New Page 3";#N/A,#N/A,TRUE,"New Page 4"}</definedName>
    <definedName name="K2__EVCOMOPTS__" hidden="1">10</definedName>
    <definedName name="K2__LASTREFTIME__" hidden="1">37977.8973842593</definedName>
    <definedName name="kfjakfja" localSheetId="16" hidden="1">{"Meas",#N/A,FALSE,"Tot Europe"}</definedName>
    <definedName name="kfjakfja" hidden="1">{"Meas",#N/A,FALSE,"Tot Europe"}</definedName>
    <definedName name="kh" localSheetId="16" hidden="1">{#N/A,#N/A,FALSE,"DI 2 YEAR MASTER SCHEDULE"}</definedName>
    <definedName name="kh" hidden="1">{#N/A,#N/A,FALSE,"DI 2 YEAR MASTER SCHEDULE"}</definedName>
    <definedName name="KIKI" localSheetId="16" hidden="1">{#N/A,#N/A,FALSE,"Valsum";#N/A,#N/A,FALSE,"Value";#N/A,#N/A,FALSE,"Ton strap";#N/A,#N/A,FALSE,"PackVal"}</definedName>
    <definedName name="KIKI" hidden="1">{#N/A,#N/A,FALSE,"Valsum";#N/A,#N/A,FALSE,"Value";#N/A,#N/A,FALSE,"Ton strap";#N/A,#N/A,FALSE,"PackVal"}</definedName>
    <definedName name="kjfggifkjfdlkj" localSheetId="16" hidden="1">{"weichwaren",#N/A,FALSE,"Liste 1";"hartwaren",#N/A,FALSE,"Liste 1";"food",#N/A,FALSE,"Liste 1";"fleisch",#N/A,FALSE,"Liste 1"}</definedName>
    <definedName name="kjfggifkjfdlkj" hidden="1">{"weichwaren",#N/A,FALSE,"Liste 1";"hartwaren",#N/A,FALSE,"Liste 1";"food",#N/A,FALSE,"Liste 1";"fleisch",#N/A,FALSE,"Liste 1"}</definedName>
    <definedName name="kk" localSheetId="16" hidden="1">{"weichwaren",#N/A,FALSE,"Liste 1";"hartwaren",#N/A,FALSE,"Liste 1";"food",#N/A,FALSE,"Liste 1";"fleisch",#N/A,FALSE,"Liste 1"}</definedName>
    <definedName name="kk" hidden="1">{"weichwaren",#N/A,FALSE,"Liste 1";"hartwaren",#N/A,FALSE,"Liste 1";"food",#N/A,FALSE,"Liste 1";"fleisch",#N/A,FALSE,"Liste 1"}</definedName>
    <definedName name="kkk" localSheetId="16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k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kk" localSheetId="16" hidden="1">{"Meas",#N/A,FALSE,"Tot Europe";"Red",#N/A,FALSE,"Tot Europe"}</definedName>
    <definedName name="kkkkkk" hidden="1">{"Meas",#N/A,FALSE,"Tot Europe";"Red",#N/A,FALSE,"Tot Europe"}</definedName>
    <definedName name="kkkkkkkkk" localSheetId="16" hidden="1">{#N/A,#N/A,FALSE,"P&amp;L";#N/A,#N/A,FALSE,"Var_Fixed_cost"}</definedName>
    <definedName name="kkkkkkkkk" hidden="1">{#N/A,#N/A,FALSE,"P&amp;L";#N/A,#N/A,FALSE,"Var_Fixed_cost"}</definedName>
    <definedName name="kkkkkkkkkkkkkkkkk" hidden="1">#REF!</definedName>
    <definedName name="kkkkkkkkkkkkkkkkkkkk" hidden="1">#REF!</definedName>
    <definedName name="kklleinene" localSheetId="16" hidden="1">{"Tages_D",#N/A,FALSE,"Tagesbericht";"Tages_PL",#N/A,FALSE,"Tagesbericht"}</definedName>
    <definedName name="kklleinene" hidden="1">{"Tages_D",#N/A,FALSE,"Tagesbericht";"Tages_PL",#N/A,FALSE,"Tagesbericht"}</definedName>
    <definedName name="klein1" localSheetId="16" hidden="1">{"weichwaren",#N/A,FALSE,"Liste 1";"hartwaren",#N/A,FALSE,"Liste 1";"food",#N/A,FALSE,"Liste 1";"fleisch",#N/A,FALSE,"Liste 1"}</definedName>
    <definedName name="klein1" hidden="1">{"weichwaren",#N/A,FALSE,"Liste 1";"hartwaren",#N/A,FALSE,"Liste 1";"food",#N/A,FALSE,"Liste 1";"fleisch",#N/A,FALSE,"Liste 1"}</definedName>
    <definedName name="kleine" localSheetId="16" hidden="1">{"TAG1AGMS",#N/A,FALSE,"TAG 1A"}</definedName>
    <definedName name="kleine" hidden="1">{"TAG1AGMS",#N/A,FALSE,"TAG 1A"}</definedName>
    <definedName name="knkmmkmkl" localSheetId="16" hidden="1">{"Cumm_TH",#N/A,FALSE,"IS";"BS_TH",#N/A,FALSE,"98_B_BS";"Cumm_TH",#N/A,FALSE,"98_B_CF"}</definedName>
    <definedName name="knkmmkmkl" hidden="1">{"Cumm_TH",#N/A,FALSE,"IS";"BS_TH",#N/A,FALSE,"98_B_BS";"Cumm_TH",#N/A,FALSE,"98_B_CF"}</definedName>
    <definedName name="KTO_BILGUV_1" hidden="1">#REF!,#REF!,#REF!,#REF!,#REF!,#REF!,#REF!,#REF!,#REF!,#REF!,#REF!,#REF!,#REF!,#REF!,#REF!,#REF!,#REF!,#REF!,#REF!,#REF!,#REF!,#REF!,#REF!,#REF!,#REF!,#REF!</definedName>
    <definedName name="KTO_BILGUV_2" hidden="1">#REF!,#REF!,#REF!,#REF!,#REF!,#REF!,#REF!,#REF!,#REF!,#REF!,#REF!,#REF!,#REF!,#REF!,#REF!,#REF!,#REF!,#REF!,#REF!,#REF!,#REF!,#REF!,#REF!,#REF!,#REF!,#REF!,#REF!,#REF!</definedName>
    <definedName name="KTO_BILGUV_3" hidden="1">#REF!,#REF!,#REF!,#REF!,#REF!,#REF!,#REF!,#REF!,#REF!,#REF!,#REF!</definedName>
    <definedName name="KTO_BILGUV_4" hidden="1">#REF!,#REF!,#REF!,#REF!,#REF!,#REF!,#REF!,#REF!,#REF!,#REF!,#REF!,#REF!,#REF!</definedName>
    <definedName name="KTO_H" localSheetId="16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H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S" localSheetId="16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S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Knz2_L" hidden="1">#REF!,#REF!,#REF!,#REF!</definedName>
    <definedName name="l" localSheetId="16" hidden="1">{#N/A,#N/A,TRUE,"Title Page";#N/A,#N/A,TRUE,"Page 1 Middle";#N/A,#N/A,TRUE,"Page 2 Standard";#N/A,#N/A,TRUE,"Page 3 Middle";#N/A,#N/A,TRUE,"Page 4 Standard"}</definedName>
    <definedName name="l" hidden="1">{#N/A,#N/A,TRUE,"Title Page";#N/A,#N/A,TRUE,"Page 1 Middle";#N/A,#N/A,TRUE,"Page 2 Standard";#N/A,#N/A,TRUE,"Page 3 Middle";#N/A,#N/A,TRUE,"Page 4 Standard"}</definedName>
    <definedName name="laal" localSheetId="16" hidden="1">{#N/A,#N/A,FALSE,"94-95";"SAMANDR",#N/A,FALSE,"94-95"}</definedName>
    <definedName name="laal" hidden="1">{#N/A,#N/A,FALSE,"94-95";"SAMANDR",#N/A,FALSE,"94-95"}</definedName>
    <definedName name="Language">#REF!</definedName>
    <definedName name="latrell" localSheetId="16" hidden="1">{#N/A,#N/A,FALSE,"Completion of MBudget"}</definedName>
    <definedName name="latrell" hidden="1">{#N/A,#N/A,FALSE,"Completion of MBudget"}</definedName>
    <definedName name="LDC" localSheetId="16" hidden="1">{"AS",#N/A,FALSE,"Dec_BS";"LIAB",#N/A,FALSE,"Dec_BS"}</definedName>
    <definedName name="LDC" hidden="1">{"AS",#N/A,FALSE,"Dec_BS";"LIAB",#N/A,FALSE,"Dec_BS"}</definedName>
    <definedName name="Legacy_Rij" localSheetId="16" hidden="1">{"SCH1",#N/A,TRUE,"ECONEVAL";"SCH6",#N/A,TRUE,"AR1278";"SCH2",#N/A,TRUE,"ECONEVAL";"SCH7",#N/A,TRUE,"AR1278";"DEP",#N/A,TRUE,"AR1278";"ASSUMPTIONS",#N/A,TRUE,"AR1278"}</definedName>
    <definedName name="Legacy_Rij" hidden="1">{"SCH1",#N/A,TRUE,"ECONEVAL";"SCH6",#N/A,TRUE,"AR1278";"SCH2",#N/A,TRUE,"ECONEVAL";"SCH7",#N/A,TRUE,"AR1278";"DEP",#N/A,TRUE,"AR1278";"ASSUMPTIONS",#N/A,TRUE,"AR1278"}</definedName>
    <definedName name="legfE" localSheetId="16" hidden="1">{"Hw_All",#N/A,FALSE,"Hollywood FF";"HwFF_Tech",#N/A,FALSE,"Hollywood FF";"HwFF_PerMille",#N/A,FALSE,"Hollywood FF";"HwFF_Pricing",#N/A,FALSE,"Hollywood FF"}</definedName>
    <definedName name="legfE" hidden="1">{"Hw_All",#N/A,FALSE,"Hollywood FF";"HwFF_Tech",#N/A,FALSE,"Hollywood FF";"HwFF_PerMille",#N/A,FALSE,"Hollywood FF";"HwFF_Pricing",#N/A,FALSE,"Hollywood FF"}</definedName>
    <definedName name="leien" localSheetId="16" hidden="1">{"fleisch",#N/A,FALSE,"WG HK";"food",#N/A,FALSE,"WG HK";"hartwaren",#N/A,FALSE,"WG HK";"weichwaren",#N/A,FALSE,"WG HK"}</definedName>
    <definedName name="leien" hidden="1">{"fleisch",#N/A,FALSE,"WG HK";"food",#N/A,FALSE,"WG HK";"hartwaren",#N/A,FALSE,"WG HK";"weichwaren",#N/A,FALSE,"WG HK"}</definedName>
    <definedName name="limcount" hidden="1">2</definedName>
    <definedName name="lkfjdsj" localSheetId="16" hidden="1">{"weichwaren",#N/A,FALSE,"Liste 1";"hartwaren",#N/A,FALSE,"Liste 1";"food",#N/A,FALSE,"Liste 1";"fleisch",#N/A,FALSE,"Liste 1"}</definedName>
    <definedName name="lkfjdsj" hidden="1">{"weichwaren",#N/A,FALSE,"Liste 1";"hartwaren",#N/A,FALSE,"Liste 1";"food",#N/A,FALSE,"Liste 1";"fleisch",#N/A,FALSE,"Liste 1"}</definedName>
    <definedName name="LLL" localSheetId="16" hidden="1">{#N/A,#N/A,TRUE,"Sum";#N/A,#N/A,TRUE,"P&amp;L";#N/A,#N/A,TRUE,"B-S";#N/A,#N/A,TRUE,"C-F";#N/A,#N/A,TRUE,"Strap";#N/A,#N/A,TRUE,"SAP"}</definedName>
    <definedName name="LLL" hidden="1">{#N/A,#N/A,TRUE,"Sum";#N/A,#N/A,TRUE,"P&amp;L";#N/A,#N/A,TRUE,"B-S";#N/A,#N/A,TRUE,"C-F";#N/A,#N/A,TRUE,"Strap";#N/A,#N/A,TRUE,"SAP"}</definedName>
    <definedName name="lllll" localSheetId="16" hidden="1">{"Meas",#N/A,FALSE,"Tot Europe"}</definedName>
    <definedName name="lllll" hidden="1">{"Meas",#N/A,FALSE,"Tot Europe"}</definedName>
    <definedName name="lllllllllllllllllll" hidden="1">#REF!</definedName>
    <definedName name="lllllllllllllllllllllllll" hidden="1">#REF!</definedName>
    <definedName name="llllllllllllllllllllllllllllllllllllllll" hidden="1">#REF!</definedName>
    <definedName name="llpppppppppppppppppppppppppppp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lppppppppppppppppppppppppppp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oan" localSheetId="16" hidden="1">{"assumptions",#N/A,FALSE,"Scenario 1";"valuation",#N/A,FALSE,"Scenario 1"}</definedName>
    <definedName name="loan" hidden="1">{"assumptions",#N/A,FALSE,"Scenario 1";"valuation",#N/A,FALSE,"Scenario 1"}</definedName>
    <definedName name="M2_SE" localSheetId="16" hidden="1">{"AS",#N/A,FALSE,"Dec_BS";"LIAB",#N/A,FALSE,"Dec_BS"}</definedName>
    <definedName name="M2_SE" hidden="1">{"AS",#N/A,FALSE,"Dec_BS";"LIAB",#N/A,FALSE,"Dec_BS"}</definedName>
    <definedName name="manu" localSheetId="16" hidden="1">{"'listino'!$A$1:$D$55"}</definedName>
    <definedName name="manu" hidden="1">{"'listino'!$A$1:$D$55"}</definedName>
    <definedName name="mape1" localSheetId="16" hidden="1">{#N/A,#N/A,FALSE,"Inhalt";#N/A,#N/A,FALSE,"Kommentar";#N/A,#N/A,FALSE,"Ergebnisrechnung";#N/A,#N/A,FALSE,"Umsatz";#N/A,#N/A,FALSE,"Bilanz"}</definedName>
    <definedName name="mape1" hidden="1">{#N/A,#N/A,FALSE,"Inhalt";#N/A,#N/A,FALSE,"Kommentar";#N/A,#N/A,FALSE,"Ergebnisrechnung";#N/A,#N/A,FALSE,"Umsatz";#N/A,#N/A,FALSE,"Bilanz"}</definedName>
    <definedName name="mappe1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mappe1" hidden="1">{#N/A,#N/A,FALSE,"Inhalt";#N/A,#N/A,FALSE,"Kommentar";#N/A,#N/A,FALSE,"Ergebnisrechnung";#N/A,#N/A,FALSE,"Bilanz";#N/A,#N/A,FALSE,"Absatz";#N/A,#N/A,FALSE,"Umsatz";#N/A,#N/A,FALSE,"Preise";#N/A,#N/A,FALSE,"Kennzahlen"}</definedName>
    <definedName name="Marcin" localSheetId="16" hidden="1">{"frvgl_ag",#N/A,FALSE,"FRPRINT";"frvgl_domestic",#N/A,FALSE,"FRPRINT";"frvgl_int_sales",#N/A,FALSE,"FRPRINT"}</definedName>
    <definedName name="Marcin" hidden="1">{"frvgl_ag",#N/A,FALSE,"FRPRINT";"frvgl_domestic",#N/A,FALSE,"FRPRINT";"frvgl_int_sales",#N/A,FALSE,"FRPRINT"}</definedName>
    <definedName name="matav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av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rite" localSheetId="16" hidden="1">{#N/A,#N/A,FALSE,"Ventes V.P. V.U.";#N/A,#N/A,FALSE,"Les Concurences";#N/A,#N/A,FALSE,"DACIA"}</definedName>
    <definedName name="matrite" hidden="1">{#N/A,#N/A,FALSE,"Ventes V.P. V.U.";#N/A,#N/A,FALSE,"Les Concurences";#N/A,#N/A,FALSE,"DACIA"}</definedName>
    <definedName name="mbnmn" hidden="1">#REF!</definedName>
    <definedName name="Megoszlás2002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goszlás2002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Warning" hidden="1">1</definedName>
    <definedName name="mm" localSheetId="16" hidden="1">{"weichwaren",#N/A,FALSE,"Liste 1";"hartwaren",#N/A,FALSE,"Liste 1";"food",#N/A,FALSE,"Liste 1";"fleisch",#N/A,FALSE,"Liste 1"}</definedName>
    <definedName name="mm" hidden="1">{"weichwaren",#N/A,FALSE,"Liste 1";"hartwaren",#N/A,FALSE,"Liste 1";"food",#N/A,FALSE,"Liste 1";"fleisch",#N/A,FALSE,"Liste 1"}</definedName>
    <definedName name="mmflmgfldglfg" localSheetId="16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flmgfldglfg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m" localSheetId="16" hidden="1">{"orixcsc",#N/A,FALSE,"ORIX CSC";"orixcsc2",#N/A,FALSE,"ORIX CSC"}</definedName>
    <definedName name="mmm" hidden="1">{"orixcsc",#N/A,FALSE,"ORIX CSC";"orixcsc2",#N/A,FALSE,"ORIX CSC"}</definedName>
    <definedName name="mmmm" localSheetId="16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m" localSheetId="16" hidden="1">{"mgmt forecast",#N/A,FALSE,"Mgmt Forecast";"dcf table",#N/A,FALSE,"Mgmt Forecast";"sensitivity",#N/A,FALSE,"Mgmt Forecast";"table inputs",#N/A,FALSE,"Mgmt Forecast";"calculations",#N/A,FALSE,"Mgmt Forecast"}</definedName>
    <definedName name="mmmmm" hidden="1">{"mgmt forecast",#N/A,FALSE,"Mgmt Forecast";"dcf table",#N/A,FALSE,"Mgmt Forecast";"sensitivity",#N/A,FALSE,"Mgmt Forecast";"table inputs",#N/A,FALSE,"Mgmt Forecast";"calculations",#N/A,FALSE,"Mgmt Forecast"}</definedName>
    <definedName name="mmmmmm" localSheetId="16" hidden="1">{#N/A,#N/A,FALSE,"Contribution Analysis"}</definedName>
    <definedName name="mmmmmm" hidden="1">{#N/A,#N/A,FALSE,"Contribution Analysis"}</definedName>
    <definedName name="mmmmmmmhm" localSheetId="16" hidden="1">{"mgmt forecast",#N/A,FALSE,"Mgmt Forecast";"dcf table",#N/A,FALSE,"Mgmt Forecast";"sensitivity",#N/A,FALSE,"Mgmt Forecast";"table inputs",#N/A,FALSE,"Mgmt Forecast";"calculations",#N/A,FALSE,"Mgmt Forecast"}</definedName>
    <definedName name="mmmmmmmhm" hidden="1">{"mgmt forecast",#N/A,FALSE,"Mgmt Forecast";"dcf table",#N/A,FALSE,"Mgmt Forecast";"sensitivity",#N/A,FALSE,"Mgmt Forecast";"table inputs",#N/A,FALSE,"Mgmt Forecast";"calculations",#N/A,FALSE,"Mgmt Forecast"}</definedName>
    <definedName name="mmmmmmmm" localSheetId="16" hidden="1">{#N/A,#N/A,FALSE,"ORIX CSC"}</definedName>
    <definedName name="mmmmmmmm" hidden="1">{#N/A,#N/A,FALSE,"ORIX CSC"}</definedName>
    <definedName name="n" localSheetId="16" hidden="1">{#N/A,#N/A,FALSE,"Aging Summary";#N/A,#N/A,FALSE,"Ratio Analysis";#N/A,#N/A,FALSE,"Test 120 Day Accts";#N/A,#N/A,FALSE,"Tickmarks"}</definedName>
    <definedName name="n" hidden="1">{#N/A,#N/A,FALSE,"Aging Summary";#N/A,#N/A,FALSE,"Ratio Analysis";#N/A,#N/A,FALSE,"Test 120 Day Accts";#N/A,#N/A,FALSE,"Tickmarks"}</definedName>
    <definedName name="name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me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veeds" localSheetId="16" hidden="1">{"CSheet",#N/A,FALSE,"C";"SmCap",#N/A,FALSE,"VAL1";"GulfCoast",#N/A,FALSE,"VAL1";"nav",#N/A,FALSE,"NAV";"Summary",#N/A,FALSE,"NAV"}</definedName>
    <definedName name="naveeds" hidden="1">{"CSheet",#N/A,FALSE,"C";"SmCap",#N/A,FALSE,"VAL1";"GulfCoast",#N/A,FALSE,"VAL1";"nav",#N/A,FALSE,"NAV";"Summary",#N/A,FALSE,"NAV"}</definedName>
    <definedName name="ncvfghdtr" localSheetId="16" hidden="1">{#N/A,#N/A,FALSE,"Completion of MBudget"}</definedName>
    <definedName name="ncvfghdtr" hidden="1">{#N/A,#N/A,FALSE,"Completion of MBudget"}</definedName>
    <definedName name="neucell" hidden="1">#REF!</definedName>
    <definedName name="neucelltre" hidden="1">#REF!</definedName>
    <definedName name="neucellun" hidden="1">#REF!</definedName>
    <definedName name="neuci" localSheetId="16" hidden="1">{"assumptions",#N/A,FALSE,"Scenario 1";"valuation",#N/A,FALSE,"Scenario 1"}</definedName>
    <definedName name="neuci" hidden="1">{"assumptions",#N/A,FALSE,"Scenario 1";"valuation",#N/A,FALSE,"Scenario 1"}</definedName>
    <definedName name="neudoi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op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neuop" hidden="1">{"Co1statements",#N/A,FALSE,"Cmpy1";"Co2statement",#N/A,FALSE,"Cmpy2";"co1pm",#N/A,FALSE,"Co1PM";"co2PM",#N/A,FALSE,"Co2PM";"value",#N/A,FALSE,"value";"opco",#N/A,FALSE,"NewSparkle";"adjusts",#N/A,FALSE,"Adjustments"}</definedName>
    <definedName name="neupa" localSheetId="16" hidden="1">{"LBO Summary",#N/A,FALSE,"Summary"}</definedName>
    <definedName name="neupa" hidden="1">{"LBO Summary",#N/A,FALSE,"Summary"}</definedName>
    <definedName name="neusa" localSheetId="16" hidden="1">{"LBO Summary",#N/A,FALSE,"Summary"}</definedName>
    <definedName name="neusa" hidden="1">{"LBO Summary",#N/A,FALSE,"Summary"}</definedName>
    <definedName name="neusap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trei" localSheetId="16" hidden="1">{"LBO Summary",#N/A,FALSE,"Summary"}</definedName>
    <definedName name="neutrei" hidden="1">{"LBO Summary",#N/A,FALSE,"Summary"}</definedName>
    <definedName name="new" localSheetId="16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cin" localSheetId="16" hidden="1">{"assumptions",#N/A,FALSE,"Scenario 1";"valuation",#N/A,FALSE,"Scenario 1"}</definedName>
    <definedName name="newcin" hidden="1">{"assumptions",#N/A,FALSE,"Scenario 1";"valuation",#N/A,FALSE,"Scenario 1"}</definedName>
    <definedName name="newdoi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opt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newopt" hidden="1">{"Co1statements",#N/A,FALSE,"Cmpy1";"Co2statement",#N/A,FALSE,"Cmpy2";"co1pm",#N/A,FALSE,"Co1PM";"co2PM",#N/A,FALSE,"Co2PM";"value",#N/A,FALSE,"value";"opco",#N/A,FALSE,"NewSparkle";"adjusts",#N/A,FALSE,"Adjustments"}</definedName>
    <definedName name="newpa" localSheetId="16" hidden="1">{"LBO Summary",#N/A,FALSE,"Summary"}</definedName>
    <definedName name="newpa" hidden="1">{"LBO Summary",#N/A,FALSE,"Summary"}</definedName>
    <definedName name="newsa" localSheetId="16" hidden="1">{"LBO Summary",#N/A,FALSE,"Summary"}</definedName>
    <definedName name="newsa" hidden="1">{"LBO Summary",#N/A,FALSE,"Summary"}</definedName>
    <definedName name="newsap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test2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localSheetId="16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rei" localSheetId="16" hidden="1">{"LBO Summary",#N/A,FALSE,"Summary"}</definedName>
    <definedName name="newtrei" hidden="1">{"LBO Summary",#N/A,FALSE,"Summary"}</definedName>
    <definedName name="nHTML" localSheetId="16" hidden="1">{"'Jan - March 2000'!$A$5:$J$46"}</definedName>
    <definedName name="nHTML" hidden="1">{"'Jan - March 2000'!$A$5:$J$46"}</definedName>
    <definedName name="nn" localSheetId="16" hidden="1">{#N/A,#N/A,FALSE,"PRJCTED QTRLY $'s"}</definedName>
    <definedName name="nn" hidden="1">{#N/A,#N/A,FALSE,"PRJCTED QTRLY $'s"}</definedName>
    <definedName name="nnn" localSheetId="16" hidden="1">{"Vic_FF_All",#N/A,FALSE,"Viceroy";"Vic_FF_Tech",#N/A,FALSE,"Viceroy";"Vic_FF_Pricing",#N/A,FALSE,"Viceroy";"Vic_FF_perMille",#N/A,FALSE,"Viceroy"}</definedName>
    <definedName name="nnn" hidden="1">{"Vic_FF_All",#N/A,FALSE,"Viceroy";"Vic_FF_Tech",#N/A,FALSE,"Viceroy";"Vic_FF_Pricing",#N/A,FALSE,"Viceroy";"Vic_FF_perMille",#N/A,FALSE,"Viceroy"}</definedName>
    <definedName name="NNNN" hidden="1">#REF!</definedName>
    <definedName name="nnnnn" localSheetId="16" hidden="1">{"Meas",#N/A,FALSE,"Tot Europe";"Red",#N/A,FALSE,"Tot Europe"}</definedName>
    <definedName name="nnnnn" hidden="1">{"Meas",#N/A,FALSE,"Tot Europe";"Red",#N/A,FALSE,"Tot Europe"}</definedName>
    <definedName name="No" localSheetId="16" hidden="1">{"frvgl_ag",#N/A,FALSE,"FRPRINT";"frvgl_domestic",#N/A,FALSE,"FRPRINT";"frvgl_int_sales",#N/A,FALSE,"FRPRINT"}</definedName>
    <definedName name="No" hidden="1">{"frvgl_ag",#N/A,FALSE,"FRPRINT";"frvgl_domestic",#N/A,FALSE,"FRPRINT";"frvgl_int_sales",#N/A,FALSE,"FRPRINT"}</definedName>
    <definedName name="nuovo" localSheetId="16" hidden="1">{"'listino'!$A$1:$D$55"}</definedName>
    <definedName name="nuovo" hidden="1">{"'listino'!$A$1:$D$55"}</definedName>
    <definedName name="nx" localSheetId="16" hidden="1">{"'Jan - March 2000'!$A$5:$J$46"}</definedName>
    <definedName name="nx" hidden="1">{"'Jan - March 2000'!$A$5:$J$46"}</definedName>
    <definedName name="o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kokokooooooooooooooooooooo" localSheetId="16" hidden="1">{"AS",#N/A,FALSE,"Dec_BS";"LIAB",#N/A,FALSE,"Dec_BS"}</definedName>
    <definedName name="okokokooooooooooooooooooooo" hidden="1">{"AS",#N/A,FALSE,"Dec_BS";"LIAB",#N/A,FALSE,"Dec_BS"}</definedName>
    <definedName name="OKRE" localSheetId="16" hidden="1">{"frvgl_ag",#N/A,FALSE,"FRPRINT";"frvgl_domestic",#N/A,FALSE,"FRPRINT";"frvgl_int_sales",#N/A,FALSE,"FRPRINT"}</definedName>
    <definedName name="OKRE" hidden="1">{"frvgl_ag",#N/A,FALSE,"FRPRINT";"frvgl_domestic",#N/A,FALSE,"FRPRINT";"frvgl_int_sales",#N/A,FALSE,"FRPRINT"}</definedName>
    <definedName name="oo" localSheetId="16" hidden="1">{"fleisch",#N/A,FALSE,"WG HK";"food",#N/A,FALSE,"WG HK";"hartwaren",#N/A,FALSE,"WG HK";"weichwaren",#N/A,FALSE,"WG HK"}</definedName>
    <definedName name="oo" hidden="1">{"fleisch",#N/A,FALSE,"WG HK";"food",#N/A,FALSE,"WG HK";"hartwaren",#N/A,FALSE,"WG HK";"weichwaren",#N/A,FALSE,"WG HK"}</definedName>
    <definedName name="ooooooo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oooooooo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o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popop" localSheetId="16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opopop2" localSheetId="16" hidden="1">{#N/A,#N/A,TRUE,"index";#N/A,#N/A,TRUE,"Summary";#N/A,#N/A,TRUE,"Continuing Business";#N/A,#N/A,TRUE,"Disposals";#N/A,#N/A,TRUE,"Acquisitions";#N/A,#N/A,TRUE,"Actual &amp; Plan Reconciliation"}</definedName>
    <definedName name="opopop2" hidden="1">{#N/A,#N/A,TRUE,"index";#N/A,#N/A,TRUE,"Summary";#N/A,#N/A,TRUE,"Continuing Business";#N/A,#N/A,TRUE,"Disposals";#N/A,#N/A,TRUE,"Acquisitions";#N/A,#N/A,TRUE,"Actual &amp; Plan Reconciliation"}</definedName>
    <definedName name="OrderTable" hidden="1">#REF!</definedName>
    <definedName name="ParseAJE_AmountColumn" hidden="1">"AJE!$D:$D"</definedName>
    <definedName name="ParseAJE_DescrColumn" hidden="1">"BS!$H:$H"</definedName>
    <definedName name="ParseAJE_DescrColumn2" hidden="1">"PL!$F:$F"</definedName>
    <definedName name="ParseAJE_DestinationSheet" hidden="1">".Parsed AJE"</definedName>
    <definedName name="ParseAJE_IDColumn" hidden="1">"BS!$G:$G"</definedName>
    <definedName name="ParseAJE_IDColumn2" hidden="1">"PL!$E:$E"</definedName>
    <definedName name="ParseAJE_PLCatColumn" hidden="1">"AJE!$E:$E"</definedName>
    <definedName name="ParseAJE_SintColumn" hidden="1">"AJE!$A:$A"</definedName>
    <definedName name="ParseAJE_SpanColumn" hidden="1">"BS!$J:$J"</definedName>
    <definedName name="ParseAJE_SpanColumn2" hidden="1">"PL!$H:$H"</definedName>
    <definedName name="Pass" hidden="1">"ShowMe!"</definedName>
    <definedName name="PDO" localSheetId="16" hidden="1">{"'Summary'!$A$1:$J$46"}</definedName>
    <definedName name="PDO" hidden="1">{"'Summary'!$A$1:$J$46"}</definedName>
    <definedName name="PE" localSheetId="16" hidden="1">{#N/A,#N/A,FALSE,"Ventes V.P. V.U.";#N/A,#N/A,FALSE,"Les Concurences";#N/A,#N/A,FALSE,"DACIA"}</definedName>
    <definedName name="PE" hidden="1">{#N/A,#N/A,FALSE,"Ventes V.P. V.U.";#N/A,#N/A,FALSE,"Les Concurences";#N/A,#N/A,FALSE,"DACIA"}</definedName>
    <definedName name="PERF" localSheetId="16" hidden="1">{#N/A,#N/A,FALSE,"Ventes V.P. V.U.";#N/A,#N/A,FALSE,"Les Concurences";#N/A,#N/A,FALSE,"DACIA"}</definedName>
    <definedName name="PERF" hidden="1">{#N/A,#N/A,FALSE,"Ventes V.P. V.U.";#N/A,#N/A,FALSE,"Les Concurences";#N/A,#N/A,FALSE,"DACIA"}</definedName>
    <definedName name="performanta" localSheetId="16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formant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IOD" localSheetId="16" hidden="1">#REF!</definedName>
    <definedName name="PERIOD" hidden="1">#REF!</definedName>
    <definedName name="pHILIP" localSheetId="16" hidden="1">{"Inter_Business_Direct_Alloc (XNV)",#N/A,FALSE,"XNV";"Inter_Business_Indirect_Alloc (XNV)",#N/A,FALSE,"XNV";"Corporate_Services (XNV)",#N/A,FALSE,"XNV"}</definedName>
    <definedName name="pHILIP" hidden="1">{"Inter_Business_Direct_Alloc (XNV)",#N/A,FALSE,"XNV";"Inter_Business_Indirect_Alloc (XNV)",#N/A,FALSE,"XNV";"Corporate_Services (XNV)",#N/A,FALSE,"XNV"}</definedName>
    <definedName name="pHTML_Control" localSheetId="16" hidden="1">{"'Private Investments-Debt Like'!$A$5:$D$26"}</definedName>
    <definedName name="pHTML_Control" hidden="1">{"'Private Investments-Debt Like'!$A$5:$D$26"}</definedName>
    <definedName name="pohl12" localSheetId="16" hidden="1">{#N/A,#N/A,FALSE,"Inhalt";#N/A,#N/A,FALSE,"Kommentar";#N/A,#N/A,FALSE,"Ergebnisrechnung";#N/A,#N/A,FALSE,"Umsatz";#N/A,#N/A,FALSE,"Bilanz"}</definedName>
    <definedName name="pohl12" hidden="1">{#N/A,#N/A,FALSE,"Inhalt";#N/A,#N/A,FALSE,"Kommentar";#N/A,#N/A,FALSE,"Ergebnisrechnung";#N/A,#N/A,FALSE,"Umsatz";#N/A,#N/A,FALSE,"Bilanz"}</definedName>
    <definedName name="pohl13" localSheetId="16" hidden="1">{#N/A,#N/A,FALSE,"Inhalt";#N/A,#N/A,FALSE,"Kommentar";#N/A,#N/A,FALSE,"Ergebnisrechnung";#N/A,#N/A,FALSE,"Umsatz"}</definedName>
    <definedName name="pohl13" hidden="1">{#N/A,#N/A,FALSE,"Inhalt";#N/A,#N/A,FALSE,"Kommentar";#N/A,#N/A,FALSE,"Ergebnisrechnung";#N/A,#N/A,FALSE,"Umsatz"}</definedName>
    <definedName name="pohl14" localSheetId="16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4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5" localSheetId="16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6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9" localSheetId="16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9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edávky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Pohledávky" hidden="1">{#N/A,#N/A,FALSE,"Inhalt";#N/A,#N/A,FALSE,"Kommentar";#N/A,#N/A,FALSE,"Ergebnisrechnung";#N/A,#N/A,FALSE,"Bilanz";#N/A,#N/A,FALSE,"Absatz";#N/A,#N/A,FALSE,"Umsatz";#N/A,#N/A,FALSE,"Preise";#N/A,#N/A,FALSE,"Kennzahlen"}</definedName>
    <definedName name="pok" localSheetId="16" hidden="1">{#N/A,#N/A,TRUE,"Title Page";#N/A,#N/A,TRUE,"Page 2 Radical";#N/A,#N/A,TRUE,"Page 1 Radical";#N/A,#N/A,TRUE,"Page 1.1 Radical";#N/A,#N/A,TRUE,"Page 3 Radical";#N/A,#N/A,TRUE,"Page 4 Radical"}</definedName>
    <definedName name="pok" hidden="1">{#N/A,#N/A,TRUE,"Title Page";#N/A,#N/A,TRUE,"Page 2 Radical";#N/A,#N/A,TRUE,"Page 1 Radical";#N/A,#N/A,TRUE,"Page 1.1 Radical";#N/A,#N/A,TRUE,"Page 3 Radical";#N/A,#N/A,TRUE,"Page 4 Radical"}</definedName>
    <definedName name="pp" localSheetId="16" hidden="1">{"fleisch",#N/A,FALSE,"WG HK";"food",#N/A,FALSE,"WG HK";"hartwaren",#N/A,FALSE,"WG HK";"weichwaren",#N/A,FALSE,"WG HK"}</definedName>
    <definedName name="pp" hidden="1">{"fleisch",#N/A,FALSE,"WG HK";"food",#N/A,FALSE,"WG HK";"hartwaren",#N/A,FALSE,"WG HK";"weichwaren",#N/A,FALSE,"WG HK"}</definedName>
    <definedName name="pplpl" localSheetId="16" hidden="1">{"Hw_All",#N/A,FALSE,"Hollywood FF";"HwFF_Tech",#N/A,FALSE,"Hollywood FF";"HwFF_PerMille",#N/A,FALSE,"Hollywood FF";"HwFF_Pricing",#N/A,FALSE,"Hollywood FF"}</definedName>
    <definedName name="pplpl" hidden="1">{"Hw_All",#N/A,FALSE,"Hollywood FF";"HwFF_Tech",#N/A,FALSE,"Hollywood FF";"HwFF_PerMille",#N/A,FALSE,"Hollywood FF";"HwFF_Pricing",#N/A,FALSE,"Hollywood FF"}</definedName>
    <definedName name="ppp" localSheetId="16" hidden="1">{"view02",#N/A,TRUE,"02";"view03",#N/A,TRUE,"03"}</definedName>
    <definedName name="ppp" hidden="1">{"view02",#N/A,TRUE,"02";"view03",#N/A,TRUE,"03"}</definedName>
    <definedName name="pppppp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ppppppppp" localSheetId="16" hidden="1">{#N/A,#N/A,FALSE,"$ ACS";#N/A,#N/A,FALSE,"$ P&amp;L";#N/A,#N/A,FALSE,"$ BS";#N/A,#N/A,FALSE,"$ CF"}</definedName>
    <definedName name="ppppppppppppppppppppppp" hidden="1">{#N/A,#N/A,FALSE,"$ ACS";#N/A,#N/A,FALSE,"$ P&amp;L";#N/A,#N/A,FALSE,"$ BS";#N/A,#N/A,FALSE,"$ CF"}</definedName>
    <definedName name="ppppppppppppppppppppppppppp" hidden="1">#REF!</definedName>
    <definedName name="pppppppppppppppppppppppppppp" localSheetId="16" hidden="1">{"Tages_D",#N/A,FALSE,"Tagesbericht";"Tages_PL",#N/A,FALSE,"Tagesbericht"}</definedName>
    <definedName name="pppppppppppppppppppppppppppp" hidden="1">{"Tages_D",#N/A,FALSE,"Tagesbericht";"Tages_PL",#N/A,FALSE,"Tagesbericht"}</definedName>
    <definedName name="praf" localSheetId="16" hidden="1">{#N/A,#N/A,FALSE,"Ventes V.P. V.U.";#N/A,#N/A,FALSE,"Les Concurences";#N/A,#N/A,FALSE,"DACIA"}</definedName>
    <definedName name="praf" hidden="1">{#N/A,#N/A,FALSE,"Ventes V.P. V.U.";#N/A,#N/A,FALSE,"Les Concurences";#N/A,#N/A,FALSE,"DACIA"}</definedName>
    <definedName name="ProdForm" localSheetId="16" hidden="1">#REF!</definedName>
    <definedName name="ProdForm" hidden="1">#REF!</definedName>
    <definedName name="Product" localSheetId="16" hidden="1">#REF!</definedName>
    <definedName name="Product" hidden="1">#REF!</definedName>
    <definedName name="provision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rovision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UB_UserID" hidden="1">"MAYERX"</definedName>
    <definedName name="pwrn.all" localSheetId="16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all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Business._.Lines" localSheetId="16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Business._.Lines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Commission._.Subs." localSheetId="16" hidden="1">{"Quarterly",#N/A,FALSE,"Belgium";"Quarterly",#N/A,FALSE,"France";"Quarterly",#N/A,FALSE,"Germany";"Quarterly",#N/A,FALSE,"Italy";"Quarterly",#N/A,FALSE,"UK"}</definedName>
    <definedName name="pwrn.Commission._.Subs." hidden="1">{"Quarterly",#N/A,FALSE,"Belgium";"Quarterly",#N/A,FALSE,"France";"Quarterly",#N/A,FALSE,"Germany";"Quarterly",#N/A,FALSE,"Italy";"Quarterly",#N/A,FALSE,"UK"}</definedName>
    <definedName name="pwrn.LOB" localSheetId="16" hidden="1">{#N/A,#N/A,FALSE,"Line of Business";#N/A,#N/A,FALSE,"Line of Business YTD";#N/A,#N/A,FALSE,"Line of Business Forecast"}</definedName>
    <definedName name="pwrn.LOB" hidden="1">{#N/A,#N/A,FALSE,"Line of Business";#N/A,#N/A,FALSE,"Line of Business YTD";#N/A,#N/A,FALSE,"Line of Business Forecast"}</definedName>
    <definedName name="pwrn.Pan._.Europe" localSheetId="16" hidden="1">{#N/A,#N/A,FALSE,"Pan Europe Belgium";#N/A,#N/A,FALSE,"Pan Europe France";#N/A,#N/A,FALSE,"Pan Europe Germany";#N/A,#N/A,FALSE,"Pan Europe Italy";#N/A,#N/A,FALSE,"Pan Europe Sweden";#N/A,#N/A,FALSE,"Pan Europe UK"}</definedName>
    <definedName name="pwrn.Pan._.Europe" hidden="1">{#N/A,#N/A,FALSE,"Pan Europe Belgium";#N/A,#N/A,FALSE,"Pan Europe France";#N/A,#N/A,FALSE,"Pan Europe Germany";#N/A,#N/A,FALSE,"Pan Europe Italy";#N/A,#N/A,FALSE,"Pan Europe Sweden";#N/A,#N/A,FALSE,"Pan Europe UK"}</definedName>
    <definedName name="pwrn.Planning." localSheetId="16" hidden="1">{#N/A,#N/A,FALSE,"Default Data";#N/A,#N/A,FALSE,"25% case";#N/A,#N/A,FALSE,"99 Tax Model";#N/A,#N/A,FALSE,"ROY CALCS";#N/A,#N/A,FALSE,"Acquisition Royalty";#N/A,#N/A,FALSE,"Cisco FSC"}</definedName>
    <definedName name="pwrn.Planning." hidden="1">{#N/A,#N/A,FALSE,"Default Data";#N/A,#N/A,FALSE,"25% case";#N/A,#N/A,FALSE,"99 Tax Model";#N/A,#N/A,FALSE,"ROY CALCS";#N/A,#N/A,FALSE,"Acquisition Royalty";#N/A,#N/A,FALSE,"Cisco FSC"}</definedName>
    <definedName name="pwrn.Planning._.PL" localSheetId="16" hidden="1">{#N/A,#N/A,FALSE,"EOC";#N/A,#N/A,FALSE,"Distributor";#N/A,#N/A,FALSE,"Manufacturing";#N/A,#N/A,FALSE,"Service"}</definedName>
    <definedName name="pwrn.Planning._.PL" hidden="1">{#N/A,#N/A,FALSE,"EOC";#N/A,#N/A,FALSE,"Distributor";#N/A,#N/A,FALSE,"Manufacturing";#N/A,#N/A,FALSE,"Service"}</definedName>
    <definedName name="pwrn.Subs" localSheetId="1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Subs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Y" localSheetId="16" hidden="1">{#N/A,#N/A,FALSE,"EOC YTD ACTUAL";#N/A,#N/A,FALSE,"Distributor YTD Actual";#N/A,#N/A,FALSE,"Manufacturing YTD Actual";#N/A,#N/A,FALSE,"Service YTD Actual"}</definedName>
    <definedName name="pwrn.Y" hidden="1">{#N/A,#N/A,FALSE,"EOC YTD ACTUAL";#N/A,#N/A,FALSE,"Distributor YTD Actual";#N/A,#N/A,FALSE,"Manufacturing YTD Actual";#N/A,#N/A,FALSE,"Service YTD Actual"}</definedName>
    <definedName name="pwrn.YTD._.Reporting." localSheetId="16" hidden="1">{#N/A,#N/A,FALSE,"EOC YTD ACTUAL";#N/A,#N/A,FALSE,"Distributor YTD Actual";#N/A,#N/A,FALSE,"Manufacturing YTD Actual";#N/A,#N/A,FALSE,"Service YTD Actual"}</definedName>
    <definedName name="pwrn.YTD._.Reporting." hidden="1">{#N/A,#N/A,FALSE,"EOC YTD ACTUAL";#N/A,#N/A,FALSE,"Distributor YTD Actual";#N/A,#N/A,FALSE,"Manufacturing YTD Actual";#N/A,#N/A,FALSE,"Service YTD Actual"}</definedName>
    <definedName name="q" localSheetId="16" hidden="1">{#N/A,#N/A,FALSE,"Completion of MBudget"}</definedName>
    <definedName name="q" hidden="1">{#N/A,#N/A,FALSE,"Completion of MBudget"}</definedName>
    <definedName name="qdwsdds" hidden="1">#REF!</definedName>
    <definedName name="qer" localSheetId="16" hidden="1">{"mgmt forecast",#N/A,FALSE,"Mgmt Forecast";"dcf table",#N/A,FALSE,"Mgmt Forecast";"sensitivity",#N/A,FALSE,"Mgmt Forecast";"table inputs",#N/A,FALSE,"Mgmt Forecast";"calculations",#N/A,FALSE,"Mgmt Forecast"}</definedName>
    <definedName name="qer" hidden="1">{"mgmt forecast",#N/A,FALSE,"Mgmt Forecast";"dcf table",#N/A,FALSE,"Mgmt Forecast";"sensitivity",#N/A,FALSE,"Mgmt Forecast";"table inputs",#N/A,FALSE,"Mgmt Forecast";"calculations",#N/A,FALSE,"Mgmt Forecast"}</definedName>
    <definedName name="QIYTD" localSheetId="16" hidden="1">{#N/A,#N/A,TRUE,"index";#N/A,#N/A,TRUE,"Summary";#N/A,#N/A,TRUE,"Continuing Business";#N/A,#N/A,TRUE,"Disposals";#N/A,#N/A,TRUE,"Acquisitions";#N/A,#N/A,TRUE,"Actual &amp; Plan Reconciliation"}</definedName>
    <definedName name="QIYTD" hidden="1">{#N/A,#N/A,TRUE,"index";#N/A,#N/A,TRUE,"Summary";#N/A,#N/A,TRUE,"Continuing Business";#N/A,#N/A,TRUE,"Disposals";#N/A,#N/A,TRUE,"Acquisitions";#N/A,#N/A,TRUE,"Actual &amp; Plan Reconciliation"}</definedName>
    <definedName name="QQ" localSheetId="16" hidden="1">{#N/A,#N/A,FALSE,"Aging Summary";#N/A,#N/A,FALSE,"Ratio Analysis";#N/A,#N/A,FALSE,"Test 120 Day Accts";#N/A,#N/A,FALSE,"Tickmarks"}</definedName>
    <definedName name="QQ" hidden="1">{#N/A,#N/A,FALSE,"Aging Summary";#N/A,#N/A,FALSE,"Ratio Analysis";#N/A,#N/A,FALSE,"Test 120 Day Accts";#N/A,#N/A,FALSE,"Tickmarks"}</definedName>
    <definedName name="qqq" localSheetId="16" hidden="1">{"vi1",#N/A,FALSE,"Financial Statements";"vi2",#N/A,FALSE,"Financial Statements";#N/A,#N/A,FALSE,"DCF"}</definedName>
    <definedName name="qqq" hidden="1">{"vi1",#N/A,FALSE,"Financial Statements";"vi2",#N/A,FALSE,"Financial Statements";#N/A,#N/A,FALSE,"DCF"}</definedName>
    <definedName name="qqqq" localSheetId="16" hidden="1">{"AS",#N/A,FALSE,"Dec_BS";"LIAB",#N/A,FALSE,"Dec_BS"}</definedName>
    <definedName name="qqqq" hidden="1">{"AS",#N/A,FALSE,"Dec_BS";"LIAB",#N/A,FALSE,"Dec_BS"}</definedName>
    <definedName name="qqqqqq" localSheetId="16" hidden="1">{"Meas",#N/A,FALSE,"Tot Europe";"Red",#N/A,FALSE,"Tot Europe"}</definedName>
    <definedName name="qqqqqq" hidden="1">{"Meas",#N/A,FALSE,"Tot Europe";"Red",#N/A,FALSE,"Tot Europe"}</definedName>
    <definedName name="qqqqqqqqqqq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Q" localSheetId="16" hidden="1">{#N/A,#N/A,FALSE,"Aging Summary";#N/A,#N/A,FALSE,"Ratio Analysis";#N/A,#N/A,FALSE,"Test 120 Day Accts";#N/A,#N/A,FALSE,"Tickmarks"}</definedName>
    <definedName name="QQQQQQQQQQQQ" hidden="1">{#N/A,#N/A,FALSE,"Aging Summary";#N/A,#N/A,FALSE,"Ratio Analysis";#N/A,#N/A,FALSE,"Test 120 Day Accts";#N/A,#N/A,FALSE,"Tickmarks"}</definedName>
    <definedName name="qqqqqqqqqqqqqqqq" localSheetId="16" hidden="1">{#N/A,#N/A,FALSE,"Aging Summary";#N/A,#N/A,FALSE,"Ratio Analysis";#N/A,#N/A,FALSE,"Test 120 Day Accts";#N/A,#N/A,FALSE,"Tickmarks"}</definedName>
    <definedName name="qqqqqqqqqqqqqqqq" hidden="1">{#N/A,#N/A,FALSE,"Aging Summary";#N/A,#N/A,FALSE,"Ratio Analysis";#N/A,#N/A,FALSE,"Test 120 Day Accts";#N/A,#N/A,FALSE,"Tickmarks"}</definedName>
    <definedName name="qqqqqqqqqqqqqqqqq" localSheetId="16" hidden="1">{#N/A,#N/A,FALSE,"Aging Summary";#N/A,#N/A,FALSE,"Ratio Analysis";#N/A,#N/A,FALSE,"Test 120 Day Accts";#N/A,#N/A,FALSE,"Tickmarks"}</definedName>
    <definedName name="qqqqqqqqqqqqqqqqq" hidden="1">{#N/A,#N/A,FALSE,"Aging Summary";#N/A,#N/A,FALSE,"Ratio Analysis";#N/A,#N/A,FALSE,"Test 120 Day Accts";#N/A,#N/A,FALSE,"Tickmarks"}</definedName>
    <definedName name="qqwe" localSheetId="16" hidden="1">{#N/A,#N/A,FALSE,"Completion of MBudget"}</definedName>
    <definedName name="qqwe" hidden="1">{#N/A,#N/A,FALSE,"Completion of MBudget"}</definedName>
    <definedName name="QUERY1.keep_password" hidden="1">TRUE</definedName>
    <definedName name="QUERY1.query_connection" localSheetId="16" hidden="1">{"DRIVER={SQL Server};SERVER=sqltoma;UID=Kostal;PWD=sqlsql;APP=Microsoft® Query;WSID=KOUBAS;DATABASE=master"}</definedName>
    <definedName name="QUERY1.query_connection" hidden="1">{"DRIVER={SQL Server};SERVER=sqltoma;UID=Kostal;PWD=sqlsql;APP=Microsoft® Query;WSID=KOUBAS;DATABASE=master"}</definedName>
    <definedName name="QUERY1.query_definition" localSheetId="16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definition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options" localSheetId="16" hidden="1">{TRUE;FALSE}</definedName>
    <definedName name="QUERY1.query_options" hidden="1">{TRUE;FALSE}</definedName>
    <definedName name="QUERY1.query_statement" localSheetId="16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statement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user_name" hidden="1">"Kostal"</definedName>
    <definedName name="QVG" localSheetId="16" hidden="1">{#N/A,#N/A,FALSE,"Ventes V.P. V.U.";#N/A,#N/A,FALSE,"Les Concurences";#N/A,#N/A,FALSE,"DACIA"}</definedName>
    <definedName name="QVG" hidden="1">{#N/A,#N/A,FALSE,"Ventes V.P. V.U.";#N/A,#N/A,FALSE,"Les Concurences";#N/A,#N/A,FALSE,"DACIA"}</definedName>
    <definedName name="qwef" localSheetId="16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localSheetId="1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rqew" localSheetId="16" hidden="1">{"mgmt forecast",#N/A,FALSE,"Mgmt Forecast";"dcf table",#N/A,FALSE,"Mgmt Forecast";"sensitivity",#N/A,FALSE,"Mgmt Forecast";"table inputs",#N/A,FALSE,"Mgmt Forecast";"calculations",#N/A,FALSE,"Mgmt Forecast"}</definedName>
    <definedName name="qwerqew" hidden="1">{"mgmt forecast",#N/A,FALSE,"Mgmt Forecast";"dcf table",#N/A,FALSE,"Mgmt Forecast";"sensitivity",#N/A,FALSE,"Mgmt Forecast";"table inputs",#N/A,FALSE,"Mgmt Forecast";"calculations",#N/A,FALSE,"Mgmt Forecast"}</definedName>
    <definedName name="qwerqwerqwe" localSheetId="16" hidden="1">{"orixcsc",#N/A,FALSE,"ORIX CSC";"orixcsc2",#N/A,FALSE,"ORIX CSC"}</definedName>
    <definedName name="qwerqwerqwe" hidden="1">{"orixcsc",#N/A,FALSE,"ORIX CSC";"orixcsc2",#N/A,FALSE,"ORIX CSC"}</definedName>
    <definedName name="qwerw" localSheetId="16" hidden="1">{#N/A,#N/A,FALSE,"Completion of MBudget"}</definedName>
    <definedName name="qwerw" hidden="1">{#N/A,#N/A,FALSE,"Completion of MBudget"}</definedName>
    <definedName name="qwq" localSheetId="16" hidden="1">{#N/A,#N/A,FALSE,"Completion of MBudget"}</definedName>
    <definedName name="qwq" hidden="1">{#N/A,#N/A,FALSE,"Completion of MBudget"}</definedName>
    <definedName name="qwwew" localSheetId="16" hidden="1">{#N/A,#N/A,FALSE,"Completion of MBudget"}</definedName>
    <definedName name="qwwew" hidden="1">{#N/A,#N/A,FALSE,"Completion of MBudget"}</definedName>
    <definedName name="RAARZARFZFRZZRZAZ" localSheetId="16" hidden="1">{#N/A,#N/A,FALSE,"Ventes V.P. V.U.";#N/A,#N/A,FALSE,"Les Concurences";#N/A,#N/A,FALSE,"DACIA"}</definedName>
    <definedName name="RAARZARFZFRZZRZAZ" hidden="1">{#N/A,#N/A,FALSE,"Ventes V.P. V.U.";#N/A,#N/A,FALSE,"Les Concurences";#N/A,#N/A,FALSE,"DACIA"}</definedName>
    <definedName name="RCArea" localSheetId="16" hidden="1">#REF!</definedName>
    <definedName name="RCArea" hidden="1">#REF!</definedName>
    <definedName name="Regression_Out_AT" localSheetId="16" hidden="1">#REF!</definedName>
    <definedName name="Regression_Out_AT" hidden="1">#REF!</definedName>
    <definedName name="rep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lacement" localSheetId="16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1" localSheetId="16" hidden="1">{"Quarterly",#N/A,FALSE,"Belgium";"Quarterly",#N/A,FALSE,"France";"Quarterly",#N/A,FALSE,"Germany";"Quarterly",#N/A,FALSE,"Italy";"Quarterly",#N/A,FALSE,"UK"}</definedName>
    <definedName name="replacement1" hidden="1">{"Quarterly",#N/A,FALSE,"Belgium";"Quarterly",#N/A,FALSE,"France";"Quarterly",#N/A,FALSE,"Germany";"Quarterly",#N/A,FALSE,"Italy";"Quarterly",#N/A,FALSE,"UK"}</definedName>
    <definedName name="replacement2" localSheetId="16" hidden="1">{#N/A,#N/A,FALSE,"Line of Business";#N/A,#N/A,FALSE,"Line of Business YTD";#N/A,#N/A,FALSE,"Line of Business Forecast"}</definedName>
    <definedName name="replacement2" hidden="1">{#N/A,#N/A,FALSE,"Line of Business";#N/A,#N/A,FALSE,"Line of Business YTD";#N/A,#N/A,FALSE,"Line of Business Forecast"}</definedName>
    <definedName name="replacement3" localSheetId="16" hidden="1">{#N/A,#N/A,FALSE,"Pan Europe Belgium";#N/A,#N/A,FALSE,"Pan Europe France";#N/A,#N/A,FALSE,"Pan Europe Germany";#N/A,#N/A,FALSE,"Pan Europe Italy";#N/A,#N/A,FALSE,"Pan Europe Sweden";#N/A,#N/A,FALSE,"Pan Europe UK"}</definedName>
    <definedName name="replacement3" hidden="1">{#N/A,#N/A,FALSE,"Pan Europe Belgium";#N/A,#N/A,FALSE,"Pan Europe France";#N/A,#N/A,FALSE,"Pan Europe Germany";#N/A,#N/A,FALSE,"Pan Europe Italy";#N/A,#N/A,FALSE,"Pan Europe Sweden";#N/A,#N/A,FALSE,"Pan Europe UK"}</definedName>
    <definedName name="replacement4" localSheetId="16" hidden="1">{#N/A,#N/A,FALSE,"Default Data";#N/A,#N/A,FALSE,"25% case";#N/A,#N/A,FALSE,"99 Tax Model";#N/A,#N/A,FALSE,"ROY CALCS";#N/A,#N/A,FALSE,"Acquisition Royalty";#N/A,#N/A,FALSE,"Cisco FSC"}</definedName>
    <definedName name="replacement4" hidden="1">{#N/A,#N/A,FALSE,"Default Data";#N/A,#N/A,FALSE,"25% case";#N/A,#N/A,FALSE,"99 Tax Model";#N/A,#N/A,FALSE,"ROY CALCS";#N/A,#N/A,FALSE,"Acquisition Royalty";#N/A,#N/A,FALSE,"Cisco FSC"}</definedName>
    <definedName name="replacement5" localSheetId="16" hidden="1">{#N/A,#N/A,FALSE,"EOC";#N/A,#N/A,FALSE,"Distributor";#N/A,#N/A,FALSE,"Manufacturing";#N/A,#N/A,FALSE,"Service"}</definedName>
    <definedName name="replacement5" hidden="1">{#N/A,#N/A,FALSE,"EOC";#N/A,#N/A,FALSE,"Distributor";#N/A,#N/A,FALSE,"Manufacturing";#N/A,#N/A,FALSE,"Service"}</definedName>
    <definedName name="replacement6" localSheetId="1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8" localSheetId="16" hidden="1">{#N/A,#N/A,FALSE,"EOC";#N/A,#N/A,FALSE,"Distributor";#N/A,#N/A,FALSE,"Manufacturing";#N/A,#N/A,FALSE,"Service"}</definedName>
    <definedName name="replacement8" hidden="1">{#N/A,#N/A,FALSE,"EOC";#N/A,#N/A,FALSE,"Distributor";#N/A,#N/A,FALSE,"Manufacturing";#N/A,#N/A,FALSE,"Service"}</definedName>
    <definedName name="replacement9" localSheetId="16" hidden="1">{#N/A,#N/A,FALSE,"EOC YTD ACTUAL";#N/A,#N/A,FALSE,"Distributor YTD Actual";#N/A,#N/A,FALSE,"Manufacturing YTD Actual";#N/A,#N/A,FALSE,"Service YTD Actual"}</definedName>
    <definedName name="replacement9" hidden="1">{#N/A,#N/A,FALSE,"EOC YTD ACTUAL";#N/A,#N/A,FALSE,"Distributor YTD Actual";#N/A,#N/A,FALSE,"Manufacturing YTD Actual";#N/A,#N/A,FALSE,"Service YTD Actual"}</definedName>
    <definedName name="rere" localSheetId="16" hidden="1">{#N/A,#N/A,FALSE,"ORIX CSC"}</definedName>
    <definedName name="rere" hidden="1">{#N/A,#N/A,FALSE,"ORIX CSC"}</definedName>
    <definedName name="rerere" localSheetId="16" hidden="1">{"mgmt forecast",#N/A,FALSE,"Mgmt Forecast";"dcf table",#N/A,FALSE,"Mgmt Forecast";"sensitivity",#N/A,FALSE,"Mgmt Forecast";"table inputs",#N/A,FALSE,"Mgmt Forecast";"calculations",#N/A,FALSE,"Mgmt Forecast"}</definedName>
    <definedName name="rerere" hidden="1">{"mgmt forecast",#N/A,FALSE,"Mgmt Forecast";"dcf table",#N/A,FALSE,"Mgmt Forecast";"sensitivity",#N/A,FALSE,"Mgmt Forecast";"table inputs",#N/A,FALSE,"Mgmt Forecast";"calculations",#N/A,FALSE,"Mgmt Forecast"}</definedName>
    <definedName name="retea" localSheetId="16" hidden="1">{"'Jan - March 2000'!$A$5:$J$46"}</definedName>
    <definedName name="retea" hidden="1">{"'Jan - March 2000'!$A$5:$J$46"}</definedName>
    <definedName name="retpoueirt" localSheetId="16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etpoueirt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éunion" localSheetId="16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éunion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ob" localSheetId="16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b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ck2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localSheetId="16" hidden="1">{"LBO Summary",#N/A,FALSE,"Summary"}</definedName>
    <definedName name="Rockwell" hidden="1">{"LBO Summary",#N/A,FALSE,"Summary"}</definedName>
    <definedName name="rp_fnl1" localSheetId="16" hidden="1">{"AS",#N/A,FALSE,"Dec_BS_Fnl";"LIAB",#N/A,FALSE,"Dec_BS_Fnl"}</definedName>
    <definedName name="rp_fnl1" hidden="1">{"AS",#N/A,FALSE,"Dec_BS_Fnl";"LIAB",#N/A,FALSE,"Dec_BS_Fnl"}</definedName>
    <definedName name="rr" localSheetId="16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ehe" localSheetId="16" hidden="1">{"Tages_D",#N/A,FALSE,"Tagesbericht";"Tages_PL",#N/A,FALSE,"Tagesbericht"}</definedName>
    <definedName name="rrehe" hidden="1">{"Tages_D",#N/A,FALSE,"Tagesbericht";"Tages_PL",#N/A,FALSE,"Tagesbericht"}</definedName>
    <definedName name="rrr" localSheetId="16" hidden="1">{"Tages_D",#N/A,FALSE,"Tagesbericht";"Tages_PL",#N/A,FALSE,"Tagesbericht"}</definedName>
    <definedName name="rrr" hidden="1">{"Tages_D",#N/A,FALSE,"Tagesbericht";"Tages_PL",#N/A,FALSE,"Tagesbericht"}</definedName>
    <definedName name="rrrrr" localSheetId="16" hidden="1">{"Meas",#N/A,FALSE,"Tot Europe"}</definedName>
    <definedName name="rrrrr" hidden="1">{"Meas",#N/A,FALSE,"Tot Europe"}</definedName>
    <definedName name="rte" localSheetId="16" hidden="1">{#N/A,#N/A,FALSE,"Ventes V.P. V.U.";#N/A,#N/A,FALSE,"Les Concurences";#N/A,#N/A,FALSE,"DACIA"}</definedName>
    <definedName name="rte" hidden="1">{#N/A,#N/A,FALSE,"Ventes V.P. V.U.";#N/A,#N/A,FALSE,"Les Concurences";#N/A,#N/A,FALSE,"DACIA"}</definedName>
    <definedName name="rtrr" localSheetId="16" hidden="1">{"Tages_D",#N/A,FALSE,"Tagesbericht";"Tages_PL",#N/A,FALSE,"Tagesbericht"}</definedName>
    <definedName name="rtrr" hidden="1">{"Tages_D",#N/A,FALSE,"Tagesbericht";"Tages_PL",#N/A,FALSE,"Tagesbericht"}</definedName>
    <definedName name="RUS_ИтогоКонПериода" hidden="1">#REF!</definedName>
    <definedName name="RUS_ИтогоНачПериода" hidden="1">#REF!</definedName>
    <definedName name="RUS_СКАмортизация" hidden="1">#REF!</definedName>
    <definedName name="RUS_СКБУОстатСтоимостьСоц" hidden="1">#REF!</definedName>
    <definedName name="RUS_СКДобАктивы" hidden="1">#REF!</definedName>
    <definedName name="RUS_СКИстощение" hidden="1">#REF!</definedName>
    <definedName name="RUS_СККапвложения" hidden="1">#REF!</definedName>
    <definedName name="RUS_СКОС100" hidden="1">#REF!</definedName>
    <definedName name="RUS_СКОС101" hidden="1">#REF!</definedName>
    <definedName name="RUS_СКОС102" hidden="1">#REF!</definedName>
    <definedName name="RUS_СКОС103" hidden="1">#REF!</definedName>
    <definedName name="RUS_СКОС104" hidden="1">#REF!</definedName>
    <definedName name="RUS_СКОС105" hidden="1">#REF!</definedName>
    <definedName name="RUS_СКОС106" hidden="1">#REF!</definedName>
    <definedName name="RUS_СКОС107" hidden="1">#REF!</definedName>
    <definedName name="RUS_СКОС114" hidden="1">#REF!</definedName>
    <definedName name="RUS_СНАмортизация" hidden="1">#REF!</definedName>
    <definedName name="RUS_СНБУОстатСтоимостьСоц" hidden="1">#REF!</definedName>
    <definedName name="RUS_СНДобАктивы" hidden="1">#REF!</definedName>
    <definedName name="RUS_СНИстощение" hidden="1">#REF!</definedName>
    <definedName name="RUS_СНКапвложения" hidden="1">#REF!</definedName>
    <definedName name="RUS_СНОС100" hidden="1">#REF!</definedName>
    <definedName name="RUS_СНОС101" hidden="1">#REF!</definedName>
    <definedName name="RUS_СНОС102" hidden="1">#REF!</definedName>
    <definedName name="RUS_СНОС103" hidden="1">#REF!</definedName>
    <definedName name="RUS_СНОС104" hidden="1">#REF!</definedName>
    <definedName name="RUS_СНОС105" hidden="1">#REF!</definedName>
    <definedName name="RUS_СНОС106" hidden="1">#REF!</definedName>
    <definedName name="RUS_СНОС107" hidden="1">#REF!</definedName>
    <definedName name="RUS_СНОС114" hidden="1">#REF!</definedName>
    <definedName name="Rwvu.CapersView." hidden="1">#REF!</definedName>
    <definedName name="Rwvu.Japan_Capers_Ed_Pub." hidden="1">#REF!</definedName>
    <definedName name="Rwvu.KJP_CC." hidden="1">#REF!</definedName>
    <definedName name="Rx.R_June05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x.R_June0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s" localSheetId="16" hidden="1">{"Meas",#N/A,FALSE,"Tot Europe"}</definedName>
    <definedName name="s" hidden="1">{"Meas",#N/A,FALSE,"Tot Europe"}</definedName>
    <definedName name="sadf" localSheetId="16" hidden="1">{"mgmt forecast",#N/A,FALSE,"Mgmt Forecast";"dcf table",#N/A,FALSE,"Mgmt Forecast";"sensitivity",#N/A,FALSE,"Mgmt Forecast";"table inputs",#N/A,FALSE,"Mgmt Forecast";"calculations",#N/A,FALSE,"Mgmt Forecast"}</definedName>
    <definedName name="sadf" hidden="1">{"mgmt forecast",#N/A,FALSE,"Mgmt Forecast";"dcf table",#N/A,FALSE,"Mgmt Forecast";"sensitivity",#N/A,FALSE,"Mgmt Forecast";"table inputs",#N/A,FALSE,"Mgmt Forecast";"calculations",#N/A,FALSE,"Mgmt Forecast"}</definedName>
    <definedName name="sadfasf" localSheetId="16" hidden="1">{#N/A,#N/A,FALSE,"Virgin Flightdeck"}</definedName>
    <definedName name="sadfasf" hidden="1">{#N/A,#N/A,FALSE,"Virgin Flightdeck"}</definedName>
    <definedName name="sadfasfasdf" localSheetId="16" hidden="1">{#N/A,#N/A,FALSE,"Completion of MBudget"}</definedName>
    <definedName name="sadfasfasdf" hidden="1">{#N/A,#N/A,FALSE,"Completion of MBudget"}</definedName>
    <definedName name="sadfasfds" localSheetId="16" hidden="1">{#N/A,#N/A,FALSE,"Virgin Flightdeck"}</definedName>
    <definedName name="sadfasfds" hidden="1">{#N/A,#N/A,FALSE,"Virgin Flightdeck"}</definedName>
    <definedName name="saf" hidden="1">13</definedName>
    <definedName name="safddf" localSheetId="16" hidden="1">{#N/A,#N/A,FALSE,"Virgin Flightdeck"}</definedName>
    <definedName name="safddf" hidden="1">{#N/A,#N/A,FALSE,"Virgin Flightdeck"}</definedName>
    <definedName name="SAPBEXdnldView" hidden="1">"41ZCB7K915QWCDEUWFRLMYG46"</definedName>
    <definedName name="SAPBEXhrIndnt" hidden="1">1</definedName>
    <definedName name="SAPBEXrevision" hidden="1">1</definedName>
    <definedName name="SAPBEXsysID" hidden="1">"BWP"</definedName>
    <definedName name="SAPBEXwbID" hidden="1">"154DMMVHE2PTPLBYMH1HJW1IL"</definedName>
    <definedName name="SAPFuncF4Help" localSheetId="16" hidden="1">Main.SAPF4Help()</definedName>
    <definedName name="SAPFuncF4Help" hidden="1">Main.SAPF4Help()</definedName>
    <definedName name="SAPsysID" hidden="1">"708C5W7SBKP804JT78WJ0JNKI"</definedName>
    <definedName name="SAPwbID" hidden="1">"ARS"</definedName>
    <definedName name="sasda" localSheetId="16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asda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chedule" localSheetId="16" hidden="1">{#N/A,#N/A,FALSE,"94-95";"SAMANDR",#N/A,FALSE,"94-95"}</definedName>
    <definedName name="Schedule" hidden="1">{#N/A,#N/A,FALSE,"94-95";"SAMANDR",#N/A,FALSE,"94-95"}</definedName>
    <definedName name="sd" hidden="1">"AS2DocumentBrowse"</definedName>
    <definedName name="sdas" localSheetId="16" hidden="1">{"Total",#N/A,FALSE,"Six Fields";"PDP",#N/A,FALSE,"Six Fields";"PNP",#N/A,FALSE,"Six Fields";"PUD",#N/A,FALSE,"Six Fields";"Prob",#N/A,FALSE,"Six Fields"}</definedName>
    <definedName name="sdas" hidden="1">{"Total",#N/A,FALSE,"Six Fields";"PDP",#N/A,FALSE,"Six Fields";"PNP",#N/A,FALSE,"Six Fields";"PUD",#N/A,FALSE,"Six Fields";"Prob",#N/A,FALSE,"Six Fields"}</definedName>
    <definedName name="sdasd" localSheetId="16" hidden="1">{"Vic_Lg_All",#N/A,FALSE,"Viceroy Lights";"Vic_Lg_Tech",#N/A,FALSE,"Viceroy Lights";"Vic_Lg_Pricing",#N/A,FALSE,"Viceroy Lights";"Vic_Lg_PerMille",#N/A,FALSE,"Viceroy Lights"}</definedName>
    <definedName name="sdasd" hidden="1">{"Vic_Lg_All",#N/A,FALSE,"Viceroy Lights";"Vic_Lg_Tech",#N/A,FALSE,"Viceroy Lights";"Vic_Lg_Pricing",#N/A,FALSE,"Viceroy Lights";"Vic_Lg_PerMille",#N/A,FALSE,"Viceroy Lights"}</definedName>
    <definedName name="SDCFG" hidden="1">#REF!</definedName>
    <definedName name="sdf" localSheetId="16" hidden="1">{#N/A,#N/A,FALSE,"ORIX CSC"}</definedName>
    <definedName name="sdf" hidden="1">{#N/A,#N/A,FALSE,"ORIX CSC"}</definedName>
    <definedName name="sdfasfda" localSheetId="16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asfda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d" localSheetId="16" hidden="1">{"'Summary'!$A$1:$J$46"}</definedName>
    <definedName name="sdfd" hidden="1">{"'Summary'!$A$1:$J$46"}</definedName>
    <definedName name="sdfgdsfkgsdmkf" localSheetId="16" hidden="1">{#N/A,#N/A,FALSE,"Completion of MBudget"}</definedName>
    <definedName name="sdfgdsfkgsdmkf" hidden="1">{#N/A,#N/A,FALSE,"Completion of MBudget"}</definedName>
    <definedName name="sdfgsdfbsdf" localSheetId="16" hidden="1">{#N/A,#N/A,FALSE,"Completion of MBudget"}</definedName>
    <definedName name="sdfgsdfbsdf" hidden="1">{#N/A,#N/A,FALSE,"Completion of MBudget"}</definedName>
    <definedName name="SDFGSDGHDFG" localSheetId="16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GSDGHDFG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h" localSheetId="16" hidden="1">{#N/A,#N/A,FALSE,"Ventes V.P. V.U.";#N/A,#N/A,FALSE,"Les Concurences";#N/A,#N/A,FALSE,"DACIA"}</definedName>
    <definedName name="sdfh" hidden="1">{#N/A,#N/A,FALSE,"Ventes V.P. V.U.";#N/A,#N/A,FALSE,"Les Concurences";#N/A,#N/A,FALSE,"DACIA"}</definedName>
    <definedName name="sdfsdf" localSheetId="16" hidden="1">{"mgmt forecast",#N/A,FALSE,"Mgmt Forecast";"dcf table",#N/A,FALSE,"Mgmt Forecast";"sensitivity",#N/A,FALSE,"Mgmt Forecast";"table inputs",#N/A,FALSE,"Mgmt Forecast";"calculations",#N/A,FALSE,"Mgmt Forecast"}</definedName>
    <definedName name="sdfsdf" hidden="1">{"mgmt forecast",#N/A,FALSE,"Mgmt Forecast";"dcf table",#N/A,FALSE,"Mgmt Forecast";"sensitivity",#N/A,FALSE,"Mgmt Forecast";"table inputs",#N/A,FALSE,"Mgmt Forecast";"calculations",#N/A,FALSE,"Mgmt Forecast"}</definedName>
    <definedName name="sdfsdfsdgf" localSheetId="16" hidden="1">{#N/A,#N/A,FALSE,"Completion of MBudget"}</definedName>
    <definedName name="sdfsdfsdgf" hidden="1">{#N/A,#N/A,FALSE,"Completion of MBudget"}</definedName>
    <definedName name="Seg_LBO_Summ" localSheetId="16" hidden="1">{"LBO Summary",#N/A,FALSE,"Summary"}</definedName>
    <definedName name="Seg_LBO_Summ" hidden="1">{"LBO Summary",#N/A,FALSE,"Summary"}</definedName>
    <definedName name="sencount" hidden="1">1</definedName>
    <definedName name="September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September" hidden="1">{#N/A,#N/A,FALSE,"Inhalt";#N/A,#N/A,FALSE,"Kommentar";#N/A,#N/A,FALSE,"Ergebnisrechnung";#N/A,#N/A,FALSE,"Bilanz";#N/A,#N/A,FALSE,"Absatz";#N/A,#N/A,FALSE,"Umsatz";#N/A,#N/A,FALSE,"Preise";#N/A,#N/A,FALSE,"Kennzahlen"}</definedName>
    <definedName name="sesit1" localSheetId="16" hidden="1">{#N/A,#N/A,FALSE,"Inhalt";#N/A,#N/A,FALSE,"Kommentar";#N/A,#N/A,FALSE,"Ergebnisrechnung";#N/A,#N/A,FALSE,"Umsatz"}</definedName>
    <definedName name="sesit1" hidden="1">{#N/A,#N/A,FALSE,"Inhalt";#N/A,#N/A,FALSE,"Kommentar";#N/A,#N/A,FALSE,"Ergebnisrechnung";#N/A,#N/A,FALSE,"Umsatz"}</definedName>
    <definedName name="sf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d" localSheetId="16" hidden="1">{"Red",#N/A,FALSE,"Tot Europe"}</definedName>
    <definedName name="sfd" hidden="1">{"Red",#N/A,FALSE,"Tot Europe"}</definedName>
    <definedName name="sff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HEET1" hidden="1">#REF!</definedName>
    <definedName name="shit" localSheetId="16" hidden="1">{#N/A,#N/A,FALSE,"Aging Summary";#N/A,#N/A,FALSE,"Ratio Analysis";#N/A,#N/A,FALSE,"Test 120 Day Accts";#N/A,#N/A,FALSE,"Tickmarks"}</definedName>
    <definedName name="shit" hidden="1">{#N/A,#N/A,FALSE,"Aging Summary";#N/A,#N/A,FALSE,"Ratio Analysis";#N/A,#N/A,FALSE,"Test 120 Day Accts";#N/A,#N/A,FALSE,"Tickmarks"}</definedName>
    <definedName name="shit1" localSheetId="16" hidden="1">{#N/A,#N/A,FALSE,"Aging Summary";#N/A,#N/A,FALSE,"Ratio Analysis";#N/A,#N/A,FALSE,"Test 120 Day Accts";#N/A,#N/A,FALSE,"Tickmarks"}</definedName>
    <definedName name="shit1" hidden="1">{#N/A,#N/A,FALSE,"Aging Summary";#N/A,#N/A,FALSE,"Ratio Analysis";#N/A,#N/A,FALSE,"Test 120 Day Accts";#N/A,#N/A,FALSE,"Tickmarks"}</definedName>
    <definedName name="shitt" localSheetId="16" hidden="1">{#N/A,#N/A,FALSE,"Aging Summary";#N/A,#N/A,FALSE,"Ratio Analysis";#N/A,#N/A,FALSE,"Test 120 Day Accts";#N/A,#N/A,FALSE,"Tickmarks"}</definedName>
    <definedName name="shitt" hidden="1">{#N/A,#N/A,FALSE,"Aging Summary";#N/A,#N/A,FALSE,"Ratio Analysis";#N/A,#N/A,FALSE,"Test 120 Day Accts";#N/A,#N/A,FALSE,"Tickmarks"}</definedName>
    <definedName name="SHS" hidden="1">#REF!</definedName>
    <definedName name="skdj" localSheetId="16" hidden="1">{"Meas",#N/A,FALSE,"Tot Europe"}</definedName>
    <definedName name="skdj" hidden="1">{"Meas",#N/A,FALSE,"Tot Europe"}</definedName>
    <definedName name="SMAS" localSheetId="16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AS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nfna" localSheetId="16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mnfna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olver_adj" hidden="1">#REF!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hs1" localSheetId="16" hidden="1">#REF!</definedName>
    <definedName name="solver_lhs1" hidden="1">#REF!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pt" localSheetId="16" hidden="1">#REF!</definedName>
    <definedName name="solver_opt" hidden="1">#REF!</definedName>
    <definedName name="solver_pre" hidden="1">0.000001</definedName>
    <definedName name="solver_rel1" hidden="1">1</definedName>
    <definedName name="solver_rhs1" hidden="1">0.15</definedName>
    <definedName name="solver_scl" hidden="1">2</definedName>
    <definedName name="solver_sho" hidden="1">2</definedName>
    <definedName name="solver_tim" hidden="1">100</definedName>
    <definedName name="solver_tmp" hidden="1">#REF!</definedName>
    <definedName name="solver_tol" hidden="1">0.05</definedName>
    <definedName name="solver_typ" hidden="1">1</definedName>
    <definedName name="solver_val" hidden="1">0</definedName>
    <definedName name="spackle" localSheetId="16" hidden="1">{"'Jan - March 2000'!$A$5:$J$46"}</definedName>
    <definedName name="spackle" hidden="1">{"'Jan - March 2000'!$A$5:$J$46"}</definedName>
    <definedName name="SpecialPrice" hidden="1">#REF!</definedName>
    <definedName name="Split_by_Division_FooterType" hidden="1">"INTERNAL"</definedName>
    <definedName name="SQ" localSheetId="16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DQ" localSheetId="16" hidden="1">{#N/A,#N/A,FALSE,"Ventes V.P. V.U.";#N/A,#N/A,FALSE,"Les Concurences";#N/A,#N/A,FALSE,"DACIA"}</definedName>
    <definedName name="SQDQ" hidden="1">{#N/A,#N/A,FALSE,"Ventes V.P. V.U.";#N/A,#N/A,FALSE,"Les Concurences";#N/A,#N/A,FALSE,"DACIA"}</definedName>
    <definedName name="SQFDQS" localSheetId="16" hidden="1">{#N/A,#N/A,FALSE,"Ventes V.P. V.U.";#N/A,#N/A,FALSE,"Les Concurences";#N/A,#N/A,FALSE,"DACIA"}</definedName>
    <definedName name="SQFDQS" hidden="1">{#N/A,#N/A,FALSE,"Ventes V.P. V.U.";#N/A,#N/A,FALSE,"Les Concurences";#N/A,#N/A,FALSE,"DACIA"}</definedName>
    <definedName name="ss" localSheetId="16" hidden="1">{"weichwaren",#N/A,FALSE,"Liste 1";"hartwaren",#N/A,FALSE,"Liste 1";"food",#N/A,FALSE,"Liste 1";"fleisch",#N/A,FALSE,"Liste 1"}</definedName>
    <definedName name="ss" hidden="1">{"weichwaren",#N/A,FALSE,"Liste 1";"hartwaren",#N/A,FALSE,"Liste 1";"food",#N/A,FALSE,"Liste 1";"fleisch",#N/A,FALSE,"Liste 1"}</definedName>
    <definedName name="ssddd" localSheetId="16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ddd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s" localSheetId="16" hidden="1">{#N/A,#N/A,TRUE,"index";#N/A,#N/A,TRUE,"Summary";#N/A,#N/A,TRUE,"Continuing Business";#N/A,#N/A,TRUE,"Disposals";#N/A,#N/A,TRUE,"Acquisitions";#N/A,#N/A,TRUE,"Actual &amp; Plan Reconciliation"}</definedName>
    <definedName name="sss" hidden="1">{#N/A,#N/A,TRUE,"index";#N/A,#N/A,TRUE,"Summary";#N/A,#N/A,TRUE,"Continuing Business";#N/A,#N/A,TRUE,"Disposals";#N/A,#N/A,TRUE,"Acquisitions";#N/A,#N/A,TRUE,"Actual &amp; Plan Reconciliation"}</definedName>
    <definedName name="ssss" localSheetId="16" hidden="1">{"fleisch",#N/A,FALSE,"WG HK";"food",#N/A,FALSE,"WG HK";"hartwaren",#N/A,FALSE,"WG HK";"weichwaren",#N/A,FALSE,"WG HK"}</definedName>
    <definedName name="ssss" hidden="1">{"fleisch",#N/A,FALSE,"WG HK";"food",#N/A,FALSE,"WG HK";"hartwaren",#N/A,FALSE,"WG HK";"weichwaren",#N/A,FALSE,"WG HK"}</definedName>
    <definedName name="sssssss" localSheetId="16" hidden="1">{"fleisch",#N/A,FALSE,"WG HK";"food",#N/A,FALSE,"WG HK";"hartwaren",#N/A,FALSE,"WG HK";"weichwaren",#N/A,FALSE,"WG HK"}</definedName>
    <definedName name="sssssss" hidden="1">{"fleisch",#N/A,FALSE,"WG HK";"food",#N/A,FALSE,"WG HK";"hartwaren",#N/A,FALSE,"WG HK";"weichwaren",#N/A,FALSE,"WG HK"}</definedName>
    <definedName name="ssssssss" localSheetId="16" hidden="1">{"weichwaren",#N/A,FALSE,"Liste 1";"hartwaren",#N/A,FALSE,"Liste 1";"food",#N/A,FALSE,"Liste 1";"fleisch",#N/A,FALSE,"Liste 1"}</definedName>
    <definedName name="ssssssss" hidden="1">{"weichwaren",#N/A,FALSE,"Liste 1";"hartwaren",#N/A,FALSE,"Liste 1";"food",#N/A,FALSE,"Liste 1";"fleisch",#N/A,FALSE,"Liste 1"}</definedName>
    <definedName name="SUMAR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AR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maryeng" localSheetId="16" hidden="1">{"Meas",#N/A,FALSE,"Tot Europe"}</definedName>
    <definedName name="Summaryeng" hidden="1">{"Meas",#N/A,FALSE,"Tot Europe"}</definedName>
    <definedName name="sup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rpluses_GAAPNGWПрочиеВыбытиеСоциальные" hidden="1">#REF!</definedName>
    <definedName name="Swvu.CapersView." hidden="1">#REF!</definedName>
    <definedName name="Swvu.Japan_Capers_Ed_Pub." localSheetId="16" hidden="1">#REF!</definedName>
    <definedName name="Swvu.Japan_Capers_Ed_Pub." hidden="1">#REF!</definedName>
    <definedName name="Swvu.KJP_CC." hidden="1">#REF!</definedName>
    <definedName name="Swvu.vi1." hidden="1">#REF!</definedName>
    <definedName name="sx" localSheetId="16" hidden="1">{"'Jan - March 2000'!$A$5:$J$46"}</definedName>
    <definedName name="sx" hidden="1">{"'Jan - March 2000'!$A$5:$J$46"}</definedName>
    <definedName name="szfs" localSheetId="16" hidden="1">{"fleisch",#N/A,FALSE,"WG HK";"food",#N/A,FALSE,"WG HK";"hartwaren",#N/A,FALSE,"WG HK";"weichwaren",#N/A,FALSE,"WG HK"}</definedName>
    <definedName name="szfs" hidden="1">{"fleisch",#N/A,FALSE,"WG HK";"food",#N/A,FALSE,"WG HK";"hartwaren",#N/A,FALSE,"WG HK";"weichwaren",#N/A,FALSE,"WG HK"}</definedName>
    <definedName name="t" localSheetId="16" hidden="1">{#N/A,#N/A,FALSE,"Oil-Based Mud"}</definedName>
    <definedName name="t" hidden="1">{#N/A,#N/A,FALSE,"Oil-Based Mud"}</definedName>
    <definedName name="TAG_1A_Grudziądz" localSheetId="16" hidden="1">{"fleisch",#N/A,FALSE,"WG HK";"food",#N/A,FALSE,"WG HK";"hartwaren",#N/A,FALSE,"WG HK";"weichwaren",#N/A,FALSE,"WG HK"}</definedName>
    <definedName name="TAG_1A_Grudziądz" hidden="1">{"fleisch",#N/A,FALSE,"WG HK";"food",#N/A,FALSE,"WG HK";"hartwaren",#N/A,FALSE,"WG HK";"weichwaren",#N/A,FALSE,"WG HK"}</definedName>
    <definedName name="TAG_1A_SZCZECIN" localSheetId="16" hidden="1">{"weichwaren",#N/A,FALSE,"Liste 1";"hartwaren",#N/A,FALSE,"Liste 1";"food",#N/A,FALSE,"Liste 1";"fleisch",#N/A,FALSE,"Liste 1"}</definedName>
    <definedName name="TAG_1A_SZCZECIN" hidden="1">{"weichwaren",#N/A,FALSE,"Liste 1";"hartwaren",#N/A,FALSE,"Liste 1";"food",#N/A,FALSE,"Liste 1";"fleisch",#N/A,FALSE,"Liste 1"}</definedName>
    <definedName name="TandL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ndL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rget" localSheetId="16" hidden="1">{"'listino'!$A$1:$D$55"}</definedName>
    <definedName name="Target" hidden="1">{"'listino'!$A$1:$D$55"}</definedName>
    <definedName name="Tax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x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bl_ProdInfo" hidden="1">#REF!</definedName>
    <definedName name="temp" localSheetId="16" hidden="1">{#N/A,#N/A,FALSE,"Oil-Based Mud"}</definedName>
    <definedName name="temp" hidden="1">{#N/A,#N/A,FALSE,"Oil-Based Mud"}</definedName>
    <definedName name="test" localSheetId="16" hidden="1">{#N/A,#N/A,FALSE,"Aging Summary";#N/A,#N/A,FALSE,"Ratio Analysis";#N/A,#N/A,FALSE,"Test 120 Day Accts";#N/A,#N/A,FALSE,"Tickmarks"}</definedName>
    <definedName name="test" hidden="1">{#N/A,#N/A,FALSE,"Aging Summary";#N/A,#N/A,FALSE,"Ratio Analysis";#N/A,#N/A,FALSE,"Test 120 Day Accts";#N/A,#N/A,FALSE,"Tickmarks"}</definedName>
    <definedName name="test2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3" localSheetId="16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4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4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5" localSheetId="16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ing" localSheetId="16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ing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s" localSheetId="16" hidden="1">{#N/A,#N/A,FALSE,"F_Plan";#N/A,#N/A,FALSE,"Parameter"}</definedName>
    <definedName name="tests" hidden="1">{#N/A,#N/A,FALSE,"F_Plan";#N/A,#N/A,FALSE,"Parameter"}</definedName>
    <definedName name="TextRefCopyRangeCount" hidden="1">2</definedName>
    <definedName name="therese" localSheetId="16" hidden="1">{"'Sheet1'!$A$1:$AI$34","'Sheet1'!$A$1:$AI$31","'Sheet1'!$B$2:$AM$25"}</definedName>
    <definedName name="therese" hidden="1">{"'Sheet1'!$A$1:$AI$34","'Sheet1'!$A$1:$AI$31","'Sheet1'!$B$2:$AM$25"}</definedName>
    <definedName name="think" hidden="1">#REF!</definedName>
    <definedName name="thinkingcell" hidden="1">#REF!</definedName>
    <definedName name="töktökdftök" localSheetId="16" hidden="1">{"Meas",#N/A,FALSE,"Tot Europe";"Red",#N/A,FALSE,"Tot Europe"}</definedName>
    <definedName name="töktökdftök" hidden="1">{"Meas",#N/A,FALSE,"Tot Europe";"Red",#N/A,FALSE,"Tot Europe"}</definedName>
    <definedName name="total" hidden="1">#REF!</definedName>
    <definedName name="TP_Footer_User" hidden="1">"JAFRANS"</definedName>
    <definedName name="TP_Footer_Version" hidden="1">"v4.00"</definedName>
    <definedName name="tr" localSheetId="16" hidden="1">{#N/A,#N/A,FALSE,"Ventes V.P. V.U.";#N/A,#N/A,FALSE,"Les Concurences";#N/A,#N/A,FALSE,"DACIA"}</definedName>
    <definedName name="tr" hidden="1">{#N/A,#N/A,FALSE,"Ventes V.P. V.U.";#N/A,#N/A,FALSE,"Les Concurences";#N/A,#N/A,FALSE,"DACIA"}</definedName>
    <definedName name="Transfer_07GAAPNGW" hidden="1">#REF!</definedName>
    <definedName name="transporturi" localSheetId="16" hidden="1">{#N/A,#N/A,FALSE,"Ventes V.P. V.U.";#N/A,#N/A,FALSE,"Les Concurences";#N/A,#N/A,FALSE,"DACIA"}</definedName>
    <definedName name="transporturi" hidden="1">{#N/A,#N/A,FALSE,"Ventes V.P. V.U.";#N/A,#N/A,FALSE,"Les Concurences";#N/A,#N/A,FALSE,"DACIA"}</definedName>
    <definedName name="tre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ial" localSheetId="16" hidden="1">{"LBO Summary",#N/A,FALSE,"Summary"}</definedName>
    <definedName name="trial" hidden="1">{"LBO Summary",#N/A,FALSE,"Summary"}</definedName>
    <definedName name="tt" localSheetId="16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t" localSheetId="16" hidden="1">{#N/A,#N/A,FALSE,"SAnFRR";#N/A,#N/A,FALSE,"SAnERR"}</definedName>
    <definedName name="ttt" hidden="1">{#N/A,#N/A,FALSE,"SAnFRR";#N/A,#N/A,FALSE,"SAnERR"}</definedName>
    <definedName name="tttr" localSheetId="16" hidden="1">{#N/A,#N/A,FALSE,"KCost"}</definedName>
    <definedName name="tttr" hidden="1">{#N/A,#N/A,FALSE,"KCost"}</definedName>
    <definedName name="tttt" localSheetId="16" hidden="1">{"Meas",#N/A,FALSE,"Tot Europe";"Red",#N/A,FALSE,"Tot Europe"}</definedName>
    <definedName name="tttt" hidden="1">{"Meas",#N/A,FALSE,"Tot Europe";"Red",#N/A,FALSE,"Tot Europe"}</definedName>
    <definedName name="tttttttttttttttttttt" hidden="1">#REF!</definedName>
    <definedName name="tyu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yu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u" localSheetId="16" hidden="1">{"CSheet",#N/A,FALSE,"C";"SmCap",#N/A,FALSE,"VAL1";"GulfCoast",#N/A,FALSE,"VAL1";"nav",#N/A,FALSE,"NAV";"Summary",#N/A,FALSE,"NAV"}</definedName>
    <definedName name="u" hidden="1">{"CSheet",#N/A,FALSE,"C";"SmCap",#N/A,FALSE,"VAL1";"GulfCoast",#N/A,FALSE,"VAL1";"nav",#N/A,FALSE,"NAV";"Summary",#N/A,FALSE,"NAV"}</definedName>
    <definedName name="uio" localSheetId="16" hidden="1">{"mgmt forecast",#N/A,FALSE,"Mgmt Forecast";"dcf table",#N/A,FALSE,"Mgmt Forecast";"sensitivity",#N/A,FALSE,"Mgmt Forecast";"table inputs",#N/A,FALSE,"Mgmt Forecast";"calculations",#N/A,FALSE,"Mgmt Forecast"}</definedName>
    <definedName name="uio" hidden="1">{"mgmt forecast",#N/A,FALSE,"Mgmt Forecast";"dcf table",#N/A,FALSE,"Mgmt Forecast";"sensitivity",#N/A,FALSE,"Mgmt Forecast";"table inputs",#N/A,FALSE,"Mgmt Forecast";"calculations",#N/A,FALSE,"Mgmt Forecast"}</definedName>
    <definedName name="US" localSheetId="16" hidden="1">{#N/A,#N/A,TRUE,"index";#N/A,#N/A,TRUE,"Summary";#N/A,#N/A,TRUE,"Continuing Business";#N/A,#N/A,TRUE,"Disposals";#N/A,#N/A,TRUE,"Acquisitions";#N/A,#N/A,TRUE,"Actual &amp; Plan Reconciliation"}</definedName>
    <definedName name="US" hidden="1">{#N/A,#N/A,TRUE,"index";#N/A,#N/A,TRUE,"Summary";#N/A,#N/A,TRUE,"Continuing Business";#N/A,#N/A,TRUE,"Disposals";#N/A,#N/A,TRUE,"Acquisitions";#N/A,#N/A,TRUE,"Actual &amp; Plan Reconciliation"}</definedName>
    <definedName name="USD_311203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SD_31120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uuu" localSheetId="16" hidden="1">{#N/A,#N/A,FALSE,"Completion of MBudget"}</definedName>
    <definedName name="uuuu" hidden="1">{#N/A,#N/A,FALSE,"Completion of MBudget"}</definedName>
    <definedName name="uuuuuuuuuuuuuuuuuuuuuuuu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u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yyyyy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uuuuuuuuuuuuuuuuuuuuuuyyyyy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YJKTY" localSheetId="16" hidden="1">{"Inter_Business_Direct_Alloc (XNV)",#N/A,FALSE,"XNV";"Inter_Business_Indirect_Alloc (XNV)",#N/A,FALSE,"XNV";"Corporate_Services (XNV)",#N/A,FALSE,"XNV"}</definedName>
    <definedName name="UYJKTY" hidden="1">{"Inter_Business_Direct_Alloc (XNV)",#N/A,FALSE,"XNV";"Inter_Business_Indirect_Alloc (XNV)",#N/A,FALSE,"XNV";"Corporate_Services (XNV)",#N/A,FALSE,"XNV"}</definedName>
    <definedName name="uytry" localSheetId="16" hidden="1">{"mgmt forecast",#N/A,FALSE,"Mgmt Forecast";"dcf table",#N/A,FALSE,"Mgmt Forecast";"sensitivity",#N/A,FALSE,"Mgmt Forecast";"table inputs",#N/A,FALSE,"Mgmt Forecast";"calculations",#N/A,FALSE,"Mgmt Forecast"}</definedName>
    <definedName name="uytry" hidden="1">{"mgmt forecast",#N/A,FALSE,"Mgmt Forecast";"dcf table",#N/A,FALSE,"Mgmt Forecast";"sensitivity",#N/A,FALSE,"Mgmt Forecast";"table inputs",#N/A,FALSE,"Mgmt Forecast";"calculations",#N/A,FALSE,"Mgmt Forecast"}</definedName>
    <definedName name="V" localSheetId="16" hidden="1">{#N/A,#N/A,FALSE,"Completion of MBudget"}</definedName>
    <definedName name="V" hidden="1">{#N/A,#N/A,FALSE,"Completion of MBudget"}</definedName>
    <definedName name="vdvcvc" localSheetId="16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dvcvc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G" localSheetId="16" hidden="1">{#N/A,#N/A,FALSE,"I&amp;EpDep";"as",#N/A,FALSE,"I&amp;E"}</definedName>
    <definedName name="VG" hidden="1">{#N/A,#N/A,FALSE,"I&amp;EpDep";"as",#N/A,FALSE,"I&amp;E"}</definedName>
    <definedName name="VGC" localSheetId="16" hidden="1">{"Exp",#N/A,FALSE,"Technical";"Sal",#N/A,FALSE,"Technical";"Sum",#N/A,FALSE,"Technical"}</definedName>
    <definedName name="VGC" hidden="1">{"Exp",#N/A,FALSE,"Technical";"Sal",#N/A,FALSE,"Technical";"Sum",#N/A,FALSE,"Technical"}</definedName>
    <definedName name="VJH" localSheetId="16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JH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N" localSheetId="16" hidden="1">{#N/A,#N/A,FALSE,"Ventes V.P. V.U.";#N/A,#N/A,FALSE,"Les Concurences";#N/A,#N/A,FALSE,"DACIA"}</definedName>
    <definedName name="VN" hidden="1">{#N/A,#N/A,FALSE,"Ventes V.P. V.U.";#N/A,#N/A,FALSE,"Les Concurences";#N/A,#N/A,FALSE,"DACIA"}</definedName>
    <definedName name="VN_PDU_Roumanie" localSheetId="16" hidden="1">{#N/A,#N/A,FALSE,"Ventes V.P. V.U.";#N/A,#N/A,FALSE,"Les Concurences";#N/A,#N/A,FALSE,"DACIA"}</definedName>
    <definedName name="VN_PDU_Roumanie" hidden="1">{#N/A,#N/A,FALSE,"Ventes V.P. V.U.";#N/A,#N/A,FALSE,"Les Concurences";#N/A,#N/A,FALSE,"DACIA"}</definedName>
    <definedName name="volume" localSheetId="16" hidden="1">{#N/A,#N/A,FALSE,"Ventes V.P. V.U.";#N/A,#N/A,FALSE,"Les Concurences";#N/A,#N/A,FALSE,"DACIA"}</definedName>
    <definedName name="volume" hidden="1">{#N/A,#N/A,FALSE,"Ventes V.P. V.U.";#N/A,#N/A,FALSE,"Les Concurences";#N/A,#N/A,FALSE,"DACIA"}</definedName>
    <definedName name="VTM_1" localSheetId="16" hidden="1">#REF!</definedName>
    <definedName name="VTM_1" hidden="1">#REF!</definedName>
    <definedName name="VTM_2" localSheetId="16" hidden="1">#REF!</definedName>
    <definedName name="VTM_2" hidden="1">#REF!</definedName>
    <definedName name="VTM_3" localSheetId="16" hidden="1">#REF!</definedName>
    <definedName name="VTM_3" hidden="1">#REF!</definedName>
    <definedName name="VTM_4" hidden="1">#REF!</definedName>
    <definedName name="VTM_5" hidden="1">#REF!</definedName>
    <definedName name="VTM_6" hidden="1">#REF!</definedName>
    <definedName name="VTM_7" hidden="1">#REF!</definedName>
    <definedName name="vv" localSheetId="16" hidden="1">{"orixcsc",#N/A,FALSE,"ORIX CSC";"orixcsc2",#N/A,FALSE,"ORIX CSC"}</definedName>
    <definedName name="vv" hidden="1">{"orixcsc",#N/A,FALSE,"ORIX CSC";"orixcsc2",#N/A,FALSE,"ORIX CSC"}</definedName>
    <definedName name="vvvc" localSheetId="16" hidden="1">{#N/A,#N/A,FALSE,"1"}</definedName>
    <definedName name="vvvc" hidden="1">{#N/A,#N/A,FALSE,"1"}</definedName>
    <definedName name="vvvvvv" localSheetId="16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VV" localSheetId="16" hidden="1">{#N/A,#N/A,FALSE,"Aging Summary";#N/A,#N/A,FALSE,"Ratio Analysis";#N/A,#N/A,FALSE,"Test 120 Day Accts";#N/A,#N/A,FALSE,"Tickmarks"}</definedName>
    <definedName name="VVVVVVVV" hidden="1">{#N/A,#N/A,FALSE,"Aging Summary";#N/A,#N/A,FALSE,"Ratio Analysis";#N/A,#N/A,FALSE,"Test 120 Day Accts";#N/A,#N/A,FALSE,"Tickmarks"}</definedName>
    <definedName name="VVVVVVVVV" localSheetId="16" hidden="1">{#N/A,#N/A,FALSE,"Aging Summary";#N/A,#N/A,FALSE,"Ratio Analysis";#N/A,#N/A,FALSE,"Test 120 Day Accts";#N/A,#N/A,FALSE,"Tickmarks"}</definedName>
    <definedName name="VVVVVVVVV" hidden="1">{#N/A,#N/A,FALSE,"Aging Summary";#N/A,#N/A,FALSE,"Ratio Analysis";#N/A,#N/A,FALSE,"Test 120 Day Accts";#N/A,#N/A,FALSE,"Tickmarks"}</definedName>
    <definedName name="VVVVVVVVVVVVVVVVVVVVVVVVV" localSheetId="16" hidden="1">{#N/A,#N/A,FALSE,"Aging Summary";#N/A,#N/A,FALSE,"Ratio Analysis";#N/A,#N/A,FALSE,"Test 120 Day Accts";#N/A,#N/A,FALSE,"Tickmarks"}</definedName>
    <definedName name="VVVVVVVVVVVVVVVVVVVVVVVVV" hidden="1">{#N/A,#N/A,FALSE,"Aging Summary";#N/A,#N/A,FALSE,"Ratio Analysis";#N/A,#N/A,FALSE,"Test 120 Day Accts";#N/A,#N/A,FALSE,"Tickmarks"}</definedName>
    <definedName name="VVVVVVVVVVVVVVVVVVVVVVVVVVVV" localSheetId="16" hidden="1">{#N/A,#N/A,FALSE,"Aging Summary";#N/A,#N/A,FALSE,"Ratio Analysis";#N/A,#N/A,FALSE,"Test 120 Day Accts";#N/A,#N/A,FALSE,"Tickmarks"}</definedName>
    <definedName name="VVVVVVVVVVVVVVVVVVVVVVVVVVVV" hidden="1">{#N/A,#N/A,FALSE,"Aging Summary";#N/A,#N/A,FALSE,"Ratio Analysis";#N/A,#N/A,FALSE,"Test 120 Day Accts";#N/A,#N/A,FALSE,"Tickmarks"}</definedName>
    <definedName name="vxcbxcvb" localSheetId="16" hidden="1">{#N/A,#N/A,FALSE,"Completion of MBudget"}</definedName>
    <definedName name="vxcbxcvb" hidden="1">{#N/A,#N/A,FALSE,"Completion of MBudget"}</definedName>
    <definedName name="w" localSheetId="16" hidden="1">{"ReportTop",#N/A,FALSE,"report top"}</definedName>
    <definedName name="w" hidden="1">{"ReportTop",#N/A,FALSE,"report top"}</definedName>
    <definedName name="w.vv." localSheetId="16" hidden="1">{"VV_CF",#N/A,FALSE,"VV_B_CF";"VV_IS",#N/A,FALSE,"VV_B_IS";"VV_BS",#N/A,FALSE,"VV_B_BS"}</definedName>
    <definedName name="w.vv." hidden="1">{"VV_CF",#N/A,FALSE,"VV_B_CF";"VV_IS",#N/A,FALSE,"VV_B_IS";"VV_BS",#N/A,FALSE,"VV_B_BS"}</definedName>
    <definedName name="wAS" localSheetId="16" hidden="1">{#N/A,#N/A,FALSE,"EOC YTD ACTUAL";#N/A,#N/A,FALSE,"Distributor YTD Actual";#N/A,#N/A,FALSE,"Manufacturing YTD Actual";#N/A,#N/A,FALSE,"Service YTD Actual"}</definedName>
    <definedName name="wAS" hidden="1">{#N/A,#N/A,FALSE,"EOC YTD ACTUAL";#N/A,#N/A,FALSE,"Distributor YTD Actual";#N/A,#N/A,FALSE,"Manufacturing YTD Actual";#N/A,#N/A,FALSE,"Service YTD Actual"}</definedName>
    <definedName name="wdfesefsefefsef" localSheetId="16" hidden="1">{"AS",#N/A,FALSE,"Dec_BS";"LIAB",#N/A,FALSE,"Dec_BS"}</definedName>
    <definedName name="wdfesefsefefsef" hidden="1">{"AS",#N/A,FALSE,"Dec_BS";"LIAB",#N/A,FALSE,"Dec_BS"}</definedName>
    <definedName name="wedwdwd" hidden="1">#REF!</definedName>
    <definedName name="weee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ee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raw" localSheetId="16" hidden="1">{"mgmt forecast",#N/A,FALSE,"Mgmt Forecast";"dcf table",#N/A,FALSE,"Mgmt Forecast";"sensitivity",#N/A,FALSE,"Mgmt Forecast";"table inputs",#N/A,FALSE,"Mgmt Forecast";"calculations",#N/A,FALSE,"Mgmt Forecast"}</definedName>
    <definedName name="weraw" hidden="1">{"mgmt forecast",#N/A,FALSE,"Mgmt Forecast";"dcf table",#N/A,FALSE,"Mgmt Forecast";"sensitivity",#N/A,FALSE,"Mgmt Forecast";"table inputs",#N/A,FALSE,"Mgmt Forecast";"calculations",#N/A,FALSE,"Mgmt Forecast"}</definedName>
    <definedName name="were" localSheetId="16" hidden="1">{"mgmt forecast",#N/A,FALSE,"Mgmt Forecast";"dcf table",#N/A,FALSE,"Mgmt Forecast";"sensitivity",#N/A,FALSE,"Mgmt Forecast";"table inputs",#N/A,FALSE,"Mgmt Forecast";"calculations",#N/A,FALSE,"Mgmt Forecast"}</definedName>
    <definedName name="were" hidden="1">{"mgmt forecast",#N/A,FALSE,"Mgmt Forecast";"dcf table",#N/A,FALSE,"Mgmt Forecast";"sensitivity",#N/A,FALSE,"Mgmt Forecast";"table inputs",#N/A,FALSE,"Mgmt Forecast";"calculations",#N/A,FALSE,"Mgmt Forecast"}</definedName>
    <definedName name="wertet" localSheetId="16" hidden="1">{#N/A,#N/A,FALSE,"Inhalt 1. Fassung";#N/A,#N/A,FALSE,"Ergebnisrechnung";#N/A,#N/A,FALSE,"Bilanz";#N/A,#N/A,FALSE,"Personal"}</definedName>
    <definedName name="wertet" hidden="1">{#N/A,#N/A,FALSE,"Inhalt 1. Fassung";#N/A,#N/A,FALSE,"Ergebnisrechnung";#N/A,#N/A,FALSE,"Bilanz";#N/A,#N/A,FALSE,"Personal"}</definedName>
    <definedName name="WG" localSheetId="16" hidden="1">{#N/A,#N/A,FALSE,"Ventes V.P. V.U.";#N/A,#N/A,FALSE,"Les Concurences";#N/A,#N/A,FALSE,"DACIA"}</definedName>
    <definedName name="WG" hidden="1">{#N/A,#N/A,FALSE,"Ventes V.P. V.U.";#N/A,#N/A,FALSE,"Les Concurences";#N/A,#N/A,FALSE,"DACIA"}</definedName>
    <definedName name="wko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ko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q" localSheetId="16" hidden="1">#REF!</definedName>
    <definedName name="wq" hidden="1">#REF!</definedName>
    <definedName name="wqasd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rdqw" localSheetId="16" hidden="1">{#N/A,#N/A,FALSE,"Completion of MBudget"}</definedName>
    <definedName name="wqrdqw" hidden="1">{#N/A,#N/A,FALSE,"Completion of MBudget"}</definedName>
    <definedName name="wrg.Tages" localSheetId="16" hidden="1">{"Tages_D",#N/A,FALSE,"Tagesbericht";"Tages_PL",#N/A,FALSE,"Tagesbericht"}</definedName>
    <definedName name="wrg.Tages" hidden="1">{"Tages_D",#N/A,FALSE,"Tagesbericht";"Tages_PL",#N/A,FALSE,"Tagesbericht"}</definedName>
    <definedName name="wrn" localSheetId="16" hidden="1">{"Roth_All",#N/A,FALSE,"Rothmans KS";"Roth_Tech",#N/A,FALSE,"Rothmans KS";"Roth_Pricing",#N/A,FALSE,"Rothmans KS";"Roth_PerMille",#N/A,FALSE,"Rothmans KS"}</definedName>
    <definedName name="wrn" hidden="1">{"Roth_All",#N/A,FALSE,"Rothmans KS";"Roth_Tech",#N/A,FALSE,"Rothmans KS";"Roth_Pricing",#N/A,FALSE,"Rothmans KS";"Roth_PerMille",#N/A,FALSE,"Rothmans KS"}</definedName>
    <definedName name="wrn." localSheetId="16" hidden="1">{"AS",#N/A,FALSE,"Dec_BS";"LIAB",#N/A,FALSE,"Dec_BS"}</definedName>
    <definedName name="wrn." hidden="1">{"AS",#N/A,FALSE,"Dec_BS";"LIAB",#N/A,FALSE,"Dec_BS"}</definedName>
    <definedName name="wrn.2" localSheetId="16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AB._.forms." localSheetId="16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B._.forms.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dmin." localSheetId="16" hidden="1">{"Exp",#N/A,FALSE,"Admin";"Sal",#N/A,FALSE,"Admin";"Sum",#N/A,FALSE,"Admin"}</definedName>
    <definedName name="wrn.Admin." hidden="1">{"Exp",#N/A,FALSE,"Admin";"Sal",#N/A,FALSE,"Admin";"Sum",#N/A,FALSE,"Admin"}</definedName>
    <definedName name="wrn.Aging._.and._.Trend._.Analysis." localSheetId="16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1" localSheetId="16" hidden="1">{#N/A,#N/A,FALSE,"Aging Summary";#N/A,#N/A,FALSE,"Ratio Analysis";#N/A,#N/A,FALSE,"Test 120 Day Accts";#N/A,#N/A,FALSE,"Tickmarks"}</definedName>
    <definedName name="wrn.aging._.and._.Trend._.Analysis1" hidden="1">{#N/A,#N/A,FALSE,"Aging Summary";#N/A,#N/A,FALSE,"Ratio Analysis";#N/A,#N/A,FALSE,"Test 120 Day Accts";#N/A,#N/A,FALSE,"Tickmarks"}</definedName>
    <definedName name="wrn.Äîáû÷à." localSheetId="16" hidden="1">{"Ì1",#N/A,FALSE,"Äîáû÷à";"Ì2",#N/A,FALSE,"Äîáû÷à";"Ì3",#N/A,FALSE,"Äîáû÷à";"Ì4",#N/A,FALSE,"Äîáû÷à"}</definedName>
    <definedName name="wrn.Äîáû÷à." hidden="1">{"Ì1",#N/A,FALSE,"Äîáû÷à";"Ì2",#N/A,FALSE,"Äîáû÷à";"Ì3",#N/A,FALSE,"Äîáû÷à";"Ì4",#N/A,FALSE,"Äîáû÷à"}</definedName>
    <definedName name="wrn.alco." localSheetId="16" hidden="1">{#N/A,#N/A,FALSE,"ALCO SK";#N/A,#N/A,FALSE,"ALCO RG";#N/A,#N/A,FALSE,"ALCO SK BC";#N/A,#N/A,FALSE,"ALCO RG BC";#N/A,#N/A,FALSE,"VALY SK";#N/A,#N/A,FALSE,"VALY RG"}</definedName>
    <definedName name="wrn.alco." hidden="1">{#N/A,#N/A,FALSE,"ALCO SK";#N/A,#N/A,FALSE,"ALCO RG";#N/A,#N/A,FALSE,"ALCO SK BC";#N/A,#N/A,FALSE,"ALCO RG BC";#N/A,#N/A,FALSE,"VALY SK";#N/A,#N/A,FALSE,"VALY RG"}</definedName>
    <definedName name="wrn.alina." localSheetId="16" hidden="1">{#N/A,#N/A,FALSE,"IS-BS MAR"}</definedName>
    <definedName name="wrn.alina." hidden="1">{#N/A,#N/A,FALSE,"IS-BS MAR"}</definedName>
    <definedName name="wrn.Alison._.revsd." localSheetId="16" hidden="1">{#N/A,#N/A,TRUE,"Title Page";#N/A,#N/A,TRUE,"New Page 1";#N/A,#N/A,TRUE,"New Page 2a";#N/A,#N/A,TRUE,"New Page 3";#N/A,#N/A,TRUE,"New Page 4"}</definedName>
    <definedName name="wrn.Alison._.revsd." hidden="1">{#N/A,#N/A,TRUE,"Title Page";#N/A,#N/A,TRUE,"New Page 1";#N/A,#N/A,TRUE,"New Page 2a";#N/A,#N/A,TRUE,"New Page 3";#N/A,#N/A,TRUE,"New Page 4"}</definedName>
    <definedName name="wrn.All." localSheetId="16" hidden="1">{#N/A,#N/A,FALSE,"Stats";#N/A,#N/A,FALSE,"$ ACS";#N/A,#N/A,FALSE,"$ P&amp;L";#N/A,#N/A,FALSE,"$ BS";#N/A,#N/A,FALSE,"$ CF";#N/A,#N/A,FALSE,"£ P&amp;L";#N/A,#N/A,FALSE,"£ BS";#N/A,#N/A,FALSE,"£ CF"}</definedName>
    <definedName name="wrn.All." hidden="1">{#N/A,#N/A,FALSE,"Stats";#N/A,#N/A,FALSE,"$ ACS";#N/A,#N/A,FALSE,"$ P&amp;L";#N/A,#N/A,FALSE,"$ BS";#N/A,#N/A,FALSE,"$ CF";#N/A,#N/A,FALSE,"£ P&amp;L";#N/A,#N/A,FALSE,"£ BS";#N/A,#N/A,FALSE,"£ CF"}</definedName>
    <definedName name="wrn.All._.Pages." localSheetId="16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localSheetId="16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Sheets.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Three._.Sheets." localSheetId="16" hidden="1">{#N/A,#N/A,FALSE,"Legal Entities";#N/A,#N/A,FALSE,"Departments";#N/A,#N/A,FALSE,"Chart of Accounts"}</definedName>
    <definedName name="wrn.All._.Three._.Sheets." hidden="1">{#N/A,#N/A,FALSE,"Legal Entities";#N/A,#N/A,FALSE,"Departments";#N/A,#N/A,FALSE,"Chart of Accounts"}</definedName>
    <definedName name="wrn.Alle._.Dashboards._.drucken.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lle._.Dashboards._.drucken.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na." localSheetId="16" hidden="1">{"Mktg",#N/A,FALSE,"Ana_BK";"Sal",#N/A,FALSE,"Ana_BK";"Trvl",#N/A,FALSE,"Ana_BK";"Trng",#N/A,FALSE,"Ana_BK";"Prod",#N/A,FALSE,"Ana_BK";"Cons",#N/A,FALSE,"Ana_BK";"Con1",#N/A,FALSE,"Ana_BK"}</definedName>
    <definedName name="wrn.Ana." hidden="1">{"Mktg",#N/A,FALSE,"Ana_BK";"Sal",#N/A,FALSE,"Ana_BK";"Trvl",#N/A,FALSE,"Ana_BK";"Trng",#N/A,FALSE,"Ana_BK";"Prod",#N/A,FALSE,"Ana_BK";"Cons",#N/A,FALSE,"Ana_BK";"Con1",#N/A,FALSE,"Ana_BK"}</definedName>
    <definedName name="wrn.ana.1" localSheetId="16" hidden="1">{"Mktg",#N/A,FALSE,"Ana_BK";"Sal",#N/A,FALSE,"Ana_BK";"Trvl",#N/A,FALSE,"Ana_BK";"Trng",#N/A,FALSE,"Ana_BK";"Prod",#N/A,FALSE,"Ana_BK";"Cons",#N/A,FALSE,"Ana_BK";"Con1",#N/A,FALSE,"Ana_BK"}</definedName>
    <definedName name="wrn.ana.1" hidden="1">{"Mktg",#N/A,FALSE,"Ana_BK";"Sal",#N/A,FALSE,"Ana_BK";"Trvl",#N/A,FALSE,"Ana_BK";"Trng",#N/A,FALSE,"Ana_BK";"Prod",#N/A,FALSE,"Ana_BK";"Cons",#N/A,FALSE,"Ana_BK";"Con1",#N/A,FALSE,"Ana_BK"}</definedName>
    <definedName name="wrn.anexa1." localSheetId="16" hidden="1">{#N/A,#N/A,FALSE,"KCost-DM"}</definedName>
    <definedName name="wrn.anexa1." hidden="1">{#N/A,#N/A,FALSE,"KCost-DM"}</definedName>
    <definedName name="wrn.anexa14." localSheetId="16" hidden="1">{#N/A,#N/A,FALSE,"Cost-";#N/A,#N/A,FALSE,"Cost+"}</definedName>
    <definedName name="wrn.anexa14." hidden="1">{#N/A,#N/A,FALSE,"Cost-";#N/A,#N/A,FALSE,"Cost+"}</definedName>
    <definedName name="wrn.anexa15." localSheetId="16" hidden="1">{#N/A,#N/A,FALSE,"Sale-";#N/A,#N/A,FALSE,"Sale+"}</definedName>
    <definedName name="wrn.anexa15." hidden="1">{#N/A,#N/A,FALSE,"Sale-";#N/A,#N/A,FALSE,"Sale+"}</definedName>
    <definedName name="wrn.anexa16." localSheetId="16" hidden="1">{#N/A,#N/A,FALSE,"FinPl"}</definedName>
    <definedName name="wrn.anexa16." hidden="1">{#N/A,#N/A,FALSE,"FinPl"}</definedName>
    <definedName name="wrn.anexa17." localSheetId="16" hidden="1">{#N/A,#N/A,FALSE,"Amortization Table"}</definedName>
    <definedName name="wrn.anexa17." hidden="1">{#N/A,#N/A,FALSE,"Amortization Table"}</definedName>
    <definedName name="wrn.anexa18." localSheetId="16" hidden="1">{#N/A,#N/A,FALSE,"IncPr";#N/A,#N/A,FALSE,"InCoE"}</definedName>
    <definedName name="wrn.anexa18." hidden="1">{#N/A,#N/A,FALSE,"IncPr";#N/A,#N/A,FALSE,"InCoE"}</definedName>
    <definedName name="wrn.anexa19." localSheetId="16" hidden="1">{#N/A,#N/A,FALSE,"FRR";#N/A,#N/A,FALSE,"ERR"}</definedName>
    <definedName name="wrn.anexa19." hidden="1">{#N/A,#N/A,FALSE,"FRR";#N/A,#N/A,FALSE,"ERR"}</definedName>
    <definedName name="wrn.anexa2." localSheetId="16" hidden="1">{#N/A,#N/A,FALSE,"DeprTabl Rom"}</definedName>
    <definedName name="wrn.anexa2." hidden="1">{#N/A,#N/A,FALSE,"DeprTabl Rom"}</definedName>
    <definedName name="wrn.anexa21." localSheetId="16" hidden="1">{#N/A,#N/A,FALSE,"P&amp;L";#N/A,#N/A,FALSE,"BS";#N/A,#N/A,FALSE,"CF"}</definedName>
    <definedName name="wrn.anexa21." hidden="1">{#N/A,#N/A,FALSE,"P&amp;L";#N/A,#N/A,FALSE,"BS";#N/A,#N/A,FALSE,"CF"}</definedName>
    <definedName name="wrn.anexa22." localSheetId="16" hidden="1">{#N/A,#N/A,FALSE,"Ratio"}</definedName>
    <definedName name="wrn.anexa22." hidden="1">{#N/A,#N/A,FALSE,"Ratio"}</definedName>
    <definedName name="wrn.anexa23." localSheetId="16" hidden="1">{#N/A,#N/A,FALSE,"Forex"}</definedName>
    <definedName name="wrn.anexa23." hidden="1">{#N/A,#N/A,FALSE,"Forex"}</definedName>
    <definedName name="wrn.anexa26." localSheetId="16" hidden="1">{#N/A,#N/A,FALSE,"SAnFRR";#N/A,#N/A,FALSE,"SAnERR"}</definedName>
    <definedName name="wrn.anexa26." hidden="1">{#N/A,#N/A,FALSE,"SAnFRR";#N/A,#N/A,FALSE,"SAnERR"}</definedName>
    <definedName name="wrn.anexa3." localSheetId="16" hidden="1">{#N/A,#N/A,FALSE,"KCost"}</definedName>
    <definedName name="wrn.anexa3." hidden="1">{#N/A,#N/A,FALSE,"KCost"}</definedName>
    <definedName name="wrn.application." localSheetId="16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pplication.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qn." localSheetId="16" hidden="1">{"Exp",#N/A,FALSE,"Aquisitions";"Sal",#N/A,FALSE,"Aquisitions";"Sum",#N/A,FALSE,"Aquisitions"}</definedName>
    <definedName name="wrn.Aqn." hidden="1">{"Exp",#N/A,FALSE,"Aquisitions";"Sal",#N/A,FALSE,"Aquisitions";"Sum",#N/A,FALSE,"Aquisitions"}</definedName>
    <definedName name="wrn.Asia._.Total._.Variance." localSheetId="16" hidden="1">{#N/A,#N/A,FALSE,"Asia"}</definedName>
    <definedName name="wrn.Asia._.Total._.Variance." hidden="1">{#N/A,#N/A,FALSE,"Asia"}</definedName>
    <definedName name="wrn.BALANTA." localSheetId="16" hidden="1">{#N/A,#N/A,FALSE,"Balanta";#N/A,#N/A,FALSE,"Balanta"}</definedName>
    <definedName name="wrn.BALANTA." hidden="1">{#N/A,#N/A,FALSE,"Balanta";#N/A,#N/A,FALSE,"Balanta"}</definedName>
    <definedName name="wrn.Base." localSheetId="16" hidden="1">{"Base_Economics",#N/A,FALSE,"BP Amoco Summary";"Base_MOD_CashFlows",#N/A,FALSE,"BP Amoco Summary"}</definedName>
    <definedName name="wrn.Base." hidden="1">{"Base_Economics",#N/A,FALSE,"BP Amoco Summary";"Base_MOD_CashFlows",#N/A,FALSE,"BP Amoco Summary"}</definedName>
    <definedName name="wrn.Belegschaftsbericht." localSheetId="16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legschaftsbericht.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richt._.Agrana." localSheetId="16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ericht._.Agrana.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ilanz." localSheetId="16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anz.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ls._.of._.Materials." localSheetId="16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ills._.of._.Materials.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LEND._.SHEETS." localSheetId="16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LEND._.SHEETS.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Plan." localSheetId="16" hidden="1">{#N/A,#N/A,FALSE,"F_Plan";#N/A,#N/A,FALSE,"Parameter"}</definedName>
    <definedName name="wrn.BPlan." hidden="1">{#N/A,#N/A,FALSE,"F_Plan";#N/A,#N/A,FALSE,"Parameter"}</definedName>
    <definedName name="wrn.BS." localSheetId="16" hidden="1">{"AS",#N/A,FALSE,"Dec_BS";"LIAB",#N/A,FALSE,"Dec_BS"}</definedName>
    <definedName name="wrn.BS." hidden="1">{"AS",#N/A,FALSE,"Dec_BS";"LIAB",#N/A,FALSE,"Dec_BS"}</definedName>
    <definedName name="wrn.BS.1" localSheetId="16" hidden="1">{"AS",#N/A,FALSE,"Dec_BS";"LIAB",#N/A,FALSE,"Dec_BS"}</definedName>
    <definedName name="wrn.BS.1" hidden="1">{"AS",#N/A,FALSE,"Dec_BS";"LIAB",#N/A,FALSE,"Dec_BS"}</definedName>
    <definedName name="wrn.BU_Report_Book." localSheetId="16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.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localSheetId="16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dget." localSheetId="16" hidden="1">{"Cumm_TH",#N/A,FALSE,"IS";"BS_TH",#N/A,FALSE,"98_B_BS";"Cumm_TH",#N/A,FALSE,"98_B_CF"}</definedName>
    <definedName name="wrn.Budget." hidden="1">{"Cumm_TH",#N/A,FALSE,"IS";"BS_TH",#N/A,FALSE,"98_B_BS";"Cumm_TH",#N/A,FALSE,"98_B_CF"}</definedName>
    <definedName name="wrn.Budget._.draft." localSheetId="16" hidden="1">{#N/A,#N/A,FALSE,"Valsum";#N/A,#N/A,FALSE,"Value";#N/A,#N/A,FALSE,"Tonnes";#N/A,#N/A,FALSE,"PackVal"}</definedName>
    <definedName name="wrn.Budget._.draft." hidden="1">{#N/A,#N/A,FALSE,"Valsum";#N/A,#N/A,FALSE,"Value";#N/A,#N/A,FALSE,"Tonnes";#N/A,#N/A,FALSE,"PackVal"}</definedName>
    <definedName name="wrn.budget._.forms." localSheetId="16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forms.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Pack." localSheetId="16" hidden="1">{#N/A,#N/A,FALSE,"Sum";#N/A,#N/A,FALSE,"P&amp;L";#N/A,#N/A,FALSE,"SAP";#N/A,#N/A,FALSE,"Strap";#N/A,#N/A,FALSE,"B-S";#N/A,#N/A,FALSE,"C-F";#N/A,#N/A,FALSE,"MAT"}</definedName>
    <definedName name="wrn.Budget._.Pack." hidden="1">{#N/A,#N/A,FALSE,"Sum";#N/A,#N/A,FALSE,"P&amp;L";#N/A,#N/A,FALSE,"SAP";#N/A,#N/A,FALSE,"Strap";#N/A,#N/A,FALSE,"B-S";#N/A,#N/A,FALSE,"C-F";#N/A,#N/A,FALSE,"MAT"}</definedName>
    <definedName name="wrn.Bus._.Plan." localSheetId="16" hidden="1">{"Bus_Plan_Sht",#N/A,FALSE,"Bus Plan Sht"}</definedName>
    <definedName name="wrn.Bus._.Plan." hidden="1">{"Bus_Plan_Sht",#N/A,FALSE,"Bus Plan Sht"}</definedName>
    <definedName name="wrn.Business._.Lines." localSheetId="16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._.Lines.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localSheetId="16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WL." localSheetId="16" hidden="1">{#N/A,#N/A,FALSE,"Vermögen kurz";#N/A,#N/A,FALSE,"Finanz kurz";#N/A,#N/A,FALSE,"Erfolg";#N/A,#N/A,FALSE,"Kapitalfluß";#N/A,#N/A,FALSE,"KZ nach URG";#N/A,#N/A,FALSE,"Kennzahlen"}</definedName>
    <definedName name="wrn.BWL." hidden="1">{#N/A,#N/A,FALSE,"Vermögen kurz";#N/A,#N/A,FALSE,"Finanz kurz";#N/A,#N/A,FALSE,"Erfolg";#N/A,#N/A,FALSE,"Kapitalfluß";#N/A,#N/A,FALSE,"KZ nach URG";#N/A,#N/A,FALSE,"Kennzahlen"}</definedName>
    <definedName name="wrn.BWL._.Grafik." localSheetId="16" hidden="1">{#N/A,#N/A,FALSE,"Grafik Vermögen";#N/A,#N/A,FALSE,"Grafik Finanz";#N/A,#N/A,FALSE,"Grafik Erfolg"}</definedName>
    <definedName name="wrn.BWL._.Grafik." hidden="1">{#N/A,#N/A,FALSE,"Grafik Vermögen";#N/A,#N/A,FALSE,"Grafik Finanz";#N/A,#N/A,FALSE,"Grafik Erfolg"}</definedName>
    <definedName name="wrn.ByMonth_Actuals." localSheetId="16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apersPlotter." localSheetId="16" hidden="1">{#N/A,#N/A,FALSE,"DI 2 YEAR MASTER SCHEDULE"}</definedName>
    <definedName name="wrn.CapersPlotter." hidden="1">{#N/A,#N/A,FALSE,"DI 2 YEAR MASTER SCHEDULE"}</definedName>
    <definedName name="wrn.CEG._.BMI._.9798." localSheetId="16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EG._.BMI._.9798.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ommission._.Subs." localSheetId="16" hidden="1">{"Quarterly",#N/A,FALSE,"Belgium";"Quarterly",#N/A,FALSE,"France";"Quarterly",#N/A,FALSE,"Germany";"Quarterly",#N/A,FALSE,"Italy";"Quarterly",#N/A,FALSE,"UK"}</definedName>
    <definedName name="wrn.Commission._.Subs." hidden="1">{"Quarterly",#N/A,FALSE,"Belgium";"Quarterly",#N/A,FALSE,"France";"Quarterly",#N/A,FALSE,"Germany";"Quarterly",#N/A,FALSE,"Italy";"Quarterly",#N/A,FALSE,"UK"}</definedName>
    <definedName name="wrn.COMMUNS._.ROUMANIE." localSheetId="16" hidden="1">{"EFFECTIFS COMMUNS ROUM",#N/A,FALSE,"Frais Admin Roum";"COUT COMMUNS ROUM",#N/A,FALSE,"Frais Admin Roum"}</definedName>
    <definedName name="wrn.COMMUNS._.ROUMANIE." hidden="1">{"EFFECTIFS COMMUNS ROUM",#N/A,FALSE,"Frais Admin Roum";"COUT COMMUNS ROUM",#N/A,FALSE,"Frais Admin Roum"}</definedName>
    <definedName name="wrn.Comp." localSheetId="16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localSheetId="16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ns_Adj." localSheetId="16" hidden="1">{"BS_TH",#N/A,FALSE,"MPI_ConsBS_Adj";"Cumm_TH",#N/A,FALSE,"MPI_ConsCF_Adj"}</definedName>
    <definedName name="wrn.Cons_Adj." hidden="1">{"BS_TH",#N/A,FALSE,"MPI_ConsBS_Adj";"Cumm_TH",#N/A,FALSE,"MPI_ConsCF_Adj"}</definedName>
    <definedName name="wrn.cons_adj.1" localSheetId="16" hidden="1">{"BS_TH",#N/A,FALSE,"MPI_ConsBS_Adj";"Cumm_TH",#N/A,FALSE,"MPI_ConsCF_Adj"}</definedName>
    <definedName name="wrn.cons_adj.1" hidden="1">{"BS_TH",#N/A,FALSE,"MPI_ConsBS_Adj";"Cumm_TH",#N/A,FALSE,"MPI_ConsCF_Adj"}</definedName>
    <definedName name="wrn.Conservative." localSheetId="16" hidden="1">{#N/A,#N/A,TRUE,"Title Page";#N/A,#N/A,TRUE,"Page 1 C";#N/A,#N/A,TRUE,"Page 2 Standard";#N/A,#N/A,TRUE,"Page 3 C";#N/A,#N/A,TRUE,"Page 4 Standard"}</definedName>
    <definedName name="wrn.Conservative." hidden="1">{#N/A,#N/A,TRUE,"Title Page";#N/A,#N/A,TRUE,"Page 1 C";#N/A,#N/A,TRUE,"Page 2 Standard";#N/A,#N/A,TRUE,"Page 3 C";#N/A,#N/A,TRUE,"Page 4 Standard"}</definedName>
    <definedName name="wrn.Consolidated._.Accounts." localSheetId="16" hidden="1">{#N/A,#N/A,FALSE,"P&amp;L";#N/A,#N/A,FALSE,"BS";#N/A,#N/A,FALSE,"CF";#N/A,#N/A,FALSE,"Sup";#N/A,#N/A,FALSE,"Cum P&amp;L";#N/A,#N/A,FALSE,"Cum CF"}</definedName>
    <definedName name="wrn.Consolidated._.Accounts." hidden="1">{#N/A,#N/A,FALSE,"P&amp;L";#N/A,#N/A,FALSE,"BS";#N/A,#N/A,FALSE,"CF";#N/A,#N/A,FALSE,"Sup";#N/A,#N/A,FALSE,"Cum P&amp;L";#N/A,#N/A,FALSE,"Cum CF"}</definedName>
    <definedName name="wrn.contribution." localSheetId="16" hidden="1">{#N/A,#N/A,FALSE,"Contribution Analysis"}</definedName>
    <definedName name="wrn.contribution." hidden="1">{#N/A,#N/A,FALSE,"Contribution Analysis"}</definedName>
    <definedName name="wrn.copeland." localSheetId="16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eland.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lan20022003." localSheetId="16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plan20022003.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top." localSheetId="16" hidden="1">{"ReportTop",#N/A,FALSE,"report top"}</definedName>
    <definedName name="wrn.cotop." hidden="1">{"ReportTop",#N/A,FALSE,"report top"}</definedName>
    <definedName name="wrn.crt._.cost._.calculation." localSheetId="16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rt._.cost._.calculation.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sc." localSheetId="16" hidden="1">{"orixcsc",#N/A,FALSE,"ORIX CSC";"orixcsc2",#N/A,FALSE,"ORIX CSC"}</definedName>
    <definedName name="wrn.csc." hidden="1">{"orixcsc",#N/A,FALSE,"ORIX CSC";"orixcsc2",#N/A,FALSE,"ORIX CSC"}</definedName>
    <definedName name="wrn.csc2." localSheetId="16" hidden="1">{#N/A,#N/A,FALSE,"ORIX CSC"}</definedName>
    <definedName name="wrn.csc2." hidden="1">{#N/A,#N/A,FALSE,"ORIX CSC"}</definedName>
    <definedName name="wrn.dcf." localSheetId="16" hidden="1">{"mgmt forecast",#N/A,FALSE,"Mgmt Forecast";"dcf table",#N/A,FALSE,"Mgmt Forecast";"sensitivity",#N/A,FALSE,"Mgmt Forecast";"table inputs",#N/A,FALSE,"Mgmt Forecast";"calculations",#N/A,FALSE,"Mgmt Forecast"}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2" localSheetId="16" hidden="1">{"mgmt forecast",#N/A,FALSE,"Mgmt Forecast";"dcf table",#N/A,FALSE,"Mgmt Forecast";"sensitivity",#N/A,FALSE,"Mgmt Forecast";"table inputs",#N/A,FALSE,"Mgmt Forecast";"calculations",#N/A,FALSE,"Mgmt Forecast"}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EBUT." localSheetId="16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BUT.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model." localSheetId="16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model.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tail." localSheetId="16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localSheetId="16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ir._.Of._.Prg._.Off." localSheetId="16" hidden="1">{"Exp",#N/A,FALSE,"Dir of Prg Off";"Sal",#N/A,FALSE,"Dir of Prg Off";"Sum",#N/A,FALSE,"Dir of Prg Off"}</definedName>
    <definedName name="wrn.Dir._.Of._.Prg._.Off." hidden="1">{"Exp",#N/A,FALSE,"Dir of Prg Off";"Sal",#N/A,FALSE,"Dir of Prg Off";"Sum",#N/A,FALSE,"Dir of Prg Off"}</definedName>
    <definedName name="wrn.dir._of._.Prg._.off.1" localSheetId="16" hidden="1">{"Exp",#N/A,FALSE,"Dir of Prg Off";"Sal",#N/A,FALSE,"Dir of Prg Off";"Sum",#N/A,FALSE,"Dir of Prg Off"}</definedName>
    <definedName name="wrn.dir._of._.Prg._.off.1" hidden="1">{"Exp",#N/A,FALSE,"Dir of Prg Off";"Sal",#N/A,FALSE,"Dir of Prg Off";"Sum",#N/A,FALSE,"Dir of Prg Off"}</definedName>
    <definedName name="wrn.dir._of._.Prg._.off.1." localSheetId="16" hidden="1">{"Exp",#N/A,FALSE,"Dir of Prg Off";"Sal",#N/A,FALSE,"Dir of Prg Off";"Sum",#N/A,FALSE,"Dir of Prg Off"}</definedName>
    <definedName name="wrn.dir._of._.Prg._.off.1." hidden="1">{"Exp",#N/A,FALSE,"Dir of Prg Off";"Sal",#N/A,FALSE,"Dir of Prg Off";"Sum",#N/A,FALSE,"Dir of Prg Off"}</definedName>
    <definedName name="wrn.DMark." localSheetId="16" hidden="1">{#N/A,#N/A,FALSE,"DM ACS";#N/A,#N/A,FALSE,"DM P&amp;L";#N/A,#N/A,FALSE,"DM BS";#N/A,#N/A,FALSE,"DM CF"}</definedName>
    <definedName name="wrn.DMark." hidden="1">{#N/A,#N/A,FALSE,"DM ACS";#N/A,#N/A,FALSE,"DM P&amp;L";#N/A,#N/A,FALSE,"DM BS";#N/A,#N/A,FALSE,"DM CF"}</definedName>
    <definedName name="wrn.Dollars." localSheetId="16" hidden="1">{#N/A,#N/A,FALSE,"$ ACS";#N/A,#N/A,FALSE,"$ P&amp;L";#N/A,#N/A,FALSE,"$ BS";#N/A,#N/A,FALSE,"$ CF"}</definedName>
    <definedName name="wrn.Dollars." hidden="1">{#N/A,#N/A,FALSE,"$ ACS";#N/A,#N/A,FALSE,"$ P&amp;L";#N/A,#N/A,FALSE,"$ BS";#N/A,#N/A,FALSE,"$ CF"}</definedName>
    <definedName name="wrn.Draft._.Monthly._.Results." localSheetId="16" hidden="1">{#N/A,#N/A,TRUE,"Total Portfolio Greece";#N/A,#N/A,TRUE,"Consumer Loans";#N/A,#N/A,TRUE,"Auto Moto Loans";#N/A,#N/A,TRUE,"Issuing Business";#N/A,#N/A,TRUE,"Acquiring Business";#N/A,#N/A,TRUE,"Commission Analysis"}</definedName>
    <definedName name="wrn.Draft._.Monthly._.Results." hidden="1">{#N/A,#N/A,TRUE,"Total Portfolio Greece";#N/A,#N/A,TRUE,"Consumer Loans";#N/A,#N/A,TRUE,"Auto Moto Loans";#N/A,#N/A,TRUE,"Issuing Business";#N/A,#N/A,TRUE,"Acquiring Business";#N/A,#N/A,TRUE,"Commission Analysis"}</definedName>
    <definedName name="wrn.druck14." localSheetId="16" hidden="1">{#N/A,#N/A,TRUE,"5.2 LIVRARI (TROL)-BURO"}</definedName>
    <definedName name="wrn.druck14." hidden="1">{#N/A,#N/A,TRUE,"5.2 LIVRARI (TROL)-BURO"}</definedName>
    <definedName name="wrn.Edutainment._.Priority._.List." localSheetId="16" hidden="1">{#N/A,#N/A,FALSE,"DI 2 YEAR MASTER SCHEDULE"}</definedName>
    <definedName name="wrn.Edutainment._.Priority._.List." hidden="1">{#N/A,#N/A,FALSE,"DI 2 YEAR MASTER SCHEDULE"}</definedName>
    <definedName name="wrn.ehmd." localSheetId="16" hidden="1">{#N/A,#N/A,FALSE,"EHMD SK";#N/A,#N/A,FALSE,"EHMD RG"}</definedName>
    <definedName name="wrn.ehmd." hidden="1">{#N/A,#N/A,FALSE,"EHMD SK";#N/A,#N/A,FALSE,"EHMD RG"}</definedName>
    <definedName name="wrn.Ergebnisbericht._.Hellma." localSheetId="16" hidden="1">{#N/A,#N/A,FALSE,"Inhalt";#N/A,#N/A,FALSE,"Kommentar";#N/A,#N/A,FALSE,"Ergebnisrechnung";#N/A,#N/A,FALSE,"Umsatz";#N/A,#N/A,FALSE,"Bilanz"}</definedName>
    <definedName name="wrn.Ergebnisbericht._.Hellma." hidden="1">{#N/A,#N/A,FALSE,"Inhalt";#N/A,#N/A,FALSE,"Kommentar";#N/A,#N/A,FALSE,"Ergebnisrechnung";#N/A,#N/A,FALSE,"Umsatz";#N/A,#N/A,FALSE,"Bilanz"}</definedName>
    <definedName name="wrn.Ergebnisbericht._.Marietta." localSheetId="16" hidden="1">{#N/A,#N/A,FALSE,"Inhalt";#N/A,#N/A,FALSE,"Kommentar";#N/A,#N/A,FALSE,"Ergebnisrechnung";#N/A,#N/A,FALSE,"Umsatz"}</definedName>
    <definedName name="wrn.Ergebnisbericht._.Marietta." hidden="1">{#N/A,#N/A,FALSE,"Inhalt";#N/A,#N/A,FALSE,"Kommentar";#N/A,#N/A,FALSE,"Ergebnisrechnung";#N/A,#N/A,FALSE,"Umsatz"}</definedName>
    <definedName name="wrn.Ergebnisbericht._.Vonwiller." localSheetId="16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gebnisbericht._.Vonwiller.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läuterungen." localSheetId="16" hidden="1">{#N/A,#N/A,FALSE,"ERLBIL";#N/A,#N/A,FALSE,"ERLGUV"}</definedName>
    <definedName name="wrn.Erläuterungen." hidden="1">{#N/A,#N/A,FALSE,"ERLBIL";#N/A,#N/A,FALSE,"ERLGUV"}</definedName>
    <definedName name="wrn.Estimated._.Tax._.Payment." localSheetId="16" hidden="1">{"FSC Cons",#N/A,FALSE,"FSC Cons";"Cisco",#N/A,FALSE,"Cisco";#N/A,#N/A,FALSE,"FY97 YTD"}</definedName>
    <definedName name="wrn.Estimated._.Tax._.Payment." hidden="1">{"FSC Cons",#N/A,FALSE,"FSC Cons";"Cisco",#N/A,FALSE,"Cisco";#N/A,#N/A,FALSE,"FY97 YTD"}</definedName>
    <definedName name="wrn.Eurofinance91125." localSheetId="16" hidden="1">{#N/A,#N/A,TRUE,"Fields";#N/A,#N/A,TRUE,"Sens"}</definedName>
    <definedName name="wrn.Eurofinance91125." hidden="1">{#N/A,#N/A,TRUE,"Fields";#N/A,#N/A,TRUE,"Sens"}</definedName>
    <definedName name="wrn.Exec." localSheetId="16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.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_IS" localSheetId="16" hidden="1">{"IS_LCL_TV",#N/A,FALSE,"IS_Disc";"IS_TV_BUC",#N/A,FALSE,"IS_Disc";"IS_PRO_FM_BUC",#N/A,FALSE,"IS_Disc";"IS_PRO_NW",#N/A,FALSE,"IS_Disc"}</definedName>
    <definedName name="wrn.exec_IS" hidden="1">{"IS_LCL_TV",#N/A,FALSE,"IS_Disc";"IS_TV_BUC",#N/A,FALSE,"IS_Disc";"IS_PRO_FM_BUC",#N/A,FALSE,"IS_Disc";"IS_PRO_NW",#N/A,FALSE,"IS_Disc"}</definedName>
    <definedName name="wrn.Exec_IS." localSheetId="16" hidden="1">{"IS_LCL_TV",#N/A,FALSE,"IS_Disc";"IS_TV_BUC",#N/A,FALSE,"IS_Disc";"IS_PRO_FM_BUC",#N/A,FALSE,"IS_Disc";"IS_PRO_NW",#N/A,FALSE,"IS_Disc"}</definedName>
    <definedName name="wrn.Exec_IS." hidden="1">{"IS_LCL_TV",#N/A,FALSE,"IS_Disc";"IS_TV_BUC",#N/A,FALSE,"IS_Disc";"IS_PRO_FM_BUC",#N/A,FALSE,"IS_Disc";"IS_PRO_NW",#N/A,FALSE,"IS_Disc"}</definedName>
    <definedName name="wrn.Exec_IS.1" localSheetId="16" hidden="1">{"IS_LCL_TV",#N/A,FALSE,"IS_Disc";"IS_TV_BUC",#N/A,FALSE,"IS_Disc";"IS_PRO_FM_BUC",#N/A,FALSE,"IS_Disc";"IS_PRO_NW",#N/A,FALSE,"IS_Disc"}</definedName>
    <definedName name="wrn.Exec_IS.1" hidden="1">{"IS_LCL_TV",#N/A,FALSE,"IS_Disc";"IS_TV_BUC",#N/A,FALSE,"IS_Disc";"IS_PRO_FM_BUC",#N/A,FALSE,"IS_Disc";"IS_PRO_NW",#N/A,FALSE,"IS_Disc"}</definedName>
    <definedName name="wrn.exec_IS1" localSheetId="16" hidden="1">{"IS_LCL_TV",#N/A,FALSE,"IS_Disc";"IS_TV_BUC",#N/A,FALSE,"IS_Disc";"IS_PRO_FM_BUC",#N/A,FALSE,"IS_Disc";"IS_PRO_NW",#N/A,FALSE,"IS_Disc"}</definedName>
    <definedName name="wrn.exec_IS1" hidden="1">{"IS_LCL_TV",#N/A,FALSE,"IS_Disc";"IS_TV_BUC",#N/A,FALSE,"IS_Disc";"IS_PRO_FM_BUC",#N/A,FALSE,"IS_Disc";"IS_PRO_NW",#N/A,FALSE,"IS_Disc"}</definedName>
    <definedName name="wrn.exec_new" localSheetId="16" hidden="1">{"IS_New",#N/A,FALSE,"SLIDES_New";"IS_PRO_TV_2",#N/A,FALSE,"IS_New";"IS_LCL_NEW",#N/A,FALSE,"IS_New";"IS_NWR_NEW",#N/A,FALSE,"IS_New";"IS_PRO_CSC",#N/A,FALSE,"IS_New";"IS_PRO_INFO",#N/A,FALSE,"IS_New"}</definedName>
    <definedName name="wrn.exec_new" hidden="1">{"IS_New",#N/A,FALSE,"SLIDES_New";"IS_PRO_TV_2",#N/A,FALSE,"IS_New";"IS_LCL_NEW",#N/A,FALSE,"IS_New";"IS_NWR_NEW",#N/A,FALSE,"IS_New";"IS_PRO_CSC",#N/A,FALSE,"IS_New";"IS_PRO_INFO",#N/A,FALSE,"IS_New"}</definedName>
    <definedName name="wrn.Exec_New." localSheetId="16" hidden="1">{"IS_New",#N/A,FALSE,"SLIDES_New";"IS_PRO_TV_2",#N/A,FALSE,"IS_New";"IS_LCL_NEW",#N/A,FALSE,"IS_New";"IS_NWR_NEW",#N/A,FALSE,"IS_New";"IS_PRO_CSC",#N/A,FALSE,"IS_New";"IS_PRO_INFO",#N/A,FALSE,"IS_New"}</definedName>
    <definedName name="wrn.Exec_New." hidden="1">{"IS_New",#N/A,FALSE,"SLIDES_New";"IS_PRO_TV_2",#N/A,FALSE,"IS_New";"IS_LCL_NEW",#N/A,FALSE,"IS_New";"IS_NWR_NEW",#N/A,FALSE,"IS_New";"IS_PRO_CSC",#N/A,FALSE,"IS_New";"IS_PRO_INFO",#N/A,FALSE,"IS_New"}</definedName>
    <definedName name="wrn.Exec_New.1" localSheetId="16" hidden="1">{"IS_New",#N/A,FALSE,"SLIDES_New";"IS_PRO_TV_2",#N/A,FALSE,"IS_New";"IS_LCL_NEW",#N/A,FALSE,"IS_New";"IS_NWR_NEW",#N/A,FALSE,"IS_New";"IS_PRO_CSC",#N/A,FALSE,"IS_New";"IS_PRO_INFO",#N/A,FALSE,"IS_New"}</definedName>
    <definedName name="wrn.Exec_New.1" hidden="1">{"IS_New",#N/A,FALSE,"SLIDES_New";"IS_PRO_TV_2",#N/A,FALSE,"IS_New";"IS_LCL_NEW",#N/A,FALSE,"IS_New";"IS_NWR_NEW",#N/A,FALSE,"IS_New";"IS_PRO_CSC",#N/A,FALSE,"IS_New";"IS_PRO_INFO",#N/A,FALSE,"IS_New"}</definedName>
    <definedName name="wrn.exec_new1" localSheetId="16" hidden="1">{"IS_New",#N/A,FALSE,"SLIDES_New";"IS_PRO_TV_2",#N/A,FALSE,"IS_New";"IS_LCL_NEW",#N/A,FALSE,"IS_New";"IS_NWR_NEW",#N/A,FALSE,"IS_New";"IS_PRO_CSC",#N/A,FALSE,"IS_New";"IS_PRO_INFO",#N/A,FALSE,"IS_New"}</definedName>
    <definedName name="wrn.exec_new1" hidden="1">{"IS_New",#N/A,FALSE,"SLIDES_New";"IS_PRO_TV_2",#N/A,FALSE,"IS_New";"IS_LCL_NEW",#N/A,FALSE,"IS_New";"IS_NWR_NEW",#N/A,FALSE,"IS_New";"IS_PRO_CSC",#N/A,FALSE,"IS_New";"IS_PRO_INFO",#N/A,FALSE,"IS_New"}</definedName>
    <definedName name="wrn.Exp_Anal." localSheetId="16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localSheetId="16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localSheetId="16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localSheetId="16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ternal." localSheetId="16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external.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Field._.Variance." localSheetId="16" hidden="1">{"Page 1",#N/A,FALSE,"FIELDVAR";"Page 2",#N/A,FALSE,"FIELDVAR";"Page 3",#N/A,FALSE,"FIELDVAR";"Page 4",#N/A,FALSE,"FIELDVAR";"Page 5",#N/A,FALSE,"FIELDVAR";"Page 6",#N/A,FALSE,"FIELDVAR";"Page 7",#N/A,FALSE,"FIELDVAR"}</definedName>
    <definedName name="wrn.Field._.Variance." hidden="1">{"Page 1",#N/A,FALSE,"FIELDVAR";"Page 2",#N/A,FALSE,"FIELDVAR";"Page 3",#N/A,FALSE,"FIELDVAR";"Page 4",#N/A,FALSE,"FIELDVAR";"Page 5",#N/A,FALSE,"FIELDVAR";"Page 6",#N/A,FALSE,"FIELDVAR";"Page 7",#N/A,FALSE,"FIELDVAR"}</definedName>
    <definedName name="wrn.Fin." localSheetId="16" hidden="1">{"Sum",#N/A,FALSE,"Finance";"Exp",#N/A,FALSE,"Finance";"Sal",#N/A,FALSE,"Finance"}</definedName>
    <definedName name="wrn.Fin." hidden="1">{"Sum",#N/A,FALSE,"Finance";"Exp",#N/A,FALSE,"Finance";"Sal",#N/A,FALSE,"Finance"}</definedName>
    <definedName name="wrn.fin.1" localSheetId="16" hidden="1">{"Sum",#N/A,FALSE,"Finance";"Exp",#N/A,FALSE,"Finance";"Sal",#N/A,FALSE,"Finance"}</definedName>
    <definedName name="wrn.fin.1" hidden="1">{"Sum",#N/A,FALSE,"Finance";"Exp",#N/A,FALSE,"Finance";"Sal",#N/A,FALSE,"Finance"}</definedName>
    <definedName name="wrn.fin.1_1" localSheetId="16" hidden="1">{"Sum",#N/A,FALSE,"Finance";"Exp",#N/A,FALSE,"Finance";"Sal",#N/A,FALSE,"Finance"}</definedName>
    <definedName name="wrn.fin.1_1" hidden="1">{"Sum",#N/A,FALSE,"Finance";"Exp",#N/A,FALSE,"Finance";"Sal",#N/A,FALSE,"Finance"}</definedName>
    <definedName name="wrn.Fin.2" localSheetId="16" hidden="1">{"Sum",#N/A,FALSE,"Finance";"Exp",#N/A,FALSE,"Finance";"Sal",#N/A,FALSE,"Finance"}</definedName>
    <definedName name="wrn.Fin.2" hidden="1">{"Sum",#N/A,FALSE,"Finance";"Exp",#N/A,FALSE,"Finance";"Sal",#N/A,FALSE,"Finance"}</definedName>
    <definedName name="wrn.FINANCE1." localSheetId="16" hidden="1">{#N/A,#N/A,FALSE,"Finance"}</definedName>
    <definedName name="wrn.FINANCE1." hidden="1">{#N/A,#N/A,FALSE,"Finance"}</definedName>
    <definedName name="wrn.Firmenbuch." localSheetId="16" hidden="1">{#N/A,#N/A,FALSE,"BILANZ";#N/A,#N/A,FALSE,"GUV";#N/A,#N/A,FALSE,"ANLAGEN";#N/A,#N/A,FALSE,"ANHANG";#N/A,#N/A,FALSE,"FB-FORM";#N/A,#N/A,FALSE,"FB-ANTRAG"}</definedName>
    <definedName name="wrn.Firmenbuch." hidden="1">{#N/A,#N/A,FALSE,"BILANZ";#N/A,#N/A,FALSE,"GUV";#N/A,#N/A,FALSE,"ANLAGEN";#N/A,#N/A,FALSE,"ANHANG";#N/A,#N/A,FALSE,"FB-FORM";#N/A,#N/A,FALSE,"FB-ANTRAG"}</definedName>
    <definedName name="wrn.Flash._.Reports." localSheetId="16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lash._.Reports.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orecast." localSheetId="16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orecast.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RVGL_AG." localSheetId="16" hidden="1">{"frvgl_ag",#N/A,FALSE,"FRPRINT";"frvgl_domestic",#N/A,FALSE,"FRPRINT";"frvgl_int_sales",#N/A,FALSE,"FRPRINT"}</definedName>
    <definedName name="wrn.FRVGL_AG." hidden="1">{"frvgl_ag",#N/A,FALSE,"FRPRINT";"frvgl_domestic",#N/A,FALSE,"FRPRINT";"frvgl_int_sales",#N/A,FALSE,"FRPRINT"}</definedName>
    <definedName name="wrn.Full._.Month._.Report." localSheetId="16" hidden="1">{#N/A,#N/A,TRUE,"P&amp;L";#N/A,#N/A,TRUE,"B-S";#N/A,#N/A,TRUE,"C-F";#N/A,#N/A,TRUE,"MAT";#N/A,#N/A,TRUE,"P2";#N/A,#N/A,TRUE,"P8";#N/A,#N/A,TRUE,"P5";#N/A,#N/A,TRUE,"Emp"}</definedName>
    <definedName name="wrn.Full._.Month._.Report." hidden="1">{#N/A,#N/A,TRUE,"P&amp;L";#N/A,#N/A,TRUE,"B-S";#N/A,#N/A,TRUE,"C-F";#N/A,#N/A,TRUE,"MAT";#N/A,#N/A,TRUE,"P2";#N/A,#N/A,TRUE,"P8";#N/A,#N/A,TRUE,"P5";#N/A,#N/A,TRUE,"Emp"}</definedName>
    <definedName name="wrn.fusite." localSheetId="16" hidden="1">{#N/A,#N/A,FALSE,"FUSITE SK";#N/A,#N/A,FALSE,"FUSITE RG"}</definedName>
    <definedName name="wrn.fusite." hidden="1">{#N/A,#N/A,FALSE,"FUSITE SK";#N/A,#N/A,FALSE,"FUSITE RG"}</definedName>
    <definedName name="wrn.GD_Off." localSheetId="16" hidden="1">{"Exp",#N/A,FALSE,"GD Office";"Sal",#N/A,FALSE,"GD Office";"Sum",#N/A,FALSE,"GD Office"}</definedName>
    <definedName name="wrn.GD_Off." hidden="1">{"Exp",#N/A,FALSE,"GD Office";"Sal",#N/A,FALSE,"GD Office";"Sum",#N/A,FALSE,"GD Office"}</definedName>
    <definedName name="wrn.GD_Off._1" localSheetId="16" hidden="1">{"Exp",#N/A,FALSE,"GD Office";"Sal",#N/A,FALSE,"GD Office";"Sum",#N/A,FALSE,"GD Office"}</definedName>
    <definedName name="wrn.GD_Off._1" hidden="1">{"Exp",#N/A,FALSE,"GD Office";"Sal",#N/A,FALSE,"GD Office";"Sum",#N/A,FALSE,"GD Office"}</definedName>
    <definedName name="wrn.GD_off.1" localSheetId="16" hidden="1">{"Exp",#N/A,FALSE,"GD Office";"Sal",#N/A,FALSE,"GD Office";"Sum",#N/A,FALSE,"GD Office"}</definedName>
    <definedName name="wrn.GD_off.1" hidden="1">{"Exp",#N/A,FALSE,"GD Office";"Sal",#N/A,FALSE,"GD Office";"Sum",#N/A,FALSE,"GD Office"}</definedName>
    <definedName name="wrn.GD_off.1.2" localSheetId="16" hidden="1">{"Exp",#N/A,FALSE,"GD Office";"Sal",#N/A,FALSE,"GD Office";"Sum",#N/A,FALSE,"GD Office"}</definedName>
    <definedName name="wrn.GD_off.1.2" hidden="1">{"Exp",#N/A,FALSE,"GD Office";"Sal",#N/A,FALSE,"GD Office";"Sum",#N/A,FALSE,"GD Office"}</definedName>
    <definedName name="wrn.GD_Res." localSheetId="16" hidden="1">{"Sal",#N/A,FALSE,"GD Research";"Sum",#N/A,FALSE,"GD Research";"Exp",#N/A,FALSE,"GD Research"}</definedName>
    <definedName name="wrn.GD_Res." hidden="1">{"Sal",#N/A,FALSE,"GD Research";"Sum",#N/A,FALSE,"GD Research";"Exp",#N/A,FALSE,"GD Research"}</definedName>
    <definedName name="wrn.GD_Res.1" localSheetId="16" hidden="1">{"Sal",#N/A,FALSE,"GD Research";"Sum",#N/A,FALSE,"GD Research";"Exp",#N/A,FALSE,"GD Research"}</definedName>
    <definedName name="wrn.GD_Res.1" hidden="1">{"Sal",#N/A,FALSE,"GD Research";"Sum",#N/A,FALSE,"GD Research";"Exp",#N/A,FALSE,"GD Research"}</definedName>
    <definedName name="wrn.GD_Res.2" localSheetId="16" hidden="1">{"Sal",#N/A,FALSE,"GD Research";"Sum",#N/A,FALSE,"GD Research";"Exp",#N/A,FALSE,"GD Research"}</definedName>
    <definedName name="wrn.GD_Res.2" hidden="1">{"Sal",#N/A,FALSE,"GD Research";"Sum",#N/A,FALSE,"GD Research";"Exp",#N/A,FALSE,"GD Research"}</definedName>
    <definedName name="wrn.GD_Trng." localSheetId="16" hidden="1">{"Sum",#N/A,FALSE,"GD Training";"Exp",#N/A,FALSE,"GD Training";"Sal",#N/A,FALSE,"GD Training"}</definedName>
    <definedName name="wrn.GD_Trng." hidden="1">{"Sum",#N/A,FALSE,"GD Training";"Exp",#N/A,FALSE,"GD Training";"Sal",#N/A,FALSE,"GD Training"}</definedName>
    <definedName name="wrn.GD_Trng.1" localSheetId="16" hidden="1">{"Sum",#N/A,FALSE,"GD Training";"Exp",#N/A,FALSE,"GD Training";"Sal",#N/A,FALSE,"GD Training"}</definedName>
    <definedName name="wrn.GD_Trng.1" hidden="1">{"Sum",#N/A,FALSE,"GD Training";"Exp",#N/A,FALSE,"GD Training";"Sal",#N/A,FALSE,"GD Training"}</definedName>
    <definedName name="wrn.GD_trng.1.2" localSheetId="16" hidden="1">{"Sum",#N/A,FALSE,"GD Training";"Exp",#N/A,FALSE,"GD Training";"Sal",#N/A,FALSE,"GD Training"}</definedName>
    <definedName name="wrn.GD_trng.1.2" hidden="1">{"Sum",#N/A,FALSE,"GD Training";"Exp",#N/A,FALSE,"GD Training";"Sal",#N/A,FALSE,"GD Training"}</definedName>
    <definedName name="wrn.GD_Trng.2" localSheetId="16" hidden="1">{"Sum",#N/A,FALSE,"GD Training";"Exp",#N/A,FALSE,"GD Training";"Sal",#N/A,FALSE,"GD Training"}</definedName>
    <definedName name="wrn.GD_Trng.2" hidden="1">{"Sum",#N/A,FALSE,"GD Training";"Exp",#N/A,FALSE,"GD Training";"Sal",#N/A,FALSE,"GD Training"}</definedName>
    <definedName name="wrn.GDRes.1_2" localSheetId="16" hidden="1">{"Sal",#N/A,FALSE,"GD Research";"Sum",#N/A,FALSE,"GD Research";"Exp",#N/A,FALSE,"GD Research"}</definedName>
    <definedName name="wrn.GDRes.1_2" hidden="1">{"Sal",#N/A,FALSE,"GD Research";"Sum",#N/A,FALSE,"GD Research";"Exp",#N/A,FALSE,"GD Research"}</definedName>
    <definedName name="wrn.graph." localSheetId="16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aph.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up" localSheetId="16" hidden="1">{"fleisch",#N/A,FALSE,"WG HK";"food",#N/A,FALSE,"WG HK";"hartwaren",#N/A,FALSE,"WG HK";"weichwaren",#N/A,FALSE,"WG HK"}</definedName>
    <definedName name="wrn.Grup" hidden="1">{"fleisch",#N/A,FALSE,"WG HK";"food",#N/A,FALSE,"WG HK";"hartwaren",#N/A,FALSE,"WG HK";"weichwaren",#N/A,FALSE,"WG HK"}</definedName>
    <definedName name="wrn.Hollywood._.FF." localSheetId="16" hidden="1">{"Hw_All",#N/A,FALSE,"Hollywood FF";"HwFF_Tech",#N/A,FALSE,"Hollywood FF";"HwFF_PerMille",#N/A,FALSE,"Hollywood FF";"HwFF_Pricing",#N/A,FALSE,"Hollywood FF"}</definedName>
    <definedName name="wrn.Hollywood._.FF." hidden="1">{"Hw_All",#N/A,FALSE,"Hollywood FF";"HwFF_Tech",#N/A,FALSE,"Hollywood FF";"HwFF_PerMille",#N/A,FALSE,"Hollywood FF";"HwFF_Pricing",#N/A,FALSE,"Hollywood FF"}</definedName>
    <definedName name="wrn.Hum_Res." localSheetId="16" hidden="1">{"Exp",#N/A,FALSE,"Human_Res";"Sal",#N/A,FALSE,"Human_Res";"Sum",#N/A,FALSE,"Human_Res"}</definedName>
    <definedName name="wrn.Hum_Res." hidden="1">{"Exp",#N/A,FALSE,"Human_Res";"Sal",#N/A,FALSE,"Human_Res";"Sum",#N/A,FALSE,"Human_Res"}</definedName>
    <definedName name="wrn.Hum_Res.1" localSheetId="16" hidden="1">{"Exp",#N/A,FALSE,"Human_Res";"Sal",#N/A,FALSE,"Human_Res";"Sum",#N/A,FALSE,"Human_Res"}</definedName>
    <definedName name="wrn.Hum_Res.1" hidden="1">{"Exp",#N/A,FALSE,"Human_Res";"Sal",#N/A,FALSE,"Human_Res";"Sum",#N/A,FALSE,"Human_Res"}</definedName>
    <definedName name="wrn.Hum_Res.1_2" localSheetId="16" hidden="1">{"Exp",#N/A,FALSE,"Human_Res";"Sal",#N/A,FALSE,"Human_Res";"Sum",#N/A,FALSE,"Human_Res"}</definedName>
    <definedName name="wrn.Hum_Res.1_2" hidden="1">{"Exp",#N/A,FALSE,"Human_Res";"Sal",#N/A,FALSE,"Human_Res";"Sum",#N/A,FALSE,"Human_Res"}</definedName>
    <definedName name="wrn.Hum_Res.2" localSheetId="16" hidden="1">{"Exp",#N/A,FALSE,"Human_Res";"Sal",#N/A,FALSE,"Human_Res";"Sum",#N/A,FALSE,"Human_Res"}</definedName>
    <definedName name="wrn.Hum_Res.2" hidden="1">{"Exp",#N/A,FALSE,"Human_Res";"Sal",#N/A,FALSE,"Human_Res";"Sum",#N/A,FALSE,"Human_Res"}</definedName>
    <definedName name="wrn.IMPR." localSheetId="16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TOT." localSheetId="16" hidden="1">{"12 mois TARIF",#N/A,FALSE,"SLEVMI 12M"}</definedName>
    <definedName name="wrn.IMPR.TOT." hidden="1">{"12 mois TARIF",#N/A,FALSE,"SLEVMI 12M"}</definedName>
    <definedName name="wrn.Incremental." localSheetId="16" hidden="1">{"Incremental_Cashflows",#N/A,FALSE,"BP Amoco Summary";"Incremental_Economics",#N/A,FALSE,"BP Amoco Summary"}</definedName>
    <definedName name="wrn.Incremental." hidden="1">{"Incremental_Cashflows",#N/A,FALSE,"BP Amoco Summary";"Incremental_Economics",#N/A,FALSE,"BP Amoco Summary"}</definedName>
    <definedName name="wrn.internal." localSheetId="16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ternal.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vestor._.Package." localSheetId="16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nvestor._.Package.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PO._.Valuation." localSheetId="16" hidden="1">{"assumptions",#N/A,FALSE,"Scenario 1";"valuation",#N/A,FALSE,"Scenario 1"}</definedName>
    <definedName name="wrn.IPO._.Valuation." hidden="1">{"assumptions",#N/A,FALSE,"Scenario 1";"valuation",#N/A,FALSE,"Scenario 1"}</definedName>
    <definedName name="wrn.IPSO." localSheetId="16" hidden="1">{"IPSO Devise",#N/A,FALSE,"IPSO";"IPSO FRF",#N/A,FALSE,"IPSO"}</definedName>
    <definedName name="wrn.IPSO." hidden="1">{"IPSO Devise",#N/A,FALSE,"IPSO";"IPSO FRF",#N/A,FALSE,"IPSO"}</definedName>
    <definedName name="wrn.IS_EXec_New." localSheetId="16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localSheetId="16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localSheetId="16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localSheetId="16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JA." localSheetId="16" hidden="1">{#N/A,#N/A,FALSE,"BILANZ";#N/A,#N/A,FALSE,"GUV";#N/A,#N/A,FALSE,"ANLAGEN";#N/A,#N/A,FALSE,"ANHANG"}</definedName>
    <definedName name="wrn.JA." hidden="1">{#N/A,#N/A,FALSE,"BILANZ";#N/A,#N/A,FALSE,"GUV";#N/A,#N/A,FALSE,"ANLAGEN";#N/A,#N/A,FALSE,"ANHANG"}</definedName>
    <definedName name="wrn.Japan_Capers_Ed._.Pub." localSheetId="16" hidden="1">{"Japan_Capers_Ed_Pub",#N/A,FALSE,"DI 2 YEAR MASTER SCHEDULE"}</definedName>
    <definedName name="wrn.Japan_Capers_Ed._.Pub." hidden="1">{"Japan_Capers_Ed_Pub",#N/A,FALSE,"DI 2 YEAR MASTER SCHEDULE"}</definedName>
    <definedName name="wrn.JODM._.Graphs." localSheetId="16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JODM._.Graphs.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Kenngb." localSheetId="16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gb.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zahlen." localSheetId="16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nzahlen.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t._.100." localSheetId="16" hidden="1">{"K100_All",#N/A,FALSE,"Kent 100`s";"K100_Tech",#N/A,FALSE,"Kent 100`s";"K100_Pricing",#N/A,FALSE,"Kent 100`s";"K100_PerMille",#N/A,FALSE,"Kent 100`s"}</definedName>
    <definedName name="wrn.Kent._.100." hidden="1">{"K100_All",#N/A,FALSE,"Kent 100`s";"K100_Tech",#N/A,FALSE,"Kent 100`s";"K100_Pricing",#N/A,FALSE,"Kent 100`s";"K100_PerMille",#N/A,FALSE,"Kent 100`s"}</definedName>
    <definedName name="wrn.Kent._.Premium._.Lights." localSheetId="16" hidden="1">{"KPL_All",#N/A,FALSE,"Kent PL";"KPL_Tech",#N/A,FALSE,"Kent PL";"KPL_Pricing",#N/A,FALSE,"Kent PL";"KPL_PerMille",#N/A,FALSE,"Kent PL"}</definedName>
    <definedName name="wrn.Kent._.Premium._.Lights." hidden="1">{"KPL_All",#N/A,FALSE,"Kent PL";"KPL_Tech",#N/A,FALSE,"Kent PL";"KPL_Pricing",#N/A,FALSE,"Kent PL";"KPL_PerMille",#N/A,FALSE,"Kent PL"}</definedName>
    <definedName name="wrn.Larg." localSheetId="16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.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e2." localSheetId="16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arge2.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BO._.Summary." localSheetId="16" hidden="1">{"LBO Summary",#N/A,FALSE,"Summary"}</definedName>
    <definedName name="wrn.LBO._.Summary." hidden="1">{"LBO Summary",#N/A,FALSE,"Summary"}</definedName>
    <definedName name="wrn.Lcl_TV." localSheetId="16" hidden="1">{"Sum",#N/A,FALSE,"Local TV";"Exp",#N/A,FALSE,"Local TV";"Sal",#N/A,FALSE,"Local TV"}</definedName>
    <definedName name="wrn.Lcl_TV." hidden="1">{"Sum",#N/A,FALSE,"Local TV";"Exp",#N/A,FALSE,"Local TV";"Sal",#N/A,FALSE,"Local TV"}</definedName>
    <definedName name="wrn.Lcl_TV.1" localSheetId="16" hidden="1">{"Sum",#N/A,FALSE,"Local TV";"Exp",#N/A,FALSE,"Local TV";"Sal",#N/A,FALSE,"Local TV"}</definedName>
    <definedName name="wrn.Lcl_TV.1" hidden="1">{"Sum",#N/A,FALSE,"Local TV";"Exp",#N/A,FALSE,"Local TV";"Sal",#N/A,FALSE,"Local TV"}</definedName>
    <definedName name="wrn.Lcl_TV.1_2" localSheetId="16" hidden="1">{"Sum",#N/A,FALSE,"Local TV";"Exp",#N/A,FALSE,"Local TV";"Sal",#N/A,FALSE,"Local TV"}</definedName>
    <definedName name="wrn.Lcl_TV.1_2" hidden="1">{"Sum",#N/A,FALSE,"Local TV";"Exp",#N/A,FALSE,"Local TV";"Sal",#N/A,FALSE,"Local TV"}</definedName>
    <definedName name="wrn.Lcl_TV.2" localSheetId="16" hidden="1">{"Sum",#N/A,FALSE,"Local TV";"Exp",#N/A,FALSE,"Local TV";"Sal",#N/A,FALSE,"Local TV"}</definedName>
    <definedName name="wrn.Lcl_TV.2" hidden="1">{"Sum",#N/A,FALSE,"Local TV";"Exp",#N/A,FALSE,"Local TV";"Sal",#N/A,FALSE,"Local TV"}</definedName>
    <definedName name="wrn.liqplan." localSheetId="16" hidden="1">{#N/A,#N/A,TRUE,"liquidity plan";#N/A,#N/A,TRUE,"Invoices payment";#N/A,#N/A,TRUE,"Deposit"}</definedName>
    <definedName name="wrn.liqplan." hidden="1">{#N/A,#N/A,TRUE,"liquidity plan";#N/A,#N/A,TRUE,"Invoices payment";#N/A,#N/A,TRUE,"Deposit"}</definedName>
    <definedName name="wrn.list" localSheetId="16" hidden="1">{"weichwaren",#N/A,FALSE,"Liste 1";"hartwaren",#N/A,FALSE,"Liste 1";"food",#N/A,FALSE,"Liste 1";"fleisch",#N/A,FALSE,"Liste 1"}</definedName>
    <definedName name="wrn.list" hidden="1">{"weichwaren",#N/A,FALSE,"Liste 1";"hartwaren",#N/A,FALSE,"Liste 1";"food",#N/A,FALSE,"Liste 1";"fleisch",#N/A,FALSE,"Liste 1"}</definedName>
    <definedName name="wrn.LISTE." localSheetId="16" hidden="1">{"weichwaren",#N/A,FALSE,"Liste 1";"hartwaren",#N/A,FALSE,"Liste 1";"food",#N/A,FALSE,"Liste 1";"fleisch",#N/A,FALSE,"Liste 1"}</definedName>
    <definedName name="wrn.LISTE." hidden="1">{"weichwaren",#N/A,FALSE,"Liste 1";"hartwaren",#N/A,FALSE,"Liste 1";"food",#N/A,FALSE,"Liste 1";"fleisch",#N/A,FALSE,"Liste 1"}</definedName>
    <definedName name="wrn.Litll2." localSheetId="16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ll2.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tl." localSheetId="16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ttl.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VR." localSheetId="16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IVR.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OB." localSheetId="16" hidden="1">{#N/A,#N/A,FALSE,"Line of Business";#N/A,#N/A,FALSE,"Line of Business YTD";#N/A,#N/A,FALSE,"Line of Business Forecast"}</definedName>
    <definedName name="wrn.LOB." hidden="1">{#N/A,#N/A,FALSE,"Line of Business";#N/A,#N/A,FALSE,"Line of Business YTD";#N/A,#N/A,FALSE,"Line of Business Forecast"}</definedName>
    <definedName name="wrn.Lucky._.Strike._.FF." localSheetId="16" hidden="1">{"LF_All",#N/A,FALSE,"Lucky Strike FF";"LF_PerMille",#N/A,FALSE,"Lucky Strike FF";"LF_Tech",#N/A,FALSE,"Lucky Strike FF";"LF_Pricing",#N/A,FALSE,"Lucky Strike FF"}</definedName>
    <definedName name="wrn.Lucky._.Strike._.FF." hidden="1">{"LF_All",#N/A,FALSE,"Lucky Strike FF";"LF_PerMille",#N/A,FALSE,"Lucky Strike FF";"LF_Tech",#N/A,FALSE,"Lucky Strike FF";"LF_Pricing",#N/A,FALSE,"Lucky Strike FF"}</definedName>
    <definedName name="wrn.Lucky._.Strike._.Lights." localSheetId="16" hidden="1">{"LL_All",#N/A,FALSE,"Lucky Strike Lights";"LL_Tech",#N/A,FALSE,"Lucky Strike Lights";"LL_Pricing",#N/A,FALSE,"Lucky Strike Lights";"LL_PerMille",#N/A,FALSE,"Lucky Strike Lights"}</definedName>
    <definedName name="wrn.Lucky._.Strike._.Lights." hidden="1">{"LL_All",#N/A,FALSE,"Lucky Strike Lights";"LL_Tech",#N/A,FALSE,"Lucky Strike Lights";"LL_Pricing",#N/A,FALSE,"Lucky Strike Lights";"LL_PerMille",#N/A,FALSE,"Lucky Strike Lights"}</definedName>
    <definedName name="wrn.Main._.Fields." localSheetId="16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in._.Fields.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npower.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rket._.ROMANIA." localSheetId="16" hidden="1">{#N/A,#N/A,FALSE,"Ventes V.P. V.U.";#N/A,#N/A,FALSE,"Les Concurences";#N/A,#N/A,FALSE,"DACIA"}</definedName>
    <definedName name="wrn.Market._.ROMANIA." hidden="1">{#N/A,#N/A,FALSE,"Ventes V.P. V.U.";#N/A,#N/A,FALSE,"Les Concurences";#N/A,#N/A,FALSE,"DACIA"}</definedName>
    <definedName name="wrn.Markt." localSheetId="16" hidden="1">{"Absatz",#N/A,FALSE,"Markt";"markt",#N/A,FALSE,"Markt"}</definedName>
    <definedName name="wrn.Markt." hidden="1">{"Absatz",#N/A,FALSE,"Markt";"markt",#N/A,FALSE,"Markt"}</definedName>
    <definedName name="wrn.MB." localSheetId="16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_.Petö." localSheetId="16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B._.Petö.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easurement." localSheetId="16" hidden="1">{"Meas",#N/A,FALSE,"Tot Europe"}</definedName>
    <definedName name="wrn.Measurement." hidden="1">{"Meas",#N/A,FALSE,"Tot Europe"}</definedName>
    <definedName name="wrn.Mittelfristplan._.Tschechien." localSheetId="16" hidden="1">{#N/A,#N/A,FALSE,"Markt";#N/A,#N/A,FALSE,"Rübe";#N/A,#N/A,FALSE,"Kosten";#N/A,#N/A,FALSE,"Betriebsstoffe";#N/A,#N/A,FALSE,"Anlagen";#N/A,#N/A,FALSE,"GuV";#N/A,#N/A,FALSE,"Deckblatt"}</definedName>
    <definedName name="wrn.Mittelfristplan._.Tschechien." hidden="1">{#N/A,#N/A,FALSE,"Markt";#N/A,#N/A,FALSE,"Rübe";#N/A,#N/A,FALSE,"Kosten";#N/A,#N/A,FALSE,"Betriebsstoffe";#N/A,#N/A,FALSE,"Anlagen";#N/A,#N/A,FALSE,"GuV";#N/A,#N/A,FALSE,"Deckblatt"}</definedName>
    <definedName name="wrn.Mittelfristplan._.Ungarn." localSheetId="16" hidden="1">{#N/A,#N/A,FALSE,"Deckblatt";#N/A,#N/A,FALSE,"GuV";#N/A,#N/A,FALSE,"Markt";#N/A,#N/A,FALSE,"Rübe";#N/A,#N/A,FALSE,"Löhne";#N/A,#N/A,FALSE,"Kosten";#N/A,#N/A,FALSE,"Anlagen"}</definedName>
    <definedName name="wrn.Mittelfristplan._.Ungarn." hidden="1">{#N/A,#N/A,FALSE,"Deckblatt";#N/A,#N/A,FALSE,"GuV";#N/A,#N/A,FALSE,"Markt";#N/A,#N/A,FALSE,"Rübe";#N/A,#N/A,FALSE,"Löhne";#N/A,#N/A,FALSE,"Kosten";#N/A,#N/A,FALSE,"Anlagen"}</definedName>
    <definedName name="wrn.Mktg." localSheetId="16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localSheetId="16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localSheetId="16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localSheetId="16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onatsbericht._.AMV.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AMV.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gesamt." localSheetId="16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gesamt.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Hrusovany.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wrn.Monatsbericht._.Hrusovany." hidden="1">{#N/A,#N/A,FALSE,"Inhalt";#N/A,#N/A,FALSE,"Kommentar";#N/A,#N/A,FALSE,"Ergebnisrechnung";#N/A,#N/A,FALSE,"Bilanz";#N/A,#N/A,FALSE,"Absatz";#N/A,#N/A,FALSE,"Umsatz";#N/A,#N/A,FALSE,"Preise";#N/A,#N/A,FALSE,"Kennzahlen"}</definedName>
    <definedName name="wrn.Monthly." localSheetId="16" hidden="1">{#N/A,#N/A,FALSE,"Completion of MBudget"}</definedName>
    <definedName name="wrn.Monthly." hidden="1">{#N/A,#N/A,FALSE,"Completion of MBudget"}</definedName>
    <definedName name="wrn.Monthly._.Waste._.Report." localSheetId="16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._.Waste._.Report.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_Results." localSheetId="16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_Results.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s." localSheetId="1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V." localSheetId="16" hidden="1">{"MV_CF",#N/A,FALSE,"MV_B_CF";"MV_Cumm",#N/A,FALSE,"MV_B_IS";"MV_BS",#N/A,FALSE,"MV_B_BS"}</definedName>
    <definedName name="wrn.MV." hidden="1">{"MV_CF",#N/A,FALSE,"MV_B_CF";"MV_Cumm",#N/A,FALSE,"MV_B_IS";"MV_BS",#N/A,FALSE,"MV_B_BS"}</definedName>
    <definedName name="wrn.MV.1" localSheetId="16" hidden="1">{"MV_CF",#N/A,FALSE,"MV_B_CF";"MV_Cumm",#N/A,FALSE,"MV_B_IS";"MV_BS",#N/A,FALSE,"MV_B_BS"}</definedName>
    <definedName name="wrn.MV.1" hidden="1">{"MV_CF",#N/A,FALSE,"MV_B_CF";"MV_Cumm",#N/A,FALSE,"MV_B_IS";"MV_BS",#N/A,FALSE,"MV_B_BS"}</definedName>
    <definedName name="wrn.MV.1_2" localSheetId="16" hidden="1">{"MV_CF",#N/A,FALSE,"MV_B_CF";"MV_Cumm",#N/A,FALSE,"MV_B_IS";"MV_BS",#N/A,FALSE,"MV_B_BS"}</definedName>
    <definedName name="wrn.MV.1_2" hidden="1">{"MV_CF",#N/A,FALSE,"MV_B_CF";"MV_Cumm",#N/A,FALSE,"MV_B_IS";"MV_BS",#N/A,FALSE,"MV_B_BS"}</definedName>
    <definedName name="wrn.MV.1_3" localSheetId="16" hidden="1">{"MV_CF",#N/A,FALSE,"MV_B_CF";"MV_Cumm",#N/A,FALSE,"MV_B_IS";"MV_BS",#N/A,FALSE,"MV_B_BS"}</definedName>
    <definedName name="wrn.MV.1_3" hidden="1">{"MV_CF",#N/A,FALSE,"MV_B_CF";"MV_Cumm",#N/A,FALSE,"MV_B_IS";"MV_BS",#N/A,FALSE,"MV_B_BS"}</definedName>
    <definedName name="wrn.New." localSheetId="16" hidden="1">{"New_Tan",#N/A,FALSE,"Slides_New";"New_Sum",#N/A,FALSE,"Slides_New";"New_Int",#N/A,FALSE,"Slides_New"}</definedName>
    <definedName name="wrn.New." hidden="1">{"New_Tan",#N/A,FALSE,"Slides_New";"New_Sum",#N/A,FALSE,"Slides_New";"New_Int",#N/A,FALSE,"Slides_New"}</definedName>
    <definedName name="wrn.new.1" localSheetId="16" hidden="1">{"New_Tan",#N/A,FALSE,"Slides_New";"New_Sum",#N/A,FALSE,"Slides_New";"New_Int",#N/A,FALSE,"Slides_New"}</definedName>
    <definedName name="wrn.new.1" hidden="1">{"New_Tan",#N/A,FALSE,"Slides_New";"New_Sum",#N/A,FALSE,"Slides_New";"New_Int",#N/A,FALSE,"Slides_New"}</definedName>
    <definedName name="wrn.new.1_3" localSheetId="16" hidden="1">{"New_Tan",#N/A,FALSE,"Slides_New";"New_Sum",#N/A,FALSE,"Slides_New";"New_Int",#N/A,FALSE,"Slides_New"}</definedName>
    <definedName name="wrn.new.1_3" hidden="1">{"New_Tan",#N/A,FALSE,"Slides_New";"New_Sum",#N/A,FALSE,"Slides_New";"New_Int",#N/A,FALSE,"Slides_New"}</definedName>
    <definedName name="wrn.New.3" localSheetId="16" hidden="1">{"New_Tan",#N/A,FALSE,"Slides_New";"New_Sum",#N/A,FALSE,"Slides_New";"New_Int",#N/A,FALSE,"Slides_New"}</definedName>
    <definedName name="wrn.New.3" hidden="1">{"New_Tan",#N/A,FALSE,"Slides_New";"New_Sum",#N/A,FALSE,"Slides_New";"New_Int",#N/A,FALSE,"Slides_New"}</definedName>
    <definedName name="wrn.News." localSheetId="16" hidden="1">{"Sum",#N/A,FALSE,"News";"Exp",#N/A,FALSE,"News";"Sal",#N/A,FALSE,"News"}</definedName>
    <definedName name="wrn.News." hidden="1">{"Sum",#N/A,FALSE,"News";"Exp",#N/A,FALSE,"News";"Sal",#N/A,FALSE,"News"}</definedName>
    <definedName name="wrn.news.1" localSheetId="16" hidden="1">{"Sum",#N/A,FALSE,"News";"Exp",#N/A,FALSE,"News";"Sal",#N/A,FALSE,"News"}</definedName>
    <definedName name="wrn.news.1" hidden="1">{"Sum",#N/A,FALSE,"News";"Exp",#N/A,FALSE,"News";"Sal",#N/A,FALSE,"News"}</definedName>
    <definedName name="wrn.news.1.3" localSheetId="16" hidden="1">{"Sum",#N/A,FALSE,"News";"Exp",#N/A,FALSE,"News";"Sal",#N/A,FALSE,"News"}</definedName>
    <definedName name="wrn.news.1.3" hidden="1">{"Sum",#N/A,FALSE,"News";"Exp",#N/A,FALSE,"News";"Sal",#N/A,FALSE,"News"}</definedName>
    <definedName name="wrn.News.3" localSheetId="16" hidden="1">{"Sum",#N/A,FALSE,"News";"Exp",#N/A,FALSE,"News";"Sal",#N/A,FALSE,"News"}</definedName>
    <definedName name="wrn.News.3" hidden="1">{"Sum",#N/A,FALSE,"News";"Exp",#N/A,FALSE,"News";"Sal",#N/A,FALSE,"News"}</definedName>
    <definedName name="wrn.Nimrod." localSheetId="16" hidden="1">{"Nim_All",#N/A,FALSE,"Nimrod";"Nim_Tech",#N/A,FALSE,"Nimrod";"Nim_Pricing",#N/A,FALSE,"Nimrod";"Nim_PerMille",#N/A,FALSE,"Nimrod"}</definedName>
    <definedName name="wrn.Nimrod." hidden="1">{"Nim_All",#N/A,FALSE,"Nimrod";"Nim_Tech",#N/A,FALSE,"Nimrod";"Nim_Pricing",#N/A,FALSE,"Nimrod";"Nim_PerMille",#N/A,FALSE,"Nimrod"}</definedName>
    <definedName name="wrn.Norcros._.Forms." localSheetId="16" hidden="1">{#N/A,#N/A,FALSE,"Nx1";#N/A,#N/A,FALSE,"Nx2";#N/A,#N/A,FALSE,"Nx3";#N/A,#N/A,FALSE,"Nx4"}</definedName>
    <definedName name="wrn.Norcros._.Forms." hidden="1">{#N/A,#N/A,FALSE,"Nx1";#N/A,#N/A,FALSE,"Nx2";#N/A,#N/A,FALSE,"Nx3";#N/A,#N/A,FALSE,"Nx4"}</definedName>
    <definedName name="wrn.OBM." localSheetId="16" hidden="1">{#N/A,#N/A,FALSE,"Oil-Based Mud"}</definedName>
    <definedName name="wrn.OBM." hidden="1">{#N/A,#N/A,FALSE,"Oil-Based Mud"}</definedName>
    <definedName name="wrn.On_Air." localSheetId="16" hidden="1">{"Exp",#N/A,FALSE,"On  Air Promotions";"Sal",#N/A,FALSE,"On  Air Promotions";"Sum",#N/A,FALSE,"On  Air Promotions"}</definedName>
    <definedName name="wrn.On_Air." hidden="1">{"Exp",#N/A,FALSE,"On  Air Promotions";"Sal",#N/A,FALSE,"On  Air Promotions";"Sum",#N/A,FALSE,"On  Air Promotions"}</definedName>
    <definedName name="wrn.on_air.1" localSheetId="16" hidden="1">{"Exp",#N/A,FALSE,"On  Air Promotions";"Sal",#N/A,FALSE,"On  Air Promotions";"Sum",#N/A,FALSE,"On  Air Promotions"}</definedName>
    <definedName name="wrn.on_air.1" hidden="1">{"Exp",#N/A,FALSE,"On  Air Promotions";"Sal",#N/A,FALSE,"On  Air Promotions";"Sum",#N/A,FALSE,"On  Air Promotions"}</definedName>
    <definedName name="wrn.on_air.1.3" localSheetId="16" hidden="1">{"Exp",#N/A,FALSE,"On  Air Promotions";"Sal",#N/A,FALSE,"On  Air Promotions";"Sum",#N/A,FALSE,"On  Air Promotions"}</definedName>
    <definedName name="wrn.on_air.1.3" hidden="1">{"Exp",#N/A,FALSE,"On  Air Promotions";"Sal",#N/A,FALSE,"On  Air Promotions";"Sum",#N/A,FALSE,"On  Air Promotions"}</definedName>
    <definedName name="wrn.On_Air.3" localSheetId="16" hidden="1">{"Exp",#N/A,FALSE,"On  Air Promotions";"Sal",#N/A,FALSE,"On  Air Promotions";"Sum",#N/A,FALSE,"On  Air Promotions"}</definedName>
    <definedName name="wrn.On_Air.3" hidden="1">{"Exp",#N/A,FALSE,"On  Air Promotions";"Sal",#N/A,FALSE,"On  Air Promotions";"Sum",#N/A,FALSE,"On  Air Promotions"}</definedName>
    <definedName name="wrn.opex.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s._.Finance._.Monthly._.Report.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_.05.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Ps._.Finance._.Monthly._.Report._.05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rg._._Dev." localSheetId="16" hidden="1">{"Exp",#N/A,FALSE,"Org &amp; Dev";"Sal",#N/A,FALSE,"Org &amp; Dev";"Sum",#N/A,FALSE,"Org &amp; Dev"}</definedName>
    <definedName name="wrn.Org._._Dev." hidden="1">{"Exp",#N/A,FALSE,"Org &amp; Dev";"Sal",#N/A,FALSE,"Org &amp; Dev";"Sum",#N/A,FALSE,"Org &amp; Dev"}</definedName>
    <definedName name="wrn.Org._._Dev._3" localSheetId="16" hidden="1">{"Exp",#N/A,FALSE,"Org &amp; Dev";"Sal",#N/A,FALSE,"Org &amp; Dev";"Sum",#N/A,FALSE,"Org &amp; Dev"}</definedName>
    <definedName name="wrn.Org._._Dev._3" hidden="1">{"Exp",#N/A,FALSE,"Org &amp; Dev";"Sal",#N/A,FALSE,"Org &amp; Dev";"Sum",#N/A,FALSE,"Org &amp; Dev"}</definedName>
    <definedName name="wrn.Org._._Dev.1" localSheetId="16" hidden="1">{"Exp",#N/A,FALSE,"Org &amp; Dev";"Sal",#N/A,FALSE,"Org &amp; Dev";"Sum",#N/A,FALSE,"Org &amp; Dev"}</definedName>
    <definedName name="wrn.Org._._Dev.1" hidden="1">{"Exp",#N/A,FALSE,"Org &amp; Dev";"Sal",#N/A,FALSE,"Org &amp; Dev";"Sum",#N/A,FALSE,"Org &amp; Dev"}</definedName>
    <definedName name="wrn.Org._._Dev.3" localSheetId="16" hidden="1">{"Exp",#N/A,FALSE,"Org &amp; Dev";"Sal",#N/A,FALSE,"Org &amp; Dev";"Sum",#N/A,FALSE,"Org &amp; Dev"}</definedName>
    <definedName name="wrn.Org._._Dev.3" hidden="1">{"Exp",#N/A,FALSE,"Org &amp; Dev";"Sal",#N/A,FALSE,"Org &amp; Dev";"Sum",#N/A,FALSE,"Org &amp; Dev"}</definedName>
    <definedName name="wrn.Pall._.Mall._.FF." localSheetId="16" hidden="1">{"PMFF_All",#N/A,FALSE,"Pall Mall FF";"PMFF_Tech",#N/A,FALSE,"Pall Mall FF";"PMFF_Pricing",#N/A,FALSE,"Pall Mall FF";"PMFF_PerMille",#N/A,FALSE,"Pall Mall FF"}</definedName>
    <definedName name="wrn.Pall._.Mall._.FF." hidden="1">{"PMFF_All",#N/A,FALSE,"Pall Mall FF";"PMFF_Tech",#N/A,FALSE,"Pall Mall FF";"PMFF_Pricing",#N/A,FALSE,"Pall Mall FF";"PMFF_PerMille",#N/A,FALSE,"Pall Mall FF"}</definedName>
    <definedName name="wrn.Pall._.Mall._.Lights." localSheetId="16" hidden="1">{"PML_All",#N/A,FALSE,"Pall Mall Lights";"PML_Tech",#N/A,FALSE,"Pall Mall Lights";"PML_Pricing",#N/A,FALSE,"Pall Mall Lights";"PML_PerMille",#N/A,FALSE,"Pall Mall Lights"}</definedName>
    <definedName name="wrn.Pall._.Mall._.Lights." hidden="1">{"PML_All",#N/A,FALSE,"Pall Mall Lights";"PML_Tech",#N/A,FALSE,"Pall Mall Lights";"PML_Pricing",#N/A,FALSE,"Pall Mall Lights";"PML_PerMille",#N/A,FALSE,"Pall Mall Lights"}</definedName>
    <definedName name="wrn.Pall._.Mall._.Menthol." localSheetId="16" hidden="1">{"PMM_All",#N/A,FALSE,"Pall Mall Menthol";"PMM_Pricing",#N/A,FALSE,"Pall Mall Menthol";"PMM_Tech",#N/A,FALSE,"Pall Mall Menthol";"PMM_PerMille",#N/A,FALSE,"Pall Mall Menthol"}</definedName>
    <definedName name="wrn.Pall._.Mall._.Menthol." hidden="1">{"PMM_All",#N/A,FALSE,"Pall Mall Menthol";"PMM_Pricing",#N/A,FALSE,"Pall Mall Menthol";"PMM_Tech",#N/A,FALSE,"Pall Mall Menthol";"PMM_PerMille",#N/A,FALSE,"Pall Mall Menthol"}</definedName>
    <definedName name="wrn.Pan._.Europe." localSheetId="16" hidden="1">{#N/A,#N/A,FALSE,"Pan Europe Belgium";#N/A,#N/A,FALSE,"Pan Europe France";#N/A,#N/A,FALSE,"Pan Europe Germany";#N/A,#N/A,FALSE,"Pan Europe Italy";#N/A,#N/A,FALSE,"Pan Europe Sweden";#N/A,#N/A,FALSE,"Pan Europe UK"}</definedName>
    <definedName name="wrn.Pan._.Europe.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localSheetId="16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hidden="1">{#N/A,#N/A,FALSE,"Pan Europe Belgium";#N/A,#N/A,FALSE,"Pan Europe France";#N/A,#N/A,FALSE,"Pan Europe Germany";#N/A,#N/A,FALSE,"Pan Europe Italy";#N/A,#N/A,FALSE,"Pan Europe Sweden";#N/A,#N/A,FALSE,"Pan Europe UK"}</definedName>
    <definedName name="wrn.Period._.Report._.for._.AKE." localSheetId="16" hidden="1">{#N/A,#N/A,TRUE,"Sum";#N/A,#N/A,TRUE,"P&amp;L";#N/A,#N/A,TRUE,"B-S";#N/A,#N/A,TRUE,"C-F";#N/A,#N/A,TRUE,"Strap";#N/A,#N/A,TRUE,"SAP"}</definedName>
    <definedName name="wrn.Period._.Report._.for._.AKE." hidden="1">{#N/A,#N/A,TRUE,"Sum";#N/A,#N/A,TRUE,"P&amp;L";#N/A,#N/A,TRUE,"B-S";#N/A,#N/A,TRUE,"C-F";#N/A,#N/A,TRUE,"Strap";#N/A,#N/A,TRUE,"SAP"}</definedName>
    <definedName name="wrn.piu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iu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lanbericht._.Hrusovany." localSheetId="16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bericht._.Hrusovany.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ning." localSheetId="16" hidden="1">{#N/A,#N/A,FALSE,"Default Data";#N/A,#N/A,FALSE,"25% case";#N/A,#N/A,FALSE,"99 Tax Model";#N/A,#N/A,FALSE,"ROY CALCS";#N/A,#N/A,FALSE,"Acquisition Royalty";#N/A,#N/A,FALSE,"Cisco FSC"}</definedName>
    <definedName name="wrn.Planning." hidden="1">{#N/A,#N/A,FALSE,"Default Data";#N/A,#N/A,FALSE,"25% case";#N/A,#N/A,FALSE,"99 Tax Model";#N/A,#N/A,FALSE,"ROY CALCS";#N/A,#N/A,FALSE,"Acquisition Royalty";#N/A,#N/A,FALSE,"Cisco FSC"}</definedName>
    <definedName name="wrn.Planning._.PL." localSheetId="16" hidden="1">{#N/A,#N/A,FALSE,"EOC";#N/A,#N/A,FALSE,"Distributor";#N/A,#N/A,FALSE,"Manufacturing";#N/A,#N/A,FALSE,"Service"}</definedName>
    <definedName name="wrn.Planning._.PL." hidden="1">{#N/A,#N/A,FALSE,"EOC";#N/A,#N/A,FALSE,"Distributor";#N/A,#N/A,FALSE,"Manufacturing";#N/A,#N/A,FALSE,"Service"}</definedName>
    <definedName name="wrn.Plannung._.inkl._.AGRANA." localSheetId="16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nung._.inkl._.AGRANA.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ung" localSheetId="16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localSheetId="16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_.versio._.23.Feb." localSheetId="16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anung._.versio._.23.Feb.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X." localSheetId="16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LX.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R_FNL.3" localSheetId="16" hidden="1">{"AS",#N/A,FALSE,"Dec_BS_Fnl";"LIAB",#N/A,FALSE,"Dec_BS_Fnl"}</definedName>
    <definedName name="wrn.PR_FNL.3" hidden="1">{"AS",#N/A,FALSE,"Dec_BS_Fnl";"LIAB",#N/A,FALSE,"Dec_BS_Fnl"}</definedName>
    <definedName name="wrn.PRICE." localSheetId="16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CE.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NT." localSheetId="16" hidden="1">{"SCH1",#N/A,TRUE,"ECONEVAL";"SCH6",#N/A,TRUE,"AR1278";"SCH2",#N/A,TRUE,"ECONEVAL";"SCH7",#N/A,TRUE,"AR1278";"DEP",#N/A,TRUE,"AR1278";"ASSUMPTIONS",#N/A,TRUE,"AR1278"}</definedName>
    <definedName name="wrn.PRINT." hidden="1">{"SCH1",#N/A,TRUE,"ECONEVAL";"SCH6",#N/A,TRUE,"AR1278";"SCH2",#N/A,TRUE,"ECONEVAL";"SCH7",#N/A,TRUE,"AR1278";"DEP",#N/A,TRUE,"AR1278";"ASSUMPTIONS",#N/A,TRUE,"AR1278"}</definedName>
    <definedName name="wrn.PRINT._.ALL." localSheetId="16" hidden="1">{"PL_PRINT",#N/A,TRUE,"Profit &amp; Loss";"BS_PRINT",#N/A,TRUE,"Balance Sheet";"CF_PRINT",#N/A,TRUE,"Cash Flow";"VALIDATION_PRINT",#N/A,TRUE,"Validation Checks"}</definedName>
    <definedName name="wrn.PRINT._.ALL." hidden="1">{"PL_PRINT",#N/A,TRUE,"Profit &amp; Loss";"BS_PRINT",#N/A,TRUE,"Balance Sheet";"CF_PRINT",#N/A,TRUE,"Cash Flow";"VALIDATION_PRINT",#N/A,TRUE,"Validation Checks"}</definedName>
    <definedName name="wrn.Print._.All._.Pages.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Peport." localSheetId="16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eport.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L._.CF._.BS." localSheetId="16" hidden="1">{"PL_PRINT",#N/A,TRUE,"Profit &amp; Loss";"BS_PRINT",#N/A,TRUE,"Balance Sheet";"CF_PRINT",#N/A,TRUE,"Cash Flow"}</definedName>
    <definedName name="wrn.PRINT._.PL._.CF._.BS." hidden="1">{"PL_PRINT",#N/A,TRUE,"Profit &amp; Loss";"BS_PRINT",#N/A,TRUE,"Balance Sheet";"CF_PRINT",#N/A,TRUE,"Cash Flow"}</definedName>
    <definedName name="wrn.PRINT._.VALIDATIONS." localSheetId="16" hidden="1">{"VALIDATION_PRINT",#N/A,TRUE,"Validation Checks"}</definedName>
    <definedName name="wrn.PRINT._.VALIDATIONS." hidden="1">{"VALIDATION_PRINT",#N/A,TRUE,"Validation Checks"}</definedName>
    <definedName name="wrn.Print_model." localSheetId="16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2." localSheetId="16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95and96." localSheetId="16" hidden="1">{"print95",#N/A,FALSE,"1995E.XLS";"print96",#N/A,FALSE,"1996E.XLS"}</definedName>
    <definedName name="wrn.print95and96." hidden="1">{"print95",#N/A,FALSE,"1995E.XLS";"print96",#N/A,FALSE,"1996E.XLS"}</definedName>
    <definedName name="wrn.Priority._.list." localSheetId="16" hidden="1">{#N/A,#N/A,FALSE,"DI 2 YEAR MASTER SCHEDULE"}</definedName>
    <definedName name="wrn.Priority._.list." hidden="1">{#N/A,#N/A,FALSE,"DI 2 YEAR MASTER SCHEDULE"}</definedName>
    <definedName name="wrn.Prjcted._.Mnthly._.Qtys." localSheetId="16" hidden="1">{#N/A,#N/A,FALSE,"PRJCTED MNTHLY QTY's"}</definedName>
    <definedName name="wrn.Prjcted._.Mnthly._.Qtys." hidden="1">{#N/A,#N/A,FALSE,"PRJCTED MNTHLY QTY's"}</definedName>
    <definedName name="wrn.Prjcted._.Qtrly._.Dollars." localSheetId="16" hidden="1">{#N/A,#N/A,FALSE,"PRJCTED QTRLY $'s"}</definedName>
    <definedName name="wrn.Prjcted._.Qtrly._.Dollars." hidden="1">{#N/A,#N/A,FALSE,"PRJCTED QTRLY $'s"}</definedName>
    <definedName name="wrn.Prjcted._.Qtrly._.Qtys." localSheetId="16" hidden="1">{#N/A,#N/A,FALSE,"PRJCTED QTRLY QTY's"}</definedName>
    <definedName name="wrn.Prjcted._.Qtrly._.Qtys." hidden="1">{#N/A,#N/A,FALSE,"PRJCTED QTRLY QTY's"}</definedName>
    <definedName name="wrn.PRO._.TV._.2." localSheetId="16" hidden="1">{"EXP",#N/A,FALSE,"PRO TV 2";"SAL",#N/A,FALSE,"PRO TV 2";"SUM",#N/A,FALSE,"PRO TV 2"}</definedName>
    <definedName name="wrn.PRO._.TV._.2." hidden="1">{"EXP",#N/A,FALSE,"PRO TV 2";"SAL",#N/A,FALSE,"PRO TV 2";"SUM",#N/A,FALSE,"PRO TV 2"}</definedName>
    <definedName name="wrn.pro._.tv._.2.1" localSheetId="16" hidden="1">{"EXP",#N/A,FALSE,"PRO TV 2";"SAL",#N/A,FALSE,"PRO TV 2";"SUM",#N/A,FALSE,"PRO TV 2"}</definedName>
    <definedName name="wrn.pro._.tv._.2.1" hidden="1">{"EXP",#N/A,FALSE,"PRO TV 2";"SAL",#N/A,FALSE,"PRO TV 2";"SUM",#N/A,FALSE,"PRO TV 2"}</definedName>
    <definedName name="wrn.pro._.tv._.2.1_3" localSheetId="16" hidden="1">{"EXP",#N/A,FALSE,"PRO TV 2";"SAL",#N/A,FALSE,"PRO TV 2";"SUM",#N/A,FALSE,"PRO TV 2"}</definedName>
    <definedName name="wrn.pro._.tv._.2.1_3" hidden="1">{"EXP",#N/A,FALSE,"PRO TV 2";"SAL",#N/A,FALSE,"PRO TV 2";"SUM",#N/A,FALSE,"PRO TV 2"}</definedName>
    <definedName name="wrn.PRO._.TV._.2.3" localSheetId="16" hidden="1">{"EXP",#N/A,FALSE,"PRO TV 2";"SAL",#N/A,FALSE,"PRO TV 2";"SUM",#N/A,FALSE,"PRO TV 2"}</definedName>
    <definedName name="wrn.PRO._.TV._.2.3" hidden="1">{"EXP",#N/A,FALSE,"PRO TV 2";"SAL",#N/A,FALSE,"PRO TV 2";"SUM",#N/A,FALSE,"PRO TV 2"}</definedName>
    <definedName name="wrn.PRO_AM_NW." localSheetId="16" hidden="1">{"Sum",#N/A,FALSE,"PRO AM Network";"Exp",#N/A,FALSE,"PRO AM Network";"Sal",#N/A,FALSE,"PRO AM Network"}</definedName>
    <definedName name="wrn.PRO_AM_NW." hidden="1">{"Sum",#N/A,FALSE,"PRO AM Network";"Exp",#N/A,FALSE,"PRO AM Network";"Sal",#N/A,FALSE,"PRO AM Network"}</definedName>
    <definedName name="wrn.pro_am_nw.1" localSheetId="16" hidden="1">{"Sum",#N/A,FALSE,"PRO AM Network";"Exp",#N/A,FALSE,"PRO AM Network";"Sal",#N/A,FALSE,"PRO AM Network"}</definedName>
    <definedName name="wrn.pro_am_nw.1" hidden="1">{"Sum",#N/A,FALSE,"PRO AM Network";"Exp",#N/A,FALSE,"PRO AM Network";"Sal",#N/A,FALSE,"PRO AM Network"}</definedName>
    <definedName name="wrn.pro_am_nw.1_3" localSheetId="16" hidden="1">{"Sum",#N/A,FALSE,"PRO AM Network";"Exp",#N/A,FALSE,"PRO AM Network";"Sal",#N/A,FALSE,"PRO AM Network"}</definedName>
    <definedName name="wrn.pro_am_nw.1_3" hidden="1">{"Sum",#N/A,FALSE,"PRO AM Network";"Exp",#N/A,FALSE,"PRO AM Network";"Sal",#N/A,FALSE,"PRO AM Network"}</definedName>
    <definedName name="wrn.PRO_AMNW.3" localSheetId="16" hidden="1">{"Sum",#N/A,FALSE,"PRO AM Network";"Exp",#N/A,FALSE,"PRO AM Network";"Sal",#N/A,FALSE,"PRO AM Network"}</definedName>
    <definedName name="wrn.PRO_AMNW.3" hidden="1">{"Sum",#N/A,FALSE,"PRO AM Network";"Exp",#N/A,FALSE,"PRO AM Network";"Sal",#N/A,FALSE,"PRO AM Network"}</definedName>
    <definedName name="wrn.Pro_FM_Buc." localSheetId="16" hidden="1">{"Sum",#N/A,FALSE,"PRO FM Buc";"Sal",#N/A,FALSE,"PRO FM Buc";"Exp",#N/A,FALSE,"PRO FM Buc"}</definedName>
    <definedName name="wrn.Pro_FM_Buc." hidden="1">{"Sum",#N/A,FALSE,"PRO FM Buc";"Sal",#N/A,FALSE,"PRO FM Buc";"Exp",#N/A,FALSE,"PRO FM Buc"}</definedName>
    <definedName name="wrn.pro_FM_Buc.1" localSheetId="16" hidden="1">{"Sum",#N/A,FALSE,"PRO FM Buc";"Sal",#N/A,FALSE,"PRO FM Buc";"Exp",#N/A,FALSE,"PRO FM Buc"}</definedName>
    <definedName name="wrn.pro_FM_Buc.1" hidden="1">{"Sum",#N/A,FALSE,"PRO FM Buc";"Sal",#N/A,FALSE,"PRO FM Buc";"Exp",#N/A,FALSE,"PRO FM Buc"}</definedName>
    <definedName name="wrn.pro_FM_Buc.1_3" localSheetId="16" hidden="1">{"Sum",#N/A,FALSE,"PRO FM Buc";"Sal",#N/A,FALSE,"PRO FM Buc";"Exp",#N/A,FALSE,"PRO FM Buc"}</definedName>
    <definedName name="wrn.pro_FM_Buc.1_3" hidden="1">{"Sum",#N/A,FALSE,"PRO FM Buc";"Sal",#N/A,FALSE,"PRO FM Buc";"Exp",#N/A,FALSE,"PRO FM Buc"}</definedName>
    <definedName name="wrn.Pro_FM_Buc.3" localSheetId="16" hidden="1">{"Sum",#N/A,FALSE,"PRO FM Buc";"Sal",#N/A,FALSE,"PRO FM Buc";"Exp",#N/A,FALSE,"PRO FM Buc"}</definedName>
    <definedName name="wrn.Pro_FM_Buc.3" hidden="1">{"Sum",#N/A,FALSE,"PRO FM Buc";"Sal",#N/A,FALSE,"PRO FM Buc";"Exp",#N/A,FALSE,"PRO FM Buc"}</definedName>
    <definedName name="wrn.PRO_FM_NW." localSheetId="16" hidden="1">{"Sum",#N/A,FALSE,"PRO FM Network";"Exp",#N/A,FALSE,"PRO FM Network";"Sal",#N/A,FALSE,"PRO FM Network"}</definedName>
    <definedName name="wrn.PRO_FM_NW." hidden="1">{"Sum",#N/A,FALSE,"PRO FM Network";"Exp",#N/A,FALSE,"PRO FM Network";"Sal",#N/A,FALSE,"PRO FM Network"}</definedName>
    <definedName name="wrn.pro_fm_nw.1" localSheetId="16" hidden="1">{"Sum",#N/A,FALSE,"PRO FM Network";"Exp",#N/A,FALSE,"PRO FM Network";"Sal",#N/A,FALSE,"PRO FM Network"}</definedName>
    <definedName name="wrn.pro_fm_nw.1" hidden="1">{"Sum",#N/A,FALSE,"PRO FM Network";"Exp",#N/A,FALSE,"PRO FM Network";"Sal",#N/A,FALSE,"PRO FM Network"}</definedName>
    <definedName name="wrn.pro_fm_nw.1.3" localSheetId="16" hidden="1">{"Sum",#N/A,FALSE,"PRO FM Network";"Exp",#N/A,FALSE,"PRO FM Network";"Sal",#N/A,FALSE,"PRO FM Network"}</definedName>
    <definedName name="wrn.pro_fm_nw.1.3" hidden="1">{"Sum",#N/A,FALSE,"PRO FM Network";"Exp",#N/A,FALSE,"PRO FM Network";"Sal",#N/A,FALSE,"PRO FM Network"}</definedName>
    <definedName name="wrn.PRO_FM_NW.3" localSheetId="16" hidden="1">{"Sum",#N/A,FALSE,"PRO FM Network";"Exp",#N/A,FALSE,"PRO FM Network";"Sal",#N/A,FALSE,"PRO FM Network"}</definedName>
    <definedName name="wrn.PRO_FM_NW.3" hidden="1">{"Sum",#N/A,FALSE,"PRO FM Network";"Exp",#N/A,FALSE,"PRO FM Network";"Sal",#N/A,FALSE,"PRO FM Network"}</definedName>
    <definedName name="WRN.PROD" localSheetId="16" hidden="1">{"Exp",#N/A,FALSE,"Production";"Sal",#N/A,FALSE,"Production";"Sum",#N/A,FALSE,"Production";"Shows",#N/A,FALSE,"Shows"}</definedName>
    <definedName name="WRN.PROD" hidden="1">{"Exp",#N/A,FALSE,"Production";"Sal",#N/A,FALSE,"Production";"Sum",#N/A,FALSE,"Production";"Shows",#N/A,FALSE,"Shows"}</definedName>
    <definedName name="wrn.Prod." localSheetId="16" hidden="1">{"Exp",#N/A,FALSE,"Production";"Sal",#N/A,FALSE,"Production";"Sum",#N/A,FALSE,"Production";"Shows",#N/A,FALSE,"Shows"}</definedName>
    <definedName name="wrn.Prod." hidden="1">{"Exp",#N/A,FALSE,"Production";"Sal",#N/A,FALSE,"Production";"Sum",#N/A,FALSE,"Production";"Shows",#N/A,FALSE,"Shows"}</definedName>
    <definedName name="wrn.prod.1" localSheetId="16" hidden="1">{"Exp",#N/A,FALSE,"Production";"Sal",#N/A,FALSE,"Production";"Sum",#N/A,FALSE,"Production";"Shows",#N/A,FALSE,"Shows"}</definedName>
    <definedName name="wrn.prod.1" hidden="1">{"Exp",#N/A,FALSE,"Production";"Sal",#N/A,FALSE,"Production";"Sum",#N/A,FALSE,"Production";"Shows",#N/A,FALSE,"Shows"}</definedName>
    <definedName name="wrn.prod.1.3" localSheetId="16" hidden="1">{"Exp",#N/A,FALSE,"Production";"Sal",#N/A,FALSE,"Production";"Sum",#N/A,FALSE,"Production";"Shows",#N/A,FALSE,"Shows"}</definedName>
    <definedName name="wrn.prod.1.3" hidden="1">{"Exp",#N/A,FALSE,"Production";"Sal",#N/A,FALSE,"Production";"Sum",#N/A,FALSE,"Production";"Shows",#N/A,FALSE,"Shows"}</definedName>
    <definedName name="wrn.Prod.3" localSheetId="16" hidden="1">{"Exp",#N/A,FALSE,"Production";"Sal",#N/A,FALSE,"Production";"Sum",#N/A,FALSE,"Production";"Shows",#N/A,FALSE,"Shows"}</definedName>
    <definedName name="wrn.Prod.3" hidden="1">{"Exp",#N/A,FALSE,"Production";"Sal",#N/A,FALSE,"Production";"Sum",#N/A,FALSE,"Production";"Shows",#N/A,FALSE,"Shows"}</definedName>
    <definedName name="wrn.Projections." localSheetId="16" hidden="1">{#N/A,#N/A,FALSE,"Proj BS ";#N/A,#N/A,FALSE,"IS Proj.";#N/A,#N/A,FALSE,"Cash Flow Proj";#N/A,#N/A,FALSE,"Debt Sched Proj";#N/A,#N/A,FALSE,"Chgs in Assets...";#N/A,#N/A,FALSE,"Chgs in Assets2..."}</definedName>
    <definedName name="wrn.Projections." hidden="1">{#N/A,#N/A,FALSE,"Proj BS ";#N/A,#N/A,FALSE,"IS Proj.";#N/A,#N/A,FALSE,"Cash Flow Proj";#N/A,#N/A,FALSE,"Debt Sched Proj";#N/A,#N/A,FALSE,"Chgs in Assets...";#N/A,#N/A,FALSE,"Chgs in Assets2..."}</definedName>
    <definedName name="wrn.ProMonte." localSheetId="16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tr3pages." localSheetId="16" hidden="1">{"QtrPage1",#N/A,FALSE,"Schd9Aus";"QtrPage2",#N/A,FALSE,"Schd9Aus";"QtrPage3",#N/A,FALSE,"Schd9Aus"}</definedName>
    <definedName name="wrn.Qtr3pages." hidden="1">{"QtrPage1",#N/A,FALSE,"Schd9Aus";"QtrPage2",#N/A,FALSE,"Schd9Aus";"QtrPage3",#N/A,FALSE,"Schd9Aus"}</definedName>
    <definedName name="wrn.Radical." localSheetId="16" hidden="1">{#N/A,#N/A,TRUE,"Title Page";#N/A,#N/A,TRUE,"Page 2 Radical";#N/A,#N/A,TRUE,"Page 1 Radical";#N/A,#N/A,TRUE,"Page 1.1 Radical";#N/A,#N/A,TRUE,"Page 3 Radical";#N/A,#N/A,TRUE,"Page 4 Radical"}</definedName>
    <definedName name="wrn.Radical." hidden="1">{#N/A,#N/A,TRUE,"Title Page";#N/A,#N/A,TRUE,"Page 2 Radical";#N/A,#N/A,TRUE,"Page 1 Radical";#N/A,#N/A,TRUE,"Page 1.1 Radical";#N/A,#N/A,TRUE,"Page 3 Radical";#N/A,#N/A,TRUE,"Page 4 Radical"}</definedName>
    <definedName name="wrn.radio" localSheetId="16" hidden="1">{#N/A,#N/A,FALSE,"Virgin Flightdeck"}</definedName>
    <definedName name="wrn.radio" hidden="1">{#N/A,#N/A,FALSE,"Virgin Flightdeck"}</definedName>
    <definedName name="wrn.Radio." localSheetId="16" hidden="1">{#N/A,#N/A,FALSE,"Virgin Flightdeck"}</definedName>
    <definedName name="wrn.Radio." hidden="1">{#N/A,#N/A,FALSE,"Virgin Flightdeck"}</definedName>
    <definedName name="wrn.RAP." localSheetId="16" hidden="1">{#N/A,#N/A,FALSE,"PL"}</definedName>
    <definedName name="wrn.RAP." hidden="1">{#N/A,#N/A,FALSE,"PL"}</definedName>
    <definedName name="wrn.raport." localSheetId="16" hidden="1">{#N/A,#N/A,FALSE,"1"}</definedName>
    <definedName name="wrn.raport." hidden="1">{#N/A,#N/A,FALSE,"1"}</definedName>
    <definedName name="wrn.Redhill." localSheetId="16" hidden="1">{"Red",#N/A,FALSE,"Tot Europe"}</definedName>
    <definedName name="wrn.Redhill." hidden="1">{"Red",#N/A,FALSE,"Tot Europe"}</definedName>
    <definedName name="wrn.Reisekosten._.und._.Timesheet." localSheetId="16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.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s." localSheetId="16" hidden="1">{#N/A,#N/A,FALSE,"DK1VER";#N/A,#N/A,FALSE,"DK1VER"}</definedName>
    <definedName name="wrn.Reisekosten._.und._.Timesheets." hidden="1">{#N/A,#N/A,FALSE,"DK1VER";#N/A,#N/A,FALSE,"DK1VER"}</definedName>
    <definedName name="wrn.report." localSheetId="16" hidden="1">{#N/A,#N/A,FALSE,"Index ";#N/A,#N/A,FALSE,"1.1";#N/A,#N/A,FALSE,"1.2";#N/A,#N/A,FALSE,"1.3";#N/A,#N/A,FALSE,"2.1";#N/A,#N/A,FALSE,"2.2";#N/A,#N/A,FALSE,"3.1";#N/A,#N/A,FALSE,"3.2";#N/A,#N/A,FALSE,"3.3"}</definedName>
    <definedName name="wrn.report." hidden="1">{#N/A,#N/A,FALSE,"Index ";#N/A,#N/A,FALSE,"1.1";#N/A,#N/A,FALSE,"1.2";#N/A,#N/A,FALSE,"1.3";#N/A,#N/A,FALSE,"2.1";#N/A,#N/A,FALSE,"2.2";#N/A,#N/A,FALSE,"3.1";#N/A,#N/A,FALSE,"3.2";#N/A,#N/A,FALSE,"3.3"}</definedName>
    <definedName name="wrn.REPORT1." localSheetId="16" hidden="1">{"PRINTME",#N/A,FALSE,"FINAL-10"}</definedName>
    <definedName name="wrn.REPORT1." hidden="1">{"PRINTME",#N/A,FALSE,"FINAL-10"}</definedName>
    <definedName name="wrn.REPORT2" localSheetId="16" hidden="1">{#N/A,#N/A,TRUE,"index";#N/A,#N/A,TRUE,"Summary";#N/A,#N/A,TRUE,"Continuing Business";#N/A,#N/A,TRUE,"Disposals";#N/A,#N/A,TRUE,"Acquisitions";#N/A,#N/A,TRUE,"Actual &amp; Plan Reconciliation"}</definedName>
    <definedName name="wrn.REPORT2" hidden="1">{#N/A,#N/A,TRUE,"index";#N/A,#N/A,TRUE,"Summary";#N/A,#N/A,TRUE,"Continuing Business";#N/A,#N/A,TRUE,"Disposals";#N/A,#N/A,TRUE,"Acquisitions";#N/A,#N/A,TRUE,"Actual &amp; Plan Reconciliation"}</definedName>
    <definedName name="wrn.Reporting." localSheetId="16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_.Pack._.trading." localSheetId="16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porting._.Pack._.trading.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SULTAT._.BMI." localSheetId="16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AT._.BMI.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S.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oll._.Up._.Fields." localSheetId="16" hidden="1">{"Total",#N/A,FALSE,"Six Fields";"PDP",#N/A,FALSE,"Six Fields";"PNP",#N/A,FALSE,"Six Fields";"PUD",#N/A,FALSE,"Six Fields";"Prob",#N/A,FALSE,"Six Fields"}</definedName>
    <definedName name="wrn.Roll._.Up._.Fields." hidden="1">{"Total",#N/A,FALSE,"Six Fields";"PDP",#N/A,FALSE,"Six Fields";"PNP",#N/A,FALSE,"Six Fields";"PUD",#N/A,FALSE,"Six Fields";"Prob",#N/A,FALSE,"Six Fields"}</definedName>
    <definedName name="wrn.Rothmans." localSheetId="16" hidden="1">{"Roth_All",#N/A,FALSE,"Rothmans KS";"Roth_Tech",#N/A,FALSE,"Rothmans KS";"Roth_Pricing",#N/A,FALSE,"Rothmans KS";"Roth_PerMille",#N/A,FALSE,"Rothmans KS"}</definedName>
    <definedName name="wrn.Rothmans." hidden="1">{"Roth_All",#N/A,FALSE,"Rothmans KS";"Roth_Tech",#N/A,FALSE,"Rothmans KS";"Roth_Pricing",#N/A,FALSE,"Rothmans KS";"Roth_PerMille",#N/A,FALSE,"Rothmans KS"}</definedName>
    <definedName name="wrn.RP_FNL." localSheetId="16" hidden="1">{"AS",#N/A,FALSE,"Dec_BS_Fnl";"LIAB",#N/A,FALSE,"Dec_BS_Fnl"}</definedName>
    <definedName name="wrn.RP_FNL." hidden="1">{"AS",#N/A,FALSE,"Dec_BS_Fnl";"LIAB",#N/A,FALSE,"Dec_BS_Fnl"}</definedName>
    <definedName name="wrn.rp_FNL.1" localSheetId="16" hidden="1">{"AS",#N/A,FALSE,"Dec_BS_Fnl";"LIAB",#N/A,FALSE,"Dec_BS_Fnl"}</definedName>
    <definedName name="wrn.rp_FNL.1" hidden="1">{"AS",#N/A,FALSE,"Dec_BS_Fnl";"LIAB",#N/A,FALSE,"Dec_BS_Fnl"}</definedName>
    <definedName name="wrn.rp_FNL.1.3" localSheetId="16" hidden="1">{"AS",#N/A,FALSE,"Dec_BS_Fnl";"LIAB",#N/A,FALSE,"Dec_BS_Fnl"}</definedName>
    <definedName name="wrn.rp_FNL.1.3" hidden="1">{"AS",#N/A,FALSE,"Dec_BS_Fnl";"LIAB",#N/A,FALSE,"Dec_BS_Fnl"}</definedName>
    <definedName name="wrn.RPBAT._.R._.Trading." localSheetId="16" hidden="1">{"SAP Trial Balance",#N/A,TRUE,"SAP Trial Balance"}</definedName>
    <definedName name="wrn.RPBAT._.R._.Trading." hidden="1">{"SAP Trial Balance",#N/A,TRUE,"SAP Trial Balance"}</definedName>
    <definedName name="wrn.Sales." localSheetId="16" hidden="1">{"Sal",#N/A,FALSE,"Sales";"Exp",#N/A,FALSE,"Sales";"Sum",#N/A,FALSE,"Sales"}</definedName>
    <definedName name="wrn.Sales." hidden="1">{"Sal",#N/A,FALSE,"Sales";"Exp",#N/A,FALSE,"Sales";"Sum",#N/A,FALSE,"Sales"}</definedName>
    <definedName name="wrn.sales.1" localSheetId="16" hidden="1">{"Sal",#N/A,FALSE,"Sales";"Exp",#N/A,FALSE,"Sales";"Sum",#N/A,FALSE,"Sales"}</definedName>
    <definedName name="wrn.sales.1" hidden="1">{"Sal",#N/A,FALSE,"Sales";"Exp",#N/A,FALSE,"Sales";"Sum",#N/A,FALSE,"Sales"}</definedName>
    <definedName name="wrn.sales.1.3" localSheetId="16" hidden="1">{"Sal",#N/A,FALSE,"Sales";"Exp",#N/A,FALSE,"Sales";"Sum",#N/A,FALSE,"Sales"}</definedName>
    <definedName name="wrn.sales.1.3" hidden="1">{"Sal",#N/A,FALSE,"Sales";"Exp",#N/A,FALSE,"Sales";"Sum",#N/A,FALSE,"Sales"}</definedName>
    <definedName name="wrn.Sales.3" localSheetId="16" hidden="1">{"Sal",#N/A,FALSE,"Sales";"Exp",#N/A,FALSE,"Sales";"Sum",#N/A,FALSE,"Sales"}</definedName>
    <definedName name="wrn.Sales.3" hidden="1">{"Sal",#N/A,FALSE,"Sales";"Exp",#N/A,FALSE,"Sales";"Sum",#N/A,FALSE,"Sales"}</definedName>
    <definedName name="wrn.SAMANDR." localSheetId="16" hidden="1">{#N/A,#N/A,FALSE,"94-95";"SAMANDR",#N/A,FALSE,"94-95"}</definedName>
    <definedName name="wrn.SAMANDR." hidden="1">{#N/A,#N/A,FALSE,"94-95";"SAMANDR",#N/A,FALSE,"94-95"}</definedName>
    <definedName name="wrn.Sammeleingabe." localSheetId="16" hidden="1">{#N/A,#N/A,FALSE,"Sammeleingabe"}</definedName>
    <definedName name="wrn.Sammeleingabe." hidden="1">{#N/A,#N/A,FALSE,"Sammeleingabe"}</definedName>
    <definedName name="wrn.Satady.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atad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chedulinf.3" localSheetId="16" hidden="1">{"Exp",#N/A,FALSE,"Scheduling";"Sal",#N/A,FALSE,"Scheduling";"Sum",#N/A,FALSE,"Scheduling"}</definedName>
    <definedName name="wrn.Schedulinf.3" hidden="1">{"Exp",#N/A,FALSE,"Scheduling";"Sal",#N/A,FALSE,"Scheduling";"Sum",#N/A,FALSE,"Scheduling"}</definedName>
    <definedName name="wrn.Scheduling." localSheetId="16" hidden="1">{"Exp",#N/A,FALSE,"Scheduling";"Sal",#N/A,FALSE,"Scheduling";"Sum",#N/A,FALSE,"Scheduling"}</definedName>
    <definedName name="wrn.Scheduling." hidden="1">{"Exp",#N/A,FALSE,"Scheduling";"Sal",#N/A,FALSE,"Scheduling";"Sum",#N/A,FALSE,"Scheduling"}</definedName>
    <definedName name="wrn.scheduling.1" localSheetId="16" hidden="1">{"Exp",#N/A,FALSE,"Scheduling";"Sal",#N/A,FALSE,"Scheduling";"Sum",#N/A,FALSE,"Scheduling"}</definedName>
    <definedName name="wrn.scheduling.1" hidden="1">{"Exp",#N/A,FALSE,"Scheduling";"Sal",#N/A,FALSE,"Scheduling";"Sum",#N/A,FALSE,"Scheduling"}</definedName>
    <definedName name="wrn.scheduling.1.3" localSheetId="16" hidden="1">{"Exp",#N/A,FALSE,"Scheduling";"Sal",#N/A,FALSE,"Scheduling";"Sum",#N/A,FALSE,"Scheduling"}</definedName>
    <definedName name="wrn.scheduling.1.3" hidden="1">{"Exp",#N/A,FALSE,"Scheduling";"Sal",#N/A,FALSE,"Scheduling";"Sum",#N/A,FALSE,"Scheduling"}</definedName>
    <definedName name="wrn.Short._.Report." localSheetId="16" hidden="1">{#N/A,#N/A,FALSE,"Valsum";#N/A,#N/A,FALSE,"Value";#N/A,#N/A,FALSE,"Ton strap";#N/A,#N/A,FALSE,"PackVal"}</definedName>
    <definedName name="wrn.Short._.Report." hidden="1">{#N/A,#N/A,FALSE,"Valsum";#N/A,#N/A,FALSE,"Value";#N/A,#N/A,FALSE,"Ton strap";#N/A,#N/A,FALSE,"PackVal"}</definedName>
    <definedName name="wrn.Sport." localSheetId="16" hidden="1">{"Exp",#N/A,FALSE,"Sports";"Sal",#N/A,FALSE,"Sports";"Sum",#N/A,FALSE,"Sports"}</definedName>
    <definedName name="wrn.Sport." hidden="1">{"Exp",#N/A,FALSE,"Sports";"Sal",#N/A,FALSE,"Sports";"Sum",#N/A,FALSE,"Sports"}</definedName>
    <definedName name="wrn.Standard." localSheetId="16" hidden="1">{#N/A,#N/A,TRUE,"Title Page";#N/A,#N/A,TRUE,"Page 1 Middle";#N/A,#N/A,TRUE,"Page 2 Standard";#N/A,#N/A,TRUE,"Page 3 Middle";#N/A,#N/A,TRUE,"Page 4 Standard"}</definedName>
    <definedName name="wrn.Standard." hidden="1">{#N/A,#N/A,TRUE,"Title Page";#N/A,#N/A,TRUE,"Page 1 Middle";#N/A,#N/A,TRUE,"Page 2 Standard";#N/A,#N/A,TRUE,"Page 3 Middle";#N/A,#N/A,TRUE,"Page 4 Standard"}</definedName>
    <definedName name="wrn.Statements.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erling." localSheetId="16" hidden="1">{#N/A,#N/A,FALSE,"£ P&amp;L";#N/A,#N/A,FALSE,"£ BS";#N/A,#N/A,FALSE,"£ CF"}</definedName>
    <definedName name="wrn.Sterling." hidden="1">{#N/A,#N/A,FALSE,"£ P&amp;L";#N/A,#N/A,FALSE,"£ BS";#N/A,#N/A,FALSE,"£ CF"}</definedName>
    <definedName name="wrn.Stundenzettel." localSheetId="16" hidden="1">{#N/A,#N/A,FALSE,"M1";#N/A,#N/A,FALSE,"K7";#N/A,#N/A,FALSE,"K6";#N/A,#N/A,FALSE,"K5";#N/A,#N/A,FALSE,"K4";#N/A,#N/A,FALSE,"K3";#N/A,#N/A,FALSE,"K2";#N/A,#N/A,FALSE,"K1"}</definedName>
    <definedName name="wrn.Stundenzettel." hidden="1">{#N/A,#N/A,FALSE,"M1";#N/A,#N/A,FALSE,"K7";#N/A,#N/A,FALSE,"K6";#N/A,#N/A,FALSE,"K5";#N/A,#N/A,FALSE,"K4";#N/A,#N/A,FALSE,"K3";#N/A,#N/A,FALSE,"K2";#N/A,#N/A,FALSE,"K1"}</definedName>
    <definedName name="wrn.Subs." localSheetId="1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localSheetId="1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mmary." localSheetId="16" hidden="1">{#N/A,#N/A,FALSE,"I&amp;EpDep";"as",#N/A,FALSE,"I&amp;E"}</definedName>
    <definedName name="wrn.Summary." hidden="1">{#N/A,#N/A,FALSE,"I&amp;EpDep";"as",#N/A,FALSE,"I&amp;E"}</definedName>
    <definedName name="wrn.Summary._1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_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3" localSheetId="16" hidden="1">{#N/A,#N/A,FALSE,"I&amp;EpDep";"as",#N/A,FALSE,"I&amp;E"}</definedName>
    <definedName name="wrn.Summary.3" hidden="1">{#N/A,#N/A,FALSE,"I&amp;EpDep";"as",#N/A,FALSE,"I&amp;E"}</definedName>
    <definedName name="wrn.Sundy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und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ynthese._.BMI." localSheetId="16" hidden="1">{"Synthese conso",#N/A,FALSE,"Synthése PC3";"Synthese BMI",#N/A,FALSE,"Synthése PC3";"synthese IPSO",#N/A,FALSE,"Synthése PC3"}</definedName>
    <definedName name="wrn.Synthese._.BMI." hidden="1">{"Synthese conso",#N/A,FALSE,"Synthése PC3";"Synthese BMI",#N/A,FALSE,"Synthése PC3";"synthese IPSO",#N/A,FALSE,"Synthése PC3"}</definedName>
    <definedName name="wrn.TAG." localSheetId="16" hidden="1">{"TAG1AGMS",#N/A,FALSE,"TAG 1A"}</definedName>
    <definedName name="wrn.TAG." hidden="1">{"TAG1AGMS",#N/A,FALSE,"TAG 1A"}</definedName>
    <definedName name="wrn.Tages" localSheetId="16" hidden="1">{"Tages_D",#N/A,FALSE,"Tagesbericht";"Tages_PL",#N/A,FALSE,"Tagesbericht"}</definedName>
    <definedName name="wrn.Tages" hidden="1">{"Tages_D",#N/A,FALSE,"Tagesbericht";"Tages_PL",#N/A,FALSE,"Tagesbericht"}</definedName>
    <definedName name="wrn.Tagesbericht." localSheetId="16" hidden="1">{"Tages_D",#N/A,FALSE,"Tagesbericht";"Tages_PL",#N/A,FALSE,"Tagesbericht"}</definedName>
    <definedName name="wrn.Tagesbericht." hidden="1">{"Tages_D",#N/A,FALSE,"Tagesbericht";"Tages_PL",#N/A,FALSE,"Tagesbericht"}</definedName>
    <definedName name="wrn.Tech." localSheetId="16" hidden="1">{"Exp",#N/A,FALSE,"Technical";"Sal",#N/A,FALSE,"Technical";"Sum",#N/A,FALSE,"Technical"}</definedName>
    <definedName name="wrn.Tech." hidden="1">{"Exp",#N/A,FALSE,"Technical";"Sal",#N/A,FALSE,"Technical";"Sum",#N/A,FALSE,"Technical"}</definedName>
    <definedName name="wrn.Tech.3" localSheetId="16" hidden="1">{"Exp",#N/A,FALSE,"Technical";"Sal",#N/A,FALSE,"Technical";"Sum",#N/A,FALSE,"Technical"}</definedName>
    <definedName name="wrn.Tech.3" hidden="1">{"Exp",#N/A,FALSE,"Technical";"Sal",#N/A,FALSE,"Technical";"Sum",#N/A,FALSE,"Technical"}</definedName>
    <definedName name="wrn.test" localSheetId="16" hidden="1">{#N/A,#N/A,FALSE,"EOC";#N/A,#N/A,FALSE,"Distributor";#N/A,#N/A,FALSE,"Manufacturing";#N/A,#N/A,FALSE,"Service"}</definedName>
    <definedName name="wrn.test" hidden="1">{#N/A,#N/A,FALSE,"EOC";#N/A,#N/A,FALSE,"Distributor";#N/A,#N/A,FALSE,"Manufacturing";#N/A,#N/A,FALSE,"Service"}</definedName>
    <definedName name="wrn.TheWholeEnchilada." localSheetId="16" hidden="1">{"CSheet",#N/A,FALSE,"C";"SmCap",#N/A,FALSE,"VAL1";"GulfCoast",#N/A,FALSE,"VAL1";"nav",#N/A,FALSE,"NAV";"Summary",#N/A,FALSE,"NAV"}</definedName>
    <definedName name="wrn.TheWholeEnchilada." hidden="1">{"CSheet",#N/A,FALSE,"C";"SmCap",#N/A,FALSE,"VAL1";"GulfCoast",#N/A,FALSE,"VAL1";"nav",#N/A,FALSE,"NAV";"Summary",#N/A,FALSE,"NAV"}</definedName>
    <definedName name="wrn.TOPLEVEL." localSheetId="16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PLEVEL.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T." localSheetId="16" hidden="1">{#N/A,#N/A,FALSE,"P&amp;L";#N/A,#N/A,FALSE,"Var_Fixed_cost"}</definedName>
    <definedName name="wrn.TOT." hidden="1">{#N/A,#N/A,FALSE,"P&amp;L";#N/A,#N/A,FALSE,"Var_Fixed_cost"}</definedName>
    <definedName name="wrn.Total." localSheetId="16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_.F_CS." localSheetId="16" hidden="1">{"c&amp;FS_total",#N/A,FALSE,"F&amp;CS-lc";"C&amp;FS_business",#N/A,FALSE,"F&amp;CS-lc";"C&amp;FS_infrastructure",#N/A,FALSE,"F&amp;CS-lc"}</definedName>
    <definedName name="wrn.Total._.F_CS." hidden="1">{"c&amp;FS_total",#N/A,FALSE,"F&amp;CS-lc";"C&amp;FS_business",#N/A,FALSE,"F&amp;CS-lc";"C&amp;FS_infrastructure",#N/A,FALSE,"F&amp;CS-lc"}</definedName>
    <definedName name="wrn.Total._.F_CSUsdollar." localSheetId="16" hidden="1">{"F&amp;CS_total_US$",#N/A,FALSE,"F&amp;CS-US$";"F&amp;CS_business_US$",#N/A,FALSE,"F&amp;CS-US$";"F&amp;CS_infrastructure_US$",#N/A,FALSE,"F&amp;CS-US$"}</definedName>
    <definedName name="wrn.Total._.F_CSUsdollar." hidden="1">{"F&amp;CS_total_US$",#N/A,FALSE,"F&amp;CS-US$";"F&amp;CS_business_US$",#N/A,FALSE,"F&amp;CS-US$";"F&amp;CS_infrastructure_US$",#N/A,FALSE,"F&amp;CS-US$"}</definedName>
    <definedName name="wrn.Total._.L_M." localSheetId="16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.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_US." localSheetId="16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L_M_US.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Proved." localSheetId="16" hidden="1">{"Total",#N/A,FALSE,"Total Proved";"PDP",#N/A,FALSE,"Total Proved";"PNP",#N/A,FALSE,"Total Proved";"PUD",#N/A,FALSE,"Total Proved"}</definedName>
    <definedName name="wrn.Total._.Proved." hidden="1">{"Total",#N/A,FALSE,"Total Proved";"PDP",#N/A,FALSE,"Total Proved";"PNP",#N/A,FALSE,"Total Proved";"PUD",#N/A,FALSE,"Total Proved"}</definedName>
    <definedName name="wrn.Total._.Proved._.plus._.Probable." localSheetId="16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Proved._.plus._.Probable.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REPORTING." localSheetId="16" hidden="1">{#N/A,#N/A,TRUE,"Reporting";#N/A,#N/A,TRUE,"Reconcil";#N/A,#N/A,TRUE,"actions";#N/A,#N/A,TRUE,"report backup";#N/A,#N/A,TRUE,"wages";#N/A,#N/A,TRUE,"financial expenses"}</definedName>
    <definedName name="wrn.TOTAL._.REPORTING." hidden="1">{#N/A,#N/A,TRUE,"Reporting";#N/A,#N/A,TRUE,"Reconcil";#N/A,#N/A,TRUE,"actions";#N/A,#N/A,TRUE,"report backup";#N/A,#N/A,TRUE,"wages";#N/A,#N/A,TRUE,"financial expenses"}</definedName>
    <definedName name="wrn.Total_Advisory." localSheetId="16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Advisory.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Firm." localSheetId="16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Firm.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IM." localSheetId="16" hidden="1">{"IM_total",#N/A,FALSE,"IM-lc";"IM_business",#N/A,FALSE,"IM-lc";"IM_infrastructure",#N/A,FALSE,"IM-lc"}</definedName>
    <definedName name="wrn.Total_IM." hidden="1">{"IM_total",#N/A,FALSE,"IM-lc";"IM_business",#N/A,FALSE,"IM-lc";"IM_infrastructure",#N/A,FALSE,"IM-lc"}</definedName>
    <definedName name="wrn.Total_IM_US." localSheetId="16" hidden="1">{"IM_total_US$",#N/A,FALSE,"IM-US$";"IM_business_US$",#N/A,FALSE,"IM-US$";"IM_infrastructure_US$",#N/A,FALSE,"IM-US$"}</definedName>
    <definedName name="wrn.Total_IM_US." hidden="1">{"IM_total_US$",#N/A,FALSE,"IM-US$";"IM_business_US$",#N/A,FALSE,"IM-US$";"IM_infrastructure_US$",#N/A,FALSE,"IM-US$"}</definedName>
    <definedName name="wrn.Total_Report_Book." localSheetId="16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Report_Book.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Service_Providers." localSheetId="16" hidden="1">{"Inter_Business_Direct_Alloc (XNV)",#N/A,FALSE,"XNV";"Inter_Business_Indirect_Alloc (XNV)",#N/A,FALSE,"XNV";"Corporate_Services (XNV)",#N/A,FALSE,"XNV"}</definedName>
    <definedName name="wrn.Total_Service_Providers." hidden="1">{"Inter_Business_Direct_Alloc (XNV)",#N/A,FALSE,"XNV";"Inter_Business_Indirect_Alloc (XNV)",#N/A,FALSE,"XNV";"Corporate_Services (XNV)",#N/A,FALSE,"XNV"}</definedName>
    <definedName name="wrn.Total_Service_Providers2" localSheetId="16" hidden="1">{"Inter_Business_Direct_Alloc (XNV)",#N/A,FALSE,"XNV";"Inter_Business_Indirect_Alloc (XNV)",#N/A,FALSE,"XNV";"Corporate_Services (XNV)",#N/A,FALSE,"XNV"}</definedName>
    <definedName name="wrn.Total_Service_Providers2" hidden="1">{"Inter_Business_Direct_Alloc (XNV)",#N/A,FALSE,"XNV";"Inter_Business_Indirect_Alloc (XNV)",#N/A,FALSE,"XNV";"Corporate_Services (XNV)",#N/A,FALSE,"XNV"}</definedName>
    <definedName name="wrn.Trésorerie." localSheetId="16" hidden="1">{"Produits financiers",#N/A,FALSE,"TREOBJFR";"Détail des décaissements",#N/A,FALSE,"TREOBJFR"}</definedName>
    <definedName name="wrn.Trésorerie." hidden="1">{"Produits financiers",#N/A,FALSE,"TREOBJFR";"Détail des décaissements",#N/A,FALSE,"TREOBJFR"}</definedName>
    <definedName name="wrn.tt." localSheetId="16" hidden="1">{"view02",#N/A,TRUE,"02";"view03",#N/A,TRUE,"03"}</definedName>
    <definedName name="wrn.tt." hidden="1">{"view02",#N/A,TRUE,"02";"view03",#N/A,TRUE,"03"}</definedName>
    <definedName name="wrn.Umsatz." localSheetId="16" hidden="1">{#N/A,#N/A,FALSE,"Umsatz";#N/A,#N/A,FALSE,"Base V.02";#N/A,#N/A,FALSE,"Charts"}</definedName>
    <definedName name="wrn.Umsatz." hidden="1">{#N/A,#N/A,FALSE,"Umsatz";#N/A,#N/A,FALSE,"Base V.02";#N/A,#N/A,FALSE,"Charts"}</definedName>
    <definedName name="WRN.uNALL" localSheetId="16" hidden="1">{"Sum",#N/A,FALSE,"Unallocated"}</definedName>
    <definedName name="WRN.uNALL" hidden="1">{"Sum",#N/A,FALSE,"Unallocated"}</definedName>
    <definedName name="wrn.Unall." localSheetId="16" hidden="1">{"Sum",#N/A,FALSE,"Unallocated"}</definedName>
    <definedName name="wrn.Unall." hidden="1">{"Sum",#N/A,FALSE,"Unallocated"}</definedName>
    <definedName name="wrn.Unall.3" localSheetId="16" hidden="1">{"Sum",#N/A,FALSE,"Unallocated"}</definedName>
    <definedName name="wrn.Unall.3" hidden="1">{"Sum",#N/A,FALSE,"Unallocated"}</definedName>
    <definedName name="wrn.USA_Report_Book." localSheetId="16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USA_Report_Book.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Version._.31.1.1996." localSheetId="16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ersion._.31.1.1996.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iceroy." localSheetId="16" hidden="1">{"Vic_FF_All",#N/A,FALSE,"Viceroy";"Vic_FF_Tech",#N/A,FALSE,"Viceroy";"Vic_FF_Pricing",#N/A,FALSE,"Viceroy";"Vic_FF_perMille",#N/A,FALSE,"Viceroy"}</definedName>
    <definedName name="wrn.Viceroy." hidden="1">{"Vic_FF_All",#N/A,FALSE,"Viceroy";"Vic_FF_Tech",#N/A,FALSE,"Viceroy";"Vic_FF_Pricing",#N/A,FALSE,"Viceroy";"Vic_FF_perMille",#N/A,FALSE,"Viceroy"}</definedName>
    <definedName name="wrn.Viceroy._.Lights." localSheetId="16" hidden="1">{"Vic_Lg_All",#N/A,FALSE,"Viceroy Lights";"Vic_Lg_Tech",#N/A,FALSE,"Viceroy Lights";"Vic_Lg_Pricing",#N/A,FALSE,"Viceroy Lights";"Vic_Lg_PerMille",#N/A,FALSE,"Viceroy Lights"}</definedName>
    <definedName name="wrn.Viceroy._.Lights." hidden="1">{"Vic_Lg_All",#N/A,FALSE,"Viceroy Lights";"Vic_Lg_Tech",#N/A,FALSE,"Viceroy Lights";"Vic_Lg_Pricing",#N/A,FALSE,"Viceroy Lights";"Vic_Lg_PerMille",#N/A,FALSE,"Viceroy Lights"}</definedName>
    <definedName name="wrn.Vorab_Bericht." localSheetId="16" hidden="1">{#N/A,#N/A,FALSE,"Inhalt 1. Fassung";#N/A,#N/A,FALSE,"Ergebnisrechnung";#N/A,#N/A,FALSE,"Bilanz";#N/A,#N/A,FALSE,"Personal"}</definedName>
    <definedName name="wrn.Vorab_Bericht." hidden="1">{#N/A,#N/A,FALSE,"Inhalt 1. Fassung";#N/A,#N/A,FALSE,"Ergebnisrechnung";#N/A,#N/A,FALSE,"Bilanz";#N/A,#N/A,FALSE,"Personal"}</definedName>
    <definedName name="wrn.Vorstandsmappe." localSheetId="16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orstandsmappe.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ROM." localSheetId="16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ROM.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V." localSheetId="16" hidden="1">{"VV_CF",#N/A,FALSE,"VV_B_CF";"VV_IS",#N/A,FALSE,"VV_B_IS";"VV_BS",#N/A,FALSE,"VV_B_BS"}</definedName>
    <definedName name="wrn.VV." hidden="1">{"VV_CF",#N/A,FALSE,"VV_B_CF";"VV_IS",#N/A,FALSE,"VV_B_IS";"VV_BS",#N/A,FALSE,"VV_B_BS"}</definedName>
    <definedName name="wrn.VV.3" localSheetId="16" hidden="1">{"VV_CF",#N/A,FALSE,"VV_B_CF";"VV_IS",#N/A,FALSE,"VV_B_IS";"VV_BS",#N/A,FALSE,"VV_B_BS"}</definedName>
    <definedName name="wrn.VV.3" hidden="1">{"VV_CF",#N/A,FALSE,"VV_B_CF";"VV_IS",#N/A,FALSE,"VV_B_IS";"VV_BS",#N/A,FALSE,"VV_B_BS"}</definedName>
    <definedName name="wrn.WGR" localSheetId="16" hidden="1">{"fleisch",#N/A,FALSE,"WG HK";"food",#N/A,FALSE,"WG HK";"hartwaren",#N/A,FALSE,"WG HK";"weichwaren",#N/A,FALSE,"WG HK"}</definedName>
    <definedName name="wrn.WGR" hidden="1">{"fleisch",#N/A,FALSE,"WG HK";"food",#N/A,FALSE,"WG HK";"hartwaren",#N/A,FALSE,"WG HK";"weichwaren",#N/A,FALSE,"WG HK"}</definedName>
    <definedName name="wrn.WGRUPPEN." localSheetId="16" hidden="1">{"fleisch",#N/A,FALSE,"WG HK";"food",#N/A,FALSE,"WG HK";"hartwaren",#N/A,FALSE,"WG HK";"weichwaren",#N/A,FALSE,"WG HK"}</definedName>
    <definedName name="wrn.WGRUPPEN." hidden="1">{"fleisch",#N/A,FALSE,"WG HK";"food",#N/A,FALSE,"WG HK";"hartwaren",#N/A,FALSE,"WG HK";"weichwaren",#N/A,FALSE,"WG HK"}</definedName>
    <definedName name="wrn.wr." localSheetId="16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wr.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xrates." localSheetId="16" hidden="1">{#N/A,#N/A,FALSE,"1996";#N/A,#N/A,FALSE,"1995";#N/A,#N/A,FALSE,"1994"}</definedName>
    <definedName name="wrn.xrates." hidden="1">{#N/A,#N/A,FALSE,"1996";#N/A,#N/A,FALSE,"1995";#N/A,#N/A,FALSE,"1994"}</definedName>
    <definedName name="wrn.Y" localSheetId="16" hidden="1">{#N/A,#N/A,FALSE,"EOC YTD ACTUAL";#N/A,#N/A,FALSE,"Distributor YTD Actual";#N/A,#N/A,FALSE,"Manufacturing YTD Actual";#N/A,#N/A,FALSE,"Service YTD Actual"}</definedName>
    <definedName name="wrn.Y" hidden="1">{#N/A,#N/A,FALSE,"EOC YTD ACTUAL";#N/A,#N/A,FALSE,"Distributor YTD Actual";#N/A,#N/A,FALSE,"Manufacturing YTD Actual";#N/A,#N/A,FALSE,"Service YTD Actual"}</definedName>
    <definedName name="wrn.YTD._.BU._.RESULTS." localSheetId="16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BU._.RESULTS.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Reporting." localSheetId="16" hidden="1">{#N/A,#N/A,FALSE,"EOC YTD ACTUAL";#N/A,#N/A,FALSE,"Distributor YTD Actual";#N/A,#N/A,FALSE,"Manufacturing YTD Actual";#N/A,#N/A,FALSE,"Service YTD Actual"}</definedName>
    <definedName name="wrn.YTD._.Reporting." hidden="1">{#N/A,#N/A,FALSE,"EOC YTD ACTUAL";#N/A,#N/A,FALSE,"Distributor YTD Actual";#N/A,#N/A,FALSE,"Manufacturing YTD Actual";#N/A,#N/A,FALSE,"Service YTD Actual"}</definedName>
    <definedName name="wrn.Zuckerkalkulation." localSheetId="16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.Zuckerkalkulation.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2.Bplan." localSheetId="16" hidden="1">{#N/A,#N/A,FALSE,"F_Plan";#N/A,#N/A,FALSE,"Parameter"}</definedName>
    <definedName name="wrn2.Bplan." hidden="1">{#N/A,#N/A,FALSE,"F_Plan";#N/A,#N/A,FALSE,"Parameter"}</definedName>
    <definedName name="wrnn" localSheetId="16" hidden="1">{#N/A,#N/A,FALSE,"Vermögen kurz";#N/A,#N/A,FALSE,"Finanz kurz";#N/A,#N/A,FALSE,"Erfolg";#N/A,#N/A,FALSE,"Kapitalfluß";#N/A,#N/A,FALSE,"KZ nach URG";#N/A,#N/A,FALSE,"Kennzahlen"}</definedName>
    <definedName name="wrnn" hidden="1">{#N/A,#N/A,FALSE,"Vermögen kurz";#N/A,#N/A,FALSE,"Finanz kurz";#N/A,#N/A,FALSE,"Erfolg";#N/A,#N/A,FALSE,"Kapitalfluß";#N/A,#N/A,FALSE,"KZ nach URG";#N/A,#N/A,FALSE,"Kennzahlen"}</definedName>
    <definedName name="wvu.CapersView." localSheetId="16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16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16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start.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start.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vi1." localSheetId="16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vu.vi1.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w" localSheetId="16" hidden="1">Main.SAPF4Help()</definedName>
    <definedName name="ww" hidden="1">Main.SAPF4Help()</definedName>
    <definedName name="www" localSheetId="16" hidden="1">Main.SAPF4Help()</definedName>
    <definedName name="www" hidden="1">Main.SAPF4Help()</definedName>
    <definedName name="wwww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w" localSheetId="16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ww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ww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WWWWW" localSheetId="16" hidden="1">{#N/A,#N/A,FALSE,"Aging Summary";#N/A,#N/A,FALSE,"Ratio Analysis";#N/A,#N/A,FALSE,"Test 120 Day Accts";#N/A,#N/A,FALSE,"Tickmarks"}</definedName>
    <definedName name="WWWWWWWWWWWWWW" hidden="1">{#N/A,#N/A,FALSE,"Aging Summary";#N/A,#N/A,FALSE,"Ratio Analysis";#N/A,#N/A,FALSE,"Test 120 Day Accts";#N/A,#N/A,FALSE,"Tickmarks"}</definedName>
    <definedName name="X" localSheetId="16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_C" localSheetId="16" hidden="1">{"'Jan - March 2000'!$A$5:$J$46"}</definedName>
    <definedName name="x_C" hidden="1">{"'Jan - March 2000'!$A$5:$J$46"}</definedName>
    <definedName name="x_e" localSheetId="16" hidden="1">{"'Jan - March 2000'!$A$5:$J$46"}</definedName>
    <definedName name="x_e" hidden="1">{"'Jan - March 2000'!$A$5:$J$46"}</definedName>
    <definedName name="x_HTML" localSheetId="16" hidden="1">{"'Jan - March 2000'!$A$5:$J$46"}</definedName>
    <definedName name="x_HTML" hidden="1">{"'Jan - March 2000'!$A$5:$J$46"}</definedName>
    <definedName name="x_x" localSheetId="16" hidden="1">{"'Jan - March 2000'!$A$5:$J$46"}</definedName>
    <definedName name="x_x" hidden="1">{"'Jan - March 2000'!$A$5:$J$46"}</definedName>
    <definedName name="xc" hidden="1">#REF!</definedName>
    <definedName name="xcvbgsgbsdf" localSheetId="16" hidden="1">{#N/A,#N/A,FALSE,"Completion of MBudget"}</definedName>
    <definedName name="xcvbgsgbsdf" hidden="1">{#N/A,#N/A,FALSE,"Completion of MBudget"}</definedName>
    <definedName name="xcvxcbvx" localSheetId="16" hidden="1">{#N/A,#N/A,FALSE,"Completion of MBudget"}</definedName>
    <definedName name="xcvxcbvx" hidden="1">{#N/A,#N/A,FALSE,"Completion of MBudget"}</definedName>
    <definedName name="xcvyxcv" localSheetId="16" hidden="1">{#N/A,#N/A,FALSE,"Completion of MBudget"}</definedName>
    <definedName name="xcvyxcv" hidden="1">{#N/A,#N/A,FALSE,"Completion of MBudget"}</definedName>
    <definedName name="xf" hidden="1">#REF!</definedName>
    <definedName name="xgf" localSheetId="16" hidden="1">{"VV_CF",#N/A,FALSE,"VV_B_CF";"VV_IS",#N/A,FALSE,"VV_B_IS";"VV_BS",#N/A,FALSE,"VV_B_BS"}</definedName>
    <definedName name="xgf" hidden="1">{"VV_CF",#N/A,FALSE,"VV_B_CF";"VV_IS",#N/A,FALSE,"VV_B_IS";"VV_BS",#N/A,FALSE,"VV_B_BS"}</definedName>
    <definedName name="XLRPARAMS_FinishDate" hidden="1">#REF!</definedName>
    <definedName name="XLRPARAMS_StartDate" hidden="1">#REF!</definedName>
    <definedName name="XREF_COLUMN_1" localSheetId="16" hidden="1">#REF!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RangeCount" hidden="1">7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RangeCount" hidden="1">8</definedName>
    <definedName name="xssd" localSheetId="16" hidden="1">{"Absatz",#N/A,FALSE,"Markt";"markt",#N/A,FALSE,"Markt"}</definedName>
    <definedName name="xssd" hidden="1">{"Absatz",#N/A,FALSE,"Markt";"markt",#N/A,FALSE,"Markt"}</definedName>
    <definedName name="xsx" localSheetId="16" hidden="1">{0,0,0,0;0,0,0,0}</definedName>
    <definedName name="xsx" hidden="1">{0,0,0,0;0,0,0,0}</definedName>
    <definedName name="xsx_1" localSheetId="16" hidden="1">{0,0,0,0;0,0,0,0}</definedName>
    <definedName name="xsx_1" hidden="1">{0,0,0,0;0,0,0,0}</definedName>
    <definedName name="xx" localSheetId="16" hidden="1">#REF!,#REF!</definedName>
    <definedName name="xx" hidden="1">#REF!,#REF!</definedName>
    <definedName name="xxx" localSheetId="16" hidden="1">{#N/A,#N/A,FALSE,"Completion of MBudget"}</definedName>
    <definedName name="xxx" hidden="1">{#N/A,#N/A,FALSE,"Completion of MBudget"}</definedName>
    <definedName name="xxx1" localSheetId="16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1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x" localSheetId="16" hidden="1">{#N/A,#N/A,FALSE,"Grafik Vermögen";#N/A,#N/A,FALSE,"Grafik Finanz";#N/A,#N/A,FALSE,"Grafik Erfolg"}</definedName>
    <definedName name="xxxx" hidden="1">{#N/A,#N/A,FALSE,"Grafik Vermögen";#N/A,#N/A,FALSE,"Grafik Finanz";#N/A,#N/A,FALSE,"Grafik Erfolg"}</definedName>
    <definedName name="xxxxxxx" localSheetId="16" hidden="1">{#N/A,#N/A,FALSE,"BILANZ";#N/A,#N/A,FALSE,"GUV";#N/A,#N/A,FALSE,"ANLAGEN";#N/A,#N/A,FALSE,"ANHANG";#N/A,#N/A,FALSE,"FB-FORM";#N/A,#N/A,FALSE,"FB-ANTRAG"}</definedName>
    <definedName name="xxxxxxx" hidden="1">{#N/A,#N/A,FALSE,"BILANZ";#N/A,#N/A,FALSE,"GUV";#N/A,#N/A,FALSE,"ANLAGEN";#N/A,#N/A,FALSE,"ANHANG";#N/A,#N/A,FALSE,"FB-FORM";#N/A,#N/A,FALSE,"FB-ANTRAG"}</definedName>
    <definedName name="xxxxxxxxxxxx" localSheetId="16" hidden="1">{#N/A,#N/A,FALSE,"BILANZ";#N/A,#N/A,FALSE,"GUV";#N/A,#N/A,FALSE,"ANLAGEN";#N/A,#N/A,FALSE,"ANHANG"}</definedName>
    <definedName name="xxxxxxxxxxxx" hidden="1">{#N/A,#N/A,FALSE,"BILANZ";#N/A,#N/A,FALSE,"GUV";#N/A,#N/A,FALSE,"ANLAGEN";#N/A,#N/A,FALSE,"ANHANG"}</definedName>
    <definedName name="xxxxxxxxxxxxxx" localSheetId="16" hidden="1">{"fleisch",#N/A,FALSE,"WG HK";"food",#N/A,FALSE,"WG HK";"hartwaren",#N/A,FALSE,"WG HK";"weichwaren",#N/A,FALSE,"WG HK"}</definedName>
    <definedName name="xxxxxxxxxxxxxx" hidden="1">{"fleisch",#N/A,FALSE,"WG HK";"food",#N/A,FALSE,"WG HK";"hartwaren",#N/A,FALSE,"WG HK";"weichwaren",#N/A,FALSE,"WG HK"}</definedName>
    <definedName name="xy" hidden="1">#REF!</definedName>
    <definedName name="xyz" localSheetId="16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xyz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y" localSheetId="16" hidden="1">{"Hw_All",#N/A,FALSE,"Hollywood FF";"HwFF_Tech",#N/A,FALSE,"Hollywood FF";"HwFF_PerMille",#N/A,FALSE,"Hollywood FF";"HwFF_Pricing",#N/A,FALSE,"Hollywood FF"}</definedName>
    <definedName name="y" hidden="1">{"Hw_All",#N/A,FALSE,"Hollywood FF";"HwFF_Tech",#N/A,FALSE,"Hollywood FF";"HwFF_PerMille",#N/A,FALSE,"Hollywood FF";"HwFF_Pricing",#N/A,FALSE,"Hollywood FF"}</definedName>
    <definedName name="YUTYUTIIYIYUIIUIU" localSheetId="16" hidden="1">{"Inter_Business_Direct_Alloc (XNV)",#N/A,FALSE,"XNV";"Inter_Business_Indirect_Alloc (XNV)",#N/A,FALSE,"XNV";"Corporate_Services (XNV)",#N/A,FALSE,"XNV"}</definedName>
    <definedName name="YUTYUTIIYIYUIIUIU" hidden="1">{"Inter_Business_Direct_Alloc (XNV)",#N/A,FALSE,"XNV";"Inter_Business_Indirect_Alloc (XNV)",#N/A,FALSE,"XNV";"Corporate_Services (XNV)",#N/A,FALSE,"XNV"}</definedName>
    <definedName name="yy" hidden="1">#REF!</definedName>
    <definedName name="yyyyyyyyyyyyyyy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yyyyyyyyyyyyyyyyyyyyyyyy" hidden="1">#REF!</definedName>
    <definedName name="z" localSheetId="16" hidden="1">{"K100_All",#N/A,FALSE,"Kent 100`s";"K100_Tech",#N/A,FALSE,"Kent 100`s";"K100_Pricing",#N/A,FALSE,"Kent 100`s";"K100_PerMille",#N/A,FALSE,"Kent 100`s"}</definedName>
    <definedName name="z" hidden="1">{"K100_All",#N/A,FALSE,"Kent 100`s";"K100_Tech",#N/A,FALSE,"Kent 100`s";"K100_Pricing",#N/A,FALSE,"Kent 100`s";"K100_PerMille",#N/A,FALSE,"Kent 100`s"}</definedName>
    <definedName name="Z_09A675D7_23C2_4A02_B4C1_56B02CE79286_.wvu.PrintArea" hidden="1">#REF!</definedName>
    <definedName name="Z_1C3AD0CD_BF0C_4C4E_9071_158A2F5215E2_.wvu.Rows" localSheetId="16" hidden="1">#REF!,#REF!,#REF!</definedName>
    <definedName name="Z_1C3AD0CD_BF0C_4C4E_9071_158A2F5215E2_.wvu.Rows" hidden="1">#REF!,#REF!,#REF!</definedName>
    <definedName name="Z_2DE5EA60_7A3A_11D2_AE76_0080C7A84E90_.wvu.Cols" localSheetId="16" hidden="1">#REF!</definedName>
    <definedName name="Z_2DE5EA60_7A3A_11D2_AE76_0080C7A84E90_.wvu.Cols" hidden="1">#REF!</definedName>
    <definedName name="Z_2DE5EA60_7A3A_11D2_AE76_0080C7A84E90_.wvu.PrintArea" localSheetId="16" hidden="1">#REF!</definedName>
    <definedName name="Z_2DE5EA60_7A3A_11D2_AE76_0080C7A84E90_.wvu.PrintArea" hidden="1">#REF!</definedName>
    <definedName name="Z_2DE5EA60_7A3A_11D2_AE76_0080C7A84E90_.wvu.Rows" localSheetId="16" hidden="1">#REF!</definedName>
    <definedName name="Z_2DE5EA60_7A3A_11D2_AE76_0080C7A84E90_.wvu.Rows" hidden="1">#REF!</definedName>
    <definedName name="Z_380BFD50_D572_44CC_B514_4915DCF8621A_.wvu.Cols" hidden="1">#REF!</definedName>
    <definedName name="Z_380BFD50_D572_44CC_B514_4915DCF8621A_.wvu.PrintArea" hidden="1">#REF!</definedName>
    <definedName name="Z_380BFD50_D572_44CC_B514_4915DCF8621A_.wvu.PrintTitles" localSheetId="16" hidden="1">#REF!,#REF!</definedName>
    <definedName name="Z_380BFD50_D572_44CC_B514_4915DCF8621A_.wvu.PrintTitles" hidden="1">#REF!,#REF!</definedName>
    <definedName name="Z_4F7FD5E1_AFE0_11D4_AB84_00C04F9A6C2B_.wvu.Cols" localSheetId="16" hidden="1">#REF!,#REF!</definedName>
    <definedName name="Z_4F7FD5E1_AFE0_11D4_AB84_00C04F9A6C2B_.wvu.Cols" hidden="1">#REF!,#REF!</definedName>
    <definedName name="Z_4F7FD5E1_AFE0_11D4_AB84_00C04F9A6C2B_.wvu.Rows" hidden="1">#REF!,#REF!</definedName>
    <definedName name="Z_4F7FD5E2_AFE0_11D4_AB84_00C04F9A6C2B_.wvu.Rows" hidden="1">#REF!,#REF!</definedName>
    <definedName name="Z_64D31C84_C79B_4843_86BD_E24EF25E3F67_.wvu.Cols" localSheetId="16" hidden="1">#REF!</definedName>
    <definedName name="Z_64D31C84_C79B_4843_86BD_E24EF25E3F67_.wvu.Cols" hidden="1">#REF!</definedName>
    <definedName name="Z_64D31C84_C79B_4843_86BD_E24EF25E3F67_.wvu.PrintArea" localSheetId="16" hidden="1">#REF!</definedName>
    <definedName name="Z_64D31C84_C79B_4843_86BD_E24EF25E3F67_.wvu.PrintArea" hidden="1">#REF!</definedName>
    <definedName name="Z_64D31C84_C79B_4843_86BD_E24EF25E3F67_.wvu.PrintTitles" localSheetId="16" hidden="1">#REF!,#REF!</definedName>
    <definedName name="Z_64D31C84_C79B_4843_86BD_E24EF25E3F67_.wvu.PrintTitles" hidden="1">#REF!,#REF!</definedName>
    <definedName name="Z_87FB2E04_DA3E_11D4_84BF_00C04F322CF3_.wvu.Cols" hidden="1">#REF!</definedName>
    <definedName name="Z_87FB2E05_DA3E_11D4_84BF_00C04F322CF3_.wvu.Cols" hidden="1">#REF!</definedName>
    <definedName name="Z_9A428CE1_B4D9_11D0_A8AA_0000C071AEE7_.wvu.Cols" localSheetId="16" hidden="1">#REF!,#REF!</definedName>
    <definedName name="Z_9A428CE1_B4D9_11D0_A8AA_0000C071AEE7_.wvu.Cols" hidden="1">#REF!,#REF!</definedName>
    <definedName name="Z_9A428CE1_B4D9_11D0_A8AA_0000C071AEE7_.wvu.PrintArea" localSheetId="16" hidden="1">#REF!</definedName>
    <definedName name="Z_9A428CE1_B4D9_11D0_A8AA_0000C071AEE7_.wvu.PrintArea" hidden="1">#REF!</definedName>
    <definedName name="Z_9A428CE1_B4D9_11D0_A8AA_0000C071AEE7_.wvu.Rows" localSheetId="16" hidden="1">#REF!,#REF!,#REF!,#REF!,#REF!,#REF!,#REF!,#REF!</definedName>
    <definedName name="Z_9A428CE1_B4D9_11D0_A8AA_0000C071AEE7_.wvu.Rows" hidden="1">#REF!,#REF!,#REF!,#REF!,#REF!,#REF!,#REF!,#REF!</definedName>
    <definedName name="Z_9CDC4021_B996_11D4_AB84_00C04F9A6C2B_.wvu.Cols" localSheetId="16" hidden="1">#REF!,#REF!</definedName>
    <definedName name="Z_9CDC4021_B996_11D4_AB84_00C04F9A6C2B_.wvu.Cols" hidden="1">#REF!,#REF!</definedName>
    <definedName name="Z_9CDC4021_B996_11D4_AB84_00C04F9A6C2B_.wvu.Rows" localSheetId="16" hidden="1">#REF!,#REF!</definedName>
    <definedName name="Z_9CDC4021_B996_11D4_AB84_00C04F9A6C2B_.wvu.Rows" hidden="1">#REF!,#REF!</definedName>
    <definedName name="Z_9F4E9141_41FC_4B2C_AC1F_EC647474A564_.wvu.PrintArea" localSheetId="16" hidden="1">#REF!</definedName>
    <definedName name="Z_9F4E9141_41FC_4B2C_AC1F_EC647474A564_.wvu.PrintArea" hidden="1">#REF!</definedName>
    <definedName name="Z_9F4E9141_41FC_4B2C_AC1F_EC647474A564_.wvu.Rows" localSheetId="16" hidden="1">#REF!</definedName>
    <definedName name="Z_9F4E9141_41FC_4B2C_AC1F_EC647474A564_.wvu.Rows" hidden="1">#REF!</definedName>
    <definedName name="Z_A9FF1EAD_E7B8_4A8D_9232_4283389FA5DC_.wvu.Cols" localSheetId="16" hidden="1">#REF!</definedName>
    <definedName name="Z_A9FF1EAD_E7B8_4A8D_9232_4283389FA5DC_.wvu.Cols" hidden="1">#REF!</definedName>
    <definedName name="Z_A9FF1EAD_E7B8_4A8D_9232_4283389FA5DC_.wvu.PrintArea" hidden="1">#REF!</definedName>
    <definedName name="Z_A9FF1EAD_E7B8_4A8D_9232_4283389FA5DC_.wvu.PrintTitles" hidden="1">#REF!</definedName>
    <definedName name="Z_B6EBA059_280B_4A6E_BA3E_AA849CF278A3_.wvu.PrintArea" hidden="1">#REF!</definedName>
    <definedName name="Z_B6EBA059_280B_4A6E_BA3E_AA849CF278A3_.wvu.Rows" hidden="1">#REF!</definedName>
    <definedName name="Z_BB04431D_A0F6_4E09_87E1_63C8285CCAE4_.wvu.Cols" localSheetId="16" hidden="1">#REF!,#REF!,#REF!</definedName>
    <definedName name="Z_BB04431D_A0F6_4E09_87E1_63C8285CCAE4_.wvu.Cols" hidden="1">#REF!,#REF!,#REF!</definedName>
    <definedName name="Z_BB04431D_A0F6_4E09_87E1_63C8285CCAE4_.wvu.FilterData" localSheetId="16" hidden="1">#REF!</definedName>
    <definedName name="Z_BB04431D_A0F6_4E09_87E1_63C8285CCAE4_.wvu.FilterData" hidden="1">#REF!</definedName>
    <definedName name="Z_BB04431D_A0F6_4E09_87E1_63C8285CCAE4_.wvu.PrintArea" hidden="1">#REF!</definedName>
    <definedName name="Z_BB04431D_A0F6_4E09_87E1_63C8285CCAE4_.wvu.PrintTitles" hidden="1">#REF!</definedName>
    <definedName name="Z_BD8D8ABD_4F6F_4D66_AFAC_5A7FB5BB2C61_.wvu.Cols" localSheetId="16" hidden="1">#REF!,#REF!</definedName>
    <definedName name="Z_BD8D8ABD_4F6F_4D66_AFAC_5A7FB5BB2C61_.wvu.Cols" hidden="1">#REF!,#REF!</definedName>
    <definedName name="Z_BD8D8ABD_4F6F_4D66_AFAC_5A7FB5BB2C61_.wvu.PrintTitles" localSheetId="16" hidden="1">#REF!,#REF!</definedName>
    <definedName name="Z_BD8D8ABD_4F6F_4D66_AFAC_5A7FB5BB2C61_.wvu.PrintTitles" hidden="1">#REF!,#REF!</definedName>
    <definedName name="Z_BD8D8ABD_4F6F_4D66_AFAC_5A7FB5BB2C61_.wvu.Rows" hidden="1">#REF!</definedName>
    <definedName name="Z_C5284642_BACD_11D4_AB84_00C04F9A6C2B_.wvu.Cols" localSheetId="16" hidden="1">#REF!,#REF!</definedName>
    <definedName name="Z_C5284642_BACD_11D4_AB84_00C04F9A6C2B_.wvu.Cols" hidden="1">#REF!,#REF!</definedName>
    <definedName name="Z_C55956C1_7940_11D2_893F_00C04FC53645_.wvu.PrintTitles" hidden="1">#REF!</definedName>
    <definedName name="Z_C55956C1_7940_11D2_893F_00C04FC53645_.wvu.Rows" localSheetId="16" hidden="1">#REF!,#REF!,#REF!,#REF!,#REF!</definedName>
    <definedName name="Z_C55956C1_7940_11D2_893F_00C04FC53645_.wvu.Rows" hidden="1">#REF!,#REF!,#REF!,#REF!,#REF!</definedName>
    <definedName name="Z_CA0461C3_C18D_11D2_8D68_00C04F9DFD82_.wvu.Cols" hidden="1">#REF!,#REF!,#REF!</definedName>
    <definedName name="Z_CA0461C3_C18D_11D2_8D68_00C04F9DFD82_.wvu.Rows" localSheetId="16" hidden="1">#REF!,#REF!,#REF!,#REF!,#REF!</definedName>
    <definedName name="Z_CA0461C3_C18D_11D2_8D68_00C04F9DFD82_.wvu.Rows" hidden="1">#REF!,#REF!,#REF!,#REF!,#REF!</definedName>
    <definedName name="Z_CA96B2A2_B96B_11D4_AB84_00C04F9A6C2B_.wvu.Cols" hidden="1">#REF!,#REF!</definedName>
    <definedName name="Z_CA96B2A2_B96B_11D4_AB84_00C04F9A6C2B_.wvu.Rows" hidden="1">#REF!,#REF!</definedName>
    <definedName name="Z_D1F2B56D_1E58_4BCA_92CD_48826E79E65F_.wvu.Cols" hidden="1">#REF!,#REF!</definedName>
    <definedName name="Z_DA5F402B_2A84_4289_95CE_59ACA6B96042_.wvu.Cols" hidden="1">#REF!,#REF!</definedName>
    <definedName name="Z_E3DB78BC_F847_4E0A_8AF3_61B1B9D963F4_.wvu.Cols" localSheetId="16" hidden="1">#REF!</definedName>
    <definedName name="Z_E3DB78BC_F847_4E0A_8AF3_61B1B9D963F4_.wvu.Cols" hidden="1">#REF!</definedName>
    <definedName name="Z_E3DB78BC_F847_4E0A_8AF3_61B1B9D963F4_.wvu.PrintArea" localSheetId="16" hidden="1">#REF!</definedName>
    <definedName name="Z_E3DB78BC_F847_4E0A_8AF3_61B1B9D963F4_.wvu.PrintArea" hidden="1">#REF!</definedName>
    <definedName name="Z_E3DB78BC_F847_4E0A_8AF3_61B1B9D963F4_.wvu.PrintTitles" localSheetId="16" hidden="1">#REF!</definedName>
    <definedName name="Z_E3DB78BC_F847_4E0A_8AF3_61B1B9D963F4_.wvu.PrintTitles" hidden="1">#REF!</definedName>
    <definedName name="Z_E796ED81_7948_11D2_B83F_00C04FC56A76_.wvu.PrintArea" hidden="1">#REF!</definedName>
    <definedName name="Z_E796ED81_7948_11D2_B83F_00C04FC56A76_.wvu.Rows" hidden="1">#REF!,#REF!,#REF!,#REF!,#REF!,#REF!,#REF!,#REF!,#REF!,#REF!,#REF!</definedName>
    <definedName name="Z_F4C9D32F_9E20_472B_AA8D_8074F348BB5A_.wvu.Rows" localSheetId="16" hidden="1">#REF!,#REF!,#REF!,#REF!,#REF!,#REF!,#REF!,#REF!,#REF!,#REF!,#REF!,#REF!,#REF!,#REF!,#REF!,#REF!,#REF!,#REF!,#REF!,#REF!</definedName>
    <definedName name="Z_F4C9D32F_9E20_472B_AA8D_8074F348BB5A_.wvu.Rows" hidden="1">#REF!,#REF!,#REF!,#REF!,#REF!,#REF!,#REF!,#REF!,#REF!,#REF!,#REF!,#REF!,#REF!,#REF!,#REF!,#REF!,#REF!,#REF!,#REF!,#REF!</definedName>
    <definedName name="za" localSheetId="16" hidden="1">#REF!</definedName>
    <definedName name="za" hidden="1">#REF!</definedName>
    <definedName name="zb" hidden="1">#REF!</definedName>
    <definedName name="zc" hidden="1">#REF!</definedName>
    <definedName name="zd" hidden="1">#REF!</definedName>
    <definedName name="zg" hidden="1">#REF!</definedName>
    <definedName name="zhzuzsx" localSheetId="16" hidden="1">{#N/A,#N/A,FALSE,"Completion of MBudget"}</definedName>
    <definedName name="zhzuzsx" hidden="1">{#N/A,#N/A,FALSE,"Completion of MBudget"}</definedName>
    <definedName name="zj" hidden="1">#REF!</definedName>
    <definedName name="zozi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oz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xcv" localSheetId="16" hidden="1">{#N/A,#N/A,TRUE,"Fields";#N/A,#N/A,TRUE,"Sens"}</definedName>
    <definedName name="zxcv" hidden="1">{#N/A,#N/A,TRUE,"Fields";#N/A,#N/A,TRUE,"Sens"}</definedName>
    <definedName name="zzz" localSheetId="16" hidden="1">{#N/A,#N/A,FALSE,"Completion of MBudget"}</definedName>
    <definedName name="zzz" hidden="1">{#N/A,#N/A,FALSE,"Completion of MBudget"}</definedName>
    <definedName name="zzzz" localSheetId="16" hidden="1">{#N/A,#N/A,FALSE,"Completion of MBudget"}</definedName>
    <definedName name="zzzz" hidden="1">{#N/A,#N/A,FALSE,"Completion of MBudget"}</definedName>
    <definedName name="zzzzz" localSheetId="16" hidden="1">{"Red",#N/A,FALSE,"Tot Europe"}</definedName>
    <definedName name="zzzzz" hidden="1">{"Red",#N/A,FALSE,"Tot Europe"}</definedName>
    <definedName name="zzzzzzzzzzzzzzz" localSheetId="16" hidden="1">{"AS",#N/A,FALSE,"Dec_BS";"LIAB",#N/A,FALSE,"Dec_BS"}</definedName>
    <definedName name="zzzzzzzzzzzzzzz" hidden="1">{"AS",#N/A,FALSE,"Dec_BS";"LIAB",#N/A,FALSE,"Dec_BS"}</definedName>
    <definedName name="аа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4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4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7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7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ипар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ипа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н" localSheetId="16" hidden="1">{#N/A,#N/A,FALSE,"1996";#N/A,#N/A,FALSE,"1995";#N/A,#N/A,FALSE,"1994"}</definedName>
    <definedName name="ан" hidden="1">{#N/A,#N/A,FALSE,"1996";#N/A,#N/A,FALSE,"1995";#N/A,#N/A,FALSE,"1994"}</definedName>
    <definedName name="АХР" localSheetId="16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АХР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бюджет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бюдже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в" localSheetId="16" hidden="1">Main.SAPF4Help()</definedName>
    <definedName name="вв" hidden="1">Main.SAPF4Help()</definedName>
    <definedName name="вспом" localSheetId="16" hidden="1">#REF!</definedName>
    <definedName name="вспом" hidden="1">#REF!</definedName>
    <definedName name="выручка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ыручк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еолпар" hidden="1">#REF!</definedName>
    <definedName name="дд" localSheetId="16" hidden="1">{#N/A,#N/A,TRUE,"Fields";#N/A,#N/A,TRUE,"Sens"}</definedName>
    <definedName name="дд" hidden="1">{#N/A,#N/A,TRUE,"Fields";#N/A,#N/A,TRUE,"Sens"}</definedName>
    <definedName name="декабрь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декаб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жж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жж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кеу2" hidden="1">#REF!</definedName>
    <definedName name="кк" localSheetId="16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к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р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к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лд" localSheetId="16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д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ист3" localSheetId="16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3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89" localSheetId="16" hidden="1">{#N/A,#N/A,FALSE,"Virgin Flightdeck"}</definedName>
    <definedName name="лист89" hidden="1">{#N/A,#N/A,FALSE,"Virgin Flightdeck"}</definedName>
    <definedName name="лл" localSheetId="16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л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олрр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лолрр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май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май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нам" localSheetId="16" hidden="1">{#N/A,#N/A,FALSE,"Virgin Flightdeck"}</definedName>
    <definedName name="нам" hidden="1">{#N/A,#N/A,FALSE,"Virgin Flightdeck"}</definedName>
    <definedName name="нам2" localSheetId="16" hidden="1">{#N/A,#N/A,FALSE,"Virgin Flightdeck"}</definedName>
    <definedName name="нам2" hidden="1">{#N/A,#N/A,FALSE,"Virgin Flightdeck"}</definedName>
    <definedName name="ожид.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жид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л" localSheetId="16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ол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пкг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к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опроп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опроп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пп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п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рил" localSheetId="16" hidden="1">{"Meas",#N/A,FALSE,"Tot Europe"}</definedName>
    <definedName name="прил" hidden="1">{"Meas",#N/A,FALSE,"Tot Europe"}</definedName>
    <definedName name="ПШ3.1" hidden="1">#REF!</definedName>
    <definedName name="р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о" localSheetId="16" hidden="1">{#N/A,#N/A,TRUE,"Fields";#N/A,#N/A,TRUE,"Sens"}</definedName>
    <definedName name="ро" hidden="1">{#N/A,#N/A,TRUE,"Fields";#N/A,#N/A,TRUE,"Sens"}</definedName>
    <definedName name="рпара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па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рр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ррр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.5.2" hidden="1">#REF!</definedName>
    <definedName name="укеуаы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кеуаы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пр.разр.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пр.разр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ууу" localSheetId="16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уууу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ф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1523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152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ак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т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к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рваров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рваро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ф" localSheetId="16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фф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фф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ц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ФО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ФО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ц" localSheetId="16" hidden="1">{#N/A,#N/A,TRUE,"Fields";#N/A,#N/A,TRUE,"Sens"}</definedName>
    <definedName name="цц" hidden="1">{#N/A,#N/A,TRUE,"Fields";#N/A,#N/A,TRUE,"Sens"}</definedName>
    <definedName name="ццу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цу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ыфва" localSheetId="16" hidden="1">{#N/A,#N/A,TRUE,"Fields";#N/A,#N/A,TRUE,"Sens"}</definedName>
    <definedName name="ыфва" hidden="1">{#N/A,#N/A,TRUE,"Fields";#N/A,#N/A,TRUE,"Sens"}</definedName>
    <definedName name="э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э" localSheetId="16" hidden="1">{#VALUE!,#N/A,TRUE,0;#N/A,#N/A,TRUE,0}</definedName>
    <definedName name="ээ" hidden="1">{#VALUE!,#N/A,TRUE,0;#N/A,#N/A,TRUE,0}</definedName>
    <definedName name="янв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арь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янва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4" l="1"/>
  <c r="D59" i="4"/>
  <c r="E58" i="4"/>
  <c r="D58" i="4"/>
  <c r="E57" i="4"/>
  <c r="D57" i="4"/>
  <c r="E56" i="4"/>
  <c r="D56" i="4"/>
  <c r="E55" i="4"/>
  <c r="D55" i="4"/>
  <c r="E54" i="4"/>
  <c r="D54" i="4"/>
  <c r="F102" i="4"/>
  <c r="F101" i="4"/>
  <c r="F100" i="4"/>
  <c r="F99" i="4"/>
  <c r="F98" i="4"/>
  <c r="F97" i="4"/>
  <c r="E97" i="4" s="1"/>
  <c r="F96" i="4"/>
  <c r="E96" i="4" s="1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D97" i="4"/>
  <c r="B102" i="4"/>
  <c r="B101" i="4"/>
  <c r="B99" i="4"/>
  <c r="B98" i="4"/>
  <c r="B97" i="4"/>
  <c r="B96" i="4"/>
  <c r="B95" i="4"/>
  <c r="B94" i="4"/>
  <c r="B93" i="4"/>
  <c r="B88" i="4"/>
  <c r="B86" i="4"/>
  <c r="B80" i="4"/>
  <c r="B79" i="4"/>
  <c r="B73" i="4"/>
  <c r="B74" i="4" s="1"/>
  <c r="B75" i="4" s="1"/>
  <c r="B76" i="4" s="1"/>
  <c r="B77" i="4" s="1"/>
  <c r="B78" i="4" s="1"/>
  <c r="B71" i="4"/>
  <c r="B70" i="4"/>
  <c r="B68" i="4"/>
  <c r="B67" i="4"/>
  <c r="B66" i="4"/>
  <c r="B65" i="4"/>
  <c r="B59" i="4"/>
  <c r="B60" i="4" s="1"/>
  <c r="B61" i="4" s="1"/>
  <c r="B62" i="4" s="1"/>
  <c r="B63" i="4" s="1"/>
  <c r="B58" i="4"/>
  <c r="B57" i="4"/>
  <c r="B56" i="4"/>
  <c r="B55" i="4"/>
  <c r="B54" i="4"/>
  <c r="D96" i="4" l="1"/>
  <c r="B53" i="4" l="1"/>
  <c r="E52" i="4"/>
  <c r="D51" i="4"/>
  <c r="E50" i="4"/>
  <c r="B44" i="4"/>
  <c r="B45" i="4" s="1"/>
  <c r="B46" i="4" s="1"/>
  <c r="B47" i="4" s="1"/>
  <c r="O132" i="3"/>
  <c r="P13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O126" i="3"/>
  <c r="P126" i="3"/>
  <c r="O127" i="3"/>
  <c r="P127" i="3"/>
  <c r="O128" i="3"/>
  <c r="P128" i="3"/>
  <c r="O129" i="3"/>
  <c r="P129" i="3"/>
  <c r="O130" i="3"/>
  <c r="P130" i="3"/>
  <c r="O131" i="3"/>
  <c r="P131" i="3"/>
  <c r="P12" i="3"/>
  <c r="O12" i="3"/>
  <c r="M13" i="4"/>
  <c r="N13" i="4"/>
  <c r="M17" i="4"/>
  <c r="N17" i="4"/>
  <c r="M19" i="4"/>
  <c r="N19" i="4"/>
  <c r="M64" i="4"/>
  <c r="N64" i="4"/>
  <c r="M69" i="4"/>
  <c r="N69" i="4"/>
  <c r="M87" i="4"/>
  <c r="N87" i="4"/>
  <c r="M92" i="4"/>
  <c r="N92" i="4"/>
  <c r="M96" i="4"/>
  <c r="N96" i="4"/>
  <c r="M97" i="4"/>
  <c r="N97" i="4"/>
  <c r="M100" i="4"/>
  <c r="N100" i="4"/>
  <c r="D50" i="4" l="1"/>
  <c r="E51" i="4"/>
  <c r="D52" i="4"/>
  <c r="N267" i="17"/>
  <c r="M267" i="17"/>
  <c r="N266" i="17"/>
  <c r="M266" i="17"/>
  <c r="N265" i="17"/>
  <c r="M265" i="17"/>
  <c r="N264" i="17"/>
  <c r="M264" i="17"/>
  <c r="N263" i="17"/>
  <c r="M263" i="17"/>
  <c r="N262" i="17"/>
  <c r="M262" i="17"/>
  <c r="N261" i="17"/>
  <c r="M261" i="17"/>
  <c r="N260" i="17"/>
  <c r="M260" i="17"/>
  <c r="N259" i="17"/>
  <c r="M259" i="17"/>
  <c r="N258" i="17"/>
  <c r="M258" i="17"/>
  <c r="N257" i="17"/>
  <c r="M257" i="17"/>
  <c r="N256" i="17"/>
  <c r="M256" i="17"/>
  <c r="A7" i="26" l="1"/>
  <c r="A6" i="26"/>
  <c r="A5" i="26"/>
  <c r="A4" i="26"/>
  <c r="A3" i="26"/>
  <c r="A2" i="26"/>
  <c r="A1" i="26"/>
  <c r="B7" i="26"/>
  <c r="B6" i="26"/>
  <c r="B5" i="26"/>
  <c r="B4" i="26"/>
  <c r="B3" i="26"/>
  <c r="B2" i="26"/>
  <c r="B1" i="26"/>
  <c r="C86" i="26"/>
  <c r="C69" i="26"/>
  <c r="D85" i="26"/>
  <c r="D86" i="26" s="1"/>
  <c r="C51" i="26"/>
  <c r="C30" i="13"/>
  <c r="D35" i="11"/>
  <c r="C35" i="11"/>
  <c r="D34" i="11"/>
  <c r="C34" i="11"/>
  <c r="G40" i="7"/>
  <c r="G39" i="7"/>
  <c r="L39" i="7"/>
  <c r="J37" i="7"/>
  <c r="H37" i="7"/>
  <c r="I80" i="23"/>
  <c r="I79" i="23"/>
  <c r="I67" i="23"/>
  <c r="G2" i="8"/>
  <c r="C10" i="24"/>
  <c r="C21" i="24"/>
  <c r="C19" i="24"/>
  <c r="C12" i="24"/>
  <c r="B19" i="24"/>
  <c r="B10" i="24"/>
  <c r="B21" i="24"/>
  <c r="B12" i="24"/>
  <c r="I5" i="2"/>
  <c r="I6" i="2" s="1"/>
  <c r="H5" i="2"/>
  <c r="I4" i="2"/>
  <c r="H4" i="2"/>
  <c r="C38" i="26" l="1"/>
  <c r="D38" i="26"/>
  <c r="D40" i="26"/>
  <c r="C40" i="26"/>
  <c r="C53" i="26"/>
  <c r="C54" i="26" s="1"/>
  <c r="D53" i="26"/>
  <c r="D68" i="26"/>
  <c r="D69" i="26" s="1"/>
  <c r="D51" i="26"/>
  <c r="G36" i="7"/>
  <c r="G35" i="7"/>
  <c r="S4" i="1"/>
  <c r="S3" i="1"/>
  <c r="Q4" i="1"/>
  <c r="Q3" i="1"/>
  <c r="D41" i="26" l="1"/>
  <c r="D54" i="26"/>
  <c r="C41" i="26"/>
  <c r="B24" i="14"/>
  <c r="C34" i="13"/>
  <c r="B34" i="13"/>
  <c r="J34" i="7"/>
  <c r="H34" i="7"/>
  <c r="J33" i="7"/>
  <c r="H33" i="7"/>
  <c r="J32" i="7"/>
  <c r="H32" i="7"/>
  <c r="J31" i="7"/>
  <c r="H31" i="7"/>
  <c r="J30" i="7"/>
  <c r="H30" i="7"/>
  <c r="J29" i="7"/>
  <c r="H29" i="7"/>
  <c r="J28" i="7"/>
  <c r="H28" i="7"/>
  <c r="J27" i="7"/>
  <c r="H27" i="7"/>
  <c r="J26" i="7"/>
  <c r="H26" i="7"/>
  <c r="J25" i="7"/>
  <c r="H25" i="7"/>
  <c r="E127" i="3"/>
  <c r="E126" i="3"/>
  <c r="F80" i="23" l="1"/>
  <c r="E80" i="23"/>
  <c r="D80" i="23"/>
  <c r="F78" i="23"/>
  <c r="E78" i="23"/>
  <c r="D78" i="23"/>
  <c r="F77" i="23"/>
  <c r="E77" i="23"/>
  <c r="D77" i="23"/>
  <c r="F76" i="23"/>
  <c r="E76" i="23"/>
  <c r="D76" i="23"/>
  <c r="F75" i="23"/>
  <c r="E75" i="23"/>
  <c r="D75" i="23"/>
  <c r="F74" i="23"/>
  <c r="E74" i="23"/>
  <c r="D74" i="23"/>
  <c r="F73" i="23"/>
  <c r="E73" i="23"/>
  <c r="D73" i="23"/>
  <c r="F72" i="23"/>
  <c r="F79" i="23" s="1"/>
  <c r="E72" i="23"/>
  <c r="D72" i="23"/>
  <c r="F71" i="23"/>
  <c r="E71" i="23"/>
  <c r="G71" i="23" s="1"/>
  <c r="D71" i="23"/>
  <c r="F70" i="23"/>
  <c r="E70" i="23"/>
  <c r="G70" i="23" s="1"/>
  <c r="D70" i="23"/>
  <c r="F69" i="23"/>
  <c r="E69" i="23"/>
  <c r="G69" i="23" s="1"/>
  <c r="D69" i="23"/>
  <c r="F66" i="23"/>
  <c r="E66" i="23"/>
  <c r="D66" i="23"/>
  <c r="F65" i="23"/>
  <c r="E65" i="23"/>
  <c r="D65" i="23"/>
  <c r="F64" i="23"/>
  <c r="E64" i="23"/>
  <c r="G64" i="23" s="1"/>
  <c r="D64" i="23"/>
  <c r="F63" i="23"/>
  <c r="E63" i="23"/>
  <c r="E67" i="23" s="1"/>
  <c r="D63" i="23"/>
  <c r="F55" i="23"/>
  <c r="E55" i="23"/>
  <c r="G55" i="23" s="1"/>
  <c r="D55" i="23"/>
  <c r="F54" i="23"/>
  <c r="E54" i="23"/>
  <c r="D54" i="23"/>
  <c r="F53" i="23"/>
  <c r="E53" i="23"/>
  <c r="D53" i="23"/>
  <c r="F52" i="23"/>
  <c r="E52" i="23"/>
  <c r="G52" i="23" s="1"/>
  <c r="D52" i="23"/>
  <c r="F51" i="23"/>
  <c r="E51" i="23"/>
  <c r="D51" i="23"/>
  <c r="F50" i="23"/>
  <c r="E50" i="23"/>
  <c r="D50" i="23"/>
  <c r="F49" i="23"/>
  <c r="E49" i="23"/>
  <c r="D49" i="23"/>
  <c r="F46" i="23"/>
  <c r="E46" i="23"/>
  <c r="E47" i="23" s="1"/>
  <c r="D46" i="23"/>
  <c r="D47" i="23" s="1"/>
  <c r="F45" i="23"/>
  <c r="E45" i="23"/>
  <c r="G45" i="23" s="1"/>
  <c r="D45" i="23"/>
  <c r="F44" i="23"/>
  <c r="E44" i="23"/>
  <c r="D44" i="23"/>
  <c r="F43" i="23"/>
  <c r="E43" i="23"/>
  <c r="G43" i="23" s="1"/>
  <c r="D43" i="23"/>
  <c r="F42" i="23"/>
  <c r="E42" i="23"/>
  <c r="D42" i="23"/>
  <c r="F35" i="23"/>
  <c r="E35" i="23"/>
  <c r="D35" i="23"/>
  <c r="F33" i="23"/>
  <c r="E33" i="23"/>
  <c r="D33" i="23"/>
  <c r="F32" i="23"/>
  <c r="E32" i="23"/>
  <c r="H32" i="23" s="1"/>
  <c r="D32" i="23"/>
  <c r="F31" i="23"/>
  <c r="E31" i="23"/>
  <c r="D31" i="23"/>
  <c r="F30" i="23"/>
  <c r="E30" i="23"/>
  <c r="H30" i="23" s="1"/>
  <c r="D30" i="23"/>
  <c r="F29" i="23"/>
  <c r="E29" i="23"/>
  <c r="D29" i="23"/>
  <c r="F28" i="23"/>
  <c r="E28" i="23"/>
  <c r="H28" i="23" s="1"/>
  <c r="D28" i="23"/>
  <c r="F27" i="23"/>
  <c r="E27" i="23"/>
  <c r="D27" i="23"/>
  <c r="F26" i="23"/>
  <c r="E26" i="23"/>
  <c r="H26" i="23" s="1"/>
  <c r="D26" i="23"/>
  <c r="F25" i="23"/>
  <c r="E25" i="23"/>
  <c r="D25" i="23"/>
  <c r="F24" i="23"/>
  <c r="E24" i="23"/>
  <c r="H24" i="23" s="1"/>
  <c r="D24" i="23"/>
  <c r="F21" i="23"/>
  <c r="E21" i="23"/>
  <c r="D21" i="23"/>
  <c r="F20" i="23"/>
  <c r="E20" i="23"/>
  <c r="H20" i="23" s="1"/>
  <c r="D20" i="23"/>
  <c r="F19" i="23"/>
  <c r="E19" i="23"/>
  <c r="H19" i="23" s="1"/>
  <c r="D19" i="23"/>
  <c r="F18" i="23"/>
  <c r="E18" i="23"/>
  <c r="D18" i="23"/>
  <c r="F17" i="23"/>
  <c r="E17" i="23"/>
  <c r="H17" i="23" s="1"/>
  <c r="D17" i="23"/>
  <c r="F16" i="23"/>
  <c r="E16" i="23"/>
  <c r="H16" i="23" s="1"/>
  <c r="D16" i="23"/>
  <c r="C7" i="23"/>
  <c r="C6" i="23"/>
  <c r="C5" i="23"/>
  <c r="C4" i="23"/>
  <c r="C3" i="23"/>
  <c r="C2" i="23"/>
  <c r="C1" i="23"/>
  <c r="G80" i="23"/>
  <c r="G78" i="23"/>
  <c r="G77" i="23"/>
  <c r="G76" i="23"/>
  <c r="G74" i="23"/>
  <c r="G73" i="23"/>
  <c r="G66" i="23"/>
  <c r="G54" i="23"/>
  <c r="G51" i="23"/>
  <c r="F56" i="23"/>
  <c r="D56" i="23"/>
  <c r="G44" i="23"/>
  <c r="F47" i="23"/>
  <c r="H35" i="23"/>
  <c r="G34" i="23"/>
  <c r="H29" i="23"/>
  <c r="H27" i="23"/>
  <c r="G22" i="23"/>
  <c r="G36" i="23" s="1"/>
  <c r="F22" i="23"/>
  <c r="H21" i="23" l="1"/>
  <c r="H25" i="23"/>
  <c r="H31" i="23"/>
  <c r="H33" i="23"/>
  <c r="G50" i="23"/>
  <c r="G63" i="23"/>
  <c r="G67" i="23" s="1"/>
  <c r="G65" i="23"/>
  <c r="E79" i="23"/>
  <c r="E22" i="23"/>
  <c r="H22" i="23" s="1"/>
  <c r="E56" i="23"/>
  <c r="H80" i="23"/>
  <c r="J80" i="23" s="1"/>
  <c r="F57" i="23"/>
  <c r="F67" i="23"/>
  <c r="E34" i="23"/>
  <c r="G72" i="23"/>
  <c r="G79" i="23" s="1"/>
  <c r="F34" i="23"/>
  <c r="F36" i="23" s="1"/>
  <c r="H18" i="23"/>
  <c r="G53" i="23"/>
  <c r="G46" i="23"/>
  <c r="G75" i="23"/>
  <c r="D22" i="23"/>
  <c r="D57" i="23"/>
  <c r="G47" i="23"/>
  <c r="H34" i="23"/>
  <c r="E57" i="23"/>
  <c r="D34" i="23"/>
  <c r="G42" i="23"/>
  <c r="G49" i="23"/>
  <c r="G56" i="23" s="1"/>
  <c r="D79" i="23"/>
  <c r="D67" i="23"/>
  <c r="F62" i="3"/>
  <c r="F63" i="3"/>
  <c r="F80" i="3"/>
  <c r="F89" i="3"/>
  <c r="F90" i="3"/>
  <c r="F98" i="3"/>
  <c r="F99" i="3"/>
  <c r="F108" i="3"/>
  <c r="F109" i="3"/>
  <c r="F117" i="3"/>
  <c r="F118" i="3"/>
  <c r="F128" i="3"/>
  <c r="B11" i="22"/>
  <c r="O2" i="8" s="1"/>
  <c r="B10" i="22"/>
  <c r="N2" i="8" s="1"/>
  <c r="B9" i="22"/>
  <c r="M2" i="8" s="1"/>
  <c r="B8" i="22"/>
  <c r="B7" i="22"/>
  <c r="B6" i="22"/>
  <c r="B5" i="22"/>
  <c r="I2" i="8" s="1"/>
  <c r="B4" i="22"/>
  <c r="B3" i="22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B7" i="16"/>
  <c r="A7" i="16"/>
  <c r="B6" i="16"/>
  <c r="A6" i="16"/>
  <c r="B5" i="16"/>
  <c r="A5" i="16"/>
  <c r="B4" i="16"/>
  <c r="A4" i="16"/>
  <c r="B3" i="16"/>
  <c r="A3" i="16"/>
  <c r="B2" i="16"/>
  <c r="A2" i="16"/>
  <c r="B1" i="16"/>
  <c r="A1" i="16"/>
  <c r="B7" i="15"/>
  <c r="A7" i="15"/>
  <c r="B6" i="15"/>
  <c r="A6" i="15"/>
  <c r="B5" i="15"/>
  <c r="A5" i="15"/>
  <c r="B4" i="15"/>
  <c r="A4" i="15"/>
  <c r="B3" i="15"/>
  <c r="A3" i="15"/>
  <c r="B2" i="15"/>
  <c r="A2" i="15"/>
  <c r="B1" i="15"/>
  <c r="A1" i="15"/>
  <c r="F23" i="14"/>
  <c r="D23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B7" i="13"/>
  <c r="A7" i="13"/>
  <c r="B6" i="13"/>
  <c r="A6" i="13"/>
  <c r="B5" i="13"/>
  <c r="A5" i="13"/>
  <c r="B4" i="13"/>
  <c r="A4" i="13"/>
  <c r="B3" i="13"/>
  <c r="A3" i="13"/>
  <c r="B2" i="13"/>
  <c r="A2" i="13"/>
  <c r="B1" i="13"/>
  <c r="A1" i="13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B4" i="10"/>
  <c r="T72" i="9"/>
  <c r="T71" i="9"/>
  <c r="T70" i="9"/>
  <c r="T68" i="9"/>
  <c r="T67" i="9"/>
  <c r="T66" i="9"/>
  <c r="T65" i="9"/>
  <c r="T64" i="9"/>
  <c r="T63" i="9"/>
  <c r="T62" i="9"/>
  <c r="T61" i="9"/>
  <c r="T60" i="9"/>
  <c r="T58" i="9"/>
  <c r="T57" i="9"/>
  <c r="T56" i="9"/>
  <c r="T55" i="9"/>
  <c r="T54" i="9"/>
  <c r="L46" i="9"/>
  <c r="J46" i="9"/>
  <c r="F37" i="9"/>
  <c r="D37" i="9"/>
  <c r="H24" i="9"/>
  <c r="J22" i="9"/>
  <c r="D22" i="9"/>
  <c r="B7" i="9"/>
  <c r="B7" i="10" s="1"/>
  <c r="A7" i="9"/>
  <c r="A7" i="10" s="1"/>
  <c r="B6" i="9"/>
  <c r="B6" i="10" s="1"/>
  <c r="A6" i="9"/>
  <c r="A6" i="10" s="1"/>
  <c r="B5" i="9"/>
  <c r="B5" i="10" s="1"/>
  <c r="A5" i="9"/>
  <c r="A5" i="10" s="1"/>
  <c r="B4" i="9"/>
  <c r="A4" i="9"/>
  <c r="A4" i="10" s="1"/>
  <c r="B3" i="9"/>
  <c r="B3" i="10" s="1"/>
  <c r="A3" i="9"/>
  <c r="A3" i="10" s="1"/>
  <c r="B2" i="9"/>
  <c r="B2" i="10" s="1"/>
  <c r="A2" i="9"/>
  <c r="A2" i="10" s="1"/>
  <c r="B1" i="9"/>
  <c r="B1" i="10" s="1"/>
  <c r="A1" i="9"/>
  <c r="A1" i="10" s="1"/>
  <c r="C45" i="8"/>
  <c r="L2" i="8"/>
  <c r="K2" i="8"/>
  <c r="J2" i="8"/>
  <c r="H2" i="8"/>
  <c r="K38" i="7"/>
  <c r="I38" i="7"/>
  <c r="F7" i="7"/>
  <c r="E7" i="7"/>
  <c r="F6" i="7"/>
  <c r="E6" i="7"/>
  <c r="F5" i="7"/>
  <c r="E5" i="7"/>
  <c r="F4" i="7"/>
  <c r="E4" i="7"/>
  <c r="F3" i="7"/>
  <c r="E3" i="7"/>
  <c r="F2" i="7"/>
  <c r="E2" i="7"/>
  <c r="F1" i="7"/>
  <c r="E1" i="7"/>
  <c r="D168" i="5"/>
  <c r="C168" i="5"/>
  <c r="D164" i="5"/>
  <c r="C164" i="5"/>
  <c r="D161" i="5"/>
  <c r="C161" i="5"/>
  <c r="D87" i="5"/>
  <c r="C87" i="5"/>
  <c r="D84" i="5"/>
  <c r="C84" i="5"/>
  <c r="E32" i="5"/>
  <c r="C31" i="5"/>
  <c r="D31" i="5" s="1"/>
  <c r="C30" i="5"/>
  <c r="C29" i="5"/>
  <c r="E27" i="5"/>
  <c r="B7" i="5"/>
  <c r="B6" i="5"/>
  <c r="B5" i="5"/>
  <c r="B4" i="5"/>
  <c r="B3" i="5"/>
  <c r="B2" i="5"/>
  <c r="B1" i="5"/>
  <c r="B89" i="4"/>
  <c r="B90" i="4" s="1"/>
  <c r="B81" i="4"/>
  <c r="B82" i="4" s="1"/>
  <c r="B72" i="4"/>
  <c r="B5" i="4"/>
  <c r="B3" i="4"/>
  <c r="F132" i="3"/>
  <c r="F131" i="3"/>
  <c r="F130" i="3"/>
  <c r="F129" i="3"/>
  <c r="F127" i="3"/>
  <c r="C39" i="22"/>
  <c r="F126" i="3"/>
  <c r="B39" i="22"/>
  <c r="AQ2" i="8" s="1"/>
  <c r="F124" i="3"/>
  <c r="C38" i="22"/>
  <c r="F123" i="3"/>
  <c r="B38" i="22"/>
  <c r="AP2" i="8" s="1"/>
  <c r="F121" i="3"/>
  <c r="F120" i="3"/>
  <c r="F119" i="3"/>
  <c r="F116" i="3"/>
  <c r="F115" i="3"/>
  <c r="B36" i="22"/>
  <c r="AN2" i="8" s="1"/>
  <c r="F111" i="3"/>
  <c r="B34" i="22"/>
  <c r="AL2" i="8" s="1"/>
  <c r="F110" i="3"/>
  <c r="F107" i="3"/>
  <c r="F106" i="3"/>
  <c r="F102" i="3"/>
  <c r="F101" i="3"/>
  <c r="F100" i="3"/>
  <c r="F97" i="3"/>
  <c r="F96" i="3"/>
  <c r="F95" i="3"/>
  <c r="F94" i="3"/>
  <c r="F93" i="3"/>
  <c r="F88" i="3"/>
  <c r="F86" i="3"/>
  <c r="B30" i="22"/>
  <c r="AH2" i="8" s="1"/>
  <c r="B26" i="22"/>
  <c r="AD2" i="8" s="1"/>
  <c r="F76" i="3"/>
  <c r="F75" i="3"/>
  <c r="F74" i="3"/>
  <c r="F64" i="3"/>
  <c r="F61" i="3"/>
  <c r="F58" i="3"/>
  <c r="F57" i="3"/>
  <c r="F55" i="3"/>
  <c r="B12" i="22"/>
  <c r="P2" i="8" s="1"/>
  <c r="F54" i="3"/>
  <c r="F53" i="3"/>
  <c r="F52" i="3"/>
  <c r="F51" i="3"/>
  <c r="F50" i="3"/>
  <c r="F49" i="3"/>
  <c r="F47" i="3"/>
  <c r="F46" i="3"/>
  <c r="F45" i="3"/>
  <c r="F44" i="3"/>
  <c r="F43" i="3"/>
  <c r="F40" i="3"/>
  <c r="F39" i="3"/>
  <c r="F38" i="3"/>
  <c r="F37" i="3"/>
  <c r="F36" i="3"/>
  <c r="F35" i="3"/>
  <c r="F34" i="3"/>
  <c r="F33" i="3"/>
  <c r="F31" i="3"/>
  <c r="F30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B7" i="3"/>
  <c r="B7" i="4" s="1"/>
  <c r="A7" i="3"/>
  <c r="B6" i="3"/>
  <c r="B6" i="4" s="1"/>
  <c r="A6" i="3"/>
  <c r="B5" i="3"/>
  <c r="A5" i="3"/>
  <c r="A5" i="5" s="1"/>
  <c r="B4" i="3"/>
  <c r="B4" i="4" s="1"/>
  <c r="A4" i="3"/>
  <c r="B3" i="3"/>
  <c r="A3" i="3"/>
  <c r="B2" i="3"/>
  <c r="B2" i="4" s="1"/>
  <c r="A2" i="3"/>
  <c r="B1" i="3"/>
  <c r="B1" i="4" s="1"/>
  <c r="A1" i="3"/>
  <c r="A1" i="5" s="1"/>
  <c r="B7" i="2"/>
  <c r="B6" i="2"/>
  <c r="B5" i="2"/>
  <c r="B4" i="2"/>
  <c r="B3" i="2"/>
  <c r="B2" i="2"/>
  <c r="B1" i="2"/>
  <c r="W376" i="1"/>
  <c r="W375" i="1"/>
  <c r="W374" i="1"/>
  <c r="W373" i="1"/>
  <c r="W372" i="1"/>
  <c r="W371" i="1"/>
  <c r="W370" i="1"/>
  <c r="W367" i="1"/>
  <c r="W366" i="1"/>
  <c r="W364" i="1"/>
  <c r="W363" i="1"/>
  <c r="W362" i="1"/>
  <c r="W361" i="1"/>
  <c r="W359" i="1"/>
  <c r="W357" i="1"/>
  <c r="V357" i="1"/>
  <c r="V356" i="1"/>
  <c r="W355" i="1"/>
  <c r="W354" i="1"/>
  <c r="W353" i="1"/>
  <c r="V353" i="1"/>
  <c r="V352" i="1"/>
  <c r="W350" i="1"/>
  <c r="W349" i="1"/>
  <c r="V348" i="1"/>
  <c r="W346" i="1"/>
  <c r="W345" i="1"/>
  <c r="W343" i="1"/>
  <c r="W342" i="1"/>
  <c r="W341" i="1"/>
  <c r="V341" i="1"/>
  <c r="W340" i="1"/>
  <c r="W339" i="1"/>
  <c r="W337" i="1"/>
  <c r="V337" i="1"/>
  <c r="W336" i="1"/>
  <c r="W335" i="1"/>
  <c r="W334" i="1"/>
  <c r="W333" i="1"/>
  <c r="V333" i="1"/>
  <c r="W332" i="1"/>
  <c r="V332" i="1"/>
  <c r="W331" i="1"/>
  <c r="W329" i="1"/>
  <c r="W327" i="1"/>
  <c r="W326" i="1"/>
  <c r="V325" i="1"/>
  <c r="W324" i="1"/>
  <c r="W322" i="1"/>
  <c r="V321" i="1"/>
  <c r="V320" i="1"/>
  <c r="W319" i="1"/>
  <c r="W313" i="1"/>
  <c r="W312" i="1"/>
  <c r="V309" i="1"/>
  <c r="W308" i="1"/>
  <c r="W304" i="1"/>
  <c r="W300" i="1"/>
  <c r="W299" i="1"/>
  <c r="W294" i="1"/>
  <c r="W293" i="1"/>
  <c r="W292" i="1"/>
  <c r="V292" i="1"/>
  <c r="W289" i="1"/>
  <c r="W287" i="1"/>
  <c r="W285" i="1"/>
  <c r="W284" i="1"/>
  <c r="W281" i="1"/>
  <c r="W279" i="1"/>
  <c r="W278" i="1"/>
  <c r="W277" i="1"/>
  <c r="W276" i="1"/>
  <c r="V276" i="1"/>
  <c r="W271" i="1"/>
  <c r="W269" i="1"/>
  <c r="W266" i="1"/>
  <c r="V265" i="1"/>
  <c r="W262" i="1"/>
  <c r="W260" i="1"/>
  <c r="V260" i="1"/>
  <c r="W259" i="1"/>
  <c r="W258" i="1"/>
  <c r="W255" i="1"/>
  <c r="W254" i="1"/>
  <c r="W253" i="1"/>
  <c r="W251" i="1"/>
  <c r="V244" i="1"/>
  <c r="W242" i="1"/>
  <c r="V241" i="1"/>
  <c r="W241" i="1"/>
  <c r="W238" i="1"/>
  <c r="W237" i="1"/>
  <c r="V236" i="1"/>
  <c r="W236" i="1"/>
  <c r="W235" i="1"/>
  <c r="V233" i="1"/>
  <c r="W233" i="1"/>
  <c r="W231" i="1"/>
  <c r="W230" i="1"/>
  <c r="W229" i="1"/>
  <c r="W228" i="1"/>
  <c r="V228" i="1"/>
  <c r="W226" i="1"/>
  <c r="W223" i="1"/>
  <c r="W222" i="1"/>
  <c r="W221" i="1"/>
  <c r="W219" i="1"/>
  <c r="V217" i="1"/>
  <c r="V212" i="1"/>
  <c r="W210" i="1"/>
  <c r="V209" i="1"/>
  <c r="W209" i="1"/>
  <c r="W206" i="1"/>
  <c r="W205" i="1"/>
  <c r="W204" i="1"/>
  <c r="W202" i="1"/>
  <c r="W201" i="1"/>
  <c r="W199" i="1"/>
  <c r="W197" i="1"/>
  <c r="W196" i="1"/>
  <c r="W195" i="1"/>
  <c r="V193" i="1"/>
  <c r="W191" i="1"/>
  <c r="W190" i="1"/>
  <c r="W189" i="1"/>
  <c r="W188" i="1"/>
  <c r="W187" i="1"/>
  <c r="W185" i="1"/>
  <c r="V185" i="1"/>
  <c r="W183" i="1"/>
  <c r="W181" i="1"/>
  <c r="V180" i="1"/>
  <c r="W179" i="1"/>
  <c r="W178" i="1"/>
  <c r="W177" i="1"/>
  <c r="W176" i="1"/>
  <c r="V173" i="1"/>
  <c r="W172" i="1"/>
  <c r="V171" i="1"/>
  <c r="W170" i="1"/>
  <c r="W169" i="1"/>
  <c r="V169" i="1"/>
  <c r="V168" i="1"/>
  <c r="V167" i="1"/>
  <c r="V166" i="1"/>
  <c r="W164" i="1"/>
  <c r="V164" i="1"/>
  <c r="W162" i="1"/>
  <c r="W161" i="1"/>
  <c r="W160" i="1"/>
  <c r="V160" i="1"/>
  <c r="V159" i="1"/>
  <c r="W157" i="1"/>
  <c r="W156" i="1"/>
  <c r="W154" i="1"/>
  <c r="W152" i="1"/>
  <c r="V152" i="1"/>
  <c r="V151" i="1"/>
  <c r="W149" i="1"/>
  <c r="W148" i="1"/>
  <c r="W146" i="1"/>
  <c r="W144" i="1"/>
  <c r="V144" i="1"/>
  <c r="W140" i="1"/>
  <c r="W138" i="1"/>
  <c r="W136" i="1"/>
  <c r="W132" i="1"/>
  <c r="W130" i="1"/>
  <c r="W128" i="1"/>
  <c r="V128" i="1"/>
  <c r="W124" i="1"/>
  <c r="W122" i="1"/>
  <c r="W120" i="1"/>
  <c r="V120" i="1"/>
  <c r="V119" i="1"/>
  <c r="W117" i="1"/>
  <c r="W116" i="1"/>
  <c r="W114" i="1"/>
  <c r="W112" i="1"/>
  <c r="W109" i="1"/>
  <c r="W108" i="1"/>
  <c r="W106" i="1"/>
  <c r="W104" i="1"/>
  <c r="W100" i="1"/>
  <c r="W98" i="1"/>
  <c r="W97" i="1"/>
  <c r="W96" i="1"/>
  <c r="V96" i="1"/>
  <c r="W92" i="1"/>
  <c r="V92" i="1"/>
  <c r="W90" i="1"/>
  <c r="V90" i="1"/>
  <c r="W89" i="1"/>
  <c r="W86" i="1"/>
  <c r="W85" i="1"/>
  <c r="W84" i="1"/>
  <c r="W82" i="1"/>
  <c r="V82" i="1"/>
  <c r="W81" i="1"/>
  <c r="V81" i="1"/>
  <c r="V80" i="1"/>
  <c r="V78" i="1"/>
  <c r="W77" i="1"/>
  <c r="V77" i="1"/>
  <c r="W76" i="1"/>
  <c r="W75" i="1"/>
  <c r="W74" i="1"/>
  <c r="V74" i="1"/>
  <c r="W73" i="1"/>
  <c r="V72" i="1"/>
  <c r="V70" i="1"/>
  <c r="W69" i="1"/>
  <c r="W68" i="1"/>
  <c r="W67" i="1"/>
  <c r="V67" i="1"/>
  <c r="W66" i="1"/>
  <c r="W65" i="1"/>
  <c r="W62" i="1"/>
  <c r="W61" i="1"/>
  <c r="W60" i="1"/>
  <c r="W55" i="1"/>
  <c r="W54" i="1"/>
  <c r="W53" i="1"/>
  <c r="W52" i="1"/>
  <c r="W51" i="1"/>
  <c r="W50" i="1"/>
  <c r="W49" i="1"/>
  <c r="W43" i="1"/>
  <c r="W42" i="1"/>
  <c r="W41" i="1"/>
  <c r="W39" i="1"/>
  <c r="W36" i="1"/>
  <c r="W35" i="1"/>
  <c r="W34" i="1"/>
  <c r="W33" i="1"/>
  <c r="W32" i="1"/>
  <c r="W31" i="1"/>
  <c r="W30" i="1"/>
  <c r="W29" i="1"/>
  <c r="W28" i="1"/>
  <c r="W27" i="1"/>
  <c r="W24" i="1"/>
  <c r="W23" i="1"/>
  <c r="W22" i="1"/>
  <c r="W21" i="1"/>
  <c r="W20" i="1"/>
  <c r="W19" i="1"/>
  <c r="W18" i="1"/>
  <c r="W17" i="1"/>
  <c r="W16" i="1"/>
  <c r="R5" i="1"/>
  <c r="S5" i="1" s="1"/>
  <c r="K6" i="1"/>
  <c r="J6" i="1" s="1"/>
  <c r="E36" i="23" l="1"/>
  <c r="D36" i="23"/>
  <c r="H67" i="23"/>
  <c r="J67" i="23" s="1"/>
  <c r="H36" i="23"/>
  <c r="H79" i="23"/>
  <c r="J79" i="23" s="1"/>
  <c r="G57" i="23"/>
  <c r="B15" i="22"/>
  <c r="S2" i="8" s="1"/>
  <c r="B40" i="22"/>
  <c r="AR2" i="8" s="1"/>
  <c r="B37" i="22"/>
  <c r="AO2" i="8" s="1"/>
  <c r="V38" i="1"/>
  <c r="V48" i="1"/>
  <c r="V44" i="1"/>
  <c r="V46" i="1"/>
  <c r="V56" i="1"/>
  <c r="V58" i="1"/>
  <c r="B11" i="12"/>
  <c r="C11" i="16"/>
  <c r="B11" i="15"/>
  <c r="B18" i="15" s="1"/>
  <c r="C12" i="13"/>
  <c r="B9" i="8"/>
  <c r="F5" i="8" s="1"/>
  <c r="B11" i="10"/>
  <c r="C12" i="11"/>
  <c r="B38" i="11" s="1"/>
  <c r="G10" i="7"/>
  <c r="D11" i="4"/>
  <c r="D11" i="3"/>
  <c r="V40" i="1"/>
  <c r="V76" i="1"/>
  <c r="V68" i="1"/>
  <c r="V84" i="1"/>
  <c r="V26" i="1"/>
  <c r="W64" i="1"/>
  <c r="P3" i="1"/>
  <c r="V66" i="1"/>
  <c r="V88" i="1"/>
  <c r="W110" i="1"/>
  <c r="W111" i="1"/>
  <c r="R3" i="1"/>
  <c r="J11" i="1"/>
  <c r="W25" i="1"/>
  <c r="W37" i="1"/>
  <c r="W45" i="1"/>
  <c r="W47" i="1"/>
  <c r="W57" i="1"/>
  <c r="W59" i="1"/>
  <c r="W63" i="1"/>
  <c r="W72" i="1"/>
  <c r="V75" i="1"/>
  <c r="V89" i="1"/>
  <c r="W94" i="1"/>
  <c r="W113" i="1"/>
  <c r="V127" i="1"/>
  <c r="W135" i="1"/>
  <c r="C11" i="12"/>
  <c r="D11" i="16"/>
  <c r="C11" i="15"/>
  <c r="C18" i="15" s="1"/>
  <c r="D12" i="13"/>
  <c r="C9" i="8"/>
  <c r="F6" i="8" s="1"/>
  <c r="E11" i="10"/>
  <c r="L10" i="7"/>
  <c r="D12" i="11"/>
  <c r="C38" i="11" s="1"/>
  <c r="E11" i="3"/>
  <c r="E11" i="4"/>
  <c r="V64" i="1"/>
  <c r="V71" i="1"/>
  <c r="V73" i="1"/>
  <c r="V85" i="1"/>
  <c r="W95" i="1"/>
  <c r="V97" i="1"/>
  <c r="W103" i="1"/>
  <c r="W118" i="1"/>
  <c r="V121" i="1"/>
  <c r="W137" i="1"/>
  <c r="P4" i="1"/>
  <c r="W79" i="1"/>
  <c r="V83" i="1"/>
  <c r="W87" i="1"/>
  <c r="V91" i="1"/>
  <c r="V100" i="1"/>
  <c r="W101" i="1"/>
  <c r="W133" i="1"/>
  <c r="V136" i="1"/>
  <c r="V111" i="1"/>
  <c r="V112" i="1"/>
  <c r="V124" i="1"/>
  <c r="W83" i="1"/>
  <c r="W93" i="1"/>
  <c r="W105" i="1"/>
  <c r="V113" i="1"/>
  <c r="V129" i="1"/>
  <c r="R4" i="1"/>
  <c r="V17" i="1"/>
  <c r="V19" i="1"/>
  <c r="V21" i="1"/>
  <c r="V23" i="1"/>
  <c r="V25" i="1"/>
  <c r="W26" i="1"/>
  <c r="V27" i="1"/>
  <c r="V29" i="1"/>
  <c r="V31" i="1"/>
  <c r="V33" i="1"/>
  <c r="V35" i="1"/>
  <c r="V37" i="1"/>
  <c r="W38" i="1"/>
  <c r="V39" i="1"/>
  <c r="W40" i="1"/>
  <c r="V41" i="1"/>
  <c r="V43" i="1"/>
  <c r="W44" i="1"/>
  <c r="V45" i="1"/>
  <c r="W46" i="1"/>
  <c r="V47" i="1"/>
  <c r="W48" i="1"/>
  <c r="V49" i="1"/>
  <c r="V51" i="1"/>
  <c r="V53" i="1"/>
  <c r="V55" i="1"/>
  <c r="W56" i="1"/>
  <c r="V57" i="1"/>
  <c r="W58" i="1"/>
  <c r="V59" i="1"/>
  <c r="V61" i="1"/>
  <c r="V63" i="1"/>
  <c r="V65" i="1"/>
  <c r="P5" i="1"/>
  <c r="Q5" i="1" s="1"/>
  <c r="E124" i="3" s="1"/>
  <c r="AA44" i="8"/>
  <c r="B58" i="8"/>
  <c r="AA46" i="8"/>
  <c r="C46" i="8" s="1"/>
  <c r="B57" i="8"/>
  <c r="C129" i="5"/>
  <c r="D129" i="5"/>
  <c r="I126" i="3"/>
  <c r="J127" i="3"/>
  <c r="I127" i="3"/>
  <c r="I123" i="3"/>
  <c r="I124" i="3"/>
  <c r="J124" i="3"/>
  <c r="J123" i="3"/>
  <c r="J126" i="3"/>
  <c r="K11" i="1"/>
  <c r="K34" i="9"/>
  <c r="W71" i="1"/>
  <c r="W80" i="1"/>
  <c r="V95" i="1"/>
  <c r="W125" i="1"/>
  <c r="W126" i="1"/>
  <c r="V147" i="1"/>
  <c r="V148" i="1"/>
  <c r="V16" i="1"/>
  <c r="B7" i="21"/>
  <c r="C7" i="21" s="1"/>
  <c r="B3" i="21"/>
  <c r="C3" i="21" s="1"/>
  <c r="B6" i="21"/>
  <c r="C6" i="21" s="1"/>
  <c r="B5" i="21"/>
  <c r="C5" i="21" s="1"/>
  <c r="B4" i="21"/>
  <c r="C4" i="21" s="1"/>
  <c r="J23" i="7"/>
  <c r="J21" i="7"/>
  <c r="J19" i="7"/>
  <c r="J17" i="7"/>
  <c r="J15" i="7"/>
  <c r="J13" i="7"/>
  <c r="J11" i="7"/>
  <c r="H23" i="7"/>
  <c r="H21" i="7"/>
  <c r="H19" i="7"/>
  <c r="H17" i="7"/>
  <c r="H15" i="7"/>
  <c r="H13" i="7"/>
  <c r="H11" i="7"/>
  <c r="G23" i="7"/>
  <c r="G21" i="7"/>
  <c r="G19" i="7"/>
  <c r="G17" i="7"/>
  <c r="G15" i="7"/>
  <c r="G13" i="7"/>
  <c r="L13" i="7" s="1"/>
  <c r="G11" i="7"/>
  <c r="G22" i="7"/>
  <c r="G20" i="7"/>
  <c r="G18" i="7"/>
  <c r="G16" i="7"/>
  <c r="G14" i="7"/>
  <c r="G12" i="7"/>
  <c r="H22" i="7"/>
  <c r="J16" i="7"/>
  <c r="D105" i="5"/>
  <c r="G37" i="7"/>
  <c r="L37" i="7" s="1"/>
  <c r="H16" i="7"/>
  <c r="C105" i="5"/>
  <c r="G32" i="7"/>
  <c r="J20" i="7"/>
  <c r="E34" i="4"/>
  <c r="N34" i="4" s="1"/>
  <c r="H20" i="7"/>
  <c r="J14" i="7"/>
  <c r="D34" i="4"/>
  <c r="M34" i="4" s="1"/>
  <c r="H18" i="7"/>
  <c r="J22" i="7"/>
  <c r="H12" i="7"/>
  <c r="J18" i="7"/>
  <c r="H14" i="7"/>
  <c r="J12" i="7"/>
  <c r="E33" i="4"/>
  <c r="N33" i="4" s="1"/>
  <c r="D133" i="5"/>
  <c r="C133" i="5"/>
  <c r="D33" i="4"/>
  <c r="M33" i="4" s="1"/>
  <c r="W15" i="1"/>
  <c r="V79" i="1"/>
  <c r="W99" i="1"/>
  <c r="W127" i="1"/>
  <c r="V143" i="1"/>
  <c r="V145" i="1"/>
  <c r="W159" i="1"/>
  <c r="W171" i="1"/>
  <c r="V188" i="1"/>
  <c r="V195" i="1"/>
  <c r="W263" i="1"/>
  <c r="W91" i="1"/>
  <c r="W102" i="1"/>
  <c r="V109" i="1"/>
  <c r="W121" i="1"/>
  <c r="W123" i="1"/>
  <c r="W134" i="1"/>
  <c r="V141" i="1"/>
  <c r="W153" i="1"/>
  <c r="W155" i="1"/>
  <c r="V176" i="1"/>
  <c r="W193" i="1"/>
  <c r="W198" i="1"/>
  <c r="W203" i="1"/>
  <c r="V204" i="1"/>
  <c r="V252" i="1"/>
  <c r="W252" i="1"/>
  <c r="W261" i="1"/>
  <c r="V87" i="1"/>
  <c r="V103" i="1"/>
  <c r="V105" i="1"/>
  <c r="W119" i="1"/>
  <c r="V135" i="1"/>
  <c r="V137" i="1"/>
  <c r="W151" i="1"/>
  <c r="W194" i="1"/>
  <c r="W243" i="1"/>
  <c r="V257" i="1"/>
  <c r="W257" i="1"/>
  <c r="W267" i="1"/>
  <c r="W268" i="1"/>
  <c r="V273" i="1"/>
  <c r="W273" i="1"/>
  <c r="W282" i="1"/>
  <c r="W70" i="1"/>
  <c r="W78" i="1"/>
  <c r="W88" i="1"/>
  <c r="V101" i="1"/>
  <c r="W115" i="1"/>
  <c r="V133" i="1"/>
  <c r="W145" i="1"/>
  <c r="W147" i="1"/>
  <c r="W158" i="1"/>
  <c r="V165" i="1"/>
  <c r="W175" i="1"/>
  <c r="V196" i="1"/>
  <c r="V201" i="1"/>
  <c r="W211" i="1"/>
  <c r="W245" i="1"/>
  <c r="W141" i="1"/>
  <c r="W143" i="1"/>
  <c r="V161" i="1"/>
  <c r="W208" i="1"/>
  <c r="V208" i="1"/>
  <c r="V248" i="1"/>
  <c r="W286" i="1"/>
  <c r="V93" i="1"/>
  <c r="W107" i="1"/>
  <c r="V125" i="1"/>
  <c r="W139" i="1"/>
  <c r="W150" i="1"/>
  <c r="V157" i="1"/>
  <c r="W173" i="1"/>
  <c r="W213" i="1"/>
  <c r="V215" i="1"/>
  <c r="W232" i="1"/>
  <c r="V268" i="1"/>
  <c r="V153" i="1"/>
  <c r="V216" i="1"/>
  <c r="V220" i="1"/>
  <c r="W220" i="1"/>
  <c r="V225" i="1"/>
  <c r="W225" i="1"/>
  <c r="W239" i="1"/>
  <c r="V117" i="1"/>
  <c r="W129" i="1"/>
  <c r="W131" i="1"/>
  <c r="W142" i="1"/>
  <c r="V149" i="1"/>
  <c r="W163" i="1"/>
  <c r="W165" i="1"/>
  <c r="W174" i="1"/>
  <c r="W192" i="1"/>
  <c r="V207" i="1"/>
  <c r="W227" i="1"/>
  <c r="W234" i="1"/>
  <c r="W240" i="1"/>
  <c r="V240" i="1"/>
  <c r="V249" i="1"/>
  <c r="W274" i="1"/>
  <c r="W295" i="1"/>
  <c r="W265" i="1"/>
  <c r="W290" i="1"/>
  <c r="W306" i="1"/>
  <c r="W314" i="1"/>
  <c r="V283" i="1"/>
  <c r="W310" i="1"/>
  <c r="W167" i="1"/>
  <c r="V191" i="1"/>
  <c r="W200" i="1"/>
  <c r="W207" i="1"/>
  <c r="W270" i="1"/>
  <c r="W305" i="1"/>
  <c r="V305" i="1"/>
  <c r="W323" i="1"/>
  <c r="W256" i="1"/>
  <c r="W283" i="1"/>
  <c r="W301" i="1"/>
  <c r="V301" i="1"/>
  <c r="W166" i="1"/>
  <c r="W168" i="1"/>
  <c r="V179" i="1"/>
  <c r="V187" i="1"/>
  <c r="V211" i="1"/>
  <c r="W224" i="1"/>
  <c r="V247" i="1"/>
  <c r="W302" i="1"/>
  <c r="V281" i="1"/>
  <c r="W296" i="1"/>
  <c r="W303" i="1"/>
  <c r="W315" i="1"/>
  <c r="V280" i="1"/>
  <c r="V315" i="1"/>
  <c r="W321" i="1"/>
  <c r="W297" i="1"/>
  <c r="W212" i="1"/>
  <c r="W214" i="1"/>
  <c r="W216" i="1"/>
  <c r="W218" i="1"/>
  <c r="W247" i="1"/>
  <c r="W249" i="1"/>
  <c r="W275" i="1"/>
  <c r="V288" i="1"/>
  <c r="W298" i="1"/>
  <c r="V318" i="1"/>
  <c r="W328" i="1"/>
  <c r="V328" i="1"/>
  <c r="W316" i="1"/>
  <c r="W180" i="1"/>
  <c r="W182" i="1"/>
  <c r="W184" i="1"/>
  <c r="W186" i="1"/>
  <c r="W215" i="1"/>
  <c r="W217" i="1"/>
  <c r="V239" i="1"/>
  <c r="V243" i="1"/>
  <c r="W244" i="1"/>
  <c r="W246" i="1"/>
  <c r="W248" i="1"/>
  <c r="W250" i="1"/>
  <c r="V267" i="1"/>
  <c r="V272" i="1"/>
  <c r="V284" i="1"/>
  <c r="V289" i="1"/>
  <c r="W291" i="1"/>
  <c r="V297" i="1"/>
  <c r="W358" i="1"/>
  <c r="V311" i="1"/>
  <c r="W330" i="1"/>
  <c r="V316" i="1"/>
  <c r="W325" i="1"/>
  <c r="W338" i="1"/>
  <c r="V340" i="1"/>
  <c r="W347" i="1"/>
  <c r="V271" i="1"/>
  <c r="V279" i="1"/>
  <c r="V287" i="1"/>
  <c r="V295" i="1"/>
  <c r="V299" i="1"/>
  <c r="W311" i="1"/>
  <c r="W352" i="1"/>
  <c r="V181" i="1"/>
  <c r="V189" i="1"/>
  <c r="V197" i="1"/>
  <c r="V205" i="1"/>
  <c r="V213" i="1"/>
  <c r="V221" i="1"/>
  <c r="V229" i="1"/>
  <c r="V237" i="1"/>
  <c r="V245" i="1"/>
  <c r="V253" i="1"/>
  <c r="V261" i="1"/>
  <c r="W264" i="1"/>
  <c r="V269" i="1"/>
  <c r="W272" i="1"/>
  <c r="V277" i="1"/>
  <c r="W280" i="1"/>
  <c r="V285" i="1"/>
  <c r="W288" i="1"/>
  <c r="V293" i="1"/>
  <c r="W307" i="1"/>
  <c r="W309" i="1"/>
  <c r="V317" i="1"/>
  <c r="V324" i="1"/>
  <c r="V329" i="1"/>
  <c r="V313" i="1"/>
  <c r="W317" i="1"/>
  <c r="V344" i="1"/>
  <c r="W368" i="1"/>
  <c r="V336" i="1"/>
  <c r="V349" i="1"/>
  <c r="W356" i="1"/>
  <c r="W360" i="1"/>
  <c r="V360" i="1"/>
  <c r="V345" i="1"/>
  <c r="W351" i="1"/>
  <c r="V314" i="1"/>
  <c r="W318" i="1"/>
  <c r="W320" i="1"/>
  <c r="W365" i="1"/>
  <c r="B31" i="22"/>
  <c r="AI2" i="8" s="1"/>
  <c r="F85" i="3"/>
  <c r="W348" i="1"/>
  <c r="W344" i="1"/>
  <c r="A4" i="5"/>
  <c r="A4" i="4"/>
  <c r="W369" i="1"/>
  <c r="A3" i="5"/>
  <c r="A3" i="4"/>
  <c r="A7" i="5"/>
  <c r="A7" i="4"/>
  <c r="B20" i="22"/>
  <c r="X2" i="8" s="1"/>
  <c r="F70" i="3"/>
  <c r="B14" i="22"/>
  <c r="R2" i="8" s="1"/>
  <c r="F60" i="3"/>
  <c r="B16" i="22"/>
  <c r="T2" i="8" s="1"/>
  <c r="F66" i="3"/>
  <c r="B22" i="22"/>
  <c r="Z2" i="8" s="1"/>
  <c r="F72" i="3"/>
  <c r="B18" i="22"/>
  <c r="V2" i="8" s="1"/>
  <c r="F68" i="3"/>
  <c r="B29" i="22"/>
  <c r="AG2" i="8" s="1"/>
  <c r="F83" i="3"/>
  <c r="B13" i="22"/>
  <c r="Q2" i="8" s="1"/>
  <c r="F59" i="3"/>
  <c r="B28" i="22"/>
  <c r="AF2" i="8" s="1"/>
  <c r="F82" i="3"/>
  <c r="AQ3" i="8"/>
  <c r="B83" i="4"/>
  <c r="A2" i="5"/>
  <c r="A2" i="4"/>
  <c r="A6" i="5"/>
  <c r="A6" i="4"/>
  <c r="B24" i="22"/>
  <c r="AB2" i="8" s="1"/>
  <c r="F78" i="3"/>
  <c r="F84" i="3"/>
  <c r="B33" i="22"/>
  <c r="AK2" i="8" s="1"/>
  <c r="F103" i="3"/>
  <c r="B35" i="22"/>
  <c r="AM2" i="8" s="1"/>
  <c r="F112" i="3"/>
  <c r="B25" i="22"/>
  <c r="AC2" i="8" s="1"/>
  <c r="F79" i="3"/>
  <c r="B27" i="22"/>
  <c r="AE2" i="8" s="1"/>
  <c r="F81" i="3"/>
  <c r="B32" i="22"/>
  <c r="AJ2" i="8" s="1"/>
  <c r="F91" i="3"/>
  <c r="B23" i="22"/>
  <c r="AA2" i="8" s="1"/>
  <c r="F73" i="3"/>
  <c r="B19" i="22"/>
  <c r="W2" i="8" s="1"/>
  <c r="F69" i="3"/>
  <c r="B21" i="22"/>
  <c r="Y2" i="8" s="1"/>
  <c r="F71" i="3"/>
  <c r="F113" i="3"/>
  <c r="B17" i="22"/>
  <c r="U2" i="8" s="1"/>
  <c r="F67" i="3"/>
  <c r="B91" i="4"/>
  <c r="AP3" i="8"/>
  <c r="A1" i="4"/>
  <c r="A5" i="4"/>
  <c r="G6" i="8"/>
  <c r="G5" i="8"/>
  <c r="L21" i="7" l="1"/>
  <c r="L32" i="7"/>
  <c r="L23" i="7"/>
  <c r="L11" i="7"/>
  <c r="L17" i="7"/>
  <c r="L15" i="7"/>
  <c r="L19" i="7"/>
  <c r="V361" i="1"/>
  <c r="V375" i="1"/>
  <c r="V365" i="1"/>
  <c r="V367" i="1"/>
  <c r="V335" i="1"/>
  <c r="V334" i="1"/>
  <c r="V330" i="1"/>
  <c r="V186" i="1"/>
  <c r="V256" i="1"/>
  <c r="V286" i="1"/>
  <c r="V230" i="1"/>
  <c r="V182" i="1"/>
  <c r="V250" i="1"/>
  <c r="V246" i="1"/>
  <c r="V200" i="1"/>
  <c r="V231" i="1"/>
  <c r="L22" i="7"/>
  <c r="G29" i="7"/>
  <c r="G28" i="7"/>
  <c r="I45" i="9"/>
  <c r="I36" i="9"/>
  <c r="K20" i="9"/>
  <c r="I44" i="9"/>
  <c r="I41" i="9"/>
  <c r="K40" i="9"/>
  <c r="H45" i="9"/>
  <c r="K42" i="9"/>
  <c r="H35" i="9"/>
  <c r="V36" i="1"/>
  <c r="V28" i="1"/>
  <c r="V364" i="1"/>
  <c r="V323" i="1"/>
  <c r="V342" i="1"/>
  <c r="V322" i="1"/>
  <c r="V206" i="1"/>
  <c r="V308" i="1"/>
  <c r="V290" i="1"/>
  <c r="V291" i="1"/>
  <c r="V254" i="1"/>
  <c r="V259" i="1"/>
  <c r="V234" i="1"/>
  <c r="V118" i="1"/>
  <c r="V183" i="1"/>
  <c r="V139" i="1"/>
  <c r="G31" i="7"/>
  <c r="G30" i="7"/>
  <c r="V69" i="1"/>
  <c r="I16" i="9"/>
  <c r="H17" i="9"/>
  <c r="H28" i="9"/>
  <c r="K17" i="9"/>
  <c r="H19" i="9"/>
  <c r="H16" i="9"/>
  <c r="K41" i="9"/>
  <c r="H43" i="9"/>
  <c r="H40" i="9"/>
  <c r="V106" i="1"/>
  <c r="V60" i="1"/>
  <c r="V50" i="1"/>
  <c r="V18" i="1"/>
  <c r="V354" i="1"/>
  <c r="V355" i="1"/>
  <c r="V347" i="1"/>
  <c r="V343" i="1"/>
  <c r="V242" i="1"/>
  <c r="V300" i="1"/>
  <c r="V202" i="1"/>
  <c r="V263" i="1"/>
  <c r="V134" i="1"/>
  <c r="V235" i="1"/>
  <c r="V142" i="1"/>
  <c r="V146" i="1"/>
  <c r="V122" i="1"/>
  <c r="V219" i="1"/>
  <c r="V156" i="1"/>
  <c r="V107" i="1"/>
  <c r="V190" i="1"/>
  <c r="G25" i="7"/>
  <c r="G24" i="7"/>
  <c r="V115" i="1"/>
  <c r="K30" i="9"/>
  <c r="K18" i="9"/>
  <c r="I27" i="9"/>
  <c r="I17" i="9"/>
  <c r="H18" i="9"/>
  <c r="H33" i="9"/>
  <c r="K19" i="9"/>
  <c r="H42" i="9"/>
  <c r="I26" i="9"/>
  <c r="K43" i="9"/>
  <c r="V34" i="1"/>
  <c r="B84" i="4"/>
  <c r="V376" i="1"/>
  <c r="V312" i="1"/>
  <c r="V331" i="1"/>
  <c r="V326" i="1"/>
  <c r="V302" i="1"/>
  <c r="V278" i="1"/>
  <c r="V251" i="1"/>
  <c r="V192" i="1"/>
  <c r="V194" i="1"/>
  <c r="V203" i="1"/>
  <c r="V264" i="1"/>
  <c r="V155" i="1"/>
  <c r="V227" i="1"/>
  <c r="V226" i="1"/>
  <c r="V223" i="1"/>
  <c r="C35" i="5"/>
  <c r="D35" i="5" s="1"/>
  <c r="C34" i="5"/>
  <c r="D34" i="5" s="1"/>
  <c r="C36" i="5"/>
  <c r="D36" i="5" s="1"/>
  <c r="C33" i="5"/>
  <c r="C37" i="5"/>
  <c r="D37" i="5" s="1"/>
  <c r="L12" i="7"/>
  <c r="G34" i="7"/>
  <c r="G33" i="7"/>
  <c r="V140" i="1"/>
  <c r="V123" i="1"/>
  <c r="V99" i="1"/>
  <c r="V98" i="1"/>
  <c r="K26" i="9"/>
  <c r="H21" i="9"/>
  <c r="K31" i="9"/>
  <c r="I21" i="9"/>
  <c r="K21" i="9"/>
  <c r="I40" i="9"/>
  <c r="H20" i="9"/>
  <c r="K45" i="9"/>
  <c r="I30" i="9"/>
  <c r="H44" i="9"/>
  <c r="V24" i="1"/>
  <c r="V363" i="1"/>
  <c r="V372" i="1"/>
  <c r="V370" i="1"/>
  <c r="V359" i="1"/>
  <c r="V175" i="1"/>
  <c r="V222" i="1"/>
  <c r="V178" i="1"/>
  <c r="V110" i="1"/>
  <c r="V94" i="1"/>
  <c r="L14" i="7"/>
  <c r="V131" i="1"/>
  <c r="V104" i="1"/>
  <c r="V114" i="1"/>
  <c r="I35" i="9"/>
  <c r="K25" i="9"/>
  <c r="K36" i="9"/>
  <c r="K27" i="9"/>
  <c r="K28" i="9"/>
  <c r="D26" i="13"/>
  <c r="H25" i="9"/>
  <c r="K29" i="9"/>
  <c r="I34" i="9"/>
  <c r="D28" i="11"/>
  <c r="V32" i="1"/>
  <c r="V358" i="1"/>
  <c r="V371" i="1"/>
  <c r="V350" i="1"/>
  <c r="V310" i="1"/>
  <c r="V282" i="1"/>
  <c r="V238" i="1"/>
  <c r="V298" i="1"/>
  <c r="V258" i="1"/>
  <c r="V319" i="1"/>
  <c r="V224" i="1"/>
  <c r="V132" i="1"/>
  <c r="V274" i="1"/>
  <c r="V177" i="1"/>
  <c r="V218" i="1"/>
  <c r="V294" i="1"/>
  <c r="L16" i="7"/>
  <c r="V116" i="1"/>
  <c r="V108" i="1"/>
  <c r="J79" i="3"/>
  <c r="K8" i="1"/>
  <c r="K7" i="1"/>
  <c r="V15" i="1"/>
  <c r="K9" i="1"/>
  <c r="J9" i="1"/>
  <c r="J7" i="1"/>
  <c r="J8" i="1"/>
  <c r="K16" i="9"/>
  <c r="K22" i="9" s="1"/>
  <c r="H29" i="9"/>
  <c r="I42" i="9"/>
  <c r="I28" i="9"/>
  <c r="H41" i="9"/>
  <c r="M41" i="9" s="1"/>
  <c r="I19" i="9"/>
  <c r="H31" i="9"/>
  <c r="H30" i="9"/>
  <c r="M30" i="9" s="1"/>
  <c r="I43" i="9"/>
  <c r="C26" i="13"/>
  <c r="V54" i="1"/>
  <c r="V42" i="1"/>
  <c r="V22" i="1"/>
  <c r="G7" i="8"/>
  <c r="V369" i="1"/>
  <c r="V374" i="1"/>
  <c r="V373" i="1"/>
  <c r="V366" i="1"/>
  <c r="V327" i="1"/>
  <c r="V304" i="1"/>
  <c r="V210" i="1"/>
  <c r="V303" i="1"/>
  <c r="V199" i="1"/>
  <c r="V172" i="1"/>
  <c r="V266" i="1"/>
  <c r="V198" i="1"/>
  <c r="V262" i="1"/>
  <c r="V214" i="1"/>
  <c r="V184" i="1"/>
  <c r="V163" i="1"/>
  <c r="V150" i="1"/>
  <c r="V154" i="1"/>
  <c r="V158" i="1"/>
  <c r="V126" i="1"/>
  <c r="V255" i="1"/>
  <c r="L18" i="7"/>
  <c r="V86" i="1"/>
  <c r="H26" i="9"/>
  <c r="M26" i="9" s="1"/>
  <c r="H27" i="9"/>
  <c r="M27" i="9" s="1"/>
  <c r="I20" i="9"/>
  <c r="I29" i="9"/>
  <c r="K44" i="9"/>
  <c r="H32" i="9"/>
  <c r="I32" i="9"/>
  <c r="K33" i="9"/>
  <c r="C28" i="11"/>
  <c r="V30" i="1"/>
  <c r="V368" i="1"/>
  <c r="V351" i="1"/>
  <c r="V362" i="1"/>
  <c r="V346" i="1"/>
  <c r="V338" i="1"/>
  <c r="V306" i="1"/>
  <c r="V339" i="1"/>
  <c r="V296" i="1"/>
  <c r="V275" i="1"/>
  <c r="V307" i="1"/>
  <c r="V170" i="1"/>
  <c r="V174" i="1"/>
  <c r="V232" i="1"/>
  <c r="V270" i="1"/>
  <c r="V162" i="1"/>
  <c r="V130" i="1"/>
  <c r="L20" i="7"/>
  <c r="G27" i="7"/>
  <c r="G26" i="7"/>
  <c r="V138" i="1"/>
  <c r="V102" i="1"/>
  <c r="D201" i="5"/>
  <c r="E227" i="5" s="1"/>
  <c r="C201" i="5"/>
  <c r="C227" i="5" s="1"/>
  <c r="C182" i="5"/>
  <c r="D197" i="5"/>
  <c r="D181" i="5"/>
  <c r="D177" i="5"/>
  <c r="D167" i="5"/>
  <c r="D191" i="5"/>
  <c r="D179" i="5"/>
  <c r="C171" i="5"/>
  <c r="D155" i="5"/>
  <c r="D150" i="5"/>
  <c r="D138" i="5"/>
  <c r="D128" i="5"/>
  <c r="D124" i="5"/>
  <c r="D82" i="5"/>
  <c r="C191" i="5"/>
  <c r="C179" i="5"/>
  <c r="C155" i="5"/>
  <c r="C150" i="5"/>
  <c r="C138" i="5"/>
  <c r="C128" i="5"/>
  <c r="C124" i="5"/>
  <c r="C82" i="5"/>
  <c r="D187" i="5"/>
  <c r="D159" i="5"/>
  <c r="D153" i="5"/>
  <c r="D152" i="5" s="1"/>
  <c r="D127" i="5"/>
  <c r="D102" i="5"/>
  <c r="D212" i="5"/>
  <c r="C187" i="5"/>
  <c r="C167" i="5"/>
  <c r="C159" i="5"/>
  <c r="C153" i="5"/>
  <c r="C152" i="5" s="1"/>
  <c r="C127" i="5"/>
  <c r="C102" i="5"/>
  <c r="C197" i="5"/>
  <c r="C180" i="5"/>
  <c r="D171" i="5"/>
  <c r="C151" i="5"/>
  <c r="C125" i="5"/>
  <c r="C118" i="5"/>
  <c r="C206" i="5"/>
  <c r="D182" i="5"/>
  <c r="D126" i="5"/>
  <c r="C181" i="5"/>
  <c r="D151" i="5"/>
  <c r="C126" i="5"/>
  <c r="C177" i="5"/>
  <c r="C148" i="5"/>
  <c r="D122" i="5"/>
  <c r="C212" i="5"/>
  <c r="C174" i="5"/>
  <c r="C158" i="5"/>
  <c r="D118" i="5"/>
  <c r="C122" i="5"/>
  <c r="D206" i="5"/>
  <c r="D180" i="5"/>
  <c r="D158" i="5"/>
  <c r="D157" i="5" s="1"/>
  <c r="D174" i="5"/>
  <c r="D125" i="5"/>
  <c r="D148" i="5"/>
  <c r="I25" i="9"/>
  <c r="I31" i="9"/>
  <c r="K32" i="9"/>
  <c r="K35" i="9"/>
  <c r="I18" i="9"/>
  <c r="I33" i="9"/>
  <c r="H36" i="9"/>
  <c r="H34" i="9"/>
  <c r="M34" i="9" s="1"/>
  <c r="V62" i="1"/>
  <c r="V52" i="1"/>
  <c r="E75" i="4"/>
  <c r="N75" i="4" s="1"/>
  <c r="V20" i="1"/>
  <c r="I37" i="9" l="1"/>
  <c r="H14" i="8" s="1"/>
  <c r="C157" i="5"/>
  <c r="M36" i="9"/>
  <c r="D178" i="5"/>
  <c r="H75" i="4"/>
  <c r="M31" i="9"/>
  <c r="D67" i="3"/>
  <c r="U5" i="8" s="1"/>
  <c r="K37" i="9"/>
  <c r="H20" i="8" s="1"/>
  <c r="C20" i="8" s="1"/>
  <c r="J82" i="3"/>
  <c r="D69" i="3"/>
  <c r="W5" i="8" s="1"/>
  <c r="I46" i="9"/>
  <c r="N15" i="8" s="1"/>
  <c r="C15" i="8" s="1"/>
  <c r="E78" i="3"/>
  <c r="J85" i="3"/>
  <c r="J84" i="3"/>
  <c r="M28" i="9"/>
  <c r="L28" i="7"/>
  <c r="D68" i="3"/>
  <c r="V5" i="8" s="1"/>
  <c r="E60" i="3"/>
  <c r="I73" i="3"/>
  <c r="E81" i="3"/>
  <c r="AE6" i="8" s="1"/>
  <c r="D82" i="3"/>
  <c r="AF5" i="8" s="1"/>
  <c r="J69" i="3"/>
  <c r="I78" i="3"/>
  <c r="D85" i="3"/>
  <c r="AI5" i="8" s="1"/>
  <c r="I71" i="3"/>
  <c r="M17" i="9"/>
  <c r="E70" i="3"/>
  <c r="X6" i="8" s="1"/>
  <c r="M45" i="9"/>
  <c r="C123" i="5"/>
  <c r="D123" i="5"/>
  <c r="D160" i="5"/>
  <c r="I60" i="3"/>
  <c r="D73" i="3"/>
  <c r="AA5" i="8" s="1"/>
  <c r="I81" i="3"/>
  <c r="D28" i="16"/>
  <c r="D20" i="16"/>
  <c r="D16" i="16"/>
  <c r="D12" i="16"/>
  <c r="C24" i="15"/>
  <c r="C21" i="14"/>
  <c r="C19" i="14"/>
  <c r="C17" i="14"/>
  <c r="C15" i="14"/>
  <c r="C39" i="13"/>
  <c r="C22" i="13"/>
  <c r="C17" i="13"/>
  <c r="C15" i="12"/>
  <c r="C44" i="11"/>
  <c r="C40" i="11"/>
  <c r="D31" i="11"/>
  <c r="D16" i="11"/>
  <c r="E24" i="10"/>
  <c r="C23" i="10"/>
  <c r="E20" i="10"/>
  <c r="C19" i="10"/>
  <c r="E16" i="10"/>
  <c r="C15" i="10"/>
  <c r="E45" i="9"/>
  <c r="B42" i="9"/>
  <c r="E41" i="9"/>
  <c r="E36" i="9"/>
  <c r="B33" i="9"/>
  <c r="E32" i="9"/>
  <c r="C28" i="16"/>
  <c r="C20" i="16"/>
  <c r="C16" i="16"/>
  <c r="C12" i="16"/>
  <c r="B24" i="15"/>
  <c r="B21" i="14"/>
  <c r="B19" i="14"/>
  <c r="B17" i="14"/>
  <c r="B15" i="14"/>
  <c r="B39" i="13"/>
  <c r="D25" i="13"/>
  <c r="D16" i="13"/>
  <c r="B15" i="12"/>
  <c r="B44" i="11"/>
  <c r="B40" i="11"/>
  <c r="C31" i="11"/>
  <c r="C16" i="11"/>
  <c r="B23" i="10"/>
  <c r="F21" i="10"/>
  <c r="B19" i="10"/>
  <c r="D19" i="10" s="1"/>
  <c r="F17" i="10"/>
  <c r="B15" i="10"/>
  <c r="D15" i="10" s="1"/>
  <c r="F13" i="10"/>
  <c r="C45" i="9"/>
  <c r="C41" i="9"/>
  <c r="C36" i="9"/>
  <c r="C32" i="9"/>
  <c r="C28" i="9"/>
  <c r="D27" i="16"/>
  <c r="D23" i="16"/>
  <c r="D19" i="16"/>
  <c r="D15" i="16"/>
  <c r="C23" i="15"/>
  <c r="C38" i="13"/>
  <c r="C25" i="13"/>
  <c r="C16" i="13"/>
  <c r="C18" i="12"/>
  <c r="C14" i="12"/>
  <c r="C43" i="11"/>
  <c r="D23" i="11"/>
  <c r="D15" i="11"/>
  <c r="C24" i="10"/>
  <c r="E21" i="10"/>
  <c r="G21" i="10" s="1"/>
  <c r="C20" i="10"/>
  <c r="E17" i="10"/>
  <c r="G17" i="10" s="1"/>
  <c r="C16" i="10"/>
  <c r="E13" i="10"/>
  <c r="B45" i="9"/>
  <c r="E44" i="9"/>
  <c r="B41" i="9"/>
  <c r="E40" i="9"/>
  <c r="B36" i="9"/>
  <c r="E35" i="9"/>
  <c r="B32" i="9"/>
  <c r="E31" i="9"/>
  <c r="C27" i="16"/>
  <c r="C23" i="16"/>
  <c r="C19" i="16"/>
  <c r="C15" i="16"/>
  <c r="B23" i="15"/>
  <c r="E22" i="14"/>
  <c r="E20" i="14"/>
  <c r="E18" i="14"/>
  <c r="E16" i="14"/>
  <c r="B38" i="13"/>
  <c r="D24" i="13"/>
  <c r="D19" i="13"/>
  <c r="D14" i="13"/>
  <c r="B18" i="12"/>
  <c r="B14" i="12"/>
  <c r="B43" i="11"/>
  <c r="C23" i="11"/>
  <c r="C15" i="11"/>
  <c r="B24" i="10"/>
  <c r="D24" i="10" s="1"/>
  <c r="F22" i="10"/>
  <c r="B20" i="10"/>
  <c r="D20" i="10" s="1"/>
  <c r="F18" i="10"/>
  <c r="B16" i="10"/>
  <c r="D16" i="10" s="1"/>
  <c r="F14" i="10"/>
  <c r="D71" i="9"/>
  <c r="D64" i="9"/>
  <c r="C61" i="9"/>
  <c r="D26" i="16"/>
  <c r="D22" i="16"/>
  <c r="D18" i="16"/>
  <c r="D14" i="16"/>
  <c r="C26" i="15"/>
  <c r="C22" i="15"/>
  <c r="C22" i="14"/>
  <c r="C20" i="14"/>
  <c r="C18" i="14"/>
  <c r="C16" i="14"/>
  <c r="C41" i="13"/>
  <c r="C37" i="13"/>
  <c r="C24" i="13"/>
  <c r="C19" i="13"/>
  <c r="C14" i="13"/>
  <c r="C17" i="12"/>
  <c r="C13" i="12"/>
  <c r="C42" i="11"/>
  <c r="D22" i="11"/>
  <c r="D18" i="11"/>
  <c r="D14" i="11"/>
  <c r="E22" i="10"/>
  <c r="G22" i="10" s="1"/>
  <c r="C21" i="10"/>
  <c r="E18" i="10"/>
  <c r="G18" i="10" s="1"/>
  <c r="C17" i="10"/>
  <c r="E14" i="10"/>
  <c r="C13" i="10"/>
  <c r="C71" i="9"/>
  <c r="D67" i="9"/>
  <c r="C64" i="9"/>
  <c r="B61" i="9"/>
  <c r="C57" i="9"/>
  <c r="B54" i="9"/>
  <c r="B44" i="9"/>
  <c r="E43" i="9"/>
  <c r="D25" i="16"/>
  <c r="C14" i="16"/>
  <c r="B22" i="14"/>
  <c r="E17" i="14"/>
  <c r="D17" i="13"/>
  <c r="C12" i="12"/>
  <c r="D21" i="11"/>
  <c r="D24" i="11" s="1"/>
  <c r="B22" i="10"/>
  <c r="C18" i="10"/>
  <c r="D58" i="9"/>
  <c r="E42" i="9"/>
  <c r="B35" i="9"/>
  <c r="E30" i="9"/>
  <c r="E29" i="9"/>
  <c r="E28" i="9"/>
  <c r="E27" i="9"/>
  <c r="E21" i="9"/>
  <c r="B18" i="9"/>
  <c r="E17" i="9"/>
  <c r="C25" i="16"/>
  <c r="D13" i="16"/>
  <c r="B26" i="15"/>
  <c r="B16" i="14"/>
  <c r="G16" i="14" s="1"/>
  <c r="B12" i="12"/>
  <c r="C21" i="11"/>
  <c r="B21" i="10"/>
  <c r="B18" i="10"/>
  <c r="C14" i="10"/>
  <c r="D72" i="9"/>
  <c r="C58" i="9"/>
  <c r="C42" i="9"/>
  <c r="C31" i="9"/>
  <c r="C30" i="9"/>
  <c r="C29" i="9"/>
  <c r="B28" i="9"/>
  <c r="C27" i="9"/>
  <c r="E26" i="9"/>
  <c r="C21" i="9"/>
  <c r="C17" i="9"/>
  <c r="C22" i="16"/>
  <c r="C13" i="16"/>
  <c r="C25" i="15"/>
  <c r="E21" i="14"/>
  <c r="B41" i="13"/>
  <c r="D29" i="11"/>
  <c r="C46" i="11" s="1"/>
  <c r="C18" i="11"/>
  <c r="F24" i="10"/>
  <c r="B17" i="10"/>
  <c r="D17" i="10" s="1"/>
  <c r="B14" i="10"/>
  <c r="D14" i="10" s="1"/>
  <c r="C72" i="9"/>
  <c r="D62" i="9"/>
  <c r="B31" i="9"/>
  <c r="B30" i="9"/>
  <c r="B29" i="9"/>
  <c r="B27" i="9"/>
  <c r="C26" i="9"/>
  <c r="E25" i="9"/>
  <c r="B21" i="9"/>
  <c r="E20" i="9"/>
  <c r="D21" i="16"/>
  <c r="B25" i="15"/>
  <c r="B20" i="14"/>
  <c r="E15" i="14"/>
  <c r="C40" i="13"/>
  <c r="D23" i="13"/>
  <c r="B42" i="11"/>
  <c r="C29" i="11"/>
  <c r="B46" i="11" s="1"/>
  <c r="F23" i="10"/>
  <c r="F20" i="10"/>
  <c r="B13" i="10"/>
  <c r="D65" i="9"/>
  <c r="C62" i="9"/>
  <c r="D57" i="9"/>
  <c r="C43" i="9"/>
  <c r="C40" i="9"/>
  <c r="B26" i="9"/>
  <c r="C25" i="9"/>
  <c r="C20" i="9"/>
  <c r="C16" i="9"/>
  <c r="C21" i="16"/>
  <c r="B22" i="15"/>
  <c r="B40" i="13"/>
  <c r="C23" i="13"/>
  <c r="B17" i="12"/>
  <c r="C41" i="11"/>
  <c r="E23" i="10"/>
  <c r="F19" i="10"/>
  <c r="F16" i="10"/>
  <c r="B71" i="9"/>
  <c r="E71" i="9" s="1"/>
  <c r="C65" i="9"/>
  <c r="B62" i="9"/>
  <c r="E62" i="9" s="1"/>
  <c r="B57" i="9"/>
  <c r="C54" i="9"/>
  <c r="B43" i="9"/>
  <c r="B40" i="9"/>
  <c r="E33" i="9"/>
  <c r="B25" i="9"/>
  <c r="B20" i="9"/>
  <c r="E19" i="9"/>
  <c r="B16" i="9"/>
  <c r="D29" i="16"/>
  <c r="C18" i="16"/>
  <c r="C19" i="15"/>
  <c r="E19" i="14"/>
  <c r="B37" i="13"/>
  <c r="D22" i="13"/>
  <c r="C16" i="12"/>
  <c r="B41" i="11"/>
  <c r="D25" i="11"/>
  <c r="C14" i="11"/>
  <c r="C17" i="11" s="1"/>
  <c r="C19" i="11" s="1"/>
  <c r="E19" i="10"/>
  <c r="G19" i="10" s="1"/>
  <c r="F15" i="10"/>
  <c r="E34" i="9"/>
  <c r="C33" i="9"/>
  <c r="C19" i="9"/>
  <c r="B18" i="14"/>
  <c r="G18" i="14" s="1"/>
  <c r="C36" i="13"/>
  <c r="C67" i="9"/>
  <c r="C44" i="9"/>
  <c r="C18" i="9"/>
  <c r="G38" i="7"/>
  <c r="B36" i="13"/>
  <c r="C22" i="10"/>
  <c r="B67" i="9"/>
  <c r="D18" i="13"/>
  <c r="B16" i="12"/>
  <c r="C18" i="13"/>
  <c r="B13" i="12"/>
  <c r="D17" i="16"/>
  <c r="B19" i="15"/>
  <c r="C34" i="9"/>
  <c r="C17" i="16"/>
  <c r="B34" i="9"/>
  <c r="E18" i="9"/>
  <c r="E16" i="9"/>
  <c r="B64" i="9"/>
  <c r="E64" i="9" s="1"/>
  <c r="C29" i="16"/>
  <c r="C22" i="11"/>
  <c r="B17" i="9"/>
  <c r="B19" i="9"/>
  <c r="C25" i="11"/>
  <c r="C35" i="9"/>
  <c r="E15" i="10"/>
  <c r="G15" i="10" s="1"/>
  <c r="D127" i="3"/>
  <c r="C26" i="16"/>
  <c r="D20" i="4"/>
  <c r="M20" i="4" s="1"/>
  <c r="D126" i="3"/>
  <c r="D123" i="3"/>
  <c r="AP5" i="8" s="1"/>
  <c r="D61" i="9"/>
  <c r="B65" i="9"/>
  <c r="D124" i="3"/>
  <c r="D70" i="9"/>
  <c r="D73" i="9" s="1"/>
  <c r="D66" i="9"/>
  <c r="D63" i="9"/>
  <c r="C60" i="9"/>
  <c r="D55" i="9"/>
  <c r="C70" i="9"/>
  <c r="C66" i="9"/>
  <c r="C63" i="9"/>
  <c r="B60" i="9"/>
  <c r="C55" i="9"/>
  <c r="B70" i="9"/>
  <c r="B66" i="9"/>
  <c r="B63" i="9"/>
  <c r="E63" i="9" s="1"/>
  <c r="D60" i="9"/>
  <c r="B55" i="9"/>
  <c r="D54" i="9"/>
  <c r="D21" i="4"/>
  <c r="M21" i="4" s="1"/>
  <c r="D68" i="9"/>
  <c r="B72" i="9"/>
  <c r="E72" i="9" s="1"/>
  <c r="D56" i="9"/>
  <c r="C68" i="9"/>
  <c r="B58" i="9"/>
  <c r="E58" i="9" s="1"/>
  <c r="C56" i="9"/>
  <c r="B68" i="9"/>
  <c r="B56" i="9"/>
  <c r="E113" i="3"/>
  <c r="AN6" i="8" s="1"/>
  <c r="D33" i="5"/>
  <c r="D32" i="5" s="1"/>
  <c r="C32" i="5"/>
  <c r="E72" i="3"/>
  <c r="Z6" i="8" s="1"/>
  <c r="J78" i="3"/>
  <c r="J71" i="3"/>
  <c r="H46" i="9"/>
  <c r="M40" i="9"/>
  <c r="I22" i="9"/>
  <c r="G14" i="8" s="1"/>
  <c r="C14" i="8" s="1"/>
  <c r="I70" i="3"/>
  <c r="K46" i="9"/>
  <c r="D79" i="3"/>
  <c r="AC5" i="8" s="1"/>
  <c r="J60" i="3"/>
  <c r="E73" i="3"/>
  <c r="AA6" i="8" s="1"/>
  <c r="C30" i="11"/>
  <c r="D83" i="3"/>
  <c r="AG5" i="8" s="1"/>
  <c r="J81" i="3"/>
  <c r="E66" i="3"/>
  <c r="M25" i="9"/>
  <c r="H37" i="9"/>
  <c r="I113" i="3"/>
  <c r="I72" i="3"/>
  <c r="D78" i="3"/>
  <c r="E71" i="3"/>
  <c r="Y6" i="8" s="1"/>
  <c r="M43" i="9"/>
  <c r="D70" i="3"/>
  <c r="X5" i="8" s="1"/>
  <c r="E79" i="3"/>
  <c r="AC6" i="8" s="1"/>
  <c r="D60" i="3"/>
  <c r="J73" i="3"/>
  <c r="E83" i="3"/>
  <c r="AG6" i="8" s="1"/>
  <c r="D81" i="3"/>
  <c r="AE5" i="8" s="1"/>
  <c r="I66" i="3"/>
  <c r="D113" i="3"/>
  <c r="AN5" i="8" s="1"/>
  <c r="M44" i="9"/>
  <c r="M21" i="9"/>
  <c r="D60" i="4"/>
  <c r="M60" i="4" s="1"/>
  <c r="J72" i="3"/>
  <c r="D112" i="3"/>
  <c r="AM5" i="8" s="1"/>
  <c r="D20" i="5"/>
  <c r="D19" i="5"/>
  <c r="E20" i="4"/>
  <c r="N20" i="4" s="1"/>
  <c r="E21" i="4"/>
  <c r="N21" i="4" s="1"/>
  <c r="E123" i="3"/>
  <c r="AP6" i="8" s="1"/>
  <c r="M42" i="9"/>
  <c r="D71" i="3"/>
  <c r="Y5" i="8" s="1"/>
  <c r="J70" i="3"/>
  <c r="I79" i="3"/>
  <c r="C149" i="5"/>
  <c r="D149" i="5"/>
  <c r="I76" i="4"/>
  <c r="H76" i="4"/>
  <c r="E76" i="4"/>
  <c r="N76" i="4" s="1"/>
  <c r="D76" i="4"/>
  <c r="M76" i="4" s="1"/>
  <c r="I83" i="3"/>
  <c r="I75" i="4"/>
  <c r="M29" i="9"/>
  <c r="K10" i="1"/>
  <c r="K12" i="1" s="1"/>
  <c r="D66" i="3"/>
  <c r="J67" i="3"/>
  <c r="J113" i="3"/>
  <c r="H60" i="4"/>
  <c r="D72" i="3"/>
  <c r="Z5" i="8" s="1"/>
  <c r="E112" i="3"/>
  <c r="AM6" i="8" s="1"/>
  <c r="I84" i="3"/>
  <c r="H22" i="9"/>
  <c r="M22" i="9" s="1"/>
  <c r="M16" i="9"/>
  <c r="L30" i="7"/>
  <c r="E68" i="3"/>
  <c r="V6" i="8" s="1"/>
  <c r="V7" i="8" s="1"/>
  <c r="M32" i="9"/>
  <c r="J83" i="3"/>
  <c r="D75" i="4"/>
  <c r="M75" i="4" s="1"/>
  <c r="AC44" i="8"/>
  <c r="C44" i="8" s="1"/>
  <c r="AC43" i="8"/>
  <c r="C43" i="8" s="1"/>
  <c r="E81" i="4"/>
  <c r="N81" i="4" s="1"/>
  <c r="D81" i="4"/>
  <c r="M81" i="4" s="1"/>
  <c r="E28" i="4"/>
  <c r="N28" i="4" s="1"/>
  <c r="I81" i="4"/>
  <c r="E27" i="4"/>
  <c r="N27" i="4" s="1"/>
  <c r="H81" i="4"/>
  <c r="H72" i="4"/>
  <c r="D67" i="4"/>
  <c r="M67" i="4" s="1"/>
  <c r="H31" i="4"/>
  <c r="I28" i="4"/>
  <c r="D27" i="4"/>
  <c r="M27" i="4" s="1"/>
  <c r="I22" i="4"/>
  <c r="I20" i="4"/>
  <c r="E18" i="4"/>
  <c r="N18" i="4" s="1"/>
  <c r="D114" i="3"/>
  <c r="H28" i="4"/>
  <c r="H20" i="4"/>
  <c r="D18" i="4"/>
  <c r="M18" i="4" s="1"/>
  <c r="E56" i="3"/>
  <c r="I30" i="4"/>
  <c r="D28" i="4"/>
  <c r="M28" i="4" s="1"/>
  <c r="I21" i="4"/>
  <c r="E30" i="4"/>
  <c r="N30" i="4" s="1"/>
  <c r="H27" i="4"/>
  <c r="I18" i="4"/>
  <c r="H95" i="4"/>
  <c r="H46" i="4"/>
  <c r="D31" i="4"/>
  <c r="M31" i="4" s="1"/>
  <c r="D16" i="4"/>
  <c r="M16" i="4" s="1"/>
  <c r="E121" i="3"/>
  <c r="J116" i="3"/>
  <c r="I54" i="3"/>
  <c r="J52" i="3"/>
  <c r="E49" i="3"/>
  <c r="E46" i="3"/>
  <c r="D38" i="3"/>
  <c r="E36" i="3"/>
  <c r="L6" i="8" s="1"/>
  <c r="I27" i="3"/>
  <c r="D24" i="3"/>
  <c r="E22" i="3"/>
  <c r="D19" i="3"/>
  <c r="I15" i="3"/>
  <c r="E99" i="4"/>
  <c r="N99" i="4" s="1"/>
  <c r="D49" i="3"/>
  <c r="D46" i="3"/>
  <c r="D36" i="3"/>
  <c r="L5" i="8" s="1"/>
  <c r="E29" i="3"/>
  <c r="D22" i="3"/>
  <c r="J18" i="3"/>
  <c r="E95" i="4"/>
  <c r="N95" i="4" s="1"/>
  <c r="E46" i="4"/>
  <c r="N46" i="4" s="1"/>
  <c r="H35" i="4"/>
  <c r="D30" i="4"/>
  <c r="M30" i="4" s="1"/>
  <c r="I23" i="4"/>
  <c r="E63" i="3"/>
  <c r="D54" i="3"/>
  <c r="E52" i="3"/>
  <c r="E98" i="4"/>
  <c r="N98" i="4" s="1"/>
  <c r="I94" i="3"/>
  <c r="D52" i="3"/>
  <c r="C134" i="5" s="1"/>
  <c r="D27" i="3"/>
  <c r="E22" i="4"/>
  <c r="N22" i="4" s="1"/>
  <c r="I49" i="3"/>
  <c r="I46" i="3"/>
  <c r="I36" i="3"/>
  <c r="J29" i="3"/>
  <c r="I22" i="3"/>
  <c r="H99" i="4"/>
  <c r="E43" i="4"/>
  <c r="N43" i="4" s="1"/>
  <c r="D26" i="4"/>
  <c r="M26" i="4" s="1"/>
  <c r="H21" i="4"/>
  <c r="D128" i="3"/>
  <c r="AR5" i="8" s="1"/>
  <c r="J54" i="3"/>
  <c r="I29" i="3"/>
  <c r="E94" i="3"/>
  <c r="D44" i="3"/>
  <c r="I37" i="3"/>
  <c r="D35" i="3"/>
  <c r="K5" i="8" s="1"/>
  <c r="E30" i="3"/>
  <c r="J26" i="3"/>
  <c r="I18" i="3"/>
  <c r="J128" i="3"/>
  <c r="D94" i="3"/>
  <c r="J51" i="3"/>
  <c r="D30" i="3"/>
  <c r="I26" i="3"/>
  <c r="E23" i="3"/>
  <c r="D15" i="3"/>
  <c r="D45" i="4"/>
  <c r="M45" i="4" s="1"/>
  <c r="E23" i="4"/>
  <c r="N23" i="4" s="1"/>
  <c r="E88" i="3"/>
  <c r="I51" i="3"/>
  <c r="J46" i="3"/>
  <c r="D37" i="3"/>
  <c r="M5" i="8" s="1"/>
  <c r="J33" i="3"/>
  <c r="J22" i="3"/>
  <c r="E18" i="3"/>
  <c r="I14" i="3"/>
  <c r="H73" i="4"/>
  <c r="J36" i="3"/>
  <c r="D29" i="3"/>
  <c r="D18" i="3"/>
  <c r="H18" i="4"/>
  <c r="J117" i="3"/>
  <c r="E90" i="3"/>
  <c r="J49" i="3"/>
  <c r="I38" i="3"/>
  <c r="I30" i="3"/>
  <c r="I19" i="3"/>
  <c r="J107" i="3"/>
  <c r="J57" i="3"/>
  <c r="E35" i="3"/>
  <c r="K6" i="8" s="1"/>
  <c r="E27" i="3"/>
  <c r="I23" i="3"/>
  <c r="E16" i="3"/>
  <c r="J19" i="3"/>
  <c r="E33" i="3"/>
  <c r="D25" i="3"/>
  <c r="J24" i="3"/>
  <c r="I27" i="4"/>
  <c r="I90" i="3"/>
  <c r="D50" i="3"/>
  <c r="I28" i="3"/>
  <c r="I14" i="4"/>
  <c r="J35" i="3"/>
  <c r="I64" i="3"/>
  <c r="D17" i="3"/>
  <c r="I101" i="3"/>
  <c r="E97" i="3"/>
  <c r="J53" i="3"/>
  <c r="I53" i="3"/>
  <c r="J108" i="3"/>
  <c r="D14" i="3"/>
  <c r="E115" i="3"/>
  <c r="D26" i="3"/>
  <c r="D15" i="4"/>
  <c r="M15" i="4" s="1"/>
  <c r="D106" i="3"/>
  <c r="H39" i="4"/>
  <c r="E119" i="3"/>
  <c r="E14" i="4"/>
  <c r="N14" i="4" s="1"/>
  <c r="J94" i="3"/>
  <c r="E128" i="3"/>
  <c r="AR6" i="8" s="1"/>
  <c r="I32" i="4"/>
  <c r="D23" i="3"/>
  <c r="I35" i="4"/>
  <c r="E74" i="4"/>
  <c r="E54" i="3"/>
  <c r="E102" i="3"/>
  <c r="E42" i="4"/>
  <c r="N42" i="4" s="1"/>
  <c r="J64" i="3"/>
  <c r="D107" i="3"/>
  <c r="D25" i="4"/>
  <c r="M25" i="4" s="1"/>
  <c r="D82" i="4"/>
  <c r="M82" i="4" s="1"/>
  <c r="H23" i="4"/>
  <c r="H67" i="4"/>
  <c r="H43" i="4"/>
  <c r="D98" i="4"/>
  <c r="M98" i="4" s="1"/>
  <c r="E101" i="3"/>
  <c r="D97" i="3"/>
  <c r="E53" i="3"/>
  <c r="D58" i="3"/>
  <c r="C142" i="5" s="1"/>
  <c r="I108" i="3"/>
  <c r="J25" i="3"/>
  <c r="J115" i="3"/>
  <c r="E43" i="3"/>
  <c r="I106" i="3"/>
  <c r="D39" i="4"/>
  <c r="M39" i="4" s="1"/>
  <c r="D119" i="3"/>
  <c r="H16" i="4"/>
  <c r="J17" i="3"/>
  <c r="D14" i="4"/>
  <c r="M14" i="4" s="1"/>
  <c r="H32" i="4"/>
  <c r="I35" i="3"/>
  <c r="D53" i="4"/>
  <c r="M53" i="4" s="1"/>
  <c r="D74" i="4"/>
  <c r="M74" i="4" s="1"/>
  <c r="D89" i="3"/>
  <c r="I63" i="3"/>
  <c r="J109" i="3"/>
  <c r="D42" i="4"/>
  <c r="D109" i="3"/>
  <c r="H25" i="4"/>
  <c r="H82" i="4"/>
  <c r="I46" i="4"/>
  <c r="D72" i="4"/>
  <c r="M72" i="4" s="1"/>
  <c r="I45" i="4"/>
  <c r="I45" i="3"/>
  <c r="E17" i="3"/>
  <c r="I80" i="3"/>
  <c r="D53" i="3"/>
  <c r="J58" i="3"/>
  <c r="E108" i="3"/>
  <c r="I25" i="3"/>
  <c r="D115" i="3"/>
  <c r="J43" i="3"/>
  <c r="E34" i="3"/>
  <c r="J6" i="8" s="1"/>
  <c r="E106" i="3"/>
  <c r="J15" i="3"/>
  <c r="J89" i="3"/>
  <c r="I17" i="3"/>
  <c r="I119" i="3"/>
  <c r="E16" i="4"/>
  <c r="N16" i="4" s="1"/>
  <c r="I24" i="3"/>
  <c r="I16" i="4"/>
  <c r="D38" i="4"/>
  <c r="M38" i="4" s="1"/>
  <c r="E37" i="3"/>
  <c r="M6" i="8" s="1"/>
  <c r="E53" i="4"/>
  <c r="N53" i="4" s="1"/>
  <c r="H74" i="4"/>
  <c r="J100" i="3"/>
  <c r="E15" i="3"/>
  <c r="I42" i="4"/>
  <c r="J130" i="3"/>
  <c r="D36" i="4"/>
  <c r="M36" i="4" s="1"/>
  <c r="I82" i="4"/>
  <c r="D46" i="4"/>
  <c r="M46" i="4" s="1"/>
  <c r="H45" i="4"/>
  <c r="E72" i="4"/>
  <c r="N72" i="4" s="1"/>
  <c r="I48" i="4"/>
  <c r="D23" i="4"/>
  <c r="M23" i="4" s="1"/>
  <c r="D45" i="3"/>
  <c r="J28" i="3"/>
  <c r="J80" i="3"/>
  <c r="J102" i="3"/>
  <c r="J95" i="3"/>
  <c r="I58" i="3"/>
  <c r="E25" i="3"/>
  <c r="D43" i="3"/>
  <c r="I43" i="3"/>
  <c r="I120" i="3"/>
  <c r="E57" i="3"/>
  <c r="I100" i="3"/>
  <c r="I34" i="3"/>
  <c r="J121" i="3"/>
  <c r="I73" i="4"/>
  <c r="E26" i="3"/>
  <c r="I26" i="4"/>
  <c r="H38" i="4"/>
  <c r="E50" i="3"/>
  <c r="G26" i="11" s="1"/>
  <c r="H53" i="4"/>
  <c r="I74" i="4"/>
  <c r="D102" i="3"/>
  <c r="J23" i="3"/>
  <c r="E24" i="4"/>
  <c r="N24" i="4" s="1"/>
  <c r="H42" i="4"/>
  <c r="I130" i="3"/>
  <c r="H36" i="4"/>
  <c r="I95" i="4"/>
  <c r="E73" i="4"/>
  <c r="N73" i="4" s="1"/>
  <c r="D22" i="4"/>
  <c r="M22" i="4" s="1"/>
  <c r="D48" i="4"/>
  <c r="M48" i="4" s="1"/>
  <c r="I31" i="4"/>
  <c r="E45" i="3"/>
  <c r="I109" i="3"/>
  <c r="J110" i="3"/>
  <c r="E28" i="3"/>
  <c r="D80" i="3"/>
  <c r="AD5" i="8" s="1"/>
  <c r="E19" i="3"/>
  <c r="D95" i="3"/>
  <c r="J16" i="3"/>
  <c r="E58" i="3"/>
  <c r="D142" i="5" s="1"/>
  <c r="I33" i="3"/>
  <c r="I131" i="3"/>
  <c r="I98" i="3"/>
  <c r="J88" i="3"/>
  <c r="E120" i="3"/>
  <c r="D57" i="3"/>
  <c r="D59" i="3" s="1"/>
  <c r="Q5" i="8" s="1"/>
  <c r="I107" i="3"/>
  <c r="I44" i="3"/>
  <c r="E107" i="3"/>
  <c r="I121" i="3"/>
  <c r="J34" i="3"/>
  <c r="H26" i="4"/>
  <c r="I38" i="4"/>
  <c r="D63" i="3"/>
  <c r="H66" i="4"/>
  <c r="I15" i="4"/>
  <c r="J27" i="3"/>
  <c r="E116" i="3"/>
  <c r="I24" i="4"/>
  <c r="E130" i="3"/>
  <c r="I36" i="4"/>
  <c r="D95" i="4"/>
  <c r="M95" i="4" s="1"/>
  <c r="D73" i="4"/>
  <c r="M73" i="4" s="1"/>
  <c r="H22" i="4"/>
  <c r="I98" i="4"/>
  <c r="D43" i="4"/>
  <c r="M43" i="4" s="1"/>
  <c r="J45" i="3"/>
  <c r="D110" i="3"/>
  <c r="D28" i="3"/>
  <c r="E80" i="3"/>
  <c r="AD6" i="8" s="1"/>
  <c r="J30" i="3"/>
  <c r="E95" i="3"/>
  <c r="I16" i="3"/>
  <c r="D33" i="3"/>
  <c r="J98" i="3"/>
  <c r="E131" i="3"/>
  <c r="D88" i="3"/>
  <c r="J120" i="3"/>
  <c r="I57" i="3"/>
  <c r="D120" i="3"/>
  <c r="E109" i="3"/>
  <c r="J38" i="3"/>
  <c r="D117" i="3"/>
  <c r="E26" i="4"/>
  <c r="N26" i="4" s="1"/>
  <c r="E38" i="4"/>
  <c r="N38" i="4" s="1"/>
  <c r="J63" i="3"/>
  <c r="E66" i="4"/>
  <c r="N66" i="4" s="1"/>
  <c r="H15" i="4"/>
  <c r="J37" i="3"/>
  <c r="D116" i="3"/>
  <c r="H24" i="4"/>
  <c r="I89" i="3"/>
  <c r="E36" i="4"/>
  <c r="N36" i="4" s="1"/>
  <c r="I99" i="4"/>
  <c r="E31" i="4"/>
  <c r="N31" i="4" s="1"/>
  <c r="H98" i="4"/>
  <c r="H48" i="4"/>
  <c r="D130" i="3"/>
  <c r="I110" i="3"/>
  <c r="J50" i="3"/>
  <c r="J101" i="3"/>
  <c r="J97" i="3"/>
  <c r="E38" i="3"/>
  <c r="I95" i="3"/>
  <c r="D16" i="3"/>
  <c r="J14" i="3"/>
  <c r="E51" i="3"/>
  <c r="D98" i="3"/>
  <c r="D131" i="3"/>
  <c r="I115" i="3"/>
  <c r="I88" i="3"/>
  <c r="E39" i="4"/>
  <c r="N39" i="4" s="1"/>
  <c r="I117" i="3"/>
  <c r="D51" i="3"/>
  <c r="D90" i="3"/>
  <c r="J119" i="3"/>
  <c r="E32" i="4"/>
  <c r="N32" i="4" s="1"/>
  <c r="E48" i="4"/>
  <c r="N48" i="4" s="1"/>
  <c r="E35" i="4"/>
  <c r="D66" i="4"/>
  <c r="E15" i="4"/>
  <c r="N15" i="4" s="1"/>
  <c r="I50" i="3"/>
  <c r="E89" i="3"/>
  <c r="I116" i="3"/>
  <c r="D24" i="4"/>
  <c r="M24" i="4" s="1"/>
  <c r="D34" i="3"/>
  <c r="J5" i="8" s="1"/>
  <c r="E100" i="3"/>
  <c r="E25" i="4"/>
  <c r="N25" i="4" s="1"/>
  <c r="I43" i="4"/>
  <c r="D99" i="4"/>
  <c r="M99" i="4" s="1"/>
  <c r="E45" i="4"/>
  <c r="E67" i="4"/>
  <c r="N67" i="4" s="1"/>
  <c r="E110" i="3"/>
  <c r="E64" i="3"/>
  <c r="D101" i="3"/>
  <c r="I97" i="3"/>
  <c r="E44" i="3"/>
  <c r="E24" i="3"/>
  <c r="D108" i="3"/>
  <c r="E14" i="3"/>
  <c r="E98" i="3"/>
  <c r="J131" i="3"/>
  <c r="J106" i="3"/>
  <c r="I39" i="4"/>
  <c r="D64" i="3"/>
  <c r="E117" i="3"/>
  <c r="H14" i="4"/>
  <c r="J90" i="3"/>
  <c r="I128" i="3"/>
  <c r="D32" i="4"/>
  <c r="M32" i="4" s="1"/>
  <c r="D35" i="4"/>
  <c r="I66" i="4"/>
  <c r="I53" i="4"/>
  <c r="I52" i="3"/>
  <c r="D100" i="3"/>
  <c r="D121" i="3"/>
  <c r="H30" i="4"/>
  <c r="J44" i="3"/>
  <c r="I102" i="3"/>
  <c r="I25" i="4"/>
  <c r="E82" i="4"/>
  <c r="N82" i="4" s="1"/>
  <c r="I67" i="4"/>
  <c r="I72" i="4"/>
  <c r="J66" i="3"/>
  <c r="E67" i="3"/>
  <c r="U6" i="8" s="1"/>
  <c r="U7" i="8" s="1"/>
  <c r="U1" i="8" s="1"/>
  <c r="I82" i="3"/>
  <c r="E69" i="3"/>
  <c r="W6" i="8" s="1"/>
  <c r="W7" i="8" s="1"/>
  <c r="L33" i="7"/>
  <c r="I60" i="4"/>
  <c r="B85" i="4"/>
  <c r="I112" i="3"/>
  <c r="M33" i="9"/>
  <c r="J24" i="7"/>
  <c r="H24" i="7"/>
  <c r="E85" i="3"/>
  <c r="AI6" i="8" s="1"/>
  <c r="E84" i="3"/>
  <c r="AH6" i="8" s="1"/>
  <c r="M19" i="9"/>
  <c r="I68" i="3"/>
  <c r="C178" i="5"/>
  <c r="C160" i="5" s="1"/>
  <c r="L27" i="7"/>
  <c r="J10" i="1"/>
  <c r="J12" i="1" s="1"/>
  <c r="I67" i="3"/>
  <c r="E82" i="3"/>
  <c r="AF6" i="8" s="1"/>
  <c r="AF7" i="8" s="1"/>
  <c r="AF1" i="8" s="1"/>
  <c r="I69" i="3"/>
  <c r="M20" i="9"/>
  <c r="E60" i="4"/>
  <c r="N60" i="4" s="1"/>
  <c r="H83" i="4"/>
  <c r="E83" i="4"/>
  <c r="D83" i="4"/>
  <c r="M83" i="4" s="1"/>
  <c r="I83" i="4"/>
  <c r="J112" i="3"/>
  <c r="M18" i="9"/>
  <c r="L25" i="7"/>
  <c r="I85" i="3"/>
  <c r="D61" i="4"/>
  <c r="M61" i="4" s="1"/>
  <c r="H61" i="4"/>
  <c r="E61" i="4"/>
  <c r="N61" i="4" s="1"/>
  <c r="I61" i="4"/>
  <c r="D84" i="3"/>
  <c r="AH5" i="8" s="1"/>
  <c r="M35" i="9"/>
  <c r="J68" i="3"/>
  <c r="M42" i="4" l="1"/>
  <c r="D40" i="4"/>
  <c r="R19" i="8"/>
  <c r="N83" i="4"/>
  <c r="M35" i="4"/>
  <c r="D65" i="4"/>
  <c r="M65" i="4" s="1"/>
  <c r="M66" i="4"/>
  <c r="E44" i="4"/>
  <c r="N45" i="4"/>
  <c r="N35" i="4"/>
  <c r="R18" i="8"/>
  <c r="R38" i="8" s="1"/>
  <c r="C38" i="8" s="1"/>
  <c r="N74" i="4"/>
  <c r="AI7" i="8"/>
  <c r="AI1" i="8" s="1"/>
  <c r="G22" i="14"/>
  <c r="D21" i="10"/>
  <c r="AC7" i="8"/>
  <c r="H35" i="7"/>
  <c r="J35" i="7"/>
  <c r="E57" i="9"/>
  <c r="B42" i="13"/>
  <c r="B43" i="13" s="1"/>
  <c r="B19" i="12"/>
  <c r="B21" i="12" s="1"/>
  <c r="J36" i="7"/>
  <c r="H36" i="7"/>
  <c r="H38" i="7" s="1"/>
  <c r="E65" i="9"/>
  <c r="E22" i="9"/>
  <c r="C27" i="15"/>
  <c r="G14" i="10"/>
  <c r="C73" i="9"/>
  <c r="G23" i="10"/>
  <c r="G20" i="14"/>
  <c r="C19" i="12"/>
  <c r="C42" i="13"/>
  <c r="C43" i="13" s="1"/>
  <c r="D23" i="10"/>
  <c r="L31" i="7"/>
  <c r="L26" i="7"/>
  <c r="E20" i="3"/>
  <c r="AM7" i="8"/>
  <c r="AM1" i="8" s="1"/>
  <c r="AP7" i="8"/>
  <c r="AP33" i="8" s="1"/>
  <c r="AP1" i="8" s="1"/>
  <c r="AA7" i="8"/>
  <c r="M7" i="8"/>
  <c r="M1" i="8" s="1"/>
  <c r="E99" i="3"/>
  <c r="AH7" i="8"/>
  <c r="AH1" i="8" s="1"/>
  <c r="K7" i="8"/>
  <c r="K1" i="8" s="1"/>
  <c r="L29" i="7"/>
  <c r="L34" i="7"/>
  <c r="D12" i="4"/>
  <c r="M12" i="4" s="1"/>
  <c r="E67" i="9"/>
  <c r="B27" i="15"/>
  <c r="D17" i="11"/>
  <c r="D19" i="11" s="1"/>
  <c r="AR7" i="8"/>
  <c r="AR1" i="8" s="1"/>
  <c r="M37" i="9"/>
  <c r="I85" i="4"/>
  <c r="H85" i="4"/>
  <c r="E85" i="4"/>
  <c r="N85" i="4" s="1"/>
  <c r="D85" i="4"/>
  <c r="M85" i="4" s="1"/>
  <c r="E37" i="4"/>
  <c r="D91" i="3"/>
  <c r="AJ5" i="8" s="1"/>
  <c r="D31" i="3"/>
  <c r="E31" i="3"/>
  <c r="C48" i="8"/>
  <c r="Y7" i="8"/>
  <c r="E74" i="3"/>
  <c r="T6" i="8"/>
  <c r="E68" i="9"/>
  <c r="D59" i="9"/>
  <c r="D22" i="10"/>
  <c r="C25" i="10"/>
  <c r="G24" i="10"/>
  <c r="J59" i="9"/>
  <c r="D96" i="3"/>
  <c r="E62" i="3"/>
  <c r="S6" i="8" s="1"/>
  <c r="E55" i="9"/>
  <c r="B46" i="9"/>
  <c r="N46" i="9" s="1"/>
  <c r="G40" i="9"/>
  <c r="N40" i="9"/>
  <c r="C22" i="9"/>
  <c r="G34" i="8" s="1"/>
  <c r="C34" i="8" s="1"/>
  <c r="E23" i="14"/>
  <c r="G27" i="9"/>
  <c r="O27" i="9" s="1"/>
  <c r="N27" i="9"/>
  <c r="D26" i="11"/>
  <c r="H26" i="11" s="1"/>
  <c r="G44" i="9"/>
  <c r="O44" i="9" s="1"/>
  <c r="N44" i="9"/>
  <c r="N36" i="9"/>
  <c r="G36" i="9"/>
  <c r="O36" i="9" s="1"/>
  <c r="C24" i="16"/>
  <c r="C30" i="16" s="1"/>
  <c r="N42" i="9"/>
  <c r="G42" i="9"/>
  <c r="O42" i="9" s="1"/>
  <c r="C23" i="14"/>
  <c r="C51" i="8"/>
  <c r="C20" i="12"/>
  <c r="R6" i="8"/>
  <c r="D30" i="11"/>
  <c r="H62" i="4"/>
  <c r="E62" i="4"/>
  <c r="D62" i="4"/>
  <c r="I62" i="4"/>
  <c r="D99" i="3"/>
  <c r="E118" i="3"/>
  <c r="AO6" i="8" s="1"/>
  <c r="V26" i="8"/>
  <c r="V1" i="8" s="1"/>
  <c r="D74" i="3"/>
  <c r="T5" i="8"/>
  <c r="AG7" i="8"/>
  <c r="D69" i="9"/>
  <c r="N43" i="9"/>
  <c r="G43" i="9"/>
  <c r="O43" i="9" s="1"/>
  <c r="D13" i="10"/>
  <c r="B25" i="10"/>
  <c r="N29" i="9"/>
  <c r="G29" i="9"/>
  <c r="O29" i="9" s="1"/>
  <c r="E54" i="9"/>
  <c r="B59" i="9"/>
  <c r="E46" i="9"/>
  <c r="I37" i="8" s="1"/>
  <c r="C37" i="8" s="1"/>
  <c r="I63" i="4"/>
  <c r="H63" i="4"/>
  <c r="E63" i="4"/>
  <c r="N63" i="4" s="1"/>
  <c r="D63" i="4"/>
  <c r="M63" i="4" s="1"/>
  <c r="J10" i="3"/>
  <c r="I5" i="8"/>
  <c r="D39" i="3"/>
  <c r="E59" i="3"/>
  <c r="Q6" i="8" s="1"/>
  <c r="Q7" i="8" s="1"/>
  <c r="E47" i="3"/>
  <c r="E40" i="4"/>
  <c r="N40" i="4" s="1"/>
  <c r="D20" i="3"/>
  <c r="I6" i="8"/>
  <c r="E39" i="3"/>
  <c r="L7" i="8"/>
  <c r="L1" i="8" s="1"/>
  <c r="D86" i="3"/>
  <c r="AB5" i="8"/>
  <c r="M46" i="9"/>
  <c r="Z7" i="8"/>
  <c r="N34" i="9"/>
  <c r="G34" i="9"/>
  <c r="O34" i="9" s="1"/>
  <c r="C59" i="9"/>
  <c r="C75" i="9" s="1"/>
  <c r="C37" i="9"/>
  <c r="H33" i="8" s="1"/>
  <c r="N30" i="9"/>
  <c r="G30" i="9"/>
  <c r="O30" i="9" s="1"/>
  <c r="D20" i="13"/>
  <c r="D28" i="13" s="1"/>
  <c r="N41" i="9"/>
  <c r="G41" i="9"/>
  <c r="O41" i="9" s="1"/>
  <c r="C45" i="11"/>
  <c r="C47" i="11" s="1"/>
  <c r="C48" i="11" s="1"/>
  <c r="R28" i="8"/>
  <c r="C28" i="8" s="1"/>
  <c r="C19" i="8"/>
  <c r="D37" i="4"/>
  <c r="E111" i="3"/>
  <c r="E12" i="4"/>
  <c r="D55" i="3"/>
  <c r="P5" i="8" s="1"/>
  <c r="N5" i="8"/>
  <c r="C116" i="5"/>
  <c r="C115" i="5" s="1"/>
  <c r="C50" i="8"/>
  <c r="B20" i="12"/>
  <c r="R5" i="8"/>
  <c r="E66" i="9"/>
  <c r="C69" i="9"/>
  <c r="L35" i="7"/>
  <c r="G19" i="9"/>
  <c r="O19" i="9" s="1"/>
  <c r="N19" i="9"/>
  <c r="B22" i="9"/>
  <c r="G16" i="9"/>
  <c r="O16" i="9" s="1"/>
  <c r="N16" i="9"/>
  <c r="G26" i="9"/>
  <c r="O26" i="9" s="1"/>
  <c r="N26" i="9"/>
  <c r="G31" i="9"/>
  <c r="O31" i="9" s="1"/>
  <c r="N31" i="9"/>
  <c r="G35" i="9"/>
  <c r="O35" i="9" s="1"/>
  <c r="N35" i="9"/>
  <c r="E61" i="9"/>
  <c r="B23" i="14"/>
  <c r="B25" i="14" s="1"/>
  <c r="G15" i="14"/>
  <c r="G16" i="10"/>
  <c r="E86" i="3"/>
  <c r="AB6" i="8"/>
  <c r="J7" i="8"/>
  <c r="J1" i="8" s="1"/>
  <c r="M40" i="4"/>
  <c r="E91" i="3"/>
  <c r="D93" i="3"/>
  <c r="E93" i="3"/>
  <c r="I77" i="4"/>
  <c r="H77" i="4"/>
  <c r="E77" i="4"/>
  <c r="D77" i="4"/>
  <c r="AC1" i="8"/>
  <c r="B73" i="9"/>
  <c r="B75" i="9" s="1"/>
  <c r="E70" i="9"/>
  <c r="E73" i="9" s="1"/>
  <c r="D105" i="4"/>
  <c r="AQ5" i="8"/>
  <c r="N17" i="9"/>
  <c r="G17" i="9"/>
  <c r="O17" i="9" s="1"/>
  <c r="C46" i="9"/>
  <c r="I36" i="8" s="1"/>
  <c r="C36" i="8" s="1"/>
  <c r="N28" i="9"/>
  <c r="G28" i="9"/>
  <c r="O28" i="9" s="1"/>
  <c r="D18" i="10"/>
  <c r="N45" i="9"/>
  <c r="G45" i="9"/>
  <c r="O45" i="9" s="1"/>
  <c r="G17" i="14"/>
  <c r="G1" i="8"/>
  <c r="W26" i="8"/>
  <c r="W1" i="8" s="1"/>
  <c r="D116" i="5"/>
  <c r="D115" i="5" s="1"/>
  <c r="N6" i="8"/>
  <c r="E65" i="4"/>
  <c r="N65" i="4" s="1"/>
  <c r="D47" i="3"/>
  <c r="I10" i="3"/>
  <c r="AA12" i="8"/>
  <c r="B59" i="8"/>
  <c r="B60" i="8" s="1"/>
  <c r="C29" i="8" s="1"/>
  <c r="G19" i="11"/>
  <c r="H19" i="11" s="1"/>
  <c r="E55" i="3"/>
  <c r="D80" i="4"/>
  <c r="I78" i="4"/>
  <c r="H78" i="4"/>
  <c r="E78" i="4"/>
  <c r="N78" i="4" s="1"/>
  <c r="D78" i="4"/>
  <c r="M78" i="4" s="1"/>
  <c r="AN7" i="8"/>
  <c r="G20" i="9"/>
  <c r="O20" i="9" s="1"/>
  <c r="N20" i="9"/>
  <c r="N21" i="9"/>
  <c r="G21" i="9"/>
  <c r="O21" i="9" s="1"/>
  <c r="N18" i="9"/>
  <c r="G18" i="9"/>
  <c r="O18" i="9" s="1"/>
  <c r="G13" i="10"/>
  <c r="E25" i="10"/>
  <c r="F25" i="10"/>
  <c r="B45" i="11"/>
  <c r="B47" i="11" s="1"/>
  <c r="B48" i="11" s="1"/>
  <c r="G19" i="14"/>
  <c r="N33" i="9"/>
  <c r="G33" i="9"/>
  <c r="O33" i="9" s="1"/>
  <c r="G20" i="10"/>
  <c r="C20" i="13"/>
  <c r="C28" i="5" s="1"/>
  <c r="D24" i="16"/>
  <c r="D30" i="16" s="1"/>
  <c r="X7" i="8"/>
  <c r="L24" i="7"/>
  <c r="I84" i="4"/>
  <c r="H84" i="4"/>
  <c r="E84" i="4"/>
  <c r="N84" i="4" s="1"/>
  <c r="D84" i="4"/>
  <c r="M84" i="4" s="1"/>
  <c r="AD7" i="8"/>
  <c r="AD1" i="8" s="1"/>
  <c r="D62" i="3"/>
  <c r="S5" i="8" s="1"/>
  <c r="D118" i="3"/>
  <c r="AO5" i="8" s="1"/>
  <c r="D111" i="3"/>
  <c r="E96" i="3"/>
  <c r="D44" i="4"/>
  <c r="M44" i="4" s="1"/>
  <c r="G30" i="11"/>
  <c r="D134" i="5"/>
  <c r="E80" i="4"/>
  <c r="E105" i="4"/>
  <c r="AQ6" i="8"/>
  <c r="E56" i="9"/>
  <c r="B69" i="9"/>
  <c r="E60" i="9"/>
  <c r="D75" i="9"/>
  <c r="B37" i="9"/>
  <c r="N37" i="9" s="1"/>
  <c r="G25" i="9"/>
  <c r="N25" i="9"/>
  <c r="E37" i="9"/>
  <c r="H35" i="8" s="1"/>
  <c r="C35" i="8" s="1"/>
  <c r="C24" i="11"/>
  <c r="C26" i="11" s="1"/>
  <c r="C33" i="11" s="1"/>
  <c r="N32" i="9"/>
  <c r="G32" i="9"/>
  <c r="O32" i="9" s="1"/>
  <c r="G21" i="14"/>
  <c r="AE7" i="8"/>
  <c r="AE1" i="8" s="1"/>
  <c r="C18" i="8" l="1"/>
  <c r="D29" i="4"/>
  <c r="M29" i="4" s="1"/>
  <c r="E47" i="4"/>
  <c r="N47" i="4" s="1"/>
  <c r="N62" i="4"/>
  <c r="E79" i="4"/>
  <c r="N79" i="4" s="1"/>
  <c r="N77" i="4"/>
  <c r="N37" i="4"/>
  <c r="C28" i="15"/>
  <c r="C29" i="15" s="1"/>
  <c r="M37" i="4"/>
  <c r="B28" i="15"/>
  <c r="B29" i="15" s="1"/>
  <c r="O16" i="8"/>
  <c r="C16" i="8" s="1"/>
  <c r="N44" i="4"/>
  <c r="E86" i="4"/>
  <c r="N86" i="4" s="1"/>
  <c r="N80" i="4"/>
  <c r="D86" i="4"/>
  <c r="M86" i="4" s="1"/>
  <c r="M80" i="4"/>
  <c r="D47" i="4"/>
  <c r="M47" i="4" s="1"/>
  <c r="M62" i="4"/>
  <c r="D79" i="4"/>
  <c r="M79" i="4" s="1"/>
  <c r="M77" i="4"/>
  <c r="E29" i="4"/>
  <c r="N29" i="4" s="1"/>
  <c r="N12" i="4"/>
  <c r="B20" i="24"/>
  <c r="C20" i="24" s="1"/>
  <c r="B11" i="24"/>
  <c r="C11" i="24" s="1"/>
  <c r="D33" i="11"/>
  <c r="AA26" i="8"/>
  <c r="AA1" i="8" s="1"/>
  <c r="L36" i="7"/>
  <c r="L38" i="7" s="1"/>
  <c r="I7" i="8"/>
  <c r="I1" i="8" s="1"/>
  <c r="D103" i="3"/>
  <c r="AK5" i="8" s="1"/>
  <c r="G69" i="9"/>
  <c r="E69" i="9"/>
  <c r="I9" i="4"/>
  <c r="H9" i="4"/>
  <c r="G37" i="9"/>
  <c r="O37" i="9" s="1"/>
  <c r="O25" i="9"/>
  <c r="AN33" i="8"/>
  <c r="AN1" i="8" s="1"/>
  <c r="N7" i="8"/>
  <c r="N1" i="8" s="1"/>
  <c r="J73" i="9"/>
  <c r="D109" i="5"/>
  <c r="D108" i="5" s="1"/>
  <c r="T7" i="8"/>
  <c r="T1" i="8" s="1"/>
  <c r="G22" i="9"/>
  <c r="O22" i="9" s="1"/>
  <c r="N22" i="9"/>
  <c r="G59" i="9" s="1"/>
  <c r="Z26" i="8"/>
  <c r="Z1" i="8" s="1"/>
  <c r="E59" i="9"/>
  <c r="E75" i="9" s="1"/>
  <c r="D29" i="13"/>
  <c r="D30" i="13" s="1"/>
  <c r="D129" i="3"/>
  <c r="D132" i="3" s="1"/>
  <c r="AL5" i="8"/>
  <c r="E103" i="3"/>
  <c r="AK6" i="8" s="1"/>
  <c r="AB7" i="8"/>
  <c r="AB1" i="8" s="1"/>
  <c r="E129" i="3"/>
  <c r="E132" i="3" s="1"/>
  <c r="AL6" i="8"/>
  <c r="I59" i="9"/>
  <c r="D40" i="3"/>
  <c r="C21" i="12"/>
  <c r="AO7" i="8"/>
  <c r="AO1" i="8" s="1"/>
  <c r="H30" i="11"/>
  <c r="Y26" i="8"/>
  <c r="Y1" i="8" s="1"/>
  <c r="R7" i="8"/>
  <c r="AQ7" i="8"/>
  <c r="AQ12" i="8"/>
  <c r="G24" i="14"/>
  <c r="AJ6" i="8"/>
  <c r="AJ7" i="8" s="1"/>
  <c r="AG26" i="8"/>
  <c r="AG1" i="8" s="1"/>
  <c r="S7" i="8"/>
  <c r="X26" i="8"/>
  <c r="X1" i="8" s="1"/>
  <c r="G23" i="14"/>
  <c r="C33" i="8"/>
  <c r="G26" i="10"/>
  <c r="E61" i="3"/>
  <c r="E75" i="3" s="1"/>
  <c r="O6" i="8"/>
  <c r="G46" i="9"/>
  <c r="O46" i="9" s="1"/>
  <c r="H73" i="9" s="1"/>
  <c r="O40" i="9"/>
  <c r="J69" i="9"/>
  <c r="H6" i="8"/>
  <c r="D61" i="3"/>
  <c r="D75" i="3" s="1"/>
  <c r="O5" i="8"/>
  <c r="Q39" i="8"/>
  <c r="C39" i="8" s="1"/>
  <c r="D25" i="10"/>
  <c r="G73" i="9"/>
  <c r="E40" i="3"/>
  <c r="I69" i="9"/>
  <c r="H5" i="8"/>
  <c r="C27" i="5"/>
  <c r="D28" i="5"/>
  <c r="D27" i="5" s="1"/>
  <c r="G25" i="10"/>
  <c r="G33" i="11"/>
  <c r="P6" i="8"/>
  <c r="P7" i="8" s="1"/>
  <c r="C28" i="13"/>
  <c r="I73" i="9"/>
  <c r="C109" i="5"/>
  <c r="C108" i="5" s="1"/>
  <c r="C29" i="13"/>
  <c r="D90" i="4" l="1"/>
  <c r="M90" i="4" s="1"/>
  <c r="D88" i="4"/>
  <c r="D68" i="4"/>
  <c r="M68" i="4" s="1"/>
  <c r="E90" i="4"/>
  <c r="N90" i="4" s="1"/>
  <c r="E88" i="4"/>
  <c r="E89" i="4" s="1"/>
  <c r="N89" i="4" s="1"/>
  <c r="D89" i="4"/>
  <c r="M89" i="4" s="1"/>
  <c r="M88" i="4"/>
  <c r="N88" i="4"/>
  <c r="E68" i="4"/>
  <c r="E70" i="4" s="1"/>
  <c r="H33" i="11"/>
  <c r="H69" i="9"/>
  <c r="L69" i="9" s="1"/>
  <c r="G27" i="10"/>
  <c r="L73" i="9"/>
  <c r="C26" i="8"/>
  <c r="AK7" i="8"/>
  <c r="AK1" i="8" s="1"/>
  <c r="D135" i="3"/>
  <c r="O7" i="8"/>
  <c r="O25" i="8" s="1"/>
  <c r="C25" i="8" s="1"/>
  <c r="L40" i="7"/>
  <c r="E5" i="8"/>
  <c r="K69" i="9"/>
  <c r="K73" i="9"/>
  <c r="G25" i="14"/>
  <c r="P24" i="8"/>
  <c r="P1" i="8" s="1"/>
  <c r="H7" i="8"/>
  <c r="E6" i="8"/>
  <c r="S24" i="8"/>
  <c r="S1" i="8" s="1"/>
  <c r="AQ1" i="8"/>
  <c r="E1" i="8" s="1"/>
  <c r="E76" i="3"/>
  <c r="E134" i="3"/>
  <c r="C40" i="8"/>
  <c r="R49" i="8"/>
  <c r="R1" i="8" s="1"/>
  <c r="D134" i="3"/>
  <c r="D76" i="3"/>
  <c r="Q1" i="8"/>
  <c r="AL7" i="8"/>
  <c r="AJ17" i="8"/>
  <c r="C17" i="8" s="1"/>
  <c r="E135" i="3"/>
  <c r="K59" i="9"/>
  <c r="H59" i="9"/>
  <c r="L59" i="9" s="1"/>
  <c r="D91" i="4" l="1"/>
  <c r="M91" i="4" s="1"/>
  <c r="D70" i="4"/>
  <c r="M70" i="4" s="1"/>
  <c r="D93" i="4"/>
  <c r="M93" i="4" s="1"/>
  <c r="E71" i="4"/>
  <c r="N71" i="4" s="1"/>
  <c r="N70" i="4"/>
  <c r="N68" i="4"/>
  <c r="E91" i="4"/>
  <c r="D136" i="3"/>
  <c r="AL12" i="8"/>
  <c r="C12" i="8" s="1"/>
  <c r="C22" i="8" s="1"/>
  <c r="AL1" i="8"/>
  <c r="E136" i="3"/>
  <c r="H1" i="8"/>
  <c r="E7" i="8"/>
  <c r="C24" i="8"/>
  <c r="AJ1" i="8"/>
  <c r="O1" i="8"/>
  <c r="D71" i="4" l="1"/>
  <c r="M71" i="4" s="1"/>
  <c r="D94" i="4"/>
  <c r="D101" i="4" s="1"/>
  <c r="M101" i="4" s="1"/>
  <c r="N91" i="4"/>
  <c r="E93" i="4"/>
  <c r="C30" i="8"/>
  <c r="C49" i="8" s="1"/>
  <c r="C52" i="8" s="1"/>
  <c r="C1" i="8" s="1"/>
  <c r="M94" i="4" l="1"/>
  <c r="D102" i="4"/>
  <c r="N93" i="4"/>
  <c r="E94" i="4"/>
  <c r="E101" i="4" l="1"/>
  <c r="N94" i="4"/>
  <c r="D106" i="4"/>
  <c r="M102" i="4"/>
  <c r="N101" i="4" l="1"/>
  <c r="E102" i="4"/>
  <c r="E106" i="4" l="1"/>
  <c r="N102" i="4"/>
</calcChain>
</file>

<file path=xl/sharedStrings.xml><?xml version="1.0" encoding="utf-8"?>
<sst xmlns="http://schemas.openxmlformats.org/spreadsheetml/2006/main" count="6130" uniqueCount="2786">
  <si>
    <t xml:space="preserve">Company:                </t>
  </si>
  <si>
    <t xml:space="preserve">Address:                    </t>
  </si>
  <si>
    <t>Account</t>
  </si>
  <si>
    <t>CB</t>
  </si>
  <si>
    <t>OMF Line</t>
  </si>
  <si>
    <t>OB</t>
  </si>
  <si>
    <t xml:space="preserve">VAT tax code: </t>
  </si>
  <si>
    <t xml:space="preserve">Registration no:            </t>
  </si>
  <si>
    <t xml:space="preserve">Type of Company:        </t>
  </si>
  <si>
    <t xml:space="preserve">Main activity:            </t>
  </si>
  <si>
    <t>Type</t>
  </si>
  <si>
    <t>Financial Year</t>
  </si>
  <si>
    <t>BS Check</t>
  </si>
  <si>
    <t>Total "Income"</t>
  </si>
  <si>
    <t>Total "expenses"</t>
  </si>
  <si>
    <t>Profit/Loss</t>
  </si>
  <si>
    <t>Acc #121</t>
  </si>
  <si>
    <t>PL Check</t>
  </si>
  <si>
    <t>&gt;&gt;&gt; F40 mapping</t>
  </si>
  <si>
    <t>Class</t>
  </si>
  <si>
    <t>Syntetic 2</t>
  </si>
  <si>
    <t>Syn 3</t>
  </si>
  <si>
    <t>Syntetic 4</t>
  </si>
  <si>
    <t>Description</t>
  </si>
  <si>
    <t xml:space="preserve">OB </t>
  </si>
  <si>
    <t>DM</t>
  </si>
  <si>
    <t>CM</t>
  </si>
  <si>
    <t>Variation ABS</t>
  </si>
  <si>
    <t>Variation %</t>
  </si>
  <si>
    <t>F30 mapping 1</t>
  </si>
  <si>
    <t>Opening</t>
  </si>
  <si>
    <t xml:space="preserve">Increases </t>
  </si>
  <si>
    <t>Decreases</t>
  </si>
  <si>
    <t>Notes mapping 1</t>
  </si>
  <si>
    <t>Notes mapping 2</t>
  </si>
  <si>
    <t>Comments</t>
  </si>
  <si>
    <t>Manual ADJE</t>
  </si>
  <si>
    <t>F30 mapping 2</t>
  </si>
  <si>
    <t>Summary of accounts which may be adjusted</t>
  </si>
  <si>
    <t>Adjust Manual (Y/N)</t>
  </si>
  <si>
    <t>BS</t>
  </si>
  <si>
    <t>Check OB</t>
  </si>
  <si>
    <t>Check CB</t>
  </si>
  <si>
    <t xml:space="preserve">
F10 - ACCOUNTING BALANCE SHEET</t>
  </si>
  <si>
    <t>Signed FS PY</t>
  </si>
  <si>
    <t>Mapping</t>
  </si>
  <si>
    <t>Denumirea elementului</t>
  </si>
  <si>
    <t>Nr. rd.OMF nr.85/2022</t>
  </si>
  <si>
    <t>Nr. rd.</t>
  </si>
  <si>
    <t>Manual Reclass</t>
  </si>
  <si>
    <t>CF Mapping</t>
  </si>
  <si>
    <t>A.NON-CURRENT ASSETS</t>
  </si>
  <si>
    <t>I. INTANGIBLE ASSETS</t>
  </si>
  <si>
    <t>1. Set-up costs (ct. 201-2801)</t>
  </si>
  <si>
    <t>2. Development costs (ct. 203 - 2803 - 2903)</t>
  </si>
  <si>
    <t>3. Concession rights, patents, licenses, trademarks and other similar rights and other intangible assets (ct. 205 + 208 -2805 - 2808 - 2905 - 2908)</t>
  </si>
  <si>
    <t>4. Goodwill (ct. 2071 - 2807)</t>
  </si>
  <si>
    <t>5. Intangible assets for exploration and valuation of mineral resources (ct. 206 - 2806 - 2906)</t>
  </si>
  <si>
    <t>6. Advances ( ct. 4094-4904)</t>
  </si>
  <si>
    <t>TOTAL: (rd. 01 la 06)</t>
  </si>
  <si>
    <t>I.INTANGIBLE ASSETS</t>
  </si>
  <si>
    <t>II. PROPERTY, PLANT AND EQUIPMENT</t>
  </si>
  <si>
    <t>1. Land and buildings (ct. 211 + 212 - 2811 - 2812 - 2911 -2912)</t>
  </si>
  <si>
    <t>2. Technical equipment and machinery (ct. 213 + 223 - 2813 - 2913)</t>
  </si>
  <si>
    <t>3. Other equipment, fixture and fittings (ct. 214 + 224 - 2814 - 2914)</t>
  </si>
  <si>
    <t>4. Investment property (ct. 215 - 2815 - 2915)</t>
  </si>
  <si>
    <t>5. Tangible assets in progress (ct. 231 - 2931)</t>
  </si>
  <si>
    <t>6. Investment property in progress (ct. 235 - 2935)</t>
  </si>
  <si>
    <t>7. Tangible assets for exploration and valuation of mineral resources (ct. 216 - 2816 - 2916)</t>
  </si>
  <si>
    <t>8. Bearer biological assets (ct. 217 + 227 - 2817 - 2917)</t>
  </si>
  <si>
    <t>9. Advances  ( ct. 4093-4903)</t>
  </si>
  <si>
    <t>TOTAL (rd. 08 la 16)</t>
  </si>
  <si>
    <t>III. FINANCIAL ASSETS</t>
  </si>
  <si>
    <t>1. Shares held in subsidiaries   (ct. 261 - 2961)</t>
  </si>
  <si>
    <t>1. Shares held in subsidiaries</t>
  </si>
  <si>
    <t>2. Loans granted to group entities   (ct. 2671 + 2672 -2964)</t>
  </si>
  <si>
    <t xml:space="preserve">2. Loans granted to group entities </t>
  </si>
  <si>
    <t>3. Investments in associates and jointly controlled entities (ct. 262 + 263 - 2962)</t>
  </si>
  <si>
    <t>3. Investments in associates and jointly controlled entities</t>
  </si>
  <si>
    <t>4. Loans granted to associates and jointly controlled entities (ct. 2673 + 2674 - 2965)</t>
  </si>
  <si>
    <t xml:space="preserve">4. Loans granted to associates and jointly controlled entities </t>
  </si>
  <si>
    <t>5. Other long term participation titles  (ct. 265 - 2963)</t>
  </si>
  <si>
    <t>5. Other long term participation titles</t>
  </si>
  <si>
    <t>6. Other loans (ct. 2675* + 2676* + 2677 + 2678* + 2679* -2966*-2968*)</t>
  </si>
  <si>
    <t>6. Other loans</t>
  </si>
  <si>
    <t>TOTAL (rd. 18 la 23)</t>
  </si>
  <si>
    <t>NON CURRENT ASSETS - TOTAL   (rd. 07 + 17 + 24)</t>
  </si>
  <si>
    <t>CURRENT ASSETS</t>
  </si>
  <si>
    <t>I. INVENTORIES</t>
  </si>
  <si>
    <t>1. Raw materials and consumables (ct. 301 + 302 + 303 +/- 308 + 321 + 322 + 323 + 328 + 351 + 358 + 381 +/- 388 -391 -392-3951 -3958-398)</t>
  </si>
  <si>
    <t>2. Work in progress (ct. 331 + 332 + 341 +/- 348* -393 - 3941 - 3952)</t>
  </si>
  <si>
    <t>3. Finished goods and goods for resale (ct. 327 + 345 + 346 + 347 +/- 348* + 354 + 356 + 357 + 361 + 326 +/- 368 + 371 +/- 378 - 3945 -3946 - 3947- 3953 - 3954 - 3955 - 3956 - 3957 - 396 - 397 - din ct. 4428)</t>
  </si>
  <si>
    <t>4. Advances  (ct. 4091-4901)</t>
  </si>
  <si>
    <t>TOTAL (rd. 26 la 29)</t>
  </si>
  <si>
    <t xml:space="preserve">II. RECEIVABLES </t>
  </si>
  <si>
    <t>1. Trade receivables (ct. 2675* + 2676* + 2678* + 2679* -2966* - 2968* + 4092 + 411 + 413 + 418 - 4902 - 491)</t>
  </si>
  <si>
    <t>2. Receivables from affiliated entities (ct. 451** - 495*)</t>
  </si>
  <si>
    <t>3. Receivables from associates and jointly controlled entities (ct. 453** - 495*)</t>
  </si>
  <si>
    <t>4. Other receivables  (ct. 425 + 4282 + 431** + 436** + 437** + 4382 + 441** + 4424 + din ct. 4428** + 444** + 445 + 446** + 447** + 4482 + 4582 + 4662 + 461 + 473** - 496 + 5187)</t>
  </si>
  <si>
    <t>5. Subscribed un-paid share capital (ct. 456 - 495*)</t>
  </si>
  <si>
    <t>6. Dividends distributed during the financial year - receivables  (ct. 463)</t>
  </si>
  <si>
    <t>TOTAL (rd. 31 la 36)</t>
  </si>
  <si>
    <t xml:space="preserve">III. SHORT TERM INVESTMENTS </t>
  </si>
  <si>
    <t>1. Shares held in subsidiaries (ct. 501 - 591)</t>
  </si>
  <si>
    <t>2. Other short term investments(ct. 505 + 506 + 507 + din ct. 508 - 595 - 596 - 598 + 5113 + 5114)</t>
  </si>
  <si>
    <t>TOTAL (rd. 38 + 39)</t>
  </si>
  <si>
    <t>IV. PETTY CASH AND BANK ACCOUNTS (din ct. 508 + ct. 5112 + 512 + 531 + 532 + 541 + 542)</t>
  </si>
  <si>
    <t>IV. PETTY CASH AND BANK ACCOUNTS</t>
  </si>
  <si>
    <t>CURRENT ASSETS  - TOTAL (rd. 30 + 37 + 40 + 41)</t>
  </si>
  <si>
    <t>PREPAYMENTS (ct. 471) (rd. 44 + 45), from which:</t>
  </si>
  <si>
    <t xml:space="preserve">C. PREPAYMENTS </t>
  </si>
  <si>
    <t>Amounts to be trasnsferred to expenses in a period below one year (din ct. 471*)</t>
  </si>
  <si>
    <t>Amounts to be transferred to expenses in a period above one year (din ct. 471*)</t>
  </si>
  <si>
    <t xml:space="preserve">LIABILITIES: AMOUNTS PAYABLE IN A PERIOD BELOW ONE YEAR </t>
  </si>
  <si>
    <t>1.Debenture loans - separate disclosure of convertible debenture loans (ct. 161 + 1681 -169)</t>
  </si>
  <si>
    <t>1. Debenture loans - separate disclosure of convertible debenture loans &lt;1YEAR</t>
  </si>
  <si>
    <t>2.Bank loans (ct. 1621 + 1622 + 1624 + 1625 + 1627 + 1682 + 5191 + 5192 + 5198)</t>
  </si>
  <si>
    <t>2.Bank loans &lt;1YEAR</t>
  </si>
  <si>
    <t>3. Advance payments received from customers (ct. 419)</t>
  </si>
  <si>
    <t>3. Advance payments received from customers &lt;1YEAR</t>
  </si>
  <si>
    <t>4. Trade payables – suppliers (ct. 401 + 404 + 408)</t>
  </si>
  <si>
    <t>4. Trade payables – suppliers &lt;1YEAR</t>
  </si>
  <si>
    <t>5. Trade notes payable  (ct. 403 + 405)</t>
  </si>
  <si>
    <t>5. Trade notes payable &lt;1YEAR</t>
  </si>
  <si>
    <t>6. Amounts due to group entities (ct. 1661 + 1685 + 2691 + 451***)</t>
  </si>
  <si>
    <t>6. Amounts due to group entities &lt;1YEAR</t>
  </si>
  <si>
    <t>7. Amounts due to associates and jointly controlled entities (ct. 1663 + 1686 + 2692 + 2693 + 453***)</t>
  </si>
  <si>
    <t>7. Amounts due to associates and jointly controlled entities &lt;1YEAR</t>
  </si>
  <si>
    <t>8. Other payables, including payables to the state budget and social security payables (ct. 1623 + 1626 + 167 + 1687 + 2695 + 421 + 423 + 424 + 426 + 427 + 4281 + 431*** + 436*** + 437*** + 4381 + 441*** + 4423 + 4428*** + 444*** + 446*** + 447*** + 4481 + 455 + 456*** + 457 + 4581 + 462 + 4661 + 473*** + 509 + 5186 + 5193 + 5194 + 5195 + 5196 + 5197)</t>
  </si>
  <si>
    <t>8. Other payables &lt;1YEAR</t>
  </si>
  <si>
    <t>TOTAL (rd. 46 la 53)</t>
  </si>
  <si>
    <t>NET CURRENT ASSETS/NET CURRENT LIABILITIES    (rd. 42 +44 - 54 - 71 - 74 - 77)</t>
  </si>
  <si>
    <t>TOTAL ASSETS LESS CURRENT LIABILITIES  (rd. 25 +45 + 55)</t>
  </si>
  <si>
    <t>LIABILITIES: AMOUNTS PAYABLE IN A PERIOD ABOVE ONE YEAR</t>
  </si>
  <si>
    <t>1. Debenture loans - separate disclosure of convertible debenture loans (ct. 161 + 1681 -169)</t>
  </si>
  <si>
    <t>1. Debenture loans</t>
  </si>
  <si>
    <t>2. Bank loans  (ct. 1621 + 1622 + 1624 + 1625 +1627 +1682 + 5191+ 5192 + 5198)</t>
  </si>
  <si>
    <t>2. Bank loans</t>
  </si>
  <si>
    <t>3. Advance payments received from customers</t>
  </si>
  <si>
    <t>4. Trade payables – suppliers(ct. 401 + 404 + 408)</t>
  </si>
  <si>
    <t>4. Trade payables – suppliers</t>
  </si>
  <si>
    <t>5. Trade notes payable</t>
  </si>
  <si>
    <t>6. Amounts due to group entities  (ct. 1661 + 1685 + 2691+ 451***)</t>
  </si>
  <si>
    <t>6. Amounts due to group entities</t>
  </si>
  <si>
    <t>7. Amounts due to associates and jointly controlled entities</t>
  </si>
  <si>
    <t>8. Other payables, including payables to the state budget and social security payables (ct. 1623 + 1626 + 167 + 1687 + 2695 + 421 + 423 + 424 + 426 + 427 + 4281 + 431*** + 437*** + 4381 + 441*** + 4423 + 4428*** + 444*** + 446*** + 447*** + 4481 + 455 + 456*** + 4581 + 462 + 4661 + 473*** + 509 + 5186 + 5193 + 5194 + 5195 + 5196 + 5197)</t>
  </si>
  <si>
    <t>8. Other payables</t>
  </si>
  <si>
    <t>TOTAL (rd. 57 la 64)</t>
  </si>
  <si>
    <t>PROVISIONS</t>
  </si>
  <si>
    <t>1. Provisions for employee benefits (ct. 1515 + 1517)</t>
  </si>
  <si>
    <t>2. Provisions for taxes (ct. 1516)</t>
  </si>
  <si>
    <t>3. Other provisions (ct. 1511 + 1512 + 1513 + 1514 + 1518)</t>
  </si>
  <si>
    <t>TOTAL (rd. 66 + 67 + 68)</t>
  </si>
  <si>
    <t>H. PROVISIONS</t>
  </si>
  <si>
    <t>I. DEFERRED INCOME</t>
  </si>
  <si>
    <t>1. Investment subsidies (ct. 475) (rd. 71 + 72), din care:</t>
  </si>
  <si>
    <t>Amounts to be transferred to income in a period below one year (din ct. 475*)</t>
  </si>
  <si>
    <t>Amounts to be transferred to income in a period above one year (din ct. 475*)</t>
  </si>
  <si>
    <t>2. Deferred income (ct. 472) - total (rd. 74 + 75),from which:</t>
  </si>
  <si>
    <t>Amounts to be transferred to income in a period below one year (din ct 472*)</t>
  </si>
  <si>
    <t>Amounts to be transferred to income in a period above one year (din ct. 472*)</t>
  </si>
  <si>
    <t>3.Deffered income corresponding to assets received by transfer from clients  (ct. 478) (rd. 77 + 78), from which:</t>
  </si>
  <si>
    <t>Amounts to be transferred to income in a period below one year (din ct. 478*)</t>
  </si>
  <si>
    <t>Amounts to be transferred to income in a period above one year (din ct. 478*)</t>
  </si>
  <si>
    <t>Negative goodwill (ct. 2075)</t>
  </si>
  <si>
    <t>TOTAL (rd. 70 + 73 + 76 + 79)</t>
  </si>
  <si>
    <t>CAPITAL AND RESERVES</t>
  </si>
  <si>
    <t>I. CAPITAL</t>
  </si>
  <si>
    <t>1. Subscribed paid in capital (ct. 1012)</t>
  </si>
  <si>
    <t>2. Subscribed unpaid capital (ct. 1011)</t>
  </si>
  <si>
    <t>3. “Regii” patrimony (ct. 1015)</t>
  </si>
  <si>
    <t>4. Patrimony of national research and development institutes (ct. 1018)</t>
  </si>
  <si>
    <t>5.Other equity items (ct. 1031)</t>
  </si>
  <si>
    <t>TOTAL (rd. 81 + 82 + 83 + 84 + 85)</t>
  </si>
  <si>
    <t>II. SHARE PREMIUM (ct 104)</t>
  </si>
  <si>
    <t>II. SHARE PREMIUM</t>
  </si>
  <si>
    <t>III. REVALUATION RESERVE (ct. 105)</t>
  </si>
  <si>
    <t>III. REVALUATION RESERVE</t>
  </si>
  <si>
    <t>IV. RESERVES</t>
  </si>
  <si>
    <t>1. Legal reserves (ct. 1061)</t>
  </si>
  <si>
    <t>2.Statutory or contractual reserves (ct. 1063)</t>
  </si>
  <si>
    <t>3. Other reserves (ct. 1068)</t>
  </si>
  <si>
    <t>TOTAL (rd. 89 la 91)</t>
  </si>
  <si>
    <t>Own shares (ct. 109)</t>
  </si>
  <si>
    <t>Gains related to equity items(ct. 141)</t>
  </si>
  <si>
    <t>Losses related to equity items (ct. 149)</t>
  </si>
  <si>
    <t>V.PROFIT OR LOSS CARRIED FORWARD (A)</t>
  </si>
  <si>
    <t xml:space="preserve">                                                                  - sold C  (ct.117)         </t>
  </si>
  <si>
    <t>V.PROFIT OR LOSS CARRIED FORWARD</t>
  </si>
  <si>
    <t xml:space="preserve">                                                                  - sold D  (ct.117)         </t>
  </si>
  <si>
    <t>VI. PROFIT OR LOSS FOR THE YEAR</t>
  </si>
  <si>
    <t xml:space="preserve">                                                                  - sold C (ct.121)         </t>
  </si>
  <si>
    <t xml:space="preserve">                                                                  - sold D (ct.121)</t>
  </si>
  <si>
    <t>Profit appropriation (ct.129)</t>
  </si>
  <si>
    <t xml:space="preserve">Profit appropriation </t>
  </si>
  <si>
    <t>OWN EQUITY – TOTAL (rd. 86 + 87 + 88 + 92 - 93 + 94 - 95 + 96 - 97 + 98 - 99 - 100)</t>
  </si>
  <si>
    <t>Public patrimony (ct. 1016)</t>
  </si>
  <si>
    <t>Private patrimony (ct. 1017)</t>
  </si>
  <si>
    <t>EQUITY – TOTAL  (rd. 100 +101 +102) (rd. 25+41+42-53-64-68-79)</t>
  </si>
  <si>
    <t>Total Assets</t>
  </si>
  <si>
    <t>Total Capital + Liabilities</t>
  </si>
  <si>
    <t>Check</t>
  </si>
  <si>
    <t>Check PL</t>
  </si>
  <si>
    <t>F20 - Profit and loss account</t>
  </si>
  <si>
    <t>The name of the indicators</t>
  </si>
  <si>
    <t>PY</t>
  </si>
  <si>
    <t>CY</t>
  </si>
  <si>
    <t>1. Net turnover (rd. 03+04-05+06)</t>
  </si>
  <si>
    <t xml:space="preserve">   of which, the Net turnover corresponding to the predominant activity actually carried out</t>
  </si>
  <si>
    <t>Production sold  (ct. 701+702+703+704+705+706+708)</t>
  </si>
  <si>
    <t>Revenue from sales of good for resale (ct. 707)</t>
  </si>
  <si>
    <t>Trade discounts granted (ct.709)</t>
  </si>
  <si>
    <t>Interest from subsidies related to turnover(ct.7411)</t>
  </si>
  <si>
    <t xml:space="preserve">2.Income related to cost of the work in progress(ct.711+712)                                                    </t>
  </si>
  <si>
    <t>Sold C</t>
  </si>
  <si>
    <t>Sold D</t>
  </si>
  <si>
    <t>3.Income from production of tangible and intangible assets (ct. 721+722)</t>
  </si>
  <si>
    <t>4. Income from revaluation of tangible assets (ct. 755)</t>
  </si>
  <si>
    <t>5. Income from production of investment property (ct. 725)</t>
  </si>
  <si>
    <t>6. Income form subsidies for expenses(ct. 7412 + 7413 + 7414 + 7415 + 7416 +7417 + 7419)</t>
  </si>
  <si>
    <t>7. Other operating income (ct.751+758+7815)</t>
  </si>
  <si>
    <t>Out of which, income from negative goodwill (ct.7815)</t>
  </si>
  <si>
    <t>Out of which, income from investment subsidies (ct.7584)</t>
  </si>
  <si>
    <t>OPERATING INCOME  – TOTAL (rd. 01+ 07 - 08 + 09 + 10 + 11 + 12 + 13)</t>
  </si>
  <si>
    <t>8.a) Raw materials and consumables expenses (ct. 601+602)</t>
  </si>
  <si>
    <t>Other material expenses (ct. 603+604+606+608)</t>
  </si>
  <si>
    <t>b) Other external expenses (with energy and water) (ct. 605)</t>
  </si>
  <si>
    <t>of which, expenses related to energy consumption(ct. 6051)</t>
  </si>
  <si>
    <t>expenses regarding the consumption of natural gas (ct. 6053)</t>
  </si>
  <si>
    <t>c)Good for resale expenses (ct. 607)</t>
  </si>
  <si>
    <t>Trade discounts received (ct. 609)</t>
  </si>
  <si>
    <t>9.Personnel expenses (rd. 25+26), out of which:</t>
  </si>
  <si>
    <t>a) Salaries and wages(ct.641+642+643+644)</t>
  </si>
  <si>
    <t>b) Social security expenses (ct. 645+646)</t>
  </si>
  <si>
    <t>10.a)Value adjustments of tangible and intangible assets (rd. 28-29)</t>
  </si>
  <si>
    <t>b) Value Adjustment of current assets  (rd. 31-32)</t>
  </si>
  <si>
    <t>b.1) Expenses (ct. 654+6814+din ct.6818)</t>
  </si>
  <si>
    <t>b.2) Income (ct. 754+7814+din ct.7818)</t>
  </si>
  <si>
    <t>11. Other operating expenses  (rd. 34 la 39)</t>
  </si>
  <si>
    <t>11.1. Third party services expenses(ct.611+612+613+614+615+621+622+623+624+625+626+627+628)</t>
  </si>
  <si>
    <t>Adjustments for provisions  (rd. 41-42)</t>
  </si>
  <si>
    <t xml:space="preserve"> - Expenses (ct. 6812)</t>
  </si>
  <si>
    <t xml:space="preserve"> - Income (ct. 7812)</t>
  </si>
  <si>
    <t>OPERATING EXPENSES  – TOTAL (rd.17 la 20-21+22+25+28+31+38+39)</t>
  </si>
  <si>
    <t>OPERATING PROFIT/LOSS</t>
  </si>
  <si>
    <t xml:space="preserve"> - Profit (rd.16-43)</t>
  </si>
  <si>
    <t xml:space="preserve"> - Loss (rd.43-16)</t>
  </si>
  <si>
    <t>12. Income from participation titles (ct.7611+7612+7613)</t>
  </si>
  <si>
    <t xml:space="preserve">   -out of which, income from affiliated entities</t>
  </si>
  <si>
    <t>13. Interest income  (ct. 766*)</t>
  </si>
  <si>
    <t>14. Income form subsidies for interest owed (ct. 7418)</t>
  </si>
  <si>
    <t>15.Other financial income(ct.762+764+765+767+768+7615)</t>
  </si>
  <si>
    <t xml:space="preserve">   -out of which, income from other financial fixed assets ( ct. 7615)</t>
  </si>
  <si>
    <t>FINANCIAL INCOME  – TOTAL (rd. 46+48+50+51)</t>
  </si>
  <si>
    <t>16. Value adjustments of financial assets and financial investments held as current assets  (rd. 55 - 56)</t>
  </si>
  <si>
    <t xml:space="preserve">   -Expense (ct.686)</t>
  </si>
  <si>
    <t xml:space="preserve">   -Income (ct.786)</t>
  </si>
  <si>
    <t>17.Interest expenses (ct.666*)</t>
  </si>
  <si>
    <t>out of which, expenses in relation to affiliated entities</t>
  </si>
  <si>
    <t>Other financial expenses(ct. 663+664+665+667+668)</t>
  </si>
  <si>
    <t>FINANCIAL EXPENSES  – TOTAL (rd. 54+57+59)</t>
  </si>
  <si>
    <t xml:space="preserve">FINANCIAL PROFIT/LOSS: </t>
  </si>
  <si>
    <t xml:space="preserve">     -Profit (rd.53-60)</t>
  </si>
  <si>
    <t xml:space="preserve">     - Loss(rd.59-52)</t>
  </si>
  <si>
    <t>TOTAL REVENUES  (rd. 16 + 53)</t>
  </si>
  <si>
    <t>TOTAL EXPENSES  (rd. 43 + 60)</t>
  </si>
  <si>
    <t>18. GROSS PROFIT OR LOSS:</t>
  </si>
  <si>
    <t xml:space="preserve"> - Profit  (rd. 63-64)</t>
  </si>
  <si>
    <t xml:space="preserve"> - Loss (rd.64-63)</t>
  </si>
  <si>
    <t>19. Income tax (ct 691)</t>
  </si>
  <si>
    <t>20. Income tax expenses resulting from settlements within the tax group in the area of ​​income tax (ct. 694)</t>
  </si>
  <si>
    <t>21. Income from profit tax resulting from settlements within the fiscal group in the field of profit tax (ct. 794)</t>
  </si>
  <si>
    <t>22.Tax for certain activities (ct. 695)</t>
  </si>
  <si>
    <t>23. Other taxes not presented among the above items (ct.698)</t>
  </si>
  <si>
    <t>NET PROFIT OR LOSS FOR THE FINANCIAL YEAR:</t>
  </si>
  <si>
    <t>• Profit (rd. 65 - 67 - 68 - 70 - 71 + 69)</t>
  </si>
  <si>
    <t>•Loss (rd. 66 + 67 + 68 - 69 + 70 + 71 ); (rd. 67 + 68+ 70 + 71 - 65 - 69)</t>
  </si>
  <si>
    <t>As per BS</t>
  </si>
  <si>
    <t>Flag</t>
  </si>
  <si>
    <t>1. Information about result recorded</t>
  </si>
  <si>
    <t>Nr. unităţi</t>
  </si>
  <si>
    <t>Sume (lei)</t>
  </si>
  <si>
    <t>A</t>
  </si>
  <si>
    <t>B</t>
  </si>
  <si>
    <t>1</t>
  </si>
  <si>
    <t>2</t>
  </si>
  <si>
    <t>Units  which have recorded profit</t>
  </si>
  <si>
    <t>Partially automatic formula</t>
  </si>
  <si>
    <t>Units  which have recorded losss</t>
  </si>
  <si>
    <t>Units which have not recorded nor profit nor loss</t>
  </si>
  <si>
    <t>Manual</t>
  </si>
  <si>
    <t>II.  Information about outstanding payments</t>
  </si>
  <si>
    <t>Total (col. 2 + 3)</t>
  </si>
  <si>
    <t>Din care:</t>
  </si>
  <si>
    <t>For current activity</t>
  </si>
  <si>
    <t xml:space="preserve">
For the investment activity</t>
  </si>
  <si>
    <t>3</t>
  </si>
  <si>
    <t xml:space="preserve"> Outstanding payments - total (rd. 05 + 09 + 15 la 17 + 19):</t>
  </si>
  <si>
    <t>Total</t>
  </si>
  <si>
    <t>Outstanding suppliers - total (rd. 06 la 08):</t>
  </si>
  <si>
    <t>Pickup only for the current activity</t>
  </si>
  <si>
    <t>  - Over 30 days</t>
  </si>
  <si>
    <t>  - over 90 days</t>
  </si>
  <si>
    <t>  - over 1 year</t>
  </si>
  <si>
    <t>  Obligations overdue to the social insurance budget - total (rd. 10 la 14), out of which:</t>
  </si>
  <si>
    <t>  - State social insurance contributions due by employers, employees and other assimilated persons;</t>
  </si>
  <si>
    <t>  - contributions to the health insurance fund</t>
  </si>
  <si>
    <t>  - contribution to the supplementary pension</t>
  </si>
  <si>
    <t>  - contributions to the unemployment insurance budget</t>
  </si>
  <si>
    <t>  - other social debts</t>
  </si>
  <si>
    <t>  Obligations overdue to special funds and other funds</t>
  </si>
  <si>
    <t>  Obligations overdue with other creditors</t>
  </si>
  <si>
    <t>  Taxes and taxes not paid at the time limit set by the state budget</t>
  </si>
  <si>
    <t xml:space="preserve">   - out of which, contribution for work</t>
  </si>
  <si>
    <t>  Taxes and taxes not paid at the local budget</t>
  </si>
  <si>
    <t>III. Average number of employees</t>
  </si>
  <si>
    <t>31 decembrie 2021</t>
  </si>
  <si>
    <t>31 decembrie 2022</t>
  </si>
  <si>
    <t>  Average number of employees</t>
  </si>
  <si>
    <t>  Actual number of employees at the end of the period</t>
  </si>
  <si>
    <t>IV. Fees paid during the reporting period. Received subsidies and overdue claims</t>
  </si>
  <si>
    <t> Fees paid during the reporting period for public goods received in the concession, out of which:</t>
  </si>
  <si>
    <t> - Fees for public goods paid to the state budget</t>
  </si>
  <si>
    <t> Mining fee paid to the state budget</t>
  </si>
  <si>
    <t> Petroleum levy paid to the state budget</t>
  </si>
  <si>
    <t> Rents paid during the reporting period for land</t>
  </si>
  <si>
    <t> Gross income from services paid to non-residents, out of which:</t>
  </si>
  <si>
    <t> - the tax owed to the state budget</t>
  </si>
  <si>
    <t> Gross income from services paid to non-residents in the Member States of the European Union, out of which:</t>
  </si>
  <si>
    <t> Subsidies received during the reporting period, out of which:</t>
  </si>
  <si>
    <t> - Subsidies received during the asset reporting period</t>
  </si>
  <si>
    <t> - Income subsidies, out of which:</t>
  </si>
  <si>
    <t> - subsidies to boost employment **)</t>
  </si>
  <si>
    <t xml:space="preserve">   -  subsidies for energy from renewable resources</t>
  </si>
  <si>
    <t xml:space="preserve">   -  fossil fuels subsidies</t>
  </si>
  <si>
    <t> Overdue receivables that have not been collected at the time stipulated in the commercial contracts and / or in the normative acts in force, out of which:</t>
  </si>
  <si>
    <t> - overdue receivables from entities in the majority or full state sector</t>
  </si>
  <si>
    <t> - overdue receivables from private sector entities</t>
  </si>
  <si>
    <t>V. Meal tickets</t>
  </si>
  <si>
    <t>  The equivalent of meal vouchers to employees</t>
  </si>
  <si>
    <t>Automatic formula</t>
  </si>
  <si>
    <t>  The equivalent of meal vouchers to other categories beneficiaries, other than employees</t>
  </si>
  <si>
    <t>VI. Expenditure incurred for the activity research and development**1</t>
  </si>
  <si>
    <t>  R &amp; D expenditure</t>
  </si>
  <si>
    <t xml:space="preserve">  of which, performed in order to reduce the impact the entity's activity on the environment or the development of new technologies or more sustainable</t>
  </si>
  <si>
    <t>by sources of funding(rd. 45 + 46):</t>
  </si>
  <si>
    <t>  - from public funds</t>
  </si>
  <si>
    <t>  - from private funds</t>
  </si>
  <si>
    <t xml:space="preserve">   by type of expenditure(rd. 48 + 49):</t>
  </si>
  <si>
    <t>  - current expenses</t>
  </si>
  <si>
    <t>  - capital expenditure</t>
  </si>
  <si>
    <t>  VII. Innovation costs***1</t>
  </si>
  <si>
    <t>  Innovation costs</t>
  </si>
  <si>
    <t xml:space="preserve">  - of which, performed in order to reduce the impact the entity's activity on the environment or the development of new technologies or more sustainable products</t>
  </si>
  <si>
    <t>VIII. Other information</t>
  </si>
  <si>
    <t> Advance payments for intangible assets (cf. 4094), out of which:</t>
  </si>
  <si>
    <t xml:space="preserve">
advances granted to non-resident non-affiliated entities for intangible assets (from ct. 4094)</t>
  </si>
  <si>
    <t>advances granted to non-resident affiliated entities for intangible assets (from ct. 4094)</t>
  </si>
  <si>
    <t> Advance payments for tangible assets (cf. 4093)</t>
  </si>
  <si>
    <t xml:space="preserve">
• advances granted to non-resident non-affiliated entities for tangible assets (from ct. 4093)</t>
  </si>
  <si>
    <t xml:space="preserve">
• advances granted to non-resident affiliated entities for tangible assets (from ct. 4093)</t>
  </si>
  <si>
    <t> Financial assets in gross amounts (rd. 59 + 65), out of which:</t>
  </si>
  <si>
    <t> Shares held in affiliated entities, participating interests, other fixed assets and bonds in gross amounts (lines 77 to 83), out of which:</t>
  </si>
  <si>
    <t> - unquoted shares issued by residents</t>
  </si>
  <si>
    <t> - shares issued by residents</t>
  </si>
  <si>
    <t> - shares and shares issued by non-residents</t>
  </si>
  <si>
    <t xml:space="preserve">      - out of which, holdings of at least 10%</t>
  </si>
  <si>
    <t> - bonds issued by non-residents</t>
  </si>
  <si>
    <t> Fixed assets in gross amounts (rd. 66 + 67), out of which:</t>
  </si>
  <si>
    <t> - fixed assets denominated in RON and denominated in lei, the settlement of which is based on a currency (from 267)</t>
  </si>
  <si>
    <t>Everything expressed in Lei F10 Line 23</t>
  </si>
  <si>
    <t> - fixed assets denominated in foreign currency (from 267)</t>
  </si>
  <si>
    <t> Trade receivables, advances for purchases of goods in the nature of inventories and other assimilated accounts, in gross amounts (ct. 4091 +4092 + 411 + 413 + 418 +4642), of which:</t>
  </si>
  <si>
    <t xml:space="preserve">  trade receivables in relation to non-resident non-affiliated entities, advances for purchases of goods of the nature of stocks and for services rendered to non-resident non-affiliated suppliers and other assimilated accounts, in gross amounts in relation to non-resident non-affiliates (din ct. 4091 + din ct. 4092 + din ct. 411 + din ct. 413 + din ct. 418 + din ct. 4642)</t>
  </si>
  <si>
    <t xml:space="preserve"> commercial receivables in relation to non-resident affiliated entities, advances for purchases of goods of the nature of stocks and for services provided to non-resident affiliated suppliers and other assimilated accounts, in gross amounts in relation to non-resident affiliates (din ct. 409Î + din ct. 4092 + din ct. 411 + din ct. 413 + din ct. 418 + din ct. 4642)</t>
  </si>
  <si>
    <t> Claims not settled within the prescribed time limit (din ct. 4091 + din ct. 4092 + din ct. 411 + din ct. 413)</t>
  </si>
  <si>
    <t>Claims related to staff and assimilated accounts (ct. 425 + 4282)</t>
  </si>
  <si>
    <t>  Claims related to the social security budget and state budget (din ct. 431 + 436 + 437 + 4382 + 441 + 4424 + 4428 + 444 + 445 + 446 + 447 + 4482) (rd. 74 la 78):</t>
  </si>
  <si>
    <t xml:space="preserve">  receivables related to the social insurance budget(ct. 431 + 437 + 4382)</t>
  </si>
  <si>
    <t>only #4382, the rest is mapped to line 129</t>
  </si>
  <si>
    <t>    fiscal receivables related to the state budget  (Ct. 436 + 441 + 4424 + 4428 + 444 + 446)</t>
  </si>
  <si>
    <t xml:space="preserve">
Map only 4424, the rest on rd.130</t>
  </si>
  <si>
    <t xml:space="preserve">  subsidies to be collected  (ct. 445)</t>
  </si>
  <si>
    <t>  - special funds - assimilated taxes and fees (cf. 447)</t>
  </si>
  <si>
    <t xml:space="preserve">
Mapping carried out on rd. 131</t>
  </si>
  <si>
    <t>  - other claims related to the state budget (4482)</t>
  </si>
  <si>
    <t>  The claims of the entity in relation to entities in the group (ct. 451), out of which:</t>
  </si>
  <si>
    <t xml:space="preserve">
Check if these claims are caught in 411</t>
  </si>
  <si>
    <t>claims with non-resident affiliated entities (from ct. 451), of which:</t>
  </si>
  <si>
    <t>trade receivables with non-resident affiliated entities (from ct. 451)</t>
  </si>
  <si>
    <t>Claims relating to the social security budget and the state budget not paid at the prescribed time (din ct. 431 + din ct. 436 + din ct. 437 + din ct. 4382 + din ct. 441 + din ct. 4424 + din ct. 4428 + din ct. 444 + din ct. 445 + din ct. 446 + din ct. 447 + din ct. 4482)</t>
  </si>
  <si>
    <t xml:space="preserve">
Claims from operations with derivative instruments (ct. 4652)</t>
  </si>
  <si>
    <t> Other claims (ct. 453 + 456 + 4582 + 461 + 4662 + 471 + 473 + 4762), din care:</t>
  </si>
  <si>
    <t> - settlements with associated entities and jointly controlled entities, shareholder settlements on equity and share-based settlements (c453 + 456 + 4582)</t>
  </si>
  <si>
    <t> - other claims in relation to natural and legal persons, other than claims in connection with public institutions (state institutions) (from 461 + of 471 + from 473 + 4662)</t>
  </si>
  <si>
    <t> - the amounts taken from account 542 "Treasury advances" representing treasury advances granted under the law and not settled up to December 31 (from 461)</t>
  </si>
  <si>
    <t> Interest receivable (item 5187), of which:</t>
  </si>
  <si>
    <t> - from non-residents</t>
  </si>
  <si>
    <t> Interest receivable from non-residents (item 4518+ item 4538)</t>
  </si>
  <si>
    <t>Value of Loans to Economic Operators *****)</t>
  </si>
  <si>
    <t>Short-term investments in gross amounts (ct. 505 + 506 + 507 + din ct. 508), out of which:</t>
  </si>
  <si>
    <t> - shares issued by non-residents</t>
  </si>
  <si>
    <t> - holdings of green bounds</t>
  </si>
  <si>
    <t> Other Valuables (5113 + 5114)</t>
  </si>
  <si>
    <t> House in lei and in foreign currency (rd. 100 + 101), out of which:</t>
  </si>
  <si>
    <t> - in lei (5311)</t>
  </si>
  <si>
    <t> - in foreign currency (ct. 5314)</t>
  </si>
  <si>
    <t> Current accounts with banks in lei and foreign currency(rd. 103 + 105), out of which:</t>
  </si>
  <si>
    <t> - in lei (5121), out of which:</t>
  </si>
  <si>
    <t> - Current accounts in lei open to non-resident banks</t>
  </si>
  <si>
    <t> - in foreign currency (5124), of which:</t>
  </si>
  <si>
    <t> - current accounts in foreign currency opened with non-resident banks</t>
  </si>
  <si>
    <t> Other current accounts with banks and letters of credit (rd. 108 + 109), out of which:</t>
  </si>
  <si>
    <t> - outstanding amounts, letters of credit and other amounts receivable in RON (5112 + 5125 + 5411)</t>
  </si>
  <si>
    <t xml:space="preserve">
5125 considered only in lei</t>
  </si>
  <si>
    <t> - amounts in settlement and foreign currency letters of credit (from 5125 + 5414)</t>
  </si>
  <si>
    <t>Accounts 5412&amp;5414</t>
  </si>
  <si>
    <t> Debts (rd. 111 + 114 + 117 + 118 + 121 + 124 + 127 + 128 + 133 + 137 + 140 + 141 + 147), din care:</t>
  </si>
  <si>
    <t>Short-term external bank credits   (din ct. 519), (rd. 112 + 113), out of which:</t>
  </si>
  <si>
    <t> - in lei</t>
  </si>
  <si>
    <t> - Foreign currency</t>
  </si>
  <si>
    <t xml:space="preserve"> Credite bancare externe pe termen lung  (din ct. 162), (rd. 115+116), out of which:</t>
  </si>
  <si>
    <t> State Treasury Credits and Related Interests (ct. 1626 + din ct. 1682)</t>
  </si>
  <si>
    <t> Other borrowings and interest (ct. 166 + 1685+ 1686 + 1687), (rd. 119+ 120), out of which:</t>
  </si>
  <si>
    <t> - in RON and expressed in ROL, the settlement of which is based on a currency exchange rate</t>
  </si>
  <si>
    <t> Other borrowings and similar liabilities (c.167) of which:</t>
  </si>
  <si>
    <t> - the value of the concessions received (from item 167)</t>
  </si>
  <si>
    <t xml:space="preserve"> - the value of green bonds issued by the entity</t>
  </si>
  <si>
    <t> Trade payables, advances received from customers and other assimilated accounts in gross amounts (Ct. 401 + 403 + 404 + 405 + 408 + 419 + 4641), out of which:</t>
  </si>
  <si>
    <t>commercial debts in relation to non-resident non-affiliated entities, advances received from non-resident non-affiliated clients and other assimilated accounts, in gross amounts in relation to non-resident non-affiliates (from ct. 401 + from ct. 403 + from ct. 404 + from ct. 405 + from ct. 408 + from ct. 419 + from ct. 4641)</t>
  </si>
  <si>
    <t xml:space="preserve"> trade debts in relation to non-resident affiliated entities, advances received from non-resident affiliated clients and other assimilated accounts, in gross amounts in relation to non-resident affiliates (from ct. 401 + from ct. 403 + from ct. 404 + from ct. 405 + from ct. 408 + from ct. 419 + from ct. 4641)</t>
  </si>
  <si>
    <t> Debt related to staff and assimilated accounts  (ct. 421 + 422 + 423 + 424 + 426 + 427 + 4281)</t>
  </si>
  <si>
    <t> Debts related to the social security budget and state budget (ct. 431 + 436 + 437 + 4381 + 441 + 4423 + 4428 + 444 + 446 + 447 + 4481), (rd. 129 la 132), out of which:</t>
  </si>
  <si>
    <t>debts related to the social insurance budget (ct. 431 +437 + 4381)</t>
  </si>
  <si>
    <t>To be evaluated if it is a claim (rd. 74) or a debt (rd. 129), where it is mapped</t>
  </si>
  <si>
    <t>tax debts related to the state budget (Ct. 436 + 441 + 4423 + 4428 + 444 + 446)</t>
  </si>
  <si>
    <t>To be evaluated if it is a claim (rd. 75) or a debt (rd. 130) where it is mapped</t>
  </si>
  <si>
    <t> - special funds - assimilated taxes and fees (cf. 447)</t>
  </si>
  <si>
    <t>To evaluate the nature of the balance (debt rd. 131 or credit rd. 77)</t>
  </si>
  <si>
    <t> - other debts related to the state budget (c. 4481)</t>
  </si>
  <si>
    <t> The entity's liabilities in relation to entities in the group (item 451)</t>
  </si>
  <si>
    <t xml:space="preserve"> debts with non-resident affiliated entities (from ct. 451), of which:</t>
  </si>
  <si>
    <t>with an initial maturity of more than one year</t>
  </si>
  <si>
    <t>commercial debts with non-resident affiliated entities regardless of maturity (from ct. 451)</t>
  </si>
  <si>
    <t> Amounts owed to shareholders / associates (item 455), out of which:</t>
  </si>
  <si>
    <t> - amounts due to the shareholders / associates</t>
  </si>
  <si>
    <t> - amounts owed to shareholders / legal entities</t>
  </si>
  <si>
    <t xml:space="preserve">
Debts from operations with derivative instruments (ct. 4651)</t>
  </si>
  <si>
    <t> Other debts (ct. 269 + 453 + 456 + 457 + 4581 + 462 + 4661 + 467 + 472 + 473 + 4761 + 478 + 509), out of which:</t>
  </si>
  <si>
    <t>settlements with associated entities and jointly controlled entities, settlements with shareholders/associates regarding the capital, dividends and settlements from operations in the third party (ct. 453 + 456 + 457 + 4581 + 467)</t>
  </si>
  <si>
    <t>other debts related to natural persons and legal entities, other than debts related to public institutions (state institutions)31 (from ct. 462 + 4661+ from ct. 472 + from ct. 473)</t>
  </si>
  <si>
    <t> - Unsold Subsidies to Income (from item 472)</t>
  </si>
  <si>
    <t> - payments to be made for financial assets and short-term investments (269 + 509)</t>
  </si>
  <si>
    <t> - prepaid proceeds related to assets received by customer transfer (cf. 478)</t>
  </si>
  <si>
    <t> Interest Rates (5186)</t>
  </si>
  <si>
    <t> Interest Rates to non-residents</t>
  </si>
  <si>
    <t> Interest Rates to non-residents (din ct. 4518 + din ct. 4538)</t>
  </si>
  <si>
    <t> Value of loans received from economic operators *****</t>
  </si>
  <si>
    <t> Subscribed Subscribed Capital (ct 1012), out of which:</t>
  </si>
  <si>
    <t> - listed shares * 3)</t>
  </si>
  <si>
    <t> - unquoted shares * 4)</t>
  </si>
  <si>
    <t> - social parts</t>
  </si>
  <si>
    <t> - subscribed capital paid by non-residents (from 1012)</t>
  </si>
  <si>
    <t> Patents and licenses (from 205)</t>
  </si>
  <si>
    <t>IX. Expenses with collaborators</t>
  </si>
  <si>
    <t>  Expenses with contributors (621)</t>
  </si>
  <si>
    <t>  X. Information on public goods in the state</t>
  </si>
  <si>
    <t>  Value of assets in the public domain of the state under management</t>
  </si>
  <si>
    <t>  Value of goods in the public domain of the state in concession</t>
  </si>
  <si>
    <t>  Value of goods in the public domain of the leased state</t>
  </si>
  <si>
    <t>  Net book value of goods61</t>
  </si>
  <si>
    <t>  XII. Social capital paid out</t>
  </si>
  <si>
    <t>Suma (Col. 1)</t>
  </si>
  <si>
    <t>%71 (Col. 2)</t>
  </si>
  <si>
    <t>Suma (Col. 3)</t>
  </si>
  <si>
    <t>%71 (Col. 4)</t>
  </si>
  <si>
    <t>Share capital paid out (ct. 1012)71 (rd. 163 + 166 + 170 + 171 + 172 + 173), out of which:</t>
  </si>
  <si>
    <t>X</t>
  </si>
  <si>
    <t>held by public institutions (rd. 164 + 165), out of which:</t>
  </si>
  <si>
    <t> - held by public central subordinate institutions;</t>
  </si>
  <si>
    <t> - owned by public local subordinate institutions;</t>
  </si>
  <si>
    <t> - owned by state-owned companies, out of which:</t>
  </si>
  <si>
    <t> - with state capital;</t>
  </si>
  <si>
    <t> - with majority state capital;</t>
  </si>
  <si>
    <t> - with minority state capital;</t>
  </si>
  <si>
    <t> - owned by the Regie Autonomous</t>
  </si>
  <si>
    <t> - held by private equity companies</t>
  </si>
  <si>
    <t> - owned by individuals</t>
  </si>
  <si>
    <t> - owned by other entities</t>
  </si>
  <si>
    <t>2021</t>
  </si>
  <si>
    <t>2022</t>
  </si>
  <si>
    <t xml:space="preserve">XIII Dividends / Due Dividends state budget or local budget to be allocated from the profit of the financial year by national companies, national societies, companies and autonomous regies, of which: </t>
  </si>
  <si>
    <t> - to central public institutions;</t>
  </si>
  <si>
    <t> - to local public institutions;</t>
  </si>
  <si>
    <t> - to other shareholders in which the state / territorial administrative units / institutions hold directly / indirectly shares or participations, irrespective of their weight.</t>
  </si>
  <si>
    <t>XIV. Dividends / payments due to the state or local budget transferred during the reporting period from the profits of national companies, national companies, companies and autonomous regies, out of which:</t>
  </si>
  <si>
    <t> - dividends / payments from the profit of the financial year of the previous year, of which:</t>
  </si>
  <si>
    <t>- dividends / payments from profit for previous years, from which:</t>
  </si>
  <si>
    <t>XV. Dividends distributed to shareholders/associates from retained earnings</t>
  </si>
  <si>
    <t>Dividends distributed to shareholders during the financial yearfrom the profit carried forward</t>
  </si>
  <si>
    <t>XVI. Interim dividend distributions according to Law no. 163/2018</t>
  </si>
  <si>
    <t>interim dividends distributed8!</t>
  </si>
  <si>
    <t>XVII. Dividends distributed to shareholders from the profit carried forward</t>
  </si>
  <si>
    <t>Nr.</t>
  </si>
  <si>
    <t>rd.</t>
  </si>
  <si>
    <t>  Claims taken over by divestiture from legal persons (at face value), of which:</t>
  </si>
  <si>
    <t>  - receivables taken over by divestiture from affiliated legal entities</t>
  </si>
  <si>
    <t>  Receivables taken through divestiture from legal entities (at acquisition cost), out of which:</t>
  </si>
  <si>
    <t xml:space="preserve">  XVIII. Income from agricultural activities </t>
  </si>
  <si>
    <t>  Incomes obtained from agricultural activities</t>
  </si>
  <si>
    <t xml:space="preserve">XIX. Expenses regarding calamities and other similar events (ct. 6587), out of which: </t>
  </si>
  <si>
    <t xml:space="preserve">    - floods</t>
  </si>
  <si>
    <t xml:space="preserve">    - drought</t>
  </si>
  <si>
    <t xml:space="preserve">    - landslides</t>
  </si>
  <si>
    <t>ENG</t>
  </si>
  <si>
    <t>ROM</t>
  </si>
  <si>
    <t>Code OB</t>
  </si>
  <si>
    <t>Code inc</t>
  </si>
  <si>
    <t>Code decr1</t>
  </si>
  <si>
    <t>Code decr2</t>
  </si>
  <si>
    <t>Code CB</t>
  </si>
  <si>
    <t>Type of non-current assets</t>
  </si>
  <si>
    <t>Elemente de imobilizari</t>
  </si>
  <si>
    <t>Opening balance</t>
  </si>
  <si>
    <t>Increases</t>
  </si>
  <si>
    <t xml:space="preserve"> </t>
  </si>
  <si>
    <t xml:space="preserve"> A</t>
  </si>
  <si>
    <t xml:space="preserve"> A </t>
  </si>
  <si>
    <t xml:space="preserve"> B </t>
  </si>
  <si>
    <t>  I. Intangible assets</t>
  </si>
  <si>
    <t xml:space="preserve"> I. Imobilizări  necorporale </t>
  </si>
  <si>
    <t>  Development costs</t>
  </si>
  <si>
    <t>  Intangible assets for the exploration and evaluation of mineral resources</t>
  </si>
  <si>
    <t>  Advance payments for intangible assets</t>
  </si>
  <si>
    <t>  II. Tangible assets</t>
  </si>
  <si>
    <t xml:space="preserve"> II. Imobilizări  corporale </t>
  </si>
  <si>
    <t>  Land and landscaping</t>
  </si>
  <si>
    <t>  Constructions</t>
  </si>
  <si>
    <t>  Technical installations and machinery</t>
  </si>
  <si>
    <t>  Other plant, machinery and furniture</t>
  </si>
  <si>
    <t>  Real estate investments</t>
  </si>
  <si>
    <t>  Tangible assets for the exploration and evaluation of mineral resources</t>
  </si>
  <si>
    <t>  Tangible fixed assets under construction</t>
  </si>
  <si>
    <t>  Real estate investments in progress</t>
  </si>
  <si>
    <t>  Advance payments for tangible assets</t>
  </si>
  <si>
    <t>  III. Financial assets</t>
  </si>
  <si>
    <t xml:space="preserve"> IV. Imobilizări  financiare </t>
  </si>
  <si>
    <t>Depreciation during the year</t>
  </si>
  <si>
    <t>Depreciation related to fixed assets removed from the record</t>
  </si>
  <si>
    <t xml:space="preserve"> II. Imobilizări   corporale </t>
  </si>
  <si>
    <t>  Landscaping</t>
  </si>
  <si>
    <t>Adjustments during the year</t>
  </si>
  <si>
    <t>Closing Balance( col. 13 = 10+11-12)</t>
  </si>
  <si>
    <t xml:space="preserve">  I. Intangible assets</t>
  </si>
  <si>
    <t xml:space="preserve"> I. Imobilizări necorporale </t>
  </si>
  <si>
    <t>F40_3011</t>
  </si>
  <si>
    <t>F40_3012</t>
  </si>
  <si>
    <t>F40_3013</t>
  </si>
  <si>
    <t>F40_3014</t>
  </si>
  <si>
    <t xml:space="preserve"> II. Imobilizări corporale </t>
  </si>
  <si>
    <t>F40_3021</t>
  </si>
  <si>
    <t>F40_3022</t>
  </si>
  <si>
    <t>F40_3023</t>
  </si>
  <si>
    <t>F40_3024</t>
  </si>
  <si>
    <t xml:space="preserve"> IV. Imobilizări financiare </t>
  </si>
  <si>
    <t>NBV</t>
  </si>
  <si>
    <t>The element's name</t>
  </si>
  <si>
    <t>Balance at</t>
  </si>
  <si>
    <t>Discounts</t>
  </si>
  <si>
    <t>Total,
from which:</t>
  </si>
  <si>
    <t xml:space="preserve">
By transfer</t>
  </si>
  <si>
    <t>BS80</t>
  </si>
  <si>
    <t>Paid subscribed capital (P)</t>
  </si>
  <si>
    <t>Paid subscribed capital</t>
  </si>
  <si>
    <t>BS81</t>
  </si>
  <si>
    <t>Unpaid subscribed capital (P)</t>
  </si>
  <si>
    <t>Unpaid subscribed capital</t>
  </si>
  <si>
    <t>BS82</t>
  </si>
  <si>
    <t>"Patrimoniul regiei” (P)</t>
  </si>
  <si>
    <t>"Patrimoniul regiei”</t>
  </si>
  <si>
    <t>BS83</t>
  </si>
  <si>
    <t>Patrimony of the national research and development institutes (P)</t>
  </si>
  <si>
    <t>Patrimony of the national research and development institutes</t>
  </si>
  <si>
    <t>BS84</t>
  </si>
  <si>
    <t>Other equity instruments (A/P)</t>
  </si>
  <si>
    <t>Other equity instruments</t>
  </si>
  <si>
    <t>BS86</t>
  </si>
  <si>
    <t>Share premium (P)</t>
  </si>
  <si>
    <t>Share premium</t>
  </si>
  <si>
    <t>BS87</t>
  </si>
  <si>
    <t>Revaluation reserves (P)</t>
  </si>
  <si>
    <t>Revaluation reserves</t>
  </si>
  <si>
    <t>BS88</t>
  </si>
  <si>
    <t>Legal reserves (P)</t>
  </si>
  <si>
    <t>Legal reserves</t>
  </si>
  <si>
    <t>BS89</t>
  </si>
  <si>
    <t>Statutory or contractual reserves (P)</t>
  </si>
  <si>
    <t>Statutory or contractual reserves</t>
  </si>
  <si>
    <t>BS90</t>
  </si>
  <si>
    <t>Other reserves (P)</t>
  </si>
  <si>
    <t>Other reserves</t>
  </si>
  <si>
    <t>BS92</t>
  </si>
  <si>
    <t>Own shares (A)</t>
  </si>
  <si>
    <t>Own shares</t>
  </si>
  <si>
    <t>BS93</t>
  </si>
  <si>
    <t>Gains related to equity instruments  (P)</t>
  </si>
  <si>
    <t xml:space="preserve">Gains related to equity instruments </t>
  </si>
  <si>
    <t>BS94</t>
  </si>
  <si>
    <t>Losses related to equity instruments</t>
  </si>
  <si>
    <t>BS95</t>
  </si>
  <si>
    <t>Profit / Loss carried forward (A/P)</t>
  </si>
  <si>
    <t>Profit / Loss carried forward</t>
  </si>
  <si>
    <t>BS96</t>
  </si>
  <si>
    <t>Rezultatul reportat provenit din adoptarea pentru prima dată a IAS, mai puţin IAS 29 (A/P)</t>
  </si>
  <si>
    <t>The carried forward result from the adoption for the first time of IAS, less IAS 29</t>
  </si>
  <si>
    <t>Retained earnings resulting from changes in accounting policies (A/P)</t>
  </si>
  <si>
    <t>Retained earnings resulting from changes in accounting policies</t>
  </si>
  <si>
    <t>Retained earnings resulting from the correction of accounting errors (A/P)</t>
  </si>
  <si>
    <t>Retained earnings resulting from the correction of accounting errors</t>
  </si>
  <si>
    <t>The carried forward result representing the realized surplus (P)</t>
  </si>
  <si>
    <t>The carried forward result representing the realized surplus</t>
  </si>
  <si>
    <t>The carried over result from the transition to the application of accounting regulations in accordance with European directives (A/P)</t>
  </si>
  <si>
    <t>The carried over result from the transition to the application of accounting regulations in accordance with European directives</t>
  </si>
  <si>
    <t>BS97</t>
  </si>
  <si>
    <t>Profit / Loss for the year (A/P)</t>
  </si>
  <si>
    <t>Profit / Loss for the year</t>
  </si>
  <si>
    <t>BS98</t>
  </si>
  <si>
    <t>BS99</t>
  </si>
  <si>
    <t>Profit appropriation (A)</t>
  </si>
  <si>
    <t>Profit appropriation</t>
  </si>
  <si>
    <t>BS100</t>
  </si>
  <si>
    <t>∑</t>
  </si>
  <si>
    <t>Total Equity</t>
  </si>
  <si>
    <t>Year</t>
  </si>
  <si>
    <t>Variation</t>
  </si>
  <si>
    <t>Name of item</t>
  </si>
  <si>
    <t xml:space="preserve">Financial year </t>
  </si>
  <si>
    <t>Manual Input</t>
  </si>
  <si>
    <t>Cash flows from operating activities</t>
  </si>
  <si>
    <t>Gross Profit</t>
  </si>
  <si>
    <t>Adjustments for:</t>
  </si>
  <si>
    <t>Depreciation and value adjustments of intangible and tangible assets</t>
  </si>
  <si>
    <t xml:space="preserve">Value adjustments of financial assets </t>
  </si>
  <si>
    <t>Allowance for current assets</t>
  </si>
  <si>
    <t>Provisions adjustments, net</t>
  </si>
  <si>
    <t>Interest income</t>
  </si>
  <si>
    <t>Interest expenses</t>
  </si>
  <si>
    <t>Profit / (Loss) on sale or retirement of tangible and intangible assets</t>
  </si>
  <si>
    <t>Operating profit before changes in working capital</t>
  </si>
  <si>
    <t xml:space="preserve">Decrease / (Increase) in trade and other receivables </t>
  </si>
  <si>
    <t>(Increase) / Decrease in inventories</t>
  </si>
  <si>
    <t xml:space="preserve">(Decrease) / Increase in trade and other payables </t>
  </si>
  <si>
    <t>Interest paid</t>
  </si>
  <si>
    <t>Income tax paid</t>
  </si>
  <si>
    <t>Cash generated from operating activities</t>
  </si>
  <si>
    <t>Cash flows from investing activities:</t>
  </si>
  <si>
    <t>Payments for purchase of property and equipment</t>
  </si>
  <si>
    <t>Payments for purchase of intangible assets</t>
  </si>
  <si>
    <t>Proceeds from sale of tangible and intangible assets</t>
  </si>
  <si>
    <t>Payments for acquisition of shares</t>
  </si>
  <si>
    <t>Dividends received</t>
  </si>
  <si>
    <t>Interest received</t>
  </si>
  <si>
    <t>Net proceeds from ST other investments</t>
  </si>
  <si>
    <t>Cash flows from investing activities</t>
  </si>
  <si>
    <t xml:space="preserve">Cash flows from financing activities </t>
  </si>
  <si>
    <t>Proceeds from borrowings</t>
  </si>
  <si>
    <t>Repayment of borrowings</t>
  </si>
  <si>
    <t>Payment of finance lease debts</t>
  </si>
  <si>
    <t>Dividends paid</t>
  </si>
  <si>
    <t>Cash flows from financing activities</t>
  </si>
  <si>
    <t>Net decrease / increase in cash and cash equivalents</t>
  </si>
  <si>
    <t>Cash and cash equivalents at the beginning of the financial year</t>
  </si>
  <si>
    <t>Cash and cash equivalents at the end of the financial year (*)</t>
  </si>
  <si>
    <t xml:space="preserve">Income tax </t>
  </si>
  <si>
    <t>Tax Expense</t>
  </si>
  <si>
    <t>Income Tax paid (implied)</t>
  </si>
  <si>
    <t>Note 3 - Non-Current Assets</t>
  </si>
  <si>
    <t xml:space="preserve">Elements of non-current assets </t>
  </si>
  <si>
    <t>Gross value</t>
  </si>
  <si>
    <t>Value Adjustments</t>
  </si>
  <si>
    <t>Net book value</t>
  </si>
  <si>
    <t>(depreciation and adjustments for depreciation or impairment losses)</t>
  </si>
  <si>
    <t>Balance at 1 Jan</t>
  </si>
  <si>
    <t>Additions</t>
  </si>
  <si>
    <t>Revaluation</t>
  </si>
  <si>
    <t>Disposals</t>
  </si>
  <si>
    <t>Transfers</t>
  </si>
  <si>
    <t>Balance at 31 Dec</t>
  </si>
  <si>
    <t>Depreciations</t>
  </si>
  <si>
    <t>Reductions</t>
  </si>
  <si>
    <t>5 = 1 + 2 +3-4-5</t>
  </si>
  <si>
    <t>11 =6 + 7 -8 - 9 - 10</t>
  </si>
  <si>
    <t>12=1-6</t>
  </si>
  <si>
    <t>13=5-11</t>
  </si>
  <si>
    <t xml:space="preserve">a) Intangible assets </t>
  </si>
  <si>
    <t xml:space="preserve">Set-up and development costs </t>
  </si>
  <si>
    <t>Concessions, patents, trade marks, rights and similar assets and other intangible assets</t>
  </si>
  <si>
    <t>Goodwill</t>
  </si>
  <si>
    <t>Intangible assets for exploration and valuation of mineral resources</t>
  </si>
  <si>
    <t>Other intangible assets</t>
  </si>
  <si>
    <t>Advances Intangible Assets</t>
  </si>
  <si>
    <t xml:space="preserve">Total Intangible assets </t>
  </si>
  <si>
    <t>b) Property, plant and equipment</t>
  </si>
  <si>
    <t>Land and land improvements</t>
  </si>
  <si>
    <t>Buildings</t>
  </si>
  <si>
    <t xml:space="preserve">Technical equipment and machinery </t>
  </si>
  <si>
    <t>Other fixtures, tools and furniture</t>
  </si>
  <si>
    <t>Investment property – land</t>
  </si>
  <si>
    <t>Investment property – constructions</t>
  </si>
  <si>
    <t>Tangible assets in progress</t>
  </si>
  <si>
    <t>Investment property in progress</t>
  </si>
  <si>
    <t>Tangible assets for exploration and valuation of mineral resources</t>
  </si>
  <si>
    <t>Bearer biological assets – plantations</t>
  </si>
  <si>
    <t>Bearer biological assets - animals / birds</t>
  </si>
  <si>
    <t>Advances Tangible Assets</t>
  </si>
  <si>
    <t>Total Property, plant and equipment</t>
  </si>
  <si>
    <t>c) Financial assets</t>
  </si>
  <si>
    <t>Shares in subsidiaries</t>
  </si>
  <si>
    <t>Loans granted to group entities</t>
  </si>
  <si>
    <t>Investments in associates and jointly controlled entities</t>
  </si>
  <si>
    <t>Loans granted to associates and jointly controlled entities</t>
  </si>
  <si>
    <t xml:space="preserve">Other investments </t>
  </si>
  <si>
    <t>Other loans</t>
  </si>
  <si>
    <t>Total financial assets</t>
  </si>
  <si>
    <t>Adjustments value of Non Current Assets</t>
  </si>
  <si>
    <t>Elements</t>
  </si>
  <si>
    <t>Balance at 31 Dec
 ( col. 13 = 10+11-12)</t>
  </si>
  <si>
    <t>NBV OB</t>
  </si>
  <si>
    <t>NBV CB</t>
  </si>
  <si>
    <t>F10 OB</t>
  </si>
  <si>
    <t>F10 CB</t>
  </si>
  <si>
    <t>Total Adjustments</t>
  </si>
  <si>
    <t>NOTE 4: INVENTORIES</t>
  </si>
  <si>
    <t xml:space="preserve">Cost </t>
  </si>
  <si>
    <t>Value adjustments</t>
  </si>
  <si>
    <t xml:space="preserve">Total </t>
  </si>
  <si>
    <t xml:space="preserve">Value adjustements </t>
  </si>
  <si>
    <t>Raw materials and consumables</t>
  </si>
  <si>
    <t>Raw materials and consumables-ADJE</t>
  </si>
  <si>
    <t>Work in progress</t>
  </si>
  <si>
    <t>Work in progress - ADJE</t>
  </si>
  <si>
    <t>Semi-finished goods</t>
  </si>
  <si>
    <t>Semi-finished goods - ADJE</t>
  </si>
  <si>
    <t>Finished goods and goods for resale</t>
  </si>
  <si>
    <t>Finished goods and goods for resale - ADJE</t>
  </si>
  <si>
    <t>Packaging</t>
  </si>
  <si>
    <t>Packaging - ADJE</t>
  </si>
  <si>
    <t>Agricultural products</t>
  </si>
  <si>
    <t>Agricultural products - ADJE</t>
  </si>
  <si>
    <t>Biological assets -  inventories</t>
  </si>
  <si>
    <t>Biological assets -  inventories - ADJE</t>
  </si>
  <si>
    <t>Inventory in transit</t>
  </si>
  <si>
    <t>N/A</t>
  </si>
  <si>
    <t>Inventories held by third parties</t>
  </si>
  <si>
    <t>Inventories held by third parties - ADJE</t>
  </si>
  <si>
    <t>Small inventory Items</t>
  </si>
  <si>
    <t>Small inventory Items - ADJE</t>
  </si>
  <si>
    <t>Residues</t>
  </si>
  <si>
    <t>Residues - ADJE</t>
  </si>
  <si>
    <t>Advances</t>
  </si>
  <si>
    <t>Advances - ADJE</t>
  </si>
  <si>
    <t>As per F10</t>
  </si>
  <si>
    <t>NOTE 5: RECEIVABLES</t>
  </si>
  <si>
    <t xml:space="preserve">Receivables </t>
  </si>
  <si>
    <t>Below 1 year</t>
  </si>
  <si>
    <t xml:space="preserve">Above 1 year </t>
  </si>
  <si>
    <t>Trade receivables - third parties</t>
  </si>
  <si>
    <t>Trade receivables - other related parties</t>
  </si>
  <si>
    <t>Advances TR</t>
  </si>
  <si>
    <t>Total trade receivables</t>
  </si>
  <si>
    <t>Allowance for trade receivables</t>
  </si>
  <si>
    <t>F10</t>
  </si>
  <si>
    <t>5=4-3</t>
  </si>
  <si>
    <t>Trade receivables, net</t>
  </si>
  <si>
    <t>Amounts to be cashed from affiliated entities</t>
  </si>
  <si>
    <t>Amounts to be cashed from associated entities</t>
  </si>
  <si>
    <t>Amounts to be cashed from jointly controlled entities</t>
  </si>
  <si>
    <t>Total amounts to be cashed from affiliates, associates and jointly controlled entities</t>
  </si>
  <si>
    <t>Allowance for receivables from affiliates, associates and jointly controlled entities</t>
  </si>
  <si>
    <t>11=9-10</t>
  </si>
  <si>
    <t>Amounts to be cashed from affiliates, associates and jointly controlled entities, net</t>
  </si>
  <si>
    <t>Other receivables</t>
  </si>
  <si>
    <t>Allowances for other receivables</t>
  </si>
  <si>
    <t>14=12-13</t>
  </si>
  <si>
    <t>Other receivables, net</t>
  </si>
  <si>
    <t xml:space="preserve">Subscribed and  not paid in share capital </t>
  </si>
  <si>
    <t>16= 5+11+14+15</t>
  </si>
  <si>
    <t>Total trade and other receivables</t>
  </si>
  <si>
    <t>Term liquidity</t>
  </si>
  <si>
    <t xml:space="preserve">Below 1 year </t>
  </si>
  <si>
    <t xml:space="preserve">1 - 5 years </t>
  </si>
  <si>
    <t>Above 5 years</t>
  </si>
  <si>
    <t>Other receivables from other related parties</t>
  </si>
  <si>
    <t>Receivables from joint operations</t>
  </si>
  <si>
    <t>Other receivables from the state’s budget</t>
  </si>
  <si>
    <t>Suspense account</t>
  </si>
  <si>
    <t>Total other receivables</t>
  </si>
  <si>
    <t>Allowance for other receivables</t>
  </si>
  <si>
    <t>NOTE 7: CASH AND BANK ACCOUNTS</t>
  </si>
  <si>
    <t>Bank accounts in RON</t>
  </si>
  <si>
    <t>Bank accounts in foreign currency</t>
  </si>
  <si>
    <t>Petty Cash</t>
  </si>
  <si>
    <t>Bank deposits with a term of maximum 3 months</t>
  </si>
  <si>
    <t xml:space="preserve">Cheques </t>
  </si>
  <si>
    <t>Amounts under settlement</t>
  </si>
  <si>
    <t>Other cash equivalents</t>
  </si>
  <si>
    <t>As per F 10</t>
  </si>
  <si>
    <t>NOTE 9: LIABILITIES</t>
  </si>
  <si>
    <t>Liabilities</t>
  </si>
  <si>
    <t>Maturity</t>
  </si>
  <si>
    <t xml:space="preserve">Above 5 years </t>
  </si>
  <si>
    <t>Debenture loans, out of which</t>
  </si>
  <si>
    <t>Convertible debenture loans</t>
  </si>
  <si>
    <t>Bank loans</t>
  </si>
  <si>
    <t>Advance payments received from customers</t>
  </si>
  <si>
    <t>Trade payables - other related parties</t>
  </si>
  <si>
    <t>Trade payables - third-party suppliers</t>
  </si>
  <si>
    <t>6=3+4+5</t>
  </si>
  <si>
    <t>Total trade payables</t>
  </si>
  <si>
    <t>Trade notes payable</t>
  </si>
  <si>
    <t>Amounts due to group entities</t>
  </si>
  <si>
    <t>Amounts due to associates</t>
  </si>
  <si>
    <t>Amounts due to jointly controlled entities</t>
  </si>
  <si>
    <t>Other liabilities</t>
  </si>
  <si>
    <t>Salaries payable and similar liabilities</t>
  </si>
  <si>
    <t>Other liabilities to shareholders / associates</t>
  </si>
  <si>
    <t>Other liabilities to other related parties</t>
  </si>
  <si>
    <t>Other taxes to state budget</t>
  </si>
  <si>
    <t>Other debts</t>
  </si>
  <si>
    <t>Note 10: Provisions for risks and expenses</t>
  </si>
  <si>
    <t xml:space="preserve">Provision name </t>
  </si>
  <si>
    <t>Initial Balance</t>
  </si>
  <si>
    <t>Final Balance</t>
  </si>
  <si>
    <t>in account</t>
  </si>
  <si>
    <t xml:space="preserve">from account </t>
  </si>
  <si>
    <t xml:space="preserve">amount </t>
  </si>
  <si>
    <t>destination</t>
  </si>
  <si>
    <t>amount</t>
  </si>
  <si>
    <t xml:space="preserve">destination </t>
  </si>
  <si>
    <t>4=1+2-3</t>
  </si>
  <si>
    <t>Litigation provisions</t>
  </si>
  <si>
    <t>Provisions for guarantees granted to customers</t>
  </si>
  <si>
    <t>Provisions for tangible assets dismantling  and other similar actions related</t>
  </si>
  <si>
    <t>Provisions for restructuring</t>
  </si>
  <si>
    <t>Provisions for pensions and similar obligations</t>
  </si>
  <si>
    <t>Provisions for taxes</t>
  </si>
  <si>
    <t xml:space="preserve">Provisions for termination of employment contracts </t>
  </si>
  <si>
    <t>Other provisions</t>
  </si>
  <si>
    <t xml:space="preserve">NOTE 15: PERSONNEL EXPENSES </t>
  </si>
  <si>
    <t>Management personnel</t>
  </si>
  <si>
    <t>Administrative personnel</t>
  </si>
  <si>
    <t>Production personnel</t>
  </si>
  <si>
    <t>Salary expenses</t>
  </si>
  <si>
    <t>Expenses with colloaborators - individuals</t>
  </si>
  <si>
    <t>Indemnity expenses</t>
  </si>
  <si>
    <t>Expenses with benefits in kind granted to employees</t>
  </si>
  <si>
    <t>Meal tickets expenses</t>
  </si>
  <si>
    <t>Expenses with compensation in  form of equity instruments</t>
  </si>
  <si>
    <t>Expenses with bonuses representing employees' participation to profit</t>
  </si>
  <si>
    <t>Social security expenses</t>
  </si>
  <si>
    <t>NOTE 16 OTHER OPERATING EXPENSES</t>
  </si>
  <si>
    <t>Personnel and goods transportation expenses</t>
  </si>
  <si>
    <t xml:space="preserve">Royalties, rent and administrative locations expenses </t>
  </si>
  <si>
    <t>Bank services expenses</t>
  </si>
  <si>
    <t>Insurance premium expenses</t>
  </si>
  <si>
    <t>Commissions and fees expenses</t>
  </si>
  <si>
    <t>Expenses with collaborators</t>
  </si>
  <si>
    <t>Research expenses</t>
  </si>
  <si>
    <t>Maintenance and repairs expenses</t>
  </si>
  <si>
    <t>Postal and telecommunication charges</t>
  </si>
  <si>
    <t>Travel expenses</t>
  </si>
  <si>
    <t>Protocol and advertising expenses</t>
  </si>
  <si>
    <t>Other third party services expenses</t>
  </si>
  <si>
    <t>13 (row 1-12)</t>
  </si>
  <si>
    <t>External supply expenses - total</t>
  </si>
  <si>
    <t>Taxes, duties and similar expenses</t>
  </si>
  <si>
    <t>Environment protection expenses</t>
  </si>
  <si>
    <t>Revaluation of tangible assets expenses</t>
  </si>
  <si>
    <t>Natural disaster and similar events expenses</t>
  </si>
  <si>
    <t>Other expenses</t>
  </si>
  <si>
    <t>19 (row 13-18)</t>
  </si>
  <si>
    <t>Acc.</t>
  </si>
  <si>
    <t>Synt acc</t>
  </si>
  <si>
    <t xml:space="preserve"> Mapping OMF 1802</t>
  </si>
  <si>
    <t>Mapping Notes</t>
  </si>
  <si>
    <t>Mapping Notes 2</t>
  </si>
  <si>
    <t>1011</t>
  </si>
  <si>
    <t xml:space="preserve"> Capital subscris nevărsat (P)</t>
  </si>
  <si>
    <t>101</t>
  </si>
  <si>
    <t>1012</t>
  </si>
  <si>
    <t xml:space="preserve"> Capital subscris vărsat (P)</t>
  </si>
  <si>
    <t>1015</t>
  </si>
  <si>
    <t xml:space="preserve"> Patrimoniul regiei (P)</t>
  </si>
  <si>
    <t>1016</t>
  </si>
  <si>
    <t xml:space="preserve"> Patrimoniul public (P)</t>
  </si>
  <si>
    <t>BS102</t>
  </si>
  <si>
    <t>1017</t>
  </si>
  <si>
    <t xml:space="preserve"> Patrimoniul privat (P)</t>
  </si>
  <si>
    <t>1018</t>
  </si>
  <si>
    <t xml:space="preserve"> Patrimoniul institutelor nationale de cercetare-dezvoltare (P)</t>
  </si>
  <si>
    <t>103</t>
  </si>
  <si>
    <t>Alte elemente de capitaluri proprii</t>
  </si>
  <si>
    <t>1031</t>
  </si>
  <si>
    <t>Beneficii acordate angajatilor sub forma instrumentelor de capitaluri proprii (P)</t>
  </si>
  <si>
    <t>1041</t>
  </si>
  <si>
    <t xml:space="preserve"> Prime de emisiune (P)</t>
  </si>
  <si>
    <t>104</t>
  </si>
  <si>
    <t>1042</t>
  </si>
  <si>
    <t xml:space="preserve"> Prime de fuziune/divizare (P)</t>
  </si>
  <si>
    <t>1043</t>
  </si>
  <si>
    <t xml:space="preserve"> Prime de aport (P)</t>
  </si>
  <si>
    <t>1044</t>
  </si>
  <si>
    <t xml:space="preserve"> Prime de conversie a obligaţiunilor în acţiuni (P)</t>
  </si>
  <si>
    <t>105</t>
  </si>
  <si>
    <t xml:space="preserve"> Rezerve din reevaluare (P)</t>
  </si>
  <si>
    <t>1061</t>
  </si>
  <si>
    <t xml:space="preserve"> Rezerve legale (P)</t>
  </si>
  <si>
    <t>106</t>
  </si>
  <si>
    <t>1063</t>
  </si>
  <si>
    <t xml:space="preserve"> Rezerve statutare sau contractuale (P)</t>
  </si>
  <si>
    <t>1065</t>
  </si>
  <si>
    <t xml:space="preserve"> Rezerve reprezentând surplusul realizat din rezerve din reevaluare (P)</t>
  </si>
  <si>
    <t>BS96/97</t>
  </si>
  <si>
    <t>1068</t>
  </si>
  <si>
    <t xml:space="preserve"> Alte rezerve (P)</t>
  </si>
  <si>
    <t>1091</t>
  </si>
  <si>
    <t xml:space="preserve"> Acţiuni proprii deţinute pe termen scurt (A)</t>
  </si>
  <si>
    <t>109</t>
  </si>
  <si>
    <t>1092</t>
  </si>
  <si>
    <t xml:space="preserve"> Acţiuni proprii deţinute pe termen lung (A)</t>
  </si>
  <si>
    <t>1095</t>
  </si>
  <si>
    <t xml:space="preserve"> Actiuni proprii reprezentand titluri detinute de societatea absorbita la societatea absorbanta (A)</t>
  </si>
  <si>
    <t>1171</t>
  </si>
  <si>
    <t xml:space="preserve"> Rezultatul reportat reprezentând profitul nerepartizat sau pierderea neacoperită (A/P)</t>
  </si>
  <si>
    <t>117</t>
  </si>
  <si>
    <t>1172</t>
  </si>
  <si>
    <t xml:space="preserve"> Rezultatul reportat provenit din adoptarea pentru prima dată a IAS, mai puţin IAS 29*9) (A/P)</t>
  </si>
  <si>
    <t>1174</t>
  </si>
  <si>
    <t xml:space="preserve"> Rezultatul reportat provenit din corectarea erorilor contabile (A/P)</t>
  </si>
  <si>
    <t>1175</t>
  </si>
  <si>
    <t>1176</t>
  </si>
  <si>
    <t xml:space="preserve"> Rezultatul reportat provenit din trecerea la aplicarea Reglementărilor contabile conforme cu Directiva a IV-a a Comunităţilor Economice Europene (A/P)</t>
  </si>
  <si>
    <t>1173</t>
  </si>
  <si>
    <t>Rezultatul reportat provenit din modificarile politicilor contabile (A/P)</t>
  </si>
  <si>
    <t>121</t>
  </si>
  <si>
    <t xml:space="preserve"> Profit sau pierdere (A/P)</t>
  </si>
  <si>
    <t>BS98/99</t>
  </si>
  <si>
    <t>129</t>
  </si>
  <si>
    <t xml:space="preserve"> Repartizarea profitului (A)</t>
  </si>
  <si>
    <t>141</t>
  </si>
  <si>
    <t xml:space="preserve"> Câştiguri legate de vânzarea sau anularea instrumentelor de capitaluri proprii (P)</t>
  </si>
  <si>
    <t>1411</t>
  </si>
  <si>
    <t xml:space="preserve"> Câştiguri legate de vânzarea  instrumentelor de capitaluri proprii (P)</t>
  </si>
  <si>
    <t>1412</t>
  </si>
  <si>
    <t xml:space="preserve"> Câştiguri legate de anularea  instrumentelor de capitaluri proprii (P)</t>
  </si>
  <si>
    <t>149</t>
  </si>
  <si>
    <t xml:space="preserve"> Pierderi legate de emiterea, răscumpărarea, vânzarea, cedarea cu titlu gratuit sau anularea instrumentelor de capitaluri proprii (A)</t>
  </si>
  <si>
    <t>1491</t>
  </si>
  <si>
    <t xml:space="preserve"> Pierderi rezultate din reorganizari si care sunt determinate de anularea titlurilor detinute (A)</t>
  </si>
  <si>
    <t>1495</t>
  </si>
  <si>
    <t xml:space="preserve"> Alte pierderi legate de instrumentele de capitaluri proprii (A)</t>
  </si>
  <si>
    <t>1498</t>
  </si>
  <si>
    <t>Alte pierderi legate de instrumentele de capitaluri proprii (A)</t>
  </si>
  <si>
    <t>1515</t>
  </si>
  <si>
    <t xml:space="preserve"> Provizioane pentru pensii şi obligaţii similare (P)</t>
  </si>
  <si>
    <t>151</t>
  </si>
  <si>
    <t>BS66</t>
  </si>
  <si>
    <t>1516</t>
  </si>
  <si>
    <t xml:space="preserve"> Provizioane pentru impozite (P)</t>
  </si>
  <si>
    <t>BS67</t>
  </si>
  <si>
    <t>1511</t>
  </si>
  <si>
    <t xml:space="preserve"> Provizioane pentru litigii (P)</t>
  </si>
  <si>
    <t>1512</t>
  </si>
  <si>
    <t xml:space="preserve"> Provizioane pentru garanţii acordate clienţilor (P)</t>
  </si>
  <si>
    <t>1513</t>
  </si>
  <si>
    <t xml:space="preserve"> Provizioane pentru dezafectare imobilizări corporale şi alte acţiuni similare legate de acestea (P)</t>
  </si>
  <si>
    <t>1514</t>
  </si>
  <si>
    <t xml:space="preserve"> Provizioane pentru restructurare (P)</t>
  </si>
  <si>
    <t>1518</t>
  </si>
  <si>
    <t xml:space="preserve"> Alte provizioane (P)</t>
  </si>
  <si>
    <t>1517</t>
  </si>
  <si>
    <t>Provizioane pentru terminarea contractului de munca (P)</t>
  </si>
  <si>
    <t>161</t>
  </si>
  <si>
    <t xml:space="preserve"> Alte împrumuturi din emisiuni de obligaţiuni (P)</t>
  </si>
  <si>
    <t>BS46</t>
  </si>
  <si>
    <t>1614</t>
  </si>
  <si>
    <t xml:space="preserve"> Împrumuturi externe din emisiuni de obligaţiuni garantate de stat (P)</t>
  </si>
  <si>
    <t>1615</t>
  </si>
  <si>
    <t xml:space="preserve"> Împrumuturi externe din emisiuni de obligaţiuni garantate de bănci (P)</t>
  </si>
  <si>
    <t>1617</t>
  </si>
  <si>
    <t xml:space="preserve"> Împrumuturi interne din emisiuni de obligaţiuni garantate de stat (P)</t>
  </si>
  <si>
    <t>1618</t>
  </si>
  <si>
    <t>1621</t>
  </si>
  <si>
    <t xml:space="preserve"> Credite bancare pe termen lung (P)</t>
  </si>
  <si>
    <t>162</t>
  </si>
  <si>
    <t>1622</t>
  </si>
  <si>
    <t xml:space="preserve"> Credite bancare pe termen lung nerambursate la scadenţă (P)</t>
  </si>
  <si>
    <t>1624</t>
  </si>
  <si>
    <t xml:space="preserve"> Credite bancare externe garantate de stat (P)</t>
  </si>
  <si>
    <t>1625</t>
  </si>
  <si>
    <t xml:space="preserve"> Credite bancare externe garantate de bănci (P)</t>
  </si>
  <si>
    <t>1627</t>
  </si>
  <si>
    <t xml:space="preserve"> Credite bancare interne garantate de stat (P)</t>
  </si>
  <si>
    <t>1623</t>
  </si>
  <si>
    <t xml:space="preserve"> Credite externe guvernamentale (P)</t>
  </si>
  <si>
    <t>1626</t>
  </si>
  <si>
    <t xml:space="preserve"> Credite de la trezoreria statului (P)</t>
  </si>
  <si>
    <t>1661</t>
  </si>
  <si>
    <t xml:space="preserve"> Datorii faţă de entităţile afiliate (P)</t>
  </si>
  <si>
    <t>166</t>
  </si>
  <si>
    <t>BS62</t>
  </si>
  <si>
    <t>1663</t>
  </si>
  <si>
    <t xml:space="preserve"> Datorii faţă de entităţile de care compania este legată prin interese de participare (P)</t>
  </si>
  <si>
    <t>BS63</t>
  </si>
  <si>
    <t>167</t>
  </si>
  <si>
    <t xml:space="preserve"> Alte împrumuturi şi datorii asimilate (P)</t>
  </si>
  <si>
    <t>1681</t>
  </si>
  <si>
    <t xml:space="preserve"> Dobânzi aferente împrumuturilor din emisiuni de obligaţiuni (P)</t>
  </si>
  <si>
    <t>168</t>
  </si>
  <si>
    <t>1682</t>
  </si>
  <si>
    <t xml:space="preserve"> Dobânzi aferente creditelor bancare pe termen lung (P)</t>
  </si>
  <si>
    <t>BS47</t>
  </si>
  <si>
    <t>1685</t>
  </si>
  <si>
    <t xml:space="preserve"> Dobânzi aferente datoriilor faţă de entităţile afiliate (P)</t>
  </si>
  <si>
    <t>BS51</t>
  </si>
  <si>
    <t>1686</t>
  </si>
  <si>
    <t xml:space="preserve"> Dobânzi aferente datoriilor faţă de entităţile de care compania este legată prin interese de participare (P)</t>
  </si>
  <si>
    <t>BS52</t>
  </si>
  <si>
    <t>1687</t>
  </si>
  <si>
    <t xml:space="preserve"> Dobânzi aferente altor împrumuturi şi datorii asimilate (P)</t>
  </si>
  <si>
    <t>169</t>
  </si>
  <si>
    <t xml:space="preserve"> Prime privind rambursarea obligaţiunilor si al altor datorii (A)</t>
  </si>
  <si>
    <t>1691</t>
  </si>
  <si>
    <t xml:space="preserve"> Prime privind rambursarea obligaţiunilor (A)</t>
  </si>
  <si>
    <t>1692</t>
  </si>
  <si>
    <t xml:space="preserve"> Prime privind rambursarea altor datorii (A)</t>
  </si>
  <si>
    <t>201</t>
  </si>
  <si>
    <t xml:space="preserve"> Cheltuieli de constituire (A)</t>
  </si>
  <si>
    <t>BS1</t>
  </si>
  <si>
    <t>203</t>
  </si>
  <si>
    <t xml:space="preserve"> Cheltuieli de dezvoltare (A)</t>
  </si>
  <si>
    <t>BS2</t>
  </si>
  <si>
    <t>205</t>
  </si>
  <si>
    <t xml:space="preserve"> Concesiuni, brevete, licenţe, mărci comerciale, drepturi şi active similare (A)</t>
  </si>
  <si>
    <t>BS3</t>
  </si>
  <si>
    <t>206</t>
  </si>
  <si>
    <t>Active necorporale de explorare si evaluare a resurselor minerale (A)</t>
  </si>
  <si>
    <t>BS5</t>
  </si>
  <si>
    <t>2071</t>
  </si>
  <si>
    <t xml:space="preserve"> Fond comercial pozitiv (A)</t>
  </si>
  <si>
    <t>207</t>
  </si>
  <si>
    <t>BS4</t>
  </si>
  <si>
    <t>2075</t>
  </si>
  <si>
    <t xml:space="preserve"> Fond comercial negativ (P)</t>
  </si>
  <si>
    <t>208</t>
  </si>
  <si>
    <t xml:space="preserve"> Alte imobilizări necorporale (A)</t>
  </si>
  <si>
    <t>211</t>
  </si>
  <si>
    <t xml:space="preserve"> Terenuri</t>
  </si>
  <si>
    <t>BS8</t>
  </si>
  <si>
    <t>2111</t>
  </si>
  <si>
    <t xml:space="preserve"> Terenuri (A)</t>
  </si>
  <si>
    <t>2112</t>
  </si>
  <si>
    <t xml:space="preserve"> Amenajări de terenuri (A)</t>
  </si>
  <si>
    <t>212</t>
  </si>
  <si>
    <t xml:space="preserve"> Construcţii (A)</t>
  </si>
  <si>
    <t>213</t>
  </si>
  <si>
    <t>Instalaţii tehnice şi mijloace de transport</t>
  </si>
  <si>
    <t>BS9</t>
  </si>
  <si>
    <t>2131</t>
  </si>
  <si>
    <t xml:space="preserve"> Echipamente tehnologice (maşini, utilaje şi instalaţii de lucru) (A)</t>
  </si>
  <si>
    <t>2132</t>
  </si>
  <si>
    <t xml:space="preserve"> Aparate şi instalaţii de măsurare, control şi reglare (A)</t>
  </si>
  <si>
    <t>2133</t>
  </si>
  <si>
    <t xml:space="preserve"> Mijloace de transport (A)</t>
  </si>
  <si>
    <t>2134</t>
  </si>
  <si>
    <t xml:space="preserve"> Animale şi plantaţii (A)</t>
  </si>
  <si>
    <t>214</t>
  </si>
  <si>
    <t xml:space="preserve"> Mobilier, aparatură birotică, echipamente de protecţie a valorilor umane şi materiale şi alte active corporale (A)</t>
  </si>
  <si>
    <t>BS10</t>
  </si>
  <si>
    <t>215</t>
  </si>
  <si>
    <t>Investitii imobiliare</t>
  </si>
  <si>
    <t>BS11</t>
  </si>
  <si>
    <t>216</t>
  </si>
  <si>
    <t>Active corporale de explorare si evaluare a resurselor minerale (A)</t>
  </si>
  <si>
    <t>BS14</t>
  </si>
  <si>
    <t>217</t>
  </si>
  <si>
    <t>Active biologice productive (A)</t>
  </si>
  <si>
    <t>BS15</t>
  </si>
  <si>
    <t>223</t>
  </si>
  <si>
    <t xml:space="preserve"> Instalaţii tehnice, mijloace de transport, animale şi plantaţii în curs de aprovizionare (A)</t>
  </si>
  <si>
    <t>224</t>
  </si>
  <si>
    <t xml:space="preserve"> Mobilier, aparatură birotică, echipamente de protecţie a valorilor umane şi materiale şi alte active corporale în curs de aprovizionare (A)</t>
  </si>
  <si>
    <t>227</t>
  </si>
  <si>
    <t>Active biologice productive în curs de aprovizionare (A)</t>
  </si>
  <si>
    <t>231</t>
  </si>
  <si>
    <t xml:space="preserve"> Imobilizări corporale în curs de execuţie (A)</t>
  </si>
  <si>
    <t>BS12</t>
  </si>
  <si>
    <t>232</t>
  </si>
  <si>
    <t xml:space="preserve"> Avansuri acordate pentru imobilizări corporale (A)</t>
  </si>
  <si>
    <t>BS16</t>
  </si>
  <si>
    <t>233</t>
  </si>
  <si>
    <t xml:space="preserve"> Imobilizări necorporale în curs de execuţie (A)</t>
  </si>
  <si>
    <t>BS6</t>
  </si>
  <si>
    <t>234</t>
  </si>
  <si>
    <t xml:space="preserve"> Avansuri acordate pentru imobilizări necorporale (A)</t>
  </si>
  <si>
    <t>235</t>
  </si>
  <si>
    <t>Investitii imobiliare în curs de executie (A)</t>
  </si>
  <si>
    <t>BS13</t>
  </si>
  <si>
    <t>261</t>
  </si>
  <si>
    <t xml:space="preserve"> Acţiuni deţinute la entităţile afiliate (A)</t>
  </si>
  <si>
    <t>BS18</t>
  </si>
  <si>
    <t>262</t>
  </si>
  <si>
    <t>Actiuni detinute la entitati asociate (A)</t>
  </si>
  <si>
    <t>BS20</t>
  </si>
  <si>
    <t>263</t>
  </si>
  <si>
    <t>Actiuni detinute la entitati controlate în comun (A)</t>
  </si>
  <si>
    <t>264</t>
  </si>
  <si>
    <t xml:space="preserve"> Titluri puse în echivalenţă (A)</t>
  </si>
  <si>
    <t>265</t>
  </si>
  <si>
    <t xml:space="preserve"> Alte titluri imobilizate (A)</t>
  </si>
  <si>
    <t>BS22</t>
  </si>
  <si>
    <t>2671</t>
  </si>
  <si>
    <t xml:space="preserve"> Sume datorate de entităţile afiliate (A)</t>
  </si>
  <si>
    <t>267</t>
  </si>
  <si>
    <t>BS19</t>
  </si>
  <si>
    <t>2672</t>
  </si>
  <si>
    <t xml:space="preserve"> Dobânda aferentă sumelor datorate de entităţile afiliate (A)</t>
  </si>
  <si>
    <t>2673</t>
  </si>
  <si>
    <t>Creante fata de entitatile asociate si entitatile controlate în comun (A)</t>
  </si>
  <si>
    <t>BS21</t>
  </si>
  <si>
    <t>2674</t>
  </si>
  <si>
    <t>Dobânda aferenta creantelor fata de entitatile asociate si entitatile controlate în comun (A)</t>
  </si>
  <si>
    <t>2675</t>
  </si>
  <si>
    <t xml:space="preserve"> Împrumuturi acordate pe termen lung (A)</t>
  </si>
  <si>
    <t>BS23</t>
  </si>
  <si>
    <t>2676</t>
  </si>
  <si>
    <t xml:space="preserve"> Dobânda aferentă împrumuturilor acordate pe termen lung (A)</t>
  </si>
  <si>
    <t>2677</t>
  </si>
  <si>
    <t xml:space="preserve"> Obligatiuni achizitionate cu ocazia emisiunilor efectuate de terti (A)</t>
  </si>
  <si>
    <t>2678</t>
  </si>
  <si>
    <t xml:space="preserve"> Alte creanţe imobilizate (A)</t>
  </si>
  <si>
    <t>2679</t>
  </si>
  <si>
    <t xml:space="preserve"> Dobânzi aferente altor creanţe imobilizate (A)</t>
  </si>
  <si>
    <t>2691</t>
  </si>
  <si>
    <t xml:space="preserve"> Vărsăminte de efectuat privind acţiunile deţinute la entităţile afiliate (P)</t>
  </si>
  <si>
    <t>269</t>
  </si>
  <si>
    <t>2692</t>
  </si>
  <si>
    <t>Varsaminte de efectuat privind actiunile de?inute la entitati asociate (P)</t>
  </si>
  <si>
    <t>2693</t>
  </si>
  <si>
    <t>Varsaminte de efectuat privind actiunile detinute la entitati controlate în comun (P)</t>
  </si>
  <si>
    <t>2695</t>
  </si>
  <si>
    <t xml:space="preserve"> Vărsăminte de efectuat pentru alte imobilizări financiare (P)</t>
  </si>
  <si>
    <t>2801</t>
  </si>
  <si>
    <t xml:space="preserve"> Amortizarea cheltuielilor de constituire (P)</t>
  </si>
  <si>
    <t>280</t>
  </si>
  <si>
    <t>2803</t>
  </si>
  <si>
    <t xml:space="preserve"> Amortizarea cheltuielilor de dezvoltare (P)</t>
  </si>
  <si>
    <t>2805</t>
  </si>
  <si>
    <t xml:space="preserve"> Amortizarea concesiunilor, brevetelor, licenţelor, mărcilor comerciale, drepturilor şi activelor similare (P)</t>
  </si>
  <si>
    <t>2806</t>
  </si>
  <si>
    <t>Amortizarea activelor necorporale de explorare si evaluare a resurselor minerale (P)</t>
  </si>
  <si>
    <t>2808</t>
  </si>
  <si>
    <t xml:space="preserve"> Amortizarea altor imobilizări necorporale (P)</t>
  </si>
  <si>
    <t>2807</t>
  </si>
  <si>
    <t xml:space="preserve"> Amortizarea fondului comercial*13) (P)</t>
  </si>
  <si>
    <t>2811</t>
  </si>
  <si>
    <t xml:space="preserve"> Amortizarea amenajărilor de terenuri (P)</t>
  </si>
  <si>
    <t>281</t>
  </si>
  <si>
    <t>2812</t>
  </si>
  <si>
    <t xml:space="preserve"> Amortizarea construcţiilor (P)</t>
  </si>
  <si>
    <t>2813</t>
  </si>
  <si>
    <t xml:space="preserve"> Amortizarea instalaţiilor, mijloacelor de transport, animalelor şi plantaţiilor (P)</t>
  </si>
  <si>
    <t>2814</t>
  </si>
  <si>
    <t xml:space="preserve"> Amortizarea altor imobilizări corporale (P)</t>
  </si>
  <si>
    <t>2815</t>
  </si>
  <si>
    <t>Amortizarea investitiilor imobiliare (P)</t>
  </si>
  <si>
    <t>2816</t>
  </si>
  <si>
    <t>Amortizarea activelor corporale de explorare si evaluare a resurselor minerale (P)</t>
  </si>
  <si>
    <t>2817</t>
  </si>
  <si>
    <t>Amortizarea activelor biologice productive (P)</t>
  </si>
  <si>
    <t>2903</t>
  </si>
  <si>
    <t xml:space="preserve"> Ajustări pentru deprecierea cheltuielilor de dezvoltare (P)</t>
  </si>
  <si>
    <t>290</t>
  </si>
  <si>
    <t>Set-up and development costs  - ADJE</t>
  </si>
  <si>
    <t>2905</t>
  </si>
  <si>
    <t xml:space="preserve"> Ajustări pentru deprecierea concesiunilor, brevetelor, licenţelor, mărcilor comerciale, drepturilor şi activelor similare (P)</t>
  </si>
  <si>
    <t>Concessions, patents, trade marks, rights and similar assets and other intangible assets - ADJE</t>
  </si>
  <si>
    <t>2906</t>
  </si>
  <si>
    <t>Ajustari pentru deprecierea activelor necorporale de explorare si evaluare a resurselor minerale (P)</t>
  </si>
  <si>
    <t>Intangible assets for exploration and valuation of mineral resources - ADJE</t>
  </si>
  <si>
    <t>2908</t>
  </si>
  <si>
    <t xml:space="preserve"> Ajustări pentru deprecierea altor imobilizări necorporale (P)</t>
  </si>
  <si>
    <t>Other intangible assets - ADJE</t>
  </si>
  <si>
    <t>2907</t>
  </si>
  <si>
    <t xml:space="preserve"> Ajustări pentru deprecierea fondului comercial*14) (P)</t>
  </si>
  <si>
    <t>Goodwill - ADJE</t>
  </si>
  <si>
    <t>2911</t>
  </si>
  <si>
    <t xml:space="preserve"> Ajustări pentru deprecierea terenurilor şi amenajărilor de terenuri (P)</t>
  </si>
  <si>
    <t>291</t>
  </si>
  <si>
    <t>Land and land improvements - ADJE</t>
  </si>
  <si>
    <t>2912</t>
  </si>
  <si>
    <t xml:space="preserve"> Ajustări pentru deprecierea construcţiilor (P)</t>
  </si>
  <si>
    <t>Buildings - ADJE</t>
  </si>
  <si>
    <t>2913</t>
  </si>
  <si>
    <t xml:space="preserve"> Ajustări pentru deprecierea instalaţiilor, mijloacelor de transport, animalelor şi plantaţiilor (P)</t>
  </si>
  <si>
    <t>Technical equipment and machinery  - ADJE</t>
  </si>
  <si>
    <t>2914</t>
  </si>
  <si>
    <t xml:space="preserve"> Ajustări pentru deprecierea altor imobilizări corporale (P)</t>
  </si>
  <si>
    <t>Other fixtures, tools and furniture - ADJE</t>
  </si>
  <si>
    <t>2915</t>
  </si>
  <si>
    <t>Ajustari pentru deprecierea investitiilor imobiliare (P)</t>
  </si>
  <si>
    <t>Investment property – land - ADJE</t>
  </si>
  <si>
    <t>2916</t>
  </si>
  <si>
    <t>Ajustari pentru deprecierea activelor corporale de explorare si evaluare a resurselor minerale (P)</t>
  </si>
  <si>
    <t>Tangible assets for exploration and valuation of mineral resources - ADJE</t>
  </si>
  <si>
    <t>2917</t>
  </si>
  <si>
    <t>Ajustari pentru deprecierea activelor biologice productive (P)</t>
  </si>
  <si>
    <t>Bearer biological assets – plantations - ADJE</t>
  </si>
  <si>
    <t>2933</t>
  </si>
  <si>
    <t xml:space="preserve"> Ajustări pentru deprecierea imobilizărilor necorporale în curs de execuţie (P)</t>
  </si>
  <si>
    <t>293</t>
  </si>
  <si>
    <t>2931</t>
  </si>
  <si>
    <t xml:space="preserve"> Ajustări pentru deprecierea imobilizărilor corporale în curs de execuţie (P)</t>
  </si>
  <si>
    <t>Tangible assets in progress - ADJE</t>
  </si>
  <si>
    <t>2935</t>
  </si>
  <si>
    <t>Ajustari pentru deprecierea investitiilor imobiliare în curs de executie (P)</t>
  </si>
  <si>
    <t>Investment property in progress - ADJE</t>
  </si>
  <si>
    <t>2961</t>
  </si>
  <si>
    <t xml:space="preserve"> Ajustări pentru pierderea de valoare a acţiunilor deţinute la entităţile afiliate (P)</t>
  </si>
  <si>
    <t>296</t>
  </si>
  <si>
    <t>Shares in subsidiaries - ADJE</t>
  </si>
  <si>
    <t>2964</t>
  </si>
  <si>
    <t xml:space="preserve"> Ajustări pentru pierderea de valoare a sumelor de incasat de la entităţile afiliate (P)</t>
  </si>
  <si>
    <t>2962</t>
  </si>
  <si>
    <t>Ajustari pentru pierderea de valoare a actiunilor detinute la entitati asociate si entitati controlate în comun (P)</t>
  </si>
  <si>
    <t>Investments in associates and jointly controlled entities - ADJE</t>
  </si>
  <si>
    <t>2965</t>
  </si>
  <si>
    <t>Ajustari pentru pierderea de valoare a creantelor fata de entitatile asociate si entitatile controlate în comun (P)</t>
  </si>
  <si>
    <t>2963</t>
  </si>
  <si>
    <t xml:space="preserve"> Ajustări pentru pierderea de valoare a altor titluri imobilizate (P)</t>
  </si>
  <si>
    <t>Other investments  - ADJE</t>
  </si>
  <si>
    <t>2966</t>
  </si>
  <si>
    <t xml:space="preserve"> Ajustări pentru pierderea de valoare a împrumuturilor acordate pe termen lung (P)</t>
  </si>
  <si>
    <t>2968</t>
  </si>
  <si>
    <t xml:space="preserve"> Ajustări pentru pierderea de valoare a altor creanţe imobilizate (P)</t>
  </si>
  <si>
    <t>301</t>
  </si>
  <si>
    <t xml:space="preserve"> Materii prime (A)</t>
  </si>
  <si>
    <t>BS26</t>
  </si>
  <si>
    <t>3021</t>
  </si>
  <si>
    <t xml:space="preserve"> Materiale auxiliare (A)</t>
  </si>
  <si>
    <t>302</t>
  </si>
  <si>
    <t>3022</t>
  </si>
  <si>
    <t xml:space="preserve"> Combustibili (A)</t>
  </si>
  <si>
    <t>3023</t>
  </si>
  <si>
    <t xml:space="preserve"> Materiale pentru ambalat (A)</t>
  </si>
  <si>
    <t>3024</t>
  </si>
  <si>
    <t xml:space="preserve"> Piese de schimb (A)</t>
  </si>
  <si>
    <t>3025</t>
  </si>
  <si>
    <t xml:space="preserve"> Seminţe şi materiale de plantat (A)</t>
  </si>
  <si>
    <t>3026</t>
  </si>
  <si>
    <t xml:space="preserve"> Furaje (A)</t>
  </si>
  <si>
    <t>3028</t>
  </si>
  <si>
    <t xml:space="preserve"> Alte materiale consumabile (A)</t>
  </si>
  <si>
    <t>303</t>
  </si>
  <si>
    <t xml:space="preserve"> Materiale de natura obiectelor de inventar (A)</t>
  </si>
  <si>
    <t>308</t>
  </si>
  <si>
    <t xml:space="preserve"> Diferenţe de preţ la materii prime şi materiale (A/P)</t>
  </si>
  <si>
    <t>321</t>
  </si>
  <si>
    <t xml:space="preserve"> Materii prime în curs de aprovizionare (A)</t>
  </si>
  <si>
    <t>322</t>
  </si>
  <si>
    <t xml:space="preserve"> Materiale consumabile în curs de aprovizionare (A)</t>
  </si>
  <si>
    <t>323</t>
  </si>
  <si>
    <t xml:space="preserve"> Materiale de natura obiectelor de inventar în curs de aprovizionare (A)</t>
  </si>
  <si>
    <t>326</t>
  </si>
  <si>
    <t>Active biologice de natura stocurilor în curs de aprovizionare (A)</t>
  </si>
  <si>
    <t>BS28</t>
  </si>
  <si>
    <t>327</t>
  </si>
  <si>
    <t xml:space="preserve"> Mărfuri în curs de aprovizionare (A)</t>
  </si>
  <si>
    <t>328</t>
  </si>
  <si>
    <t xml:space="preserve"> Ambalaje în curs de aprovizionare (A)</t>
  </si>
  <si>
    <t>331</t>
  </si>
  <si>
    <t xml:space="preserve"> Produse în curs de execuţie (A)</t>
  </si>
  <si>
    <t>BS27</t>
  </si>
  <si>
    <t>332</t>
  </si>
  <si>
    <t xml:space="preserve"> Servicii în curs de execuţie (A)</t>
  </si>
  <si>
    <t>341</t>
  </si>
  <si>
    <t xml:space="preserve"> Semifabricate (A)</t>
  </si>
  <si>
    <t>345</t>
  </si>
  <si>
    <t xml:space="preserve"> Produse finite (A)</t>
  </si>
  <si>
    <t>346</t>
  </si>
  <si>
    <t xml:space="preserve"> Produse reziduale (A)</t>
  </si>
  <si>
    <t>347</t>
  </si>
  <si>
    <t>Produse agricole (A)</t>
  </si>
  <si>
    <t>348E</t>
  </si>
  <si>
    <t xml:space="preserve"> Diferenţe de preţ la produse (A/P) - in curs</t>
  </si>
  <si>
    <t>348</t>
  </si>
  <si>
    <t xml:space="preserve"> Diferenţe de preţ la produse (A/P) - finite</t>
  </si>
  <si>
    <t>351</t>
  </si>
  <si>
    <t xml:space="preserve"> Materii şi materiale aflate la terţi (A)</t>
  </si>
  <si>
    <t>354</t>
  </si>
  <si>
    <t xml:space="preserve"> Produse aflate la terţi (A)</t>
  </si>
  <si>
    <t>356</t>
  </si>
  <si>
    <t>Active biologice de natura stocurilor aflate la terti (A)</t>
  </si>
  <si>
    <t>357</t>
  </si>
  <si>
    <t xml:space="preserve"> Mărfuri aflate la terţi (A)</t>
  </si>
  <si>
    <t>358</t>
  </si>
  <si>
    <t xml:space="preserve"> Ambalaje aflate la terţi (A)</t>
  </si>
  <si>
    <t>361</t>
  </si>
  <si>
    <t>Active biologice de natura stocurilor (A)</t>
  </si>
  <si>
    <t>368</t>
  </si>
  <si>
    <t>Diferente de pret la active biologice de natura stocurilor (A/P)</t>
  </si>
  <si>
    <t>371</t>
  </si>
  <si>
    <t xml:space="preserve"> Mărfuri (A)</t>
  </si>
  <si>
    <t>378</t>
  </si>
  <si>
    <t xml:space="preserve"> Diferenţe de preţ la mărfuri (A/P)</t>
  </si>
  <si>
    <t>381</t>
  </si>
  <si>
    <t xml:space="preserve"> Ambalaje (A)</t>
  </si>
  <si>
    <t>388</t>
  </si>
  <si>
    <t xml:space="preserve"> Diferenţe de preţ la ambalaje (A/P)</t>
  </si>
  <si>
    <t>391</t>
  </si>
  <si>
    <t xml:space="preserve"> Ajustări pentru deprecierea materiilor prime (P)</t>
  </si>
  <si>
    <t>3921</t>
  </si>
  <si>
    <t xml:space="preserve"> Ajustări pentru deprecierea materialelor consumabile (P)</t>
  </si>
  <si>
    <t>392</t>
  </si>
  <si>
    <t>3922</t>
  </si>
  <si>
    <t xml:space="preserve"> Ajustări pentru deprecierea materialelor de natura obiectelor de inventar (P)</t>
  </si>
  <si>
    <t>393</t>
  </si>
  <si>
    <t xml:space="preserve"> Ajustări pentru deprecierea producţiei în curs de execuţie (P)</t>
  </si>
  <si>
    <t>394</t>
  </si>
  <si>
    <t xml:space="preserve"> Ajustări pentru deprecierea produselor (P)</t>
  </si>
  <si>
    <t>3941</t>
  </si>
  <si>
    <t xml:space="preserve"> Ajustări pentru deprecierea semifabricatelor (P)</t>
  </si>
  <si>
    <t>3945</t>
  </si>
  <si>
    <t xml:space="preserve"> Ajustări pentru deprecierea produselor finite (P)</t>
  </si>
  <si>
    <t>3946</t>
  </si>
  <si>
    <t xml:space="preserve"> Ajustări pentru deprecierea produselor reziduale (P)</t>
  </si>
  <si>
    <t>3947</t>
  </si>
  <si>
    <t>Ajustari pentru deprecierea produselor agricole (P)</t>
  </si>
  <si>
    <t>395</t>
  </si>
  <si>
    <t>Ajustări pentru deprecierea stocurilor aflate la terţi</t>
  </si>
  <si>
    <t>3951</t>
  </si>
  <si>
    <t xml:space="preserve"> Ajustări pentru deprecierea materiilor şi materialelor aflate la terţi (P)</t>
  </si>
  <si>
    <t>3958</t>
  </si>
  <si>
    <t xml:space="preserve"> Ajustări pentru deprecierea ambalajelor aflate la terţi (P)</t>
  </si>
  <si>
    <t>3952</t>
  </si>
  <si>
    <t xml:space="preserve"> Ajustări pentru deprecierea semifabricatelor aflate la terţi (P)</t>
  </si>
  <si>
    <t>3953</t>
  </si>
  <si>
    <t xml:space="preserve"> Ajustări pentru deprecierea produselor finite aflate la terţi (P)</t>
  </si>
  <si>
    <t>3954</t>
  </si>
  <si>
    <t xml:space="preserve"> Ajustări pentru deprecierea produselor reziduale aflate la terţi (P)</t>
  </si>
  <si>
    <t>3956</t>
  </si>
  <si>
    <t>Ajustari pentru deprecierea activelor biologice de natura stocurilor aflate la terti (P)</t>
  </si>
  <si>
    <t>3957</t>
  </si>
  <si>
    <t xml:space="preserve"> Ajustări pentru deprecierea mărfurilor aflate la terţi (P)</t>
  </si>
  <si>
    <t>3955</t>
  </si>
  <si>
    <t>Ajustari pentru deprecierea produselor agricole aflate la terti (P)</t>
  </si>
  <si>
    <t>396</t>
  </si>
  <si>
    <t>Ajustari pentru deprecierea activelor biologice de natura stocurilor (P)</t>
  </si>
  <si>
    <t>397</t>
  </si>
  <si>
    <t xml:space="preserve"> Ajustări pentru deprecierea mărfurilor (P)</t>
  </si>
  <si>
    <t>398</t>
  </si>
  <si>
    <t xml:space="preserve"> Ajustări pentru deprecierea ambalajelor (P)</t>
  </si>
  <si>
    <t>401</t>
  </si>
  <si>
    <t xml:space="preserve"> Furnizori (P)</t>
  </si>
  <si>
    <t>BS49</t>
  </si>
  <si>
    <t>403</t>
  </si>
  <si>
    <t xml:space="preserve"> Efecte de plătit (P)</t>
  </si>
  <si>
    <t>BS50</t>
  </si>
  <si>
    <t>404</t>
  </si>
  <si>
    <t xml:space="preserve"> Furnizori de imobilizări (P)</t>
  </si>
  <si>
    <t>405</t>
  </si>
  <si>
    <t xml:space="preserve"> Efecte de plătit pentru imobilizări (P)</t>
  </si>
  <si>
    <t>408</t>
  </si>
  <si>
    <t xml:space="preserve"> Furnizori - facturi nesosite (P)</t>
  </si>
  <si>
    <t>4091</t>
  </si>
  <si>
    <t xml:space="preserve"> Furnizori - debitori pentru cumpărări de bunuri de natura stocurilor (A)</t>
  </si>
  <si>
    <t>409</t>
  </si>
  <si>
    <t>BS29</t>
  </si>
  <si>
    <t>Furnizori - debitori</t>
  </si>
  <si>
    <t>4093</t>
  </si>
  <si>
    <t>Avansuri acordate pentru imobilizari corporale (A)</t>
  </si>
  <si>
    <t>4094</t>
  </si>
  <si>
    <t>Avansuri acordate pentru imobilizari necorporale (A)</t>
  </si>
  <si>
    <t>4092</t>
  </si>
  <si>
    <t xml:space="preserve"> Furnizori - debitori pentru prestări de servicii (A)</t>
  </si>
  <si>
    <t>BS31</t>
  </si>
  <si>
    <t>4111</t>
  </si>
  <si>
    <t xml:space="preserve"> Clienţi (A)</t>
  </si>
  <si>
    <t>411</t>
  </si>
  <si>
    <t>4118</t>
  </si>
  <si>
    <t xml:space="preserve"> Clienţi incerţi sau în litigiu (A)</t>
  </si>
  <si>
    <t>413</t>
  </si>
  <si>
    <t xml:space="preserve"> Efecte de primit de la clienţi (A)</t>
  </si>
  <si>
    <t>418</t>
  </si>
  <si>
    <t xml:space="preserve"> Clienţi - facturi de întocmit (A)</t>
  </si>
  <si>
    <t>419</t>
  </si>
  <si>
    <t xml:space="preserve"> Clienţi - creditori (P)</t>
  </si>
  <si>
    <t>BS48</t>
  </si>
  <si>
    <t>421</t>
  </si>
  <si>
    <t xml:space="preserve"> Personal - salarii datorate (P)</t>
  </si>
  <si>
    <t>423</t>
  </si>
  <si>
    <t xml:space="preserve"> Personal - ajutoare materiale datorate (P)</t>
  </si>
  <si>
    <t>424</t>
  </si>
  <si>
    <t xml:space="preserve"> Prime reprezentând participarea personalului la profit (P)</t>
  </si>
  <si>
    <t>425</t>
  </si>
  <si>
    <t xml:space="preserve"> Avansuri acordate personalului (A)</t>
  </si>
  <si>
    <t>BS34</t>
  </si>
  <si>
    <t>426</t>
  </si>
  <si>
    <t xml:space="preserve"> Drepturi de personal neridicate (P)</t>
  </si>
  <si>
    <t>427</t>
  </si>
  <si>
    <t xml:space="preserve"> Reţineri din salarii datorate terţilor (P)</t>
  </si>
  <si>
    <t>4282</t>
  </si>
  <si>
    <t xml:space="preserve"> Alte creanţe în legătură cu personalul (A)</t>
  </si>
  <si>
    <t>428</t>
  </si>
  <si>
    <t>4281</t>
  </si>
  <si>
    <t xml:space="preserve"> Alte datorii în legătură cu personalul (P)</t>
  </si>
  <si>
    <t>431</t>
  </si>
  <si>
    <t xml:space="preserve"> Contribuţia unităţii la asigurările sociale (P)</t>
  </si>
  <si>
    <t>4311</t>
  </si>
  <si>
    <t>4312</t>
  </si>
  <si>
    <t xml:space="preserve"> Contribuţia personalului la asigurările sociale (P)</t>
  </si>
  <si>
    <t>4313</t>
  </si>
  <si>
    <t xml:space="preserve"> Contribuţia angajatorului pentru asigurările sociale de sănătate (P)</t>
  </si>
  <si>
    <t>4314</t>
  </si>
  <si>
    <t xml:space="preserve"> Contribuţia angajaţilor pentru asigurările sociale de sănătate (P)</t>
  </si>
  <si>
    <t>436</t>
  </si>
  <si>
    <t>Contribuția asiguratorie pentru muncă (P)</t>
  </si>
  <si>
    <t>437</t>
  </si>
  <si>
    <t>Asigurari sociale</t>
  </si>
  <si>
    <t>4371</t>
  </si>
  <si>
    <t xml:space="preserve"> Contribuţia unităţii la fondul de şomaj (P)</t>
  </si>
  <si>
    <t>4372</t>
  </si>
  <si>
    <t xml:space="preserve"> Contribuţia personalului la fondul de şomaj (P)</t>
  </si>
  <si>
    <t>4382</t>
  </si>
  <si>
    <t xml:space="preserve"> Alte creanţe sociale (A)</t>
  </si>
  <si>
    <t>438</t>
  </si>
  <si>
    <t>4381</t>
  </si>
  <si>
    <t xml:space="preserve"> Alte datorii sociale (P)</t>
  </si>
  <si>
    <t>4411</t>
  </si>
  <si>
    <t xml:space="preserve"> Impozitul pe profit (P)</t>
  </si>
  <si>
    <t>441</t>
  </si>
  <si>
    <t>4418</t>
  </si>
  <si>
    <t xml:space="preserve"> Impozitul pe venit (P)</t>
  </si>
  <si>
    <t>4428 produse finite</t>
  </si>
  <si>
    <t xml:space="preserve"> TVA neexigibilă (A/P)</t>
  </si>
  <si>
    <t>442</t>
  </si>
  <si>
    <t>4424</t>
  </si>
  <si>
    <t xml:space="preserve"> TVA de recuperat (A)</t>
  </si>
  <si>
    <t>4426</t>
  </si>
  <si>
    <t xml:space="preserve"> TVA deductibilă (A)</t>
  </si>
  <si>
    <t>4428</t>
  </si>
  <si>
    <t>4423</t>
  </si>
  <si>
    <t xml:space="preserve"> TVA de plată (P)</t>
  </si>
  <si>
    <t>4427</t>
  </si>
  <si>
    <t xml:space="preserve"> TVA colectată (P)</t>
  </si>
  <si>
    <t>444</t>
  </si>
  <si>
    <t xml:space="preserve"> Impozitul pe venituri de natura salariilor (P)</t>
  </si>
  <si>
    <t>445</t>
  </si>
  <si>
    <t>Subvenţii</t>
  </si>
  <si>
    <t>4451</t>
  </si>
  <si>
    <t xml:space="preserve"> Subvenţii guvernamentale (A)</t>
  </si>
  <si>
    <t>4452</t>
  </si>
  <si>
    <t xml:space="preserve"> Împrumuturi nerambursabile cu caracter de subvenţii (A)</t>
  </si>
  <si>
    <t>4458</t>
  </si>
  <si>
    <t xml:space="preserve"> Alte sume primite cu caracter de subvenţii (A)</t>
  </si>
  <si>
    <t>446</t>
  </si>
  <si>
    <t xml:space="preserve"> Alte impozite, taxe şi vărsăminte asimilate (P)</t>
  </si>
  <si>
    <t>447</t>
  </si>
  <si>
    <t xml:space="preserve"> Fonduri speciale - taxe şi vărsăminte asimilate (P)</t>
  </si>
  <si>
    <t>4482</t>
  </si>
  <si>
    <t xml:space="preserve"> Alte creanţe privind bugetul statului (A)</t>
  </si>
  <si>
    <t>448</t>
  </si>
  <si>
    <t>4481</t>
  </si>
  <si>
    <t xml:space="preserve"> Alte datorii faţă de bugetul statului (P)</t>
  </si>
  <si>
    <t>451</t>
  </si>
  <si>
    <t>Decontări între entităţile afiliate</t>
  </si>
  <si>
    <t xml:space="preserve">Intercompany receivables/payables/'- I/C Loans </t>
  </si>
  <si>
    <t>4511</t>
  </si>
  <si>
    <t xml:space="preserve"> Decontări între entităţile afiliate (A/P)</t>
  </si>
  <si>
    <t>4518</t>
  </si>
  <si>
    <t xml:space="preserve"> Dobânzi aferente decontărilor între entităţile afiliate (A/P)</t>
  </si>
  <si>
    <t>4531</t>
  </si>
  <si>
    <t xml:space="preserve"> Decontări privind interesele de participare (A/P)</t>
  </si>
  <si>
    <t>453</t>
  </si>
  <si>
    <t>4538</t>
  </si>
  <si>
    <t xml:space="preserve"> Dobânzi aferente decontărilor privind interesele de participare (A/P)</t>
  </si>
  <si>
    <t>4551</t>
  </si>
  <si>
    <t xml:space="preserve"> Acţionari/asociaţi - conturi curente (P)</t>
  </si>
  <si>
    <t>455</t>
  </si>
  <si>
    <t>4558</t>
  </si>
  <si>
    <t xml:space="preserve"> Acţionari/asociaţi - dobânzi la conturi curente (P)</t>
  </si>
  <si>
    <t>456</t>
  </si>
  <si>
    <t xml:space="preserve"> Decontări cu acţionarii/asociaţii privind capitalul (A/P)</t>
  </si>
  <si>
    <t>BS35</t>
  </si>
  <si>
    <t>457</t>
  </si>
  <si>
    <t xml:space="preserve"> Dividende de plată (P)</t>
  </si>
  <si>
    <t>4582</t>
  </si>
  <si>
    <t xml:space="preserve"> Decontări din operaţii în participaţie - activ (A)</t>
  </si>
  <si>
    <t>458</t>
  </si>
  <si>
    <t>4581</t>
  </si>
  <si>
    <t xml:space="preserve"> Decontări din operaţii în participaţie - pasiv (P)</t>
  </si>
  <si>
    <t>461</t>
  </si>
  <si>
    <t xml:space="preserve"> Debitori diverşi (A)</t>
  </si>
  <si>
    <t>462</t>
  </si>
  <si>
    <t xml:space="preserve"> Creditori diverşi (P)</t>
  </si>
  <si>
    <t>463</t>
  </si>
  <si>
    <t>Creante reprezentand dividende repartizate in cursul exercitiului financiar” (A)</t>
  </si>
  <si>
    <t>4662</t>
  </si>
  <si>
    <t>Creante din operatiuni de fiducie (A)</t>
  </si>
  <si>
    <t>466</t>
  </si>
  <si>
    <t>4661</t>
  </si>
  <si>
    <t>Datorii din operatiuni de fiducie (P)</t>
  </si>
  <si>
    <t>471</t>
  </si>
  <si>
    <t xml:space="preserve"> Cheltuieli înregistrate în avans (A)</t>
  </si>
  <si>
    <t>472</t>
  </si>
  <si>
    <t xml:space="preserve"> Venituri înregistrate în avans (P)</t>
  </si>
  <si>
    <t>472L</t>
  </si>
  <si>
    <t>473</t>
  </si>
  <si>
    <t xml:space="preserve"> Decontări din operaţii în curs de clarificare (A/P)</t>
  </si>
  <si>
    <t>4751</t>
  </si>
  <si>
    <t xml:space="preserve"> Subvenţii guvernamentale pentru investiţii (P)</t>
  </si>
  <si>
    <t>475</t>
  </si>
  <si>
    <t>4752</t>
  </si>
  <si>
    <t xml:space="preserve"> Împrumuturi nerambursabile cu caracter de subvenţii pentru investiţii (P)</t>
  </si>
  <si>
    <t>4753</t>
  </si>
  <si>
    <t xml:space="preserve"> Donaţii pentru investiţii (P)</t>
  </si>
  <si>
    <t>4754</t>
  </si>
  <si>
    <t xml:space="preserve"> Plusuri de inventar de natura imobilizărilor (P)</t>
  </si>
  <si>
    <t>4758</t>
  </si>
  <si>
    <t xml:space="preserve"> Alte sume primite cu caracter de subvenţii pentru investiţii (P)</t>
  </si>
  <si>
    <t>478</t>
  </si>
  <si>
    <t xml:space="preserve"> Venituri in avans aferente activelor primite prin transfer de la clienti (P)</t>
  </si>
  <si>
    <t>481</t>
  </si>
  <si>
    <t xml:space="preserve"> Decontări între unitate şi subunităţi (A/P)</t>
  </si>
  <si>
    <t>482</t>
  </si>
  <si>
    <t xml:space="preserve"> Decontări între subunităţi (A/P)</t>
  </si>
  <si>
    <t>4901</t>
  </si>
  <si>
    <t>Ajustări pentru deprecierea creanţelor aferente cumpărărilor de bunuri de natura stocurilor</t>
  </si>
  <si>
    <t>490</t>
  </si>
  <si>
    <t>4902</t>
  </si>
  <si>
    <t>Ajustări pentru deprecierea creanţelor aferente prestărilor de servicii</t>
  </si>
  <si>
    <t>4903</t>
  </si>
  <si>
    <t>Ajustări pentru deprecierea creanţelor aferente imobilizărilor corporale</t>
  </si>
  <si>
    <t>4904</t>
  </si>
  <si>
    <t>Ajustări pentru deprecierea creanţelor aferente imobilizărilor necorporale</t>
  </si>
  <si>
    <t>491</t>
  </si>
  <si>
    <t xml:space="preserve"> Ajustări pentru deprecierea creanţelor - clienţi (P)</t>
  </si>
  <si>
    <t>495</t>
  </si>
  <si>
    <t xml:space="preserve"> Ajustări pentru deprecierea creanţelor - decontări în cadrul grupului şi cu acţionarii/asociaţii (P)</t>
  </si>
  <si>
    <t>BS32</t>
  </si>
  <si>
    <t>496</t>
  </si>
  <si>
    <t xml:space="preserve"> Ajustări pentru deprecierea creanţelor - debitori diverşi (P)</t>
  </si>
  <si>
    <t>501</t>
  </si>
  <si>
    <t>BS38</t>
  </si>
  <si>
    <t>505</t>
  </si>
  <si>
    <t xml:space="preserve"> Obligaţiuni emise şi răscumpărate (A)</t>
  </si>
  <si>
    <t>506</t>
  </si>
  <si>
    <t xml:space="preserve"> Obligaţiuni (A)</t>
  </si>
  <si>
    <t>507</t>
  </si>
  <si>
    <t xml:space="preserve"> Certificate verzi acordate (A)</t>
  </si>
  <si>
    <t>508</t>
  </si>
  <si>
    <t>Alte investiţii pe termen scurt şi creanţe asimilate</t>
  </si>
  <si>
    <t>5081</t>
  </si>
  <si>
    <t xml:space="preserve"> Alte titluri de plasament (A)</t>
  </si>
  <si>
    <t>5088</t>
  </si>
  <si>
    <t xml:space="preserve"> Dobânzi la obligaţiuni şi titluri de plasament (A)</t>
  </si>
  <si>
    <t>5091</t>
  </si>
  <si>
    <t xml:space="preserve"> Vărsăminte de efectuat pentru acţiunile deţinute la entităţile afiliate (P)</t>
  </si>
  <si>
    <t>509</t>
  </si>
  <si>
    <t>5092</t>
  </si>
  <si>
    <t xml:space="preserve"> Vărsăminte de efectuat pentru alte investiţii pe termen scurt (P)</t>
  </si>
  <si>
    <t>5113</t>
  </si>
  <si>
    <t xml:space="preserve"> Efecte de încasat (A)</t>
  </si>
  <si>
    <t>511</t>
  </si>
  <si>
    <t>5114</t>
  </si>
  <si>
    <t xml:space="preserve"> Efecte remise spre scontare (A)</t>
  </si>
  <si>
    <t>5112</t>
  </si>
  <si>
    <t xml:space="preserve"> Cecuri de încasat (A)</t>
  </si>
  <si>
    <t>5121</t>
  </si>
  <si>
    <t xml:space="preserve"> Conturi la bănci în lei (A)</t>
  </si>
  <si>
    <t>512</t>
  </si>
  <si>
    <t>5124</t>
  </si>
  <si>
    <t xml:space="preserve"> Conturi la bănci în valută (A)</t>
  </si>
  <si>
    <t>5125</t>
  </si>
  <si>
    <t xml:space="preserve"> Sume în curs de decontare (A)</t>
  </si>
  <si>
    <t>5187</t>
  </si>
  <si>
    <t xml:space="preserve"> Dobânzi de încasat (A)</t>
  </si>
  <si>
    <t>518</t>
  </si>
  <si>
    <t>5186</t>
  </si>
  <si>
    <t xml:space="preserve"> Dobânzi de plătit (P)</t>
  </si>
  <si>
    <t>5191</t>
  </si>
  <si>
    <t xml:space="preserve"> Credite bancare pe termen scurt (P)</t>
  </si>
  <si>
    <t>519</t>
  </si>
  <si>
    <t>5192</t>
  </si>
  <si>
    <t xml:space="preserve"> Credite bancare pe termen scurt nerambursate la scadenţă (P)</t>
  </si>
  <si>
    <t>5198</t>
  </si>
  <si>
    <t xml:space="preserve"> Dobânzi aferente creditelor bancare pe termen scurt (P)</t>
  </si>
  <si>
    <t>5193</t>
  </si>
  <si>
    <t>5194</t>
  </si>
  <si>
    <t xml:space="preserve"> Credite externe garantate de stat (P)</t>
  </si>
  <si>
    <t>5195</t>
  </si>
  <si>
    <t xml:space="preserve"> Credite externe garantate de bănci (P)</t>
  </si>
  <si>
    <t>5196</t>
  </si>
  <si>
    <t>5197</t>
  </si>
  <si>
    <t xml:space="preserve"> Credite interne garantate de stat (P)</t>
  </si>
  <si>
    <t>5311</t>
  </si>
  <si>
    <t xml:space="preserve"> Casa în lei (A)</t>
  </si>
  <si>
    <t>531</t>
  </si>
  <si>
    <t>5314</t>
  </si>
  <si>
    <t xml:space="preserve"> Casa în valută (A)</t>
  </si>
  <si>
    <t>5321</t>
  </si>
  <si>
    <t xml:space="preserve"> Timbre fiscale şi poştale (A)</t>
  </si>
  <si>
    <t>532</t>
  </si>
  <si>
    <t>5322</t>
  </si>
  <si>
    <t xml:space="preserve"> Bilete de tratament şi odihnă (A)</t>
  </si>
  <si>
    <t>5323</t>
  </si>
  <si>
    <t xml:space="preserve"> Tichete şi bilete de călătorie (A)</t>
  </si>
  <si>
    <t>5328</t>
  </si>
  <si>
    <t xml:space="preserve"> Alte valori (A)</t>
  </si>
  <si>
    <t>5411</t>
  </si>
  <si>
    <t xml:space="preserve"> Acreditive în lei (A)</t>
  </si>
  <si>
    <t>541</t>
  </si>
  <si>
    <t>5412</t>
  </si>
  <si>
    <t xml:space="preserve"> Acreditive în valută (A)</t>
  </si>
  <si>
    <t>5414</t>
  </si>
  <si>
    <t>542</t>
  </si>
  <si>
    <t xml:space="preserve"> Avansuri de trezorerie (A)</t>
  </si>
  <si>
    <t>581</t>
  </si>
  <si>
    <t xml:space="preserve"> Viramente interne (A/P)</t>
  </si>
  <si>
    <t>591</t>
  </si>
  <si>
    <t>595</t>
  </si>
  <si>
    <t xml:space="preserve"> Ajustări pentru pierderea de valoare a obligaţiunilor emise şi răscumpărate (P)</t>
  </si>
  <si>
    <t>596</t>
  </si>
  <si>
    <t xml:space="preserve"> Ajustări pentru pierderea de valoare a obligaţiunilor (P)</t>
  </si>
  <si>
    <t>598</t>
  </si>
  <si>
    <t xml:space="preserve"> Ajustări pentru pierderea de valoare a altor investiţii pe termen scurt şi creanţe asimilate (P)</t>
  </si>
  <si>
    <t>1170</t>
  </si>
  <si>
    <t>1178</t>
  </si>
  <si>
    <t>1177</t>
  </si>
  <si>
    <t>4511debit</t>
  </si>
  <si>
    <t>4518debit</t>
  </si>
  <si>
    <t>4531debit</t>
  </si>
  <si>
    <t>4538debit</t>
  </si>
  <si>
    <t>495entitati asociate si controlate in comun</t>
  </si>
  <si>
    <t>4311debit</t>
  </si>
  <si>
    <t>4312debit</t>
  </si>
  <si>
    <t>4313debit</t>
  </si>
  <si>
    <t>4314debit</t>
  </si>
  <si>
    <t>4371debit</t>
  </si>
  <si>
    <t>4372debit</t>
  </si>
  <si>
    <t>4411debit</t>
  </si>
  <si>
    <t>4418debit</t>
  </si>
  <si>
    <t>4428debit</t>
  </si>
  <si>
    <t>444debit</t>
  </si>
  <si>
    <t>446debit</t>
  </si>
  <si>
    <t>447debit</t>
  </si>
  <si>
    <t>473debit</t>
  </si>
  <si>
    <t>481debit</t>
  </si>
  <si>
    <t>482debit</t>
  </si>
  <si>
    <t>456debit</t>
  </si>
  <si>
    <t>495capital subscris</t>
  </si>
  <si>
    <t>5081cash</t>
  </si>
  <si>
    <t>5088cash</t>
  </si>
  <si>
    <t>167guarantees</t>
  </si>
  <si>
    <t>Guarantees and Others than financial leasing</t>
  </si>
  <si>
    <t>Diferente de curs valutar în relatie cu investitia neta într-o entitate straina (A/P)</t>
  </si>
  <si>
    <t>Diferente din modificarea valorii juste a activelor financiare disponibile în vederea vânzarii ai alte elemente de capitaluri proprii (A/P)</t>
  </si>
  <si>
    <t xml:space="preserve"> Rezerve din conversie (A/P)</t>
  </si>
  <si>
    <t xml:space="preserve"> Interese care nu controlează - rezultatul exerciţiului financiar (A/P)</t>
  </si>
  <si>
    <t xml:space="preserve"> Interese care nu controlează - alte capitaluri proprii (A/P)</t>
  </si>
  <si>
    <t>synt acc</t>
  </si>
  <si>
    <t>Mapping 1802</t>
  </si>
  <si>
    <t>601</t>
  </si>
  <si>
    <t xml:space="preserve"> Cheltuieli cu materiile prime</t>
  </si>
  <si>
    <t>PL17</t>
  </si>
  <si>
    <t>6021</t>
  </si>
  <si>
    <t xml:space="preserve"> Cheltuieli cu materialele auxiliare</t>
  </si>
  <si>
    <t>602</t>
  </si>
  <si>
    <t>6022</t>
  </si>
  <si>
    <t xml:space="preserve"> Cheltuieli privind combustibilii</t>
  </si>
  <si>
    <t>6023</t>
  </si>
  <si>
    <t xml:space="preserve"> Cheltuieli privind materialele pentru ambalat</t>
  </si>
  <si>
    <t>6024</t>
  </si>
  <si>
    <t xml:space="preserve"> Cheltuieli privind piesele de schimb</t>
  </si>
  <si>
    <t>6025</t>
  </si>
  <si>
    <t xml:space="preserve"> Cheltuieli privind seminţele şi materialele de plantat</t>
  </si>
  <si>
    <t>6026</t>
  </si>
  <si>
    <t xml:space="preserve"> Cheltuieli privind furajele</t>
  </si>
  <si>
    <t>6028</t>
  </si>
  <si>
    <t xml:space="preserve"> Cheltuieli privind alte materiale consumabile</t>
  </si>
  <si>
    <t>603</t>
  </si>
  <si>
    <t xml:space="preserve"> Cheltuieli privind materialele de natura obiectelor de inventar</t>
  </si>
  <si>
    <t>PL18</t>
  </si>
  <si>
    <t>604</t>
  </si>
  <si>
    <t xml:space="preserve"> Cheltuieli privind materialele nestocate</t>
  </si>
  <si>
    <t>605</t>
  </si>
  <si>
    <t xml:space="preserve"> Cheltuieli privind energia şi apa</t>
  </si>
  <si>
    <t>PL19</t>
  </si>
  <si>
    <t>606</t>
  </si>
  <si>
    <t xml:space="preserve"> Cheltuieli privind animalele şi păsările</t>
  </si>
  <si>
    <t>607</t>
  </si>
  <si>
    <t xml:space="preserve"> Cheltuieli privind mărfurile</t>
  </si>
  <si>
    <t>608</t>
  </si>
  <si>
    <t xml:space="preserve"> Cheltuieli privind ambalajele</t>
  </si>
  <si>
    <t>609</t>
  </si>
  <si>
    <t xml:space="preserve"> Reduceri comerciale primite</t>
  </si>
  <si>
    <t>PL23</t>
  </si>
  <si>
    <t>611</t>
  </si>
  <si>
    <t xml:space="preserve"> Cheltuieli cu întreţinerea şi reparaţiile</t>
  </si>
  <si>
    <t>PL34</t>
  </si>
  <si>
    <t>612</t>
  </si>
  <si>
    <t xml:space="preserve"> Cheltuieli cu redevenţele, locaţiile de gestiune şi chiriile</t>
  </si>
  <si>
    <t>613</t>
  </si>
  <si>
    <t xml:space="preserve"> Cheltuieli cu primele de asigurare</t>
  </si>
  <si>
    <t>614</t>
  </si>
  <si>
    <t xml:space="preserve"> Cheltuieli cu studiile şi cercetările</t>
  </si>
  <si>
    <t>615</t>
  </si>
  <si>
    <t>Cheltuieli cu pregătirea personalului</t>
  </si>
  <si>
    <t>621</t>
  </si>
  <si>
    <t xml:space="preserve"> Cheltuieli cu colaboratorii</t>
  </si>
  <si>
    <t>621pf</t>
  </si>
  <si>
    <t>622</t>
  </si>
  <si>
    <t xml:space="preserve"> Cheltuieli privind comisioanele şi onorariile</t>
  </si>
  <si>
    <t>623</t>
  </si>
  <si>
    <t xml:space="preserve"> Cheltuieli de protocol, reclamă şi publicitate</t>
  </si>
  <si>
    <t>624</t>
  </si>
  <si>
    <t xml:space="preserve"> Cheltuieli cu transportul de bunuri şi personal</t>
  </si>
  <si>
    <t>625</t>
  </si>
  <si>
    <t xml:space="preserve"> Cheltuieli cu deplasări, detaşări şi transferări</t>
  </si>
  <si>
    <t>626</t>
  </si>
  <si>
    <t xml:space="preserve"> Cheltuieli poştale şi taxe de telecomunicaţii</t>
  </si>
  <si>
    <t>627</t>
  </si>
  <si>
    <t xml:space="preserve"> Cheltuieli cu serviciile bancare şi asimilate</t>
  </si>
  <si>
    <t>628</t>
  </si>
  <si>
    <t xml:space="preserve"> Alte cheltuieli cu serviciile executate de terţi</t>
  </si>
  <si>
    <t>635</t>
  </si>
  <si>
    <t xml:space="preserve"> Cheltuieli cu alte impozite, taxe şi vărsăminte asimilate</t>
  </si>
  <si>
    <t>PL35</t>
  </si>
  <si>
    <t>641</t>
  </si>
  <si>
    <t xml:space="preserve"> Cheltuieli cu salariile personalului</t>
  </si>
  <si>
    <t>642</t>
  </si>
  <si>
    <t>Cheltuieli cu avantajele în natură şi tichetele acordate salariaţilor</t>
  </si>
  <si>
    <t>6421</t>
  </si>
  <si>
    <t>Cheltuieli cu avantajele în natură acordate salariaţilor</t>
  </si>
  <si>
    <t>6422</t>
  </si>
  <si>
    <t xml:space="preserve"> Cheltuieli cu tichetele de masă acordate salariaţilor</t>
  </si>
  <si>
    <t>643</t>
  </si>
  <si>
    <t xml:space="preserve"> Cheltuieli cu primele reprezentând participarea personalului la profit</t>
  </si>
  <si>
    <t>644</t>
  </si>
  <si>
    <t xml:space="preserve"> Cheltuieli cu remunerarea în instrumente de capitaluri proprii</t>
  </si>
  <si>
    <t>645</t>
  </si>
  <si>
    <t>Cheltuieli privind asigurările şi protecţia socială</t>
  </si>
  <si>
    <t>PL26</t>
  </si>
  <si>
    <t>646</t>
  </si>
  <si>
    <t>Cheltuieli privind contribuţia asiguratorie pentru muncă</t>
  </si>
  <si>
    <t>6451</t>
  </si>
  <si>
    <t xml:space="preserve"> Contribuţia unităţii la asigurările sociale</t>
  </si>
  <si>
    <t>6452</t>
  </si>
  <si>
    <t xml:space="preserve"> Contribuţia unităţii pentru ajutorul de şomaj</t>
  </si>
  <si>
    <t>6453</t>
  </si>
  <si>
    <t xml:space="preserve"> Contribuţia angajatorului pentru asigurările sociale de sănătate</t>
  </si>
  <si>
    <t>6456</t>
  </si>
  <si>
    <t xml:space="preserve"> Contribuţia unităţii la schemele de pensii facultative</t>
  </si>
  <si>
    <t>6457</t>
  </si>
  <si>
    <t xml:space="preserve"> Contribuţia unităţii la primele de asigurare voluntară de sănătate</t>
  </si>
  <si>
    <t>6458</t>
  </si>
  <si>
    <t xml:space="preserve"> Alte cheltuieli privind asigurările şi protecţia socială</t>
  </si>
  <si>
    <t>6455</t>
  </si>
  <si>
    <t xml:space="preserve"> Contributia unitatii la asigurarile de viata</t>
  </si>
  <si>
    <t>6511</t>
  </si>
  <si>
    <t>Cheltuieli ocazionate de constituirea fiduciei</t>
  </si>
  <si>
    <t>651</t>
  </si>
  <si>
    <t>6512</t>
  </si>
  <si>
    <t>Cheltuieli din derularea operatiunilor de fiducie</t>
  </si>
  <si>
    <t>6513</t>
  </si>
  <si>
    <t>Cheltuieli din lichidarea operatiunilor de fiducie</t>
  </si>
  <si>
    <t>652</t>
  </si>
  <si>
    <t xml:space="preserve"> Cheltuieli cu protecţia mediului înconjurător</t>
  </si>
  <si>
    <t>PL36</t>
  </si>
  <si>
    <t>654</t>
  </si>
  <si>
    <t xml:space="preserve"> Pierderi din creanţe şi debitori diverşi</t>
  </si>
  <si>
    <t>655</t>
  </si>
  <si>
    <t>Cheltuieli din reevaluarea imobilizărilor corporale</t>
  </si>
  <si>
    <t>PL37</t>
  </si>
  <si>
    <t>6581</t>
  </si>
  <si>
    <t xml:space="preserve"> Despăgubiri, amenzi şi penalităţi</t>
  </si>
  <si>
    <t>658</t>
  </si>
  <si>
    <t>6582</t>
  </si>
  <si>
    <t xml:space="preserve"> Donaţii acordate</t>
  </si>
  <si>
    <t>6583</t>
  </si>
  <si>
    <t xml:space="preserve"> Cheltuieli privind activele cedate şi alte operaţii de capital</t>
  </si>
  <si>
    <t>6584</t>
  </si>
  <si>
    <t>Cheltuieli cu sumele sau bunurile acordate ca sponsorizări</t>
  </si>
  <si>
    <t>6586</t>
  </si>
  <si>
    <t>Cheltuieli reprezentând transferuri şi contribuţii datorate în baza unor acte normative speciale</t>
  </si>
  <si>
    <t>6588</t>
  </si>
  <si>
    <t xml:space="preserve"> Alte cheltuieli de exploatare</t>
  </si>
  <si>
    <t>6587</t>
  </si>
  <si>
    <t>Cheltuieli privind calamităţile şi alte evenimente similare</t>
  </si>
  <si>
    <t>663</t>
  </si>
  <si>
    <t xml:space="preserve"> Pierderi din creanţe legate de participaţii</t>
  </si>
  <si>
    <t>6641</t>
  </si>
  <si>
    <t xml:space="preserve"> Cheltuieli privind imobilizările financiare cedate</t>
  </si>
  <si>
    <t>664</t>
  </si>
  <si>
    <t>6642</t>
  </si>
  <si>
    <t xml:space="preserve"> Pierderi din investiţiile pe termen scurt cedate</t>
  </si>
  <si>
    <t>665</t>
  </si>
  <si>
    <t xml:space="preserve"> Cheltuieli din diferenţe de curs valutar</t>
  </si>
  <si>
    <t>6651</t>
  </si>
  <si>
    <t>Diferenţe nefavorabile de curs valutar legate de elementele monetare exprimate în valută</t>
  </si>
  <si>
    <t>PL08 if debit balance</t>
  </si>
  <si>
    <t>6652</t>
  </si>
  <si>
    <t>Diferenţe nefavorabile de curs valutar din evaluarea elementelor monetare care fac parte din investiţia netă într-o entitate străină</t>
  </si>
  <si>
    <t>666</t>
  </si>
  <si>
    <t xml:space="preserve"> Cheltuieli privind dobânzile</t>
  </si>
  <si>
    <t>666Leasing</t>
  </si>
  <si>
    <t>667</t>
  </si>
  <si>
    <t xml:space="preserve"> Cheltuieli privind sconturile acordate</t>
  </si>
  <si>
    <t>668</t>
  </si>
  <si>
    <t xml:space="preserve"> Alte cheltuieli financiare</t>
  </si>
  <si>
    <t>671</t>
  </si>
  <si>
    <t xml:space="preserve"> Cheltuieli privind calamităţile şi alte evenimente extraordinare</t>
  </si>
  <si>
    <t>6811</t>
  </si>
  <si>
    <t xml:space="preserve"> Cheltuieli de exploatare privind amortizarea imobilizărilor</t>
  </si>
  <si>
    <t>681</t>
  </si>
  <si>
    <t>6812</t>
  </si>
  <si>
    <t xml:space="preserve"> Cheltuieli de exploatare privind provizioanele</t>
  </si>
  <si>
    <t>PL41</t>
  </si>
  <si>
    <t>6813</t>
  </si>
  <si>
    <t xml:space="preserve"> Cheltuieli de exploatare privind ajustările pentru deprecierea imobilizărilor</t>
  </si>
  <si>
    <t>6814</t>
  </si>
  <si>
    <t xml:space="preserve"> Cheltuieli de exploatare privind ajustările pentru deprecierea activelor circulante</t>
  </si>
  <si>
    <t>6817</t>
  </si>
  <si>
    <t>Cheltuieli de exploatare privind ajustările pentru deprecierea fondului comercial</t>
  </si>
  <si>
    <t>6818</t>
  </si>
  <si>
    <t>Cheltuieli de exploatare privind ajustările pentru deprecierea creanţelor reprezentând avansuri acordate furnizorilor</t>
  </si>
  <si>
    <t>6861</t>
  </si>
  <si>
    <t>Cheltuieli privind actualizarea provizioanelor</t>
  </si>
  <si>
    <t>686</t>
  </si>
  <si>
    <t>PL55</t>
  </si>
  <si>
    <t>6863</t>
  </si>
  <si>
    <t xml:space="preserve"> Cheltuieli financiare privind ajustările pentru pierderea de valoare a imobilizărilor financiare</t>
  </si>
  <si>
    <t>6864</t>
  </si>
  <si>
    <t xml:space="preserve"> Cheltuieli financiare privind ajustările pentru pierderea de valoare a activelor circulante</t>
  </si>
  <si>
    <t>6868</t>
  </si>
  <si>
    <t xml:space="preserve"> Cheltuieli financiare privind amortizarea primelor de rambursare a obligaţiunilor</t>
  </si>
  <si>
    <t>6865</t>
  </si>
  <si>
    <t>Cheltuieli financiare privind amortizarea diferentelor aferente titlurilor de stat</t>
  </si>
  <si>
    <t>691</t>
  </si>
  <si>
    <t xml:space="preserve"> Cheltuieli cu impozitul pe profit</t>
  </si>
  <si>
    <t>PL67</t>
  </si>
  <si>
    <t>PL68</t>
  </si>
  <si>
    <t>695</t>
  </si>
  <si>
    <t>Cheltuieli cu impozitul specific unor activitati</t>
  </si>
  <si>
    <t>698</t>
  </si>
  <si>
    <t xml:space="preserve"> Cheltuieli cu impozitul pe venit şi cu alte impozite care nu apar în elementele de mai sus*18)</t>
  </si>
  <si>
    <t>701</t>
  </si>
  <si>
    <t xml:space="preserve"> Venituri din vânzarea produselor finite</t>
  </si>
  <si>
    <t>PL3</t>
  </si>
  <si>
    <t>7017</t>
  </si>
  <si>
    <t>Venituri din vânzarea produselor agricole</t>
  </si>
  <si>
    <t>7018</t>
  </si>
  <si>
    <t>Venituri din vânzarea activelor biologice de natura stocurilor</t>
  </si>
  <si>
    <t>7015</t>
  </si>
  <si>
    <t>702</t>
  </si>
  <si>
    <t xml:space="preserve"> Venituri din vânzarea semifabricatelor</t>
  </si>
  <si>
    <t>703</t>
  </si>
  <si>
    <t xml:space="preserve"> Venituri din vânzarea produselor reziduale</t>
  </si>
  <si>
    <t>704</t>
  </si>
  <si>
    <t xml:space="preserve"> Venituri din servicii prestate</t>
  </si>
  <si>
    <t>705</t>
  </si>
  <si>
    <t xml:space="preserve"> Venituri din studii şi cercetări</t>
  </si>
  <si>
    <t>706</t>
  </si>
  <si>
    <t xml:space="preserve"> Venituri din redevenţe, locaţii de gestiune şi chirii</t>
  </si>
  <si>
    <t>707</t>
  </si>
  <si>
    <t xml:space="preserve"> Venituri din vânzarea mărfurilor</t>
  </si>
  <si>
    <t>PL4</t>
  </si>
  <si>
    <t>708</t>
  </si>
  <si>
    <t xml:space="preserve"> Venituri din activităţi diverse</t>
  </si>
  <si>
    <t>709</t>
  </si>
  <si>
    <t xml:space="preserve"> Reduceri comerciale acordate</t>
  </si>
  <si>
    <t>711</t>
  </si>
  <si>
    <t xml:space="preserve"> Venituri aferente costurilor stocurilor de produse</t>
  </si>
  <si>
    <t>PL7</t>
  </si>
  <si>
    <t>712</t>
  </si>
  <si>
    <t xml:space="preserve"> Venituri aferente costurilor serviciilor în curs de execuţie</t>
  </si>
  <si>
    <t>721</t>
  </si>
  <si>
    <t xml:space="preserve"> Venituri din producţia de imobilizări necorporale</t>
  </si>
  <si>
    <t>PL9</t>
  </si>
  <si>
    <t>722</t>
  </si>
  <si>
    <t xml:space="preserve"> Venituri din producţia de imobilizări corporale</t>
  </si>
  <si>
    <t>725</t>
  </si>
  <si>
    <t>Venituri din producţia de investiţii imobiliare</t>
  </si>
  <si>
    <t>PL11</t>
  </si>
  <si>
    <t>7411</t>
  </si>
  <si>
    <t xml:space="preserve"> Venituri din subvenţii de exploatare aferente cifrei de afaceri*19)</t>
  </si>
  <si>
    <t>741</t>
  </si>
  <si>
    <t>PL6</t>
  </si>
  <si>
    <t>7412</t>
  </si>
  <si>
    <t xml:space="preserve"> Venituri din subvenţii de exploatare pentru materii prime şi materiale consumabile</t>
  </si>
  <si>
    <t>PL12</t>
  </si>
  <si>
    <t>7413</t>
  </si>
  <si>
    <t xml:space="preserve"> Venituri din subvenţii de exploatare pentru alte cheltuieli externe</t>
  </si>
  <si>
    <t>7414</t>
  </si>
  <si>
    <t xml:space="preserve"> Venituri din subvenţii de exploatare pentru plata personalului</t>
  </si>
  <si>
    <t>7415</t>
  </si>
  <si>
    <t xml:space="preserve"> Venituri din subvenţii de exploatare pentru asigurări şi protecţie socială</t>
  </si>
  <si>
    <t>7416</t>
  </si>
  <si>
    <t xml:space="preserve"> Venituri din subvenţii de exploatare pentru alte cheltuieli de exploatare</t>
  </si>
  <si>
    <t>7417</t>
  </si>
  <si>
    <t xml:space="preserve"> Venituri din subvenţii de exploatare aferente altor venituri</t>
  </si>
  <si>
    <t>7418</t>
  </si>
  <si>
    <t xml:space="preserve"> Venituri din subvenţii de exploatare pentru dobânda datorată</t>
  </si>
  <si>
    <t>PL50</t>
  </si>
  <si>
    <t>7419</t>
  </si>
  <si>
    <t>Venituri din subventii de exploatare aferente altor venituri</t>
  </si>
  <si>
    <t>7511</t>
  </si>
  <si>
    <t>Venituri ocazionate de constituirea fiduciei</t>
  </si>
  <si>
    <t>751</t>
  </si>
  <si>
    <t>PL13</t>
  </si>
  <si>
    <t>7512</t>
  </si>
  <si>
    <t>Venituri din derularea operatiunilor de fiducie</t>
  </si>
  <si>
    <t>7513</t>
  </si>
  <si>
    <t>Venituri din lichidarea operatiunilor de fiducie</t>
  </si>
  <si>
    <t>754</t>
  </si>
  <si>
    <t xml:space="preserve"> Venituri din creanţe reactivate şi debitori diverşi</t>
  </si>
  <si>
    <t>PL32</t>
  </si>
  <si>
    <t>755</t>
  </si>
  <si>
    <t>Venituri din reevaluarea imobilizărilor corporale</t>
  </si>
  <si>
    <t>PL10</t>
  </si>
  <si>
    <t>7581</t>
  </si>
  <si>
    <t xml:space="preserve"> Venituri din despăgubiri, amenzi şi penalităţi</t>
  </si>
  <si>
    <t>758</t>
  </si>
  <si>
    <t>7582</t>
  </si>
  <si>
    <t xml:space="preserve"> Venituri din donaţii primite</t>
  </si>
  <si>
    <t>7583</t>
  </si>
  <si>
    <t xml:space="preserve"> Venituri din vânzarea activelor şi alte operaţii de capital</t>
  </si>
  <si>
    <t>7584</t>
  </si>
  <si>
    <t xml:space="preserve"> Venituri din subvenţii pentru investiţii</t>
  </si>
  <si>
    <t>7588</t>
  </si>
  <si>
    <t xml:space="preserve"> Alte venituri din exploatare</t>
  </si>
  <si>
    <t>7611</t>
  </si>
  <si>
    <t xml:space="preserve"> Venituri din acţiuni deţinute la entităţile afiliate (grup)</t>
  </si>
  <si>
    <t>761</t>
  </si>
  <si>
    <t>7613</t>
  </si>
  <si>
    <t xml:space="preserve"> Venituri din interese de participare</t>
  </si>
  <si>
    <t>7615</t>
  </si>
  <si>
    <t>Venituri din alte imobilizări financiare</t>
  </si>
  <si>
    <t>7612</t>
  </si>
  <si>
    <t xml:space="preserve"> Venituri din acţiuni deţinute la entităţile asociate </t>
  </si>
  <si>
    <t>762</t>
  </si>
  <si>
    <t xml:space="preserve"> Venituri din investiţii financiare pe termen scurt</t>
  </si>
  <si>
    <t>763</t>
  </si>
  <si>
    <t xml:space="preserve"> Venituri din creanţe imobilizate</t>
  </si>
  <si>
    <t>764</t>
  </si>
  <si>
    <t>Venituri din investiţii financiare cedate</t>
  </si>
  <si>
    <t>7641</t>
  </si>
  <si>
    <t xml:space="preserve"> Venituri din imobilizări financiare cedate</t>
  </si>
  <si>
    <t>7642</t>
  </si>
  <si>
    <t xml:space="preserve"> Câştiguri din investiţii pe termen scurt cedate</t>
  </si>
  <si>
    <t>765</t>
  </si>
  <si>
    <t xml:space="preserve"> Venituri din diferenţe de curs valutar</t>
  </si>
  <si>
    <t>7651</t>
  </si>
  <si>
    <t>Diferenţe favorabile de curs valutar legate de elementele monetare exprimate în valută</t>
  </si>
  <si>
    <t>7652</t>
  </si>
  <si>
    <t>Diferenţe favorabile de curs valutar din evaluarea elementelor monetare care fac parte din investiţia netă într-o entitate străină</t>
  </si>
  <si>
    <t>766</t>
  </si>
  <si>
    <t xml:space="preserve"> Venituri din dobânzi</t>
  </si>
  <si>
    <t>766 leasing</t>
  </si>
  <si>
    <t>766 RP</t>
  </si>
  <si>
    <t>767</t>
  </si>
  <si>
    <t xml:space="preserve"> Venituri din sconturi obţinute</t>
  </si>
  <si>
    <t>768</t>
  </si>
  <si>
    <t xml:space="preserve"> Alte venituri financiare</t>
  </si>
  <si>
    <t>771</t>
  </si>
  <si>
    <t xml:space="preserve"> Venituri din subvenţii pentru evenimente extraordinare şi altele similare</t>
  </si>
  <si>
    <t>7812</t>
  </si>
  <si>
    <t xml:space="preserve"> Venituri din provizioane</t>
  </si>
  <si>
    <t>781</t>
  </si>
  <si>
    <t>7813</t>
  </si>
  <si>
    <t xml:space="preserve"> Venituri din ajustări pentru deprecierea imobilizărilor</t>
  </si>
  <si>
    <t>PL29</t>
  </si>
  <si>
    <t>7814</t>
  </si>
  <si>
    <t xml:space="preserve"> Venituri din ajustări pentru deprecierea activelor circulante</t>
  </si>
  <si>
    <t>7815</t>
  </si>
  <si>
    <t xml:space="preserve"> Venituri din fondul comercial negativ*20)</t>
  </si>
  <si>
    <t>7818</t>
  </si>
  <si>
    <t>Venituri din ajustări pentru deprecierea creanţelor reprezentând avansuri acordate furnizorilor</t>
  </si>
  <si>
    <t>786</t>
  </si>
  <si>
    <t>Venituri financiare din ajustări pentru pierdere de valoare</t>
  </si>
  <si>
    <t>PL56</t>
  </si>
  <si>
    <t>7863</t>
  </si>
  <si>
    <t>Venituri financiare din ajustări pentru pierderea de valoare a imobilizărilor financiare</t>
  </si>
  <si>
    <t>7864</t>
  </si>
  <si>
    <t xml:space="preserve"> Venituri financiare din ajustări pentru pierderea de valoare a activelor circulante</t>
  </si>
  <si>
    <t>7410</t>
  </si>
  <si>
    <t>Mapping F30</t>
  </si>
  <si>
    <t>Rezultatul reportat reprezentând surplusul realizat din rezerve din reevaluare (P)</t>
  </si>
  <si>
    <t>Datorii din operaţiuni cu instrumente derivate</t>
  </si>
  <si>
    <t>Increases / Depreciation during the year</t>
  </si>
  <si>
    <t>F40_0121</t>
  </si>
  <si>
    <t>F40_0122</t>
  </si>
  <si>
    <t>F40_0123</t>
  </si>
  <si>
    <t>F40_0101</t>
  </si>
  <si>
    <t>F40_0102</t>
  </si>
  <si>
    <t>F40_0103</t>
  </si>
  <si>
    <t>F40_0111</t>
  </si>
  <si>
    <t>F40_0112</t>
  </si>
  <si>
    <t>F40_0113</t>
  </si>
  <si>
    <t>F40_0131</t>
  </si>
  <si>
    <t>F40_0132</t>
  </si>
  <si>
    <t>F40_0133</t>
  </si>
  <si>
    <t>F40_0151</t>
  </si>
  <si>
    <t>F40_0152</t>
  </si>
  <si>
    <t>F40_0153</t>
  </si>
  <si>
    <t>F40_0141</t>
  </si>
  <si>
    <t>F40_0142</t>
  </si>
  <si>
    <t>F40_0143</t>
  </si>
  <si>
    <t>F40_0171</t>
  </si>
  <si>
    <t>F40_0172</t>
  </si>
  <si>
    <t>F40_0173</t>
  </si>
  <si>
    <t>F40_0191</t>
  </si>
  <si>
    <t>F40_0192</t>
  </si>
  <si>
    <t>F40_0193</t>
  </si>
  <si>
    <t>F40_0211</t>
  </si>
  <si>
    <t>F40_0212</t>
  </si>
  <si>
    <t>F40_0213</t>
  </si>
  <si>
    <t>F40_0201</t>
  </si>
  <si>
    <t>F40_0202</t>
  </si>
  <si>
    <t>F40_0203</t>
  </si>
  <si>
    <t>F40_0231</t>
  </si>
  <si>
    <t>F40_0232</t>
  </si>
  <si>
    <t>F40_0233</t>
  </si>
  <si>
    <t>F40_0241</t>
  </si>
  <si>
    <t>F40_0242</t>
  </si>
  <si>
    <t>F40_0243</t>
  </si>
  <si>
    <t>F40_0251</t>
  </si>
  <si>
    <t>F40_0252</t>
  </si>
  <si>
    <t>F40_0253</t>
  </si>
  <si>
    <t>F40_0261</t>
  </si>
  <si>
    <t>F40_0262</t>
  </si>
  <si>
    <t>F40_0263</t>
  </si>
  <si>
    <t>F40_0271</t>
  </si>
  <si>
    <t>F40_0272</t>
  </si>
  <si>
    <t>F40_0273</t>
  </si>
  <si>
    <t>F40_0281</t>
  </si>
  <si>
    <t>F40_0282</t>
  </si>
  <si>
    <t>F40_0283</t>
  </si>
  <si>
    <t>F40_0291</t>
  </si>
  <si>
    <t>F40_0292</t>
  </si>
  <si>
    <t>F40_0293</t>
  </si>
  <si>
    <t>F40_0321</t>
  </si>
  <si>
    <t>F40_0322</t>
  </si>
  <si>
    <t>F40_0323</t>
  </si>
  <si>
    <t>F40_0331</t>
  </si>
  <si>
    <t>F40_0332</t>
  </si>
  <si>
    <t>F40_0333</t>
  </si>
  <si>
    <t>F40_0361</t>
  </si>
  <si>
    <t>F40_0362</t>
  </si>
  <si>
    <t>F40_0363</t>
  </si>
  <si>
    <t>F40_0381</t>
  </si>
  <si>
    <t>F40_0382</t>
  </si>
  <si>
    <t>F40_0383</t>
  </si>
  <si>
    <t>F40_0391</t>
  </si>
  <si>
    <t>F40_0392</t>
  </si>
  <si>
    <t>F40_0393</t>
  </si>
  <si>
    <t>F40_0401</t>
  </si>
  <si>
    <t>F40_0402</t>
  </si>
  <si>
    <t>F40_0403</t>
  </si>
  <si>
    <t>F40_0411</t>
  </si>
  <si>
    <t>F40_0412</t>
  </si>
  <si>
    <t>F40_0413</t>
  </si>
  <si>
    <t>F40_0421</t>
  </si>
  <si>
    <t>F40_0422</t>
  </si>
  <si>
    <t>F40_0423</t>
  </si>
  <si>
    <t>F40_0431</t>
  </si>
  <si>
    <t>F40_0432</t>
  </si>
  <si>
    <t>F40_0433</t>
  </si>
  <si>
    <t>Caption</t>
  </si>
  <si>
    <t>35a</t>
  </si>
  <si>
    <t>BS101</t>
  </si>
  <si>
    <t>BS65</t>
  </si>
  <si>
    <t>BS45</t>
  </si>
  <si>
    <t>BS57</t>
  </si>
  <si>
    <t>BS61</t>
  </si>
  <si>
    <t>BS78</t>
  </si>
  <si>
    <t>BS35a</t>
  </si>
  <si>
    <t>BS43</t>
  </si>
  <si>
    <t>BS73</t>
  </si>
  <si>
    <t>BS70</t>
  </si>
  <si>
    <t>BS76</t>
  </si>
  <si>
    <t>BS37</t>
  </si>
  <si>
    <t>BS40</t>
  </si>
  <si>
    <t>PL20</t>
  </si>
  <si>
    <t>PL21</t>
  </si>
  <si>
    <t>PL33</t>
  </si>
  <si>
    <t>PL24</t>
  </si>
  <si>
    <t>PL58</t>
  </si>
  <si>
    <t>PL40</t>
  </si>
  <si>
    <t>PL54</t>
  </si>
  <si>
    <t>PL66</t>
  </si>
  <si>
    <t>PL66a</t>
  </si>
  <si>
    <t>PL2</t>
  </si>
  <si>
    <t>PL49</t>
  </si>
  <si>
    <t>PL30</t>
  </si>
  <si>
    <t>PL45</t>
  </si>
  <si>
    <t>PL47</t>
  </si>
  <si>
    <t>PL27</t>
  </si>
  <si>
    <t>PL66b</t>
  </si>
  <si>
    <t>01a</t>
  </si>
  <si>
    <t>19a</t>
  </si>
  <si>
    <t>19b</t>
  </si>
  <si>
    <t>66a</t>
  </si>
  <si>
    <t>66b</t>
  </si>
  <si>
    <t>F40_0011</t>
  </si>
  <si>
    <t>F40_0012</t>
  </si>
  <si>
    <t>F40_0013</t>
  </si>
  <si>
    <t>F40_0021</t>
  </si>
  <si>
    <t>F40_0022</t>
  </si>
  <si>
    <t>F40_0023</t>
  </si>
  <si>
    <t>F40_0031</t>
  </si>
  <si>
    <t>F40_0032</t>
  </si>
  <si>
    <t>F40_0033</t>
  </si>
  <si>
    <t>F40_0051</t>
  </si>
  <si>
    <t>F40_0052</t>
  </si>
  <si>
    <t>F40_0053</t>
  </si>
  <si>
    <t>F40_0041</t>
  </si>
  <si>
    <t>F40_0042</t>
  </si>
  <si>
    <t>F40_0043</t>
  </si>
  <si>
    <t>F40_0061</t>
  </si>
  <si>
    <t>F40_0062</t>
  </si>
  <si>
    <t>F40_0063</t>
  </si>
  <si>
    <t>F40_0081</t>
  </si>
  <si>
    <t>F40_0082</t>
  </si>
  <si>
    <t>F40_0083</t>
  </si>
  <si>
    <t>F40_0091</t>
  </si>
  <si>
    <t>F40_0092</t>
  </si>
  <si>
    <t>F40_0093</t>
  </si>
  <si>
    <t>F40_0161</t>
  </si>
  <si>
    <t>F40_0162</t>
  </si>
  <si>
    <t>F40_0163</t>
  </si>
  <si>
    <t>266</t>
  </si>
  <si>
    <t>F40_0221</t>
  </si>
  <si>
    <t>F40_0222</t>
  </si>
  <si>
    <t>F40_0223</t>
  </si>
  <si>
    <t>F40_0301</t>
  </si>
  <si>
    <t>F40_0302</t>
  </si>
  <si>
    <t>F40_0303</t>
  </si>
  <si>
    <t>F40_0311</t>
  </si>
  <si>
    <t>F40_0312</t>
  </si>
  <si>
    <t>F40_0313</t>
  </si>
  <si>
    <t>F40_0441</t>
  </si>
  <si>
    <t>F40_0442</t>
  </si>
  <si>
    <t>F40_0443</t>
  </si>
  <si>
    <t>F40_0451</t>
  </si>
  <si>
    <t>F40_0452</t>
  </si>
  <si>
    <t>F40_0453</t>
  </si>
  <si>
    <t>F40_0481</t>
  </si>
  <si>
    <t>F40_0482</t>
  </si>
  <si>
    <t>F40_0483</t>
  </si>
  <si>
    <t>F40_0491</t>
  </si>
  <si>
    <t>F40_0492</t>
  </si>
  <si>
    <t>F40_0493</t>
  </si>
  <si>
    <t>F40_0461</t>
  </si>
  <si>
    <t>F40_0462</t>
  </si>
  <si>
    <t>F40_0463</t>
  </si>
  <si>
    <t>F40_0471</t>
  </si>
  <si>
    <t>F40_0472</t>
  </si>
  <si>
    <t>F40_0473</t>
  </si>
  <si>
    <t>F40_0521</t>
  </si>
  <si>
    <t>F40_0522</t>
  </si>
  <si>
    <t>F40_0523</t>
  </si>
  <si>
    <t>Row. No.</t>
  </si>
  <si>
    <t>Out of which: Dismantled
and scraps</t>
  </si>
  <si>
    <t xml:space="preserve">Closing Balance 
(col. 5 = 1 + 2 - 3) </t>
  </si>
  <si>
    <t xml:space="preserve">  Set-up costs</t>
  </si>
  <si>
    <t>1.Cheltuieli de constituire</t>
  </si>
  <si>
    <t>01</t>
  </si>
  <si>
    <t>F40_0014</t>
  </si>
  <si>
    <t>F40_0015</t>
  </si>
  <si>
    <t>2.Cheltuieli de dezvoltare</t>
  </si>
  <si>
    <t>02</t>
  </si>
  <si>
    <t>F40_0024</t>
  </si>
  <si>
    <t>F40_0025</t>
  </si>
  <si>
    <t xml:space="preserve">  Concessions, patents, licenses, trademarks, rights and similar assets and other intangible assets</t>
  </si>
  <si>
    <t>3.Concesiuni,brevete, licente,
marci comerciale, drepturi si
active similare si alte imobilizari
necorporale</t>
  </si>
  <si>
    <t>03</t>
  </si>
  <si>
    <t>F40_0034</t>
  </si>
  <si>
    <t>F40_0035</t>
  </si>
  <si>
    <t xml:space="preserve">  Goodwill </t>
  </si>
  <si>
    <t>4.Fond comercial</t>
  </si>
  <si>
    <t>04</t>
  </si>
  <si>
    <t>F40_0044</t>
  </si>
  <si>
    <t>F40_0045</t>
  </si>
  <si>
    <t xml:space="preserve">5.Active necorporale de  explorare și evaluare a resurselor minerale </t>
  </si>
  <si>
    <t>05</t>
  </si>
  <si>
    <t>F40_0054</t>
  </si>
  <si>
    <t>F40_0055</t>
  </si>
  <si>
    <t xml:space="preserve">6. Avansuri acordate pentru  imobilizări necorporale </t>
  </si>
  <si>
    <t>06</t>
  </si>
  <si>
    <t>F40_0064</t>
  </si>
  <si>
    <t>F40_0065</t>
  </si>
  <si>
    <t>  TOTAL (01 to 06)</t>
  </si>
  <si>
    <t xml:space="preserve"> TOTAL (rd. 01 la 06) </t>
  </si>
  <si>
    <t>07</t>
  </si>
  <si>
    <t>F40_0071</t>
  </si>
  <si>
    <t>F40_0072</t>
  </si>
  <si>
    <t>F40_0073</t>
  </si>
  <si>
    <t>F40_0074</t>
  </si>
  <si>
    <t>F40_0075</t>
  </si>
  <si>
    <t xml:space="preserve">1. Terenuri </t>
  </si>
  <si>
    <t>08</t>
  </si>
  <si>
    <t>F40_0084</t>
  </si>
  <si>
    <t>F40_0085</t>
  </si>
  <si>
    <t xml:space="preserve">2. Construcții </t>
  </si>
  <si>
    <t>09</t>
  </si>
  <si>
    <t>F40_0094</t>
  </si>
  <si>
    <t>F40_0095</t>
  </si>
  <si>
    <t xml:space="preserve">3. Instalații tehnice și  mașini </t>
  </si>
  <si>
    <t>F40_0104</t>
  </si>
  <si>
    <t>F40_0105</t>
  </si>
  <si>
    <t xml:space="preserve">4. Alte instalații, utilaje  și mobilier </t>
  </si>
  <si>
    <t>F40_0114</t>
  </si>
  <si>
    <t>F40_0115</t>
  </si>
  <si>
    <t xml:space="preserve">5. Investiții imobiliare </t>
  </si>
  <si>
    <t>F40_0124</t>
  </si>
  <si>
    <t>F40_0125</t>
  </si>
  <si>
    <t xml:space="preserve">6. Imobilizări corporale în  curs de execuție </t>
  </si>
  <si>
    <t>F40_0134</t>
  </si>
  <si>
    <t>F40_0135</t>
  </si>
  <si>
    <t xml:space="preserve">7. Investiții imobiliare în  curs de execuție </t>
  </si>
  <si>
    <t>F40_0144</t>
  </si>
  <si>
    <t>F40_0145</t>
  </si>
  <si>
    <t xml:space="preserve">8. Active corporale de  explorare și evaluare a  resurselor minerale </t>
  </si>
  <si>
    <t>F40_0154</t>
  </si>
  <si>
    <t>F40_0155</t>
  </si>
  <si>
    <t xml:space="preserve">  Bearer biological assets</t>
  </si>
  <si>
    <t>9. Active biologice productive</t>
  </si>
  <si>
    <t>F40_0164</t>
  </si>
  <si>
    <t>F40_0165</t>
  </si>
  <si>
    <t xml:space="preserve">10. Avansuri acordate pentru  imobilizări corporale </t>
  </si>
  <si>
    <t>F40_0174</t>
  </si>
  <si>
    <t>F40_0175</t>
  </si>
  <si>
    <t>  TOTAL (lines 08 to 17)</t>
  </si>
  <si>
    <t xml:space="preserve"> TOTAL (rd. 08 la 17) </t>
  </si>
  <si>
    <t>F40_0181</t>
  </si>
  <si>
    <t>F40_0182</t>
  </si>
  <si>
    <t>F40_0183</t>
  </si>
  <si>
    <t>F40_0184</t>
  </si>
  <si>
    <t>F40_0185</t>
  </si>
  <si>
    <t>F40_0194</t>
  </si>
  <si>
    <t>F40_0195</t>
  </si>
  <si>
    <t>  INVESTMENTS - TOTAL (07 + 18 + 19)</t>
  </si>
  <si>
    <t xml:space="preserve"> ACTIVE IMOBILIZATE -  TOTAL (07 + 18 + 19)</t>
  </si>
  <si>
    <t>F40_0204</t>
  </si>
  <si>
    <t>F40_0205</t>
  </si>
  <si>
    <t>Accumulated Depreciation at Year End
(col.9=6+7-8)</t>
  </si>
  <si>
    <t>F40_0214</t>
  </si>
  <si>
    <t>F40_0224</t>
  </si>
  <si>
    <t>F40_0234</t>
  </si>
  <si>
    <t>F40_0244</t>
  </si>
  <si>
    <t>F40_0254</t>
  </si>
  <si>
    <t>  TOTAL (line 21 to 25)</t>
  </si>
  <si>
    <t xml:space="preserve"> TOTAL (rd. 21 la 25)</t>
  </si>
  <si>
    <t>F40_0264</t>
  </si>
  <si>
    <t xml:space="preserve"> 1. Terenuri </t>
  </si>
  <si>
    <t>F40_0274</t>
  </si>
  <si>
    <t xml:space="preserve"> 2. Construcții </t>
  </si>
  <si>
    <t>F40_0284</t>
  </si>
  <si>
    <t xml:space="preserve"> 3. Instalații tehnice și  mașini </t>
  </si>
  <si>
    <t>F40_0294</t>
  </si>
  <si>
    <t xml:space="preserve"> 4. Alte instalații, utilaje  și mobilier </t>
  </si>
  <si>
    <t>F40_0304</t>
  </si>
  <si>
    <t xml:space="preserve"> 5. Investiții imobiliare </t>
  </si>
  <si>
    <t>F40_0314</t>
  </si>
  <si>
    <t xml:space="preserve">6.  Active corporale de  explorare și evaluare a  resurselor minerale </t>
  </si>
  <si>
    <t>F40_0324</t>
  </si>
  <si>
    <t>  Productive biological plants</t>
  </si>
  <si>
    <t xml:space="preserve">7.  Plante biologice productive </t>
  </si>
  <si>
    <t>F40_0334</t>
  </si>
  <si>
    <t>  TOTAL (lines 27 to 33)</t>
  </si>
  <si>
    <t xml:space="preserve"> TOTAL (rd. 27 la 33) </t>
  </si>
  <si>
    <t>F40_0341</t>
  </si>
  <si>
    <t>F40_0342</t>
  </si>
  <si>
    <t>F40_0343</t>
  </si>
  <si>
    <t>F40_0344</t>
  </si>
  <si>
    <t>  AMORTIZATIONS - TOTAL (lines 26 + 34)</t>
  </si>
  <si>
    <t xml:space="preserve"> AMORTIZĂRI - TOTAL  (rd. 26 + 34) </t>
  </si>
  <si>
    <t>F40_0351</t>
  </si>
  <si>
    <t>F40_0352</t>
  </si>
  <si>
    <t>F40_0353</t>
  </si>
  <si>
    <t>F40_0354</t>
  </si>
  <si>
    <t>Nr. Rd.</t>
  </si>
  <si>
    <t xml:space="preserve">1. Cheltuieli de dezvoltare </t>
  </si>
  <si>
    <t>F40_0364</t>
  </si>
  <si>
    <t>2 .Concesiuni,brevete, licente,
marci comerciale, drepturi si
active similare si alte imobilizari
necorporale</t>
  </si>
  <si>
    <t xml:space="preserve">3. Active necorporale de explorare  și evaluare a resurselor  minerale </t>
  </si>
  <si>
    <t>F40_0384</t>
  </si>
  <si>
    <t xml:space="preserve">4. Avansuri acordate pentru  imobilizări necorporale </t>
  </si>
  <si>
    <t>F40_0394</t>
  </si>
  <si>
    <t>  TOTAL (lines 34 to 39)</t>
  </si>
  <si>
    <t xml:space="preserve"> TOTAL (rd. 34 la 39) </t>
  </si>
  <si>
    <t>F40_0404</t>
  </si>
  <si>
    <t>F40_0414</t>
  </si>
  <si>
    <t>F40_0424</t>
  </si>
  <si>
    <t>F40_0434</t>
  </si>
  <si>
    <t>F40_0444</t>
  </si>
  <si>
    <t>F40_0454</t>
  </si>
  <si>
    <t>F40_0464</t>
  </si>
  <si>
    <t>F40_0474</t>
  </si>
  <si>
    <t>F40_0484</t>
  </si>
  <si>
    <t>F40_0494</t>
  </si>
  <si>
    <t>  TOTAL (lines 41 to 50)</t>
  </si>
  <si>
    <t xml:space="preserve"> TOTAL (rd. 41 la 50) </t>
  </si>
  <si>
    <t>F40_0511</t>
  </si>
  <si>
    <t>F40_0512</t>
  </si>
  <si>
    <t>F40_0513</t>
  </si>
  <si>
    <t>F40_0514</t>
  </si>
  <si>
    <t>F40_0524</t>
  </si>
  <si>
    <t>  ADJUSTMENTS FOR DEPRECIATION - TOTAL (lines 40+51+52)</t>
  </si>
  <si>
    <t xml:space="preserve"> AJUSTĂRI PENTRU DEPRECIERE -  TOTAL (rd. 40+51+52) </t>
  </si>
  <si>
    <t>F40_0531</t>
  </si>
  <si>
    <t>F40_0532</t>
  </si>
  <si>
    <t>F40_0533</t>
  </si>
  <si>
    <t>F40_0534</t>
  </si>
  <si>
    <t>ST/LT - Vă rugăm să analizati</t>
  </si>
  <si>
    <t>Bifuncțional - Vă rugăm să analizati</t>
  </si>
  <si>
    <t>Bifuncțional si/sau ST/LT - Vă rugăm să analizati</t>
  </si>
  <si>
    <t xml:space="preserve">Liquidity </t>
  </si>
  <si>
    <t xml:space="preserve">term </t>
  </si>
  <si>
    <t>Status for F30 Employee sections</t>
  </si>
  <si>
    <t xml:space="preserve">Criteria check for Statutory audit and Company size </t>
  </si>
  <si>
    <t>1. Statutory Audit</t>
  </si>
  <si>
    <t>Current FY Amounts</t>
  </si>
  <si>
    <t>Status (Statutory Audit YES/NO)</t>
  </si>
  <si>
    <t>Net Turnover</t>
  </si>
  <si>
    <t>Average number of employees during current FY</t>
  </si>
  <si>
    <t>2. Size criteria</t>
  </si>
  <si>
    <t>Status (Size criteria YES/NO)</t>
  </si>
  <si>
    <t>OK</t>
  </si>
  <si>
    <t>ICO Note OB</t>
  </si>
  <si>
    <t>ICO Note CB</t>
  </si>
  <si>
    <t>ICO OB</t>
  </si>
  <si>
    <t>ICO CB</t>
  </si>
  <si>
    <t>manual</t>
  </si>
  <si>
    <t>automated</t>
  </si>
  <si>
    <t>Cheltuieli cu redevenţele</t>
  </si>
  <si>
    <t>Cheltuieli cu locaţiile de gestiune</t>
  </si>
  <si>
    <t>Cheltuieli cu chiriile</t>
  </si>
  <si>
    <t>Cheltuieli aferente drepturilor de proprietate intelectuală</t>
  </si>
  <si>
    <t>Cheltuieli de management</t>
  </si>
  <si>
    <t>Cheltuieli de consultanţă.</t>
  </si>
  <si>
    <t>Loans from shareholders</t>
  </si>
  <si>
    <t>Loans to affiliates</t>
  </si>
  <si>
    <r>
      <t xml:space="preserve">b) </t>
    </r>
    <r>
      <rPr>
        <b/>
        <sz val="9"/>
        <color theme="1"/>
        <rFont val="Tahoma"/>
        <family val="2"/>
      </rPr>
      <t>Information regarding relations with affiliates and related parties</t>
    </r>
  </si>
  <si>
    <t>b1) Nature of the relationships with related parties (“affiliated entities and other related parties”)</t>
  </si>
  <si>
    <t>Company name</t>
  </si>
  <si>
    <t>Nature of relationship</t>
  </si>
  <si>
    <t>Types of transactions</t>
  </si>
  <si>
    <t>Country of origin</t>
  </si>
  <si>
    <t>Headoffice</t>
  </si>
  <si>
    <t>b2) Related parties (“affiliated entities and other related parties”) receivables and payables</t>
  </si>
  <si>
    <t>(i) Receivables from entities mentioned above</t>
  </si>
  <si>
    <t>Trade receivable from affiliates</t>
  </si>
  <si>
    <t xml:space="preserve">Balance as at </t>
  </si>
  <si>
    <t>(ii) Payables to entities mentioned above</t>
  </si>
  <si>
    <t>Trade payables</t>
  </si>
  <si>
    <t>b3) Details regarding transactions with related parties (“affiliated entities and other related parties”)</t>
  </si>
  <si>
    <t>(i)   Sales of goods and services and / or non current assets</t>
  </si>
  <si>
    <t>Sales to affiliates</t>
  </si>
  <si>
    <t>ended as at</t>
  </si>
  <si>
    <t>(ii)  Purchases of goods and services</t>
  </si>
  <si>
    <t>Acquisitions from affiliates</t>
  </si>
  <si>
    <t>F10_0011</t>
  </si>
  <si>
    <t>F10_0012</t>
  </si>
  <si>
    <t>F10_0021</t>
  </si>
  <si>
    <t>F10_0022</t>
  </si>
  <si>
    <t>F10_0031</t>
  </si>
  <si>
    <t>F10_0032</t>
  </si>
  <si>
    <t>F10_0041</t>
  </si>
  <si>
    <t>F10_0042</t>
  </si>
  <si>
    <t>F10_0051</t>
  </si>
  <si>
    <t>F10_0052</t>
  </si>
  <si>
    <t>F10_0061</t>
  </si>
  <si>
    <t>F10_0062</t>
  </si>
  <si>
    <t>F10_0071</t>
  </si>
  <si>
    <t>F10_0072</t>
  </si>
  <si>
    <t>F10_0081</t>
  </si>
  <si>
    <t>F10_0082</t>
  </si>
  <si>
    <t>F10_0091</t>
  </si>
  <si>
    <t>F10_0092</t>
  </si>
  <si>
    <t>F10_0101</t>
  </si>
  <si>
    <t>F10_0102</t>
  </si>
  <si>
    <t>F10_0111</t>
  </si>
  <si>
    <t>F10_0112</t>
  </si>
  <si>
    <t>F10_0121</t>
  </si>
  <si>
    <t>F10_0122</t>
  </si>
  <si>
    <t>F10_0131</t>
  </si>
  <si>
    <t>F10_0132</t>
  </si>
  <si>
    <t>F10_0141</t>
  </si>
  <si>
    <t>F10_0142</t>
  </si>
  <si>
    <t>F10_0151</t>
  </si>
  <si>
    <t>F10_0152</t>
  </si>
  <si>
    <t>F10_0161</t>
  </si>
  <si>
    <t>F10_0162</t>
  </si>
  <si>
    <t>F10_0171</t>
  </si>
  <si>
    <t>F10_0172</t>
  </si>
  <si>
    <t>F10_0181</t>
  </si>
  <si>
    <t>F10_0182</t>
  </si>
  <si>
    <t>F10_0191</t>
  </si>
  <si>
    <t>F10_0192</t>
  </si>
  <si>
    <t>F10_0201</t>
  </si>
  <si>
    <t>F10_0202</t>
  </si>
  <si>
    <t>F10_0211</t>
  </si>
  <si>
    <t>F10_0212</t>
  </si>
  <si>
    <t>F10_0221</t>
  </si>
  <si>
    <t>F10_0222</t>
  </si>
  <si>
    <t>F10_0231</t>
  </si>
  <si>
    <t>F10_0232</t>
  </si>
  <si>
    <t>F10_0241</t>
  </si>
  <si>
    <t>F10_0242</t>
  </si>
  <si>
    <t>F10_0251</t>
  </si>
  <si>
    <t>F10_0252</t>
  </si>
  <si>
    <t>F10_0261</t>
  </si>
  <si>
    <t>F10_0262</t>
  </si>
  <si>
    <t>F10_0271</t>
  </si>
  <si>
    <t>F10_0272</t>
  </si>
  <si>
    <t>F10_0281</t>
  </si>
  <si>
    <t>F10_0282</t>
  </si>
  <si>
    <t>F10_0291</t>
  </si>
  <si>
    <t>F10_0292</t>
  </si>
  <si>
    <t>F10_0301</t>
  </si>
  <si>
    <t>F10_0302</t>
  </si>
  <si>
    <t>F10_0311</t>
  </si>
  <si>
    <t>F10_0312</t>
  </si>
  <si>
    <t>F10_0321</t>
  </si>
  <si>
    <t>F10_0322</t>
  </si>
  <si>
    <t>F10_0331</t>
  </si>
  <si>
    <t>F10_0332</t>
  </si>
  <si>
    <t>F10_0341</t>
  </si>
  <si>
    <t>F10_0342</t>
  </si>
  <si>
    <t>F10_0351</t>
  </si>
  <si>
    <t>F10_0352</t>
  </si>
  <si>
    <t xml:space="preserve">F10_3011 </t>
  </si>
  <si>
    <t>F10_3012</t>
  </si>
  <si>
    <t>F10_0361</t>
  </si>
  <si>
    <t>F10_0362</t>
  </si>
  <si>
    <t>F10_0371</t>
  </si>
  <si>
    <t>F10_0372</t>
  </si>
  <si>
    <t>F10_0381</t>
  </si>
  <si>
    <t>F10_0382</t>
  </si>
  <si>
    <t>F10_0391</t>
  </si>
  <si>
    <t>F10_0392</t>
  </si>
  <si>
    <t>F10_0401</t>
  </si>
  <si>
    <t>F10_0402</t>
  </si>
  <si>
    <t>F10_0411</t>
  </si>
  <si>
    <t>F10_0412</t>
  </si>
  <si>
    <t>F10_0421</t>
  </si>
  <si>
    <t>F10_0422</t>
  </si>
  <si>
    <t>F10_0431</t>
  </si>
  <si>
    <t>F10_0432</t>
  </si>
  <si>
    <t>F10_0441</t>
  </si>
  <si>
    <t>F10_0442</t>
  </si>
  <si>
    <t>F10_0451</t>
  </si>
  <si>
    <t>F10_0452</t>
  </si>
  <si>
    <t>F10_0461</t>
  </si>
  <si>
    <t>F10_0462</t>
  </si>
  <si>
    <t>F10_0471</t>
  </si>
  <si>
    <t>F10_0472</t>
  </si>
  <si>
    <t>F10_0481</t>
  </si>
  <si>
    <t>F10_0482</t>
  </si>
  <si>
    <t>F10_0491</t>
  </si>
  <si>
    <t>F10_0492</t>
  </si>
  <si>
    <t>F10_0501</t>
  </si>
  <si>
    <t>F10_0502</t>
  </si>
  <si>
    <t>F10_0511</t>
  </si>
  <si>
    <t>F10_0512</t>
  </si>
  <si>
    <t>F10_0521</t>
  </si>
  <si>
    <t>F10_0522</t>
  </si>
  <si>
    <t>F10_0531</t>
  </si>
  <si>
    <t>F10_0532</t>
  </si>
  <si>
    <t>F10_0541</t>
  </si>
  <si>
    <t>F10_0542</t>
  </si>
  <si>
    <t>F10_0551</t>
  </si>
  <si>
    <t>F10_0552</t>
  </si>
  <si>
    <t>F10_0561</t>
  </si>
  <si>
    <t>F10_0562</t>
  </si>
  <si>
    <t>F10_0571</t>
  </si>
  <si>
    <t>F10_0572</t>
  </si>
  <si>
    <t>F10_0581</t>
  </si>
  <si>
    <t>F10_0582</t>
  </si>
  <si>
    <t>F10_0591</t>
  </si>
  <si>
    <t>F10_0592</t>
  </si>
  <si>
    <t>F10_0601</t>
  </si>
  <si>
    <t>F10_0602</t>
  </si>
  <si>
    <t>F10_0611</t>
  </si>
  <si>
    <t>F10_0612</t>
  </si>
  <si>
    <t>F10_0621</t>
  </si>
  <si>
    <t>F10_0622</t>
  </si>
  <si>
    <t>F10_0631</t>
  </si>
  <si>
    <t>F10_0632</t>
  </si>
  <si>
    <t>F10_0641</t>
  </si>
  <si>
    <t>F10_0642</t>
  </si>
  <si>
    <t>F10_0651</t>
  </si>
  <si>
    <t>F10_0652</t>
  </si>
  <si>
    <t>F10_0661</t>
  </si>
  <si>
    <t>F10_0662</t>
  </si>
  <si>
    <t>F10_0671</t>
  </si>
  <si>
    <t>F10_0672</t>
  </si>
  <si>
    <t>F10_0681</t>
  </si>
  <si>
    <t>F10_0682</t>
  </si>
  <si>
    <t>F10_0691</t>
  </si>
  <si>
    <t>F10_0692</t>
  </si>
  <si>
    <t>F10_0701</t>
  </si>
  <si>
    <t>F10_0702</t>
  </si>
  <si>
    <t>F10_0711</t>
  </si>
  <si>
    <t>F10_0712</t>
  </si>
  <si>
    <t>F10_0721</t>
  </si>
  <si>
    <t>F10_0722</t>
  </si>
  <si>
    <t>F10_0731</t>
  </si>
  <si>
    <t>F10_0732</t>
  </si>
  <si>
    <t>F10_0741</t>
  </si>
  <si>
    <t>F10_0742</t>
  </si>
  <si>
    <t>F10_0751</t>
  </si>
  <si>
    <t>F10_0752</t>
  </si>
  <si>
    <t>F10_0761</t>
  </si>
  <si>
    <t>F10_0762</t>
  </si>
  <si>
    <t>F10_0771</t>
  </si>
  <si>
    <t>F10_0772</t>
  </si>
  <si>
    <t>F10_0781</t>
  </si>
  <si>
    <t>F10_0782</t>
  </si>
  <si>
    <t>F10_0791</t>
  </si>
  <si>
    <t>F10_0792</t>
  </si>
  <si>
    <t>F10_0801</t>
  </si>
  <si>
    <t>F10_0802</t>
  </si>
  <si>
    <t>F10_0811</t>
  </si>
  <si>
    <t>F10_0812</t>
  </si>
  <si>
    <t>F10_0821</t>
  </si>
  <si>
    <t>F10_0822</t>
  </si>
  <si>
    <t>F10_0831</t>
  </si>
  <si>
    <t>F10_0832</t>
  </si>
  <si>
    <t>F10_0841</t>
  </si>
  <si>
    <t>F10_0842</t>
  </si>
  <si>
    <t>F10_0851</t>
  </si>
  <si>
    <t>F10_0852</t>
  </si>
  <si>
    <t>F10_0861</t>
  </si>
  <si>
    <t>F10_0862</t>
  </si>
  <si>
    <t>F10_0871</t>
  </si>
  <si>
    <t>F10_0872</t>
  </si>
  <si>
    <t>F10_0881</t>
  </si>
  <si>
    <t>F10_0882</t>
  </si>
  <si>
    <t>F10_0891</t>
  </si>
  <si>
    <t>F10_0892</t>
  </si>
  <si>
    <t>F10_0901</t>
  </si>
  <si>
    <t>F10_0902</t>
  </si>
  <si>
    <t>F10_0911</t>
  </si>
  <si>
    <t>F10_0912</t>
  </si>
  <si>
    <t>F10_0921</t>
  </si>
  <si>
    <t>F10_0922</t>
  </si>
  <si>
    <t>F10_0931</t>
  </si>
  <si>
    <t>F10_0932</t>
  </si>
  <si>
    <t>F10_0941</t>
  </si>
  <si>
    <t>F10_0942</t>
  </si>
  <si>
    <t>F10_0951</t>
  </si>
  <si>
    <t>F10_0952</t>
  </si>
  <si>
    <t>F10_0961</t>
  </si>
  <si>
    <t>F10_0962</t>
  </si>
  <si>
    <t>F10_0971</t>
  </si>
  <si>
    <t>F10_0972</t>
  </si>
  <si>
    <t>F10_0981</t>
  </si>
  <si>
    <t>F10_0982</t>
  </si>
  <si>
    <t>F10_0991</t>
  </si>
  <si>
    <t>F10_0992</t>
  </si>
  <si>
    <t>F10_1001</t>
  </si>
  <si>
    <t>F10_1002</t>
  </si>
  <si>
    <t>F10_1011</t>
  </si>
  <si>
    <t>F10_1012</t>
  </si>
  <si>
    <t>F10_1021</t>
  </si>
  <si>
    <t>F10_1022</t>
  </si>
  <si>
    <t>F10_1031</t>
  </si>
  <si>
    <t>F10_1032</t>
  </si>
  <si>
    <t>F20_0011</t>
  </si>
  <si>
    <t>F20_0012</t>
  </si>
  <si>
    <t>F20_0021</t>
  </si>
  <si>
    <t>F20_0022</t>
  </si>
  <si>
    <t>F20_0031</t>
  </si>
  <si>
    <t>F20_0032</t>
  </si>
  <si>
    <t>F20_0041</t>
  </si>
  <si>
    <t>F20_0042</t>
  </si>
  <si>
    <t>F20_0061</t>
  </si>
  <si>
    <t>F20_0062</t>
  </si>
  <si>
    <t>F20_0071</t>
  </si>
  <si>
    <t>F20_0072</t>
  </si>
  <si>
    <t>F20_0081</t>
  </si>
  <si>
    <t>F20_0082</t>
  </si>
  <si>
    <t>F20_0091</t>
  </si>
  <si>
    <t>F20_0092</t>
  </si>
  <si>
    <t>F20_0101</t>
  </si>
  <si>
    <t>F20_0102</t>
  </si>
  <si>
    <t>F20_0111</t>
  </si>
  <si>
    <t>F20_0112</t>
  </si>
  <si>
    <t>F20_0121</t>
  </si>
  <si>
    <t>F20_0122</t>
  </si>
  <si>
    <t>F20_0131</t>
  </si>
  <si>
    <t>F20_0132</t>
  </si>
  <si>
    <t>F20_0141</t>
  </si>
  <si>
    <t>F20_0142</t>
  </si>
  <si>
    <t>F20_0151</t>
  </si>
  <si>
    <t>F20_0152</t>
  </si>
  <si>
    <t>F20_0161</t>
  </si>
  <si>
    <t>F20_0162</t>
  </si>
  <si>
    <t>F20_0171</t>
  </si>
  <si>
    <t>F20_0172</t>
  </si>
  <si>
    <t>F20_0181</t>
  </si>
  <si>
    <t>F20_0182</t>
  </si>
  <si>
    <t>F20_0191</t>
  </si>
  <si>
    <t>F20_0192</t>
  </si>
  <si>
    <t>F20_019a1</t>
  </si>
  <si>
    <t>F20_019a2</t>
  </si>
  <si>
    <t>F20_019b1</t>
  </si>
  <si>
    <t>F20_019b2</t>
  </si>
  <si>
    <t>F20_0201</t>
  </si>
  <si>
    <t>F20_0202</t>
  </si>
  <si>
    <t>F20_0211</t>
  </si>
  <si>
    <t>F20_0212</t>
  </si>
  <si>
    <t>F20_0221</t>
  </si>
  <si>
    <t>F20_0222</t>
  </si>
  <si>
    <t>F20_0231</t>
  </si>
  <si>
    <t>F20_0232</t>
  </si>
  <si>
    <t>F20_0241</t>
  </si>
  <si>
    <t>F20_0242</t>
  </si>
  <si>
    <t>F20_0251</t>
  </si>
  <si>
    <t>F20_0252</t>
  </si>
  <si>
    <t>F20_0261</t>
  </si>
  <si>
    <t>F20_0262</t>
  </si>
  <si>
    <t>F20_0271</t>
  </si>
  <si>
    <t>F20_0272</t>
  </si>
  <si>
    <t>F20_0281</t>
  </si>
  <si>
    <t>F20_0282</t>
  </si>
  <si>
    <t>F20_0291</t>
  </si>
  <si>
    <t>F20_0292</t>
  </si>
  <si>
    <t>F20_0301</t>
  </si>
  <si>
    <t>F20_0302</t>
  </si>
  <si>
    <t>F20_0311</t>
  </si>
  <si>
    <t>F20_0312</t>
  </si>
  <si>
    <t>F20_0321</t>
  </si>
  <si>
    <t>F20_0322</t>
  </si>
  <si>
    <t>F20_0341</t>
  </si>
  <si>
    <t>F20_0342</t>
  </si>
  <si>
    <t>F20_0351</t>
  </si>
  <si>
    <t>F20_0352</t>
  </si>
  <si>
    <t>F20_0361</t>
  </si>
  <si>
    <t>F20_0362</t>
  </si>
  <si>
    <t>F20_0371</t>
  </si>
  <si>
    <t>F20_0372</t>
  </si>
  <si>
    <t>F20_0381</t>
  </si>
  <si>
    <t>F20_0382</t>
  </si>
  <si>
    <t>F20_0391</t>
  </si>
  <si>
    <t>F20_0392</t>
  </si>
  <si>
    <t>F20_0401</t>
  </si>
  <si>
    <t>F20_0402</t>
  </si>
  <si>
    <t>F20_0411</t>
  </si>
  <si>
    <t>F20_0412</t>
  </si>
  <si>
    <t>F20_0421</t>
  </si>
  <si>
    <t>F20_0422</t>
  </si>
  <si>
    <t>F20_0431</t>
  </si>
  <si>
    <t>F20_0432</t>
  </si>
  <si>
    <t>F20_0441</t>
  </si>
  <si>
    <t>F20_0442</t>
  </si>
  <si>
    <t>F20_0451</t>
  </si>
  <si>
    <t>F20_0452</t>
  </si>
  <si>
    <t>F20_0461</t>
  </si>
  <si>
    <t>F20_0462</t>
  </si>
  <si>
    <t>F20_0471</t>
  </si>
  <si>
    <t>F20_0472</t>
  </si>
  <si>
    <t>F20_0481</t>
  </si>
  <si>
    <t>F20_0482</t>
  </si>
  <si>
    <t>F20_0491</t>
  </si>
  <si>
    <t>F20_0492</t>
  </si>
  <si>
    <t>F20_0501</t>
  </si>
  <si>
    <t>F20_0502</t>
  </si>
  <si>
    <t>F20_0511</t>
  </si>
  <si>
    <t>F20_0512</t>
  </si>
  <si>
    <t>F20_0521</t>
  </si>
  <si>
    <t>F20_0522</t>
  </si>
  <si>
    <t>F20_0531</t>
  </si>
  <si>
    <t>F20_0532</t>
  </si>
  <si>
    <t>F20_0541</t>
  </si>
  <si>
    <t>F20_0542</t>
  </si>
  <si>
    <t>F20_0551</t>
  </si>
  <si>
    <t>F20_0552</t>
  </si>
  <si>
    <t>F20_0561</t>
  </si>
  <si>
    <t>F20_0562</t>
  </si>
  <si>
    <t>F20_0571</t>
  </si>
  <si>
    <t>F20_0572</t>
  </si>
  <si>
    <t>F20_0581</t>
  </si>
  <si>
    <t>F20_0582</t>
  </si>
  <si>
    <t>F20_0591</t>
  </si>
  <si>
    <t>F20_0592</t>
  </si>
  <si>
    <t>F20_0601</t>
  </si>
  <si>
    <t>F20_0602</t>
  </si>
  <si>
    <t>F20_0611</t>
  </si>
  <si>
    <t>F20_0612</t>
  </si>
  <si>
    <t>F20_0621</t>
  </si>
  <si>
    <t>F20_0622</t>
  </si>
  <si>
    <t>F20_0631</t>
  </si>
  <si>
    <t>F20_0632</t>
  </si>
  <si>
    <t>F20_0641</t>
  </si>
  <si>
    <t>F20_0642</t>
  </si>
  <si>
    <t>F20_0651</t>
  </si>
  <si>
    <t>F20_0652</t>
  </si>
  <si>
    <t>F20_0661</t>
  </si>
  <si>
    <t>F20_0662</t>
  </si>
  <si>
    <t>F20_066a1</t>
  </si>
  <si>
    <t>F20_066a2</t>
  </si>
  <si>
    <t>F20_066b1</t>
  </si>
  <si>
    <t>F20_066b2</t>
  </si>
  <si>
    <t>F20_0671</t>
  </si>
  <si>
    <t>F20_0672</t>
  </si>
  <si>
    <t>F20_0681</t>
  </si>
  <si>
    <t>F20_0682</t>
  </si>
  <si>
    <t>F20_0691</t>
  </si>
  <si>
    <t>F20_0692</t>
  </si>
  <si>
    <t>F20_0701</t>
  </si>
  <si>
    <t>F20_0702</t>
  </si>
  <si>
    <t>OB mapped</t>
  </si>
  <si>
    <t>Amount CB</t>
  </si>
  <si>
    <t>PL33a</t>
  </si>
  <si>
    <t>PL33b</t>
  </si>
  <si>
    <t>PL33c</t>
  </si>
  <si>
    <t>PL33d</t>
  </si>
  <si>
    <t>PL33f</t>
  </si>
  <si>
    <t>PL33h</t>
  </si>
  <si>
    <t>PL33j</t>
  </si>
  <si>
    <t>PL26a</t>
  </si>
  <si>
    <t xml:space="preserve"> a.1) Operating expenses on depreciation of fixed assets (acc 6811)</t>
  </si>
  <si>
    <t>a.2) Expenses (ct.6813+6817+din ct.6818)</t>
  </si>
  <si>
    <t>a.3) Income (ct.7813+din ct.7818)</t>
  </si>
  <si>
    <t>26a</t>
  </si>
  <si>
    <t xml:space="preserve">    11.2 Expenditure on royalties, management leases and rents (acc 612), of which:</t>
  </si>
  <si>
    <t>-  royalty expenses (acc 6121)</t>
  </si>
  <si>
    <t>- expenses on management premises (acc 6122)</t>
  </si>
  <si>
    <t>- rent (acc 6123)</t>
  </si>
  <si>
    <t>33a</t>
  </si>
  <si>
    <t>33b</t>
  </si>
  <si>
    <t>33c</t>
  </si>
  <si>
    <t xml:space="preserve">    11.3 Expenses on intellectual property rights (acc 616), of which:</t>
  </si>
  <si>
    <t>- expenses in relation to affiliated entities</t>
  </si>
  <si>
    <t xml:space="preserve">    11.4 Management expenses (acc 617), of which:</t>
  </si>
  <si>
    <t xml:space="preserve">    11.5 Consultancy expenses (acc 618), of which:</t>
  </si>
  <si>
    <t xml:space="preserve">    11.6 Expenses on other taxes, duties and similar charges; transfer expenses and contributions due under legal legislation (acc. 635 + 6586*)</t>
  </si>
  <si>
    <t>33d</t>
  </si>
  <si>
    <t>33e</t>
  </si>
  <si>
    <t>33f</t>
  </si>
  <si>
    <t>33g</t>
  </si>
  <si>
    <t>33h</t>
  </si>
  <si>
    <t>33i</t>
  </si>
  <si>
    <t>33j</t>
  </si>
  <si>
    <t>11.7. Environment protection expenses (ct. 652)</t>
  </si>
  <si>
    <t>11.8 Tangible assets revaluation expenses (ct. 655)</t>
  </si>
  <si>
    <t>11.9. Expenses with disasters and similar events (ct. 6587)</t>
  </si>
  <si>
    <t>11.10. Other expenses (ct. 651+6581+ 6582 + 6583 + 6584 + 6588)</t>
  </si>
  <si>
    <t>F20_3011</t>
  </si>
  <si>
    <t>F20_3012</t>
  </si>
  <si>
    <t>F20_3061</t>
  </si>
  <si>
    <t>F20_3062</t>
  </si>
  <si>
    <t>F20_3071</t>
  </si>
  <si>
    <t>F20_3072</t>
  </si>
  <si>
    <t>F20_3081</t>
  </si>
  <si>
    <t>F20_3082</t>
  </si>
  <si>
    <t>F20_3091</t>
  </si>
  <si>
    <t>F20_3092</t>
  </si>
  <si>
    <t>F20_3101</t>
  </si>
  <si>
    <t>F20_3102</t>
  </si>
  <si>
    <t>F20_3111</t>
  </si>
  <si>
    <t>F20_3112</t>
  </si>
  <si>
    <t>F20_3121</t>
  </si>
  <si>
    <t>F20_3122</t>
  </si>
  <si>
    <t>F20_3131</t>
  </si>
  <si>
    <t>F20_3132</t>
  </si>
  <si>
    <t>F20_3141</t>
  </si>
  <si>
    <t>F20_3142</t>
  </si>
  <si>
    <t>F20_3151</t>
  </si>
  <si>
    <t>F20_3152</t>
  </si>
  <si>
    <t>F20_3161</t>
  </si>
  <si>
    <t>F20_3162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</si>
</sst>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7" x14ac:knownFonts="1"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b/>
      <i/>
      <u/>
      <sz val="9"/>
      <color theme="1"/>
      <name val="Calibri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b/>
      <sz val="7"/>
      <name val="Trebuchet MS"/>
      <family val="2"/>
    </font>
    <font>
      <sz val="7"/>
      <name val="Trebuchet MS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9"/>
      <color rgb="FFFF0000"/>
      <name val="Calibri"/>
      <family val="2"/>
    </font>
    <font>
      <i/>
      <sz val="9"/>
      <color theme="1"/>
      <name val="Calibri"/>
      <family val="2"/>
    </font>
    <font>
      <b/>
      <sz val="9"/>
      <color rgb="FF00B0F0"/>
      <name val="Calibri"/>
      <family val="2"/>
    </font>
    <font>
      <sz val="9"/>
      <color rgb="FF00B0F0"/>
      <name val="Calibri"/>
      <family val="2"/>
    </font>
    <font>
      <b/>
      <sz val="8"/>
      <color indexed="8"/>
      <name val="Tahoma"/>
      <family val="2"/>
    </font>
    <font>
      <sz val="8"/>
      <color rgb="FFFF0000"/>
      <name val="Tahoma"/>
      <family val="2"/>
    </font>
    <font>
      <sz val="10"/>
      <color rgb="FF9C0006"/>
      <name val="Arial"/>
      <family val="2"/>
    </font>
    <font>
      <sz val="8"/>
      <color rgb="FF9C0006"/>
      <name val="Tahoma"/>
      <family val="2"/>
    </font>
    <font>
      <i/>
      <sz val="8"/>
      <color theme="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u/>
      <sz val="15"/>
      <color theme="1"/>
      <name val="Calibri"/>
      <family val="2"/>
    </font>
    <font>
      <sz val="9"/>
      <color theme="1"/>
      <name val="Tahoma"/>
      <family val="2"/>
    </font>
    <font>
      <b/>
      <i/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rgb="FF0000FF"/>
      <name val="Tahoma"/>
      <family val="2"/>
    </font>
    <font>
      <b/>
      <i/>
      <sz val="9"/>
      <color rgb="FF0000FF"/>
      <name val="Tahoma"/>
      <family val="2"/>
    </font>
    <font>
      <i/>
      <sz val="9"/>
      <color rgb="FF0000FF"/>
      <name val="Tahoma"/>
      <family val="2"/>
    </font>
    <font>
      <sz val="9"/>
      <color rgb="FFFF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scheme val="minor"/>
    </font>
    <font>
      <b/>
      <sz val="9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2">
    <xf numFmtId="0" fontId="0" fillId="0" borderId="0"/>
    <xf numFmtId="43" fontId="1" fillId="0" borderId="0"/>
    <xf numFmtId="0" fontId="1" fillId="0" borderId="0"/>
    <xf numFmtId="0" fontId="1" fillId="0" borderId="0"/>
    <xf numFmtId="0" fontId="6" fillId="0" borderId="0"/>
    <xf numFmtId="0" fontId="10" fillId="0" borderId="0"/>
    <xf numFmtId="0" fontId="1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0" fontId="19" fillId="2" borderId="0"/>
  </cellStyleXfs>
  <cellXfs count="289">
    <xf numFmtId="0" fontId="0" fillId="0" borderId="0" xfId="0"/>
    <xf numFmtId="0" fontId="2" fillId="3" borderId="0" xfId="0" applyFont="1" applyFill="1"/>
    <xf numFmtId="0" fontId="2" fillId="0" borderId="0" xfId="0" applyFont="1"/>
    <xf numFmtId="0" fontId="0" fillId="0" borderId="1" xfId="0" applyBorder="1"/>
    <xf numFmtId="41" fontId="0" fillId="0" borderId="2" xfId="0" applyNumberFormat="1" applyBorder="1"/>
    <xf numFmtId="0" fontId="0" fillId="0" borderId="3" xfId="0" applyBorder="1"/>
    <xf numFmtId="41" fontId="0" fillId="0" borderId="1" xfId="0" applyNumberFormat="1" applyBorder="1"/>
    <xf numFmtId="0" fontId="0" fillId="0" borderId="4" xfId="0" applyBorder="1"/>
    <xf numFmtId="41" fontId="0" fillId="0" borderId="0" xfId="0" applyNumberFormat="1"/>
    <xf numFmtId="0" fontId="0" fillId="0" borderId="5" xfId="0" applyBorder="1"/>
    <xf numFmtId="41" fontId="0" fillId="0" borderId="4" xfId="0" applyNumberFormat="1" applyBorder="1"/>
    <xf numFmtId="0" fontId="0" fillId="0" borderId="6" xfId="0" applyBorder="1"/>
    <xf numFmtId="41" fontId="0" fillId="0" borderId="7" xfId="0" applyNumberFormat="1" applyBorder="1"/>
    <xf numFmtId="0" fontId="0" fillId="0" borderId="8" xfId="0" applyBorder="1"/>
    <xf numFmtId="41" fontId="0" fillId="0" borderId="6" xfId="0" applyNumberForma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0" xfId="0" applyFont="1" applyBorder="1"/>
    <xf numFmtId="41" fontId="3" fillId="0" borderId="10" xfId="0" applyNumberFormat="1" applyFont="1" applyBorder="1"/>
    <xf numFmtId="0" fontId="0" fillId="0" borderId="11" xfId="0" applyBorder="1"/>
    <xf numFmtId="41" fontId="0" fillId="0" borderId="11" xfId="0" applyNumberFormat="1" applyBorder="1"/>
    <xf numFmtId="0" fontId="0" fillId="0" borderId="9" xfId="0" applyBorder="1"/>
    <xf numFmtId="41" fontId="0" fillId="0" borderId="9" xfId="0" applyNumberFormat="1" applyBorder="1"/>
    <xf numFmtId="41" fontId="2" fillId="0" borderId="0" xfId="0" applyNumberFormat="1" applyFont="1"/>
    <xf numFmtId="0" fontId="3" fillId="0" borderId="0" xfId="0" applyFont="1"/>
    <xf numFmtId="41" fontId="3" fillId="0" borderId="0" xfId="0" applyNumberFormat="1" applyFont="1"/>
    <xf numFmtId="0" fontId="2" fillId="3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9" fontId="0" fillId="0" borderId="0" xfId="2" applyNumberFormat="1" applyFont="1"/>
    <xf numFmtId="0" fontId="4" fillId="0" borderId="0" xfId="0" applyFont="1"/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/>
    <xf numFmtId="0" fontId="0" fillId="0" borderId="13" xfId="0" applyBorder="1"/>
    <xf numFmtId="0" fontId="2" fillId="0" borderId="14" xfId="0" applyFont="1" applyBorder="1"/>
    <xf numFmtId="0" fontId="0" fillId="0" borderId="14" xfId="0" applyBorder="1"/>
    <xf numFmtId="41" fontId="0" fillId="0" borderId="14" xfId="0" applyNumberFormat="1" applyBorder="1"/>
    <xf numFmtId="0" fontId="2" fillId="6" borderId="14" xfId="0" applyFont="1" applyFill="1" applyBorder="1"/>
    <xf numFmtId="41" fontId="2" fillId="6" borderId="14" xfId="0" applyNumberFormat="1" applyFont="1" applyFill="1" applyBorder="1"/>
    <xf numFmtId="0" fontId="0" fillId="4" borderId="14" xfId="0" applyFill="1" applyBorder="1"/>
    <xf numFmtId="0" fontId="2" fillId="0" borderId="1" xfId="0" applyFont="1" applyBorder="1"/>
    <xf numFmtId="0" fontId="2" fillId="0" borderId="2" xfId="0" applyFont="1" applyBorder="1"/>
    <xf numFmtId="41" fontId="2" fillId="0" borderId="2" xfId="0" applyNumberFormat="1" applyFont="1" applyBorder="1"/>
    <xf numFmtId="41" fontId="2" fillId="0" borderId="3" xfId="0" applyNumberFormat="1" applyFont="1" applyBorder="1"/>
    <xf numFmtId="0" fontId="2" fillId="0" borderId="15" xfId="0" applyFont="1" applyBorder="1"/>
    <xf numFmtId="41" fontId="2" fillId="0" borderId="9" xfId="0" applyNumberFormat="1" applyFont="1" applyBorder="1"/>
    <xf numFmtId="41" fontId="2" fillId="0" borderId="16" xfId="0" applyNumberFormat="1" applyFont="1" applyBorder="1"/>
    <xf numFmtId="0" fontId="3" fillId="0" borderId="6" xfId="0" applyFont="1" applyBorder="1"/>
    <xf numFmtId="0" fontId="2" fillId="0" borderId="7" xfId="0" applyFont="1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0" xfId="0" applyNumberFormat="1" applyFont="1" applyAlignment="1">
      <alignment horizontal="right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6" borderId="13" xfId="0" applyFont="1" applyFill="1" applyBorder="1"/>
    <xf numFmtId="41" fontId="2" fillId="6" borderId="13" xfId="0" applyNumberFormat="1" applyFont="1" applyFill="1" applyBorder="1"/>
    <xf numFmtId="0" fontId="0" fillId="0" borderId="14" xfId="0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5" fillId="7" borderId="0" xfId="3" applyFont="1" applyFill="1" applyAlignment="1">
      <alignment horizontal="left" vertical="center" wrapText="1"/>
    </xf>
    <xf numFmtId="0" fontId="6" fillId="0" borderId="0" xfId="4"/>
    <xf numFmtId="0" fontId="6" fillId="8" borderId="0" xfId="4" applyFill="1"/>
    <xf numFmtId="0" fontId="2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4" xfId="0" applyFont="1" applyBorder="1"/>
    <xf numFmtId="41" fontId="6" fillId="0" borderId="0" xfId="4" applyNumberFormat="1"/>
    <xf numFmtId="0" fontId="6" fillId="0" borderId="0" xfId="4" applyAlignment="1">
      <alignment horizontal="left" wrapText="1"/>
    </xf>
    <xf numFmtId="0" fontId="6" fillId="0" borderId="0" xfId="4" applyAlignment="1">
      <alignment horizontal="center" vertical="top"/>
    </xf>
    <xf numFmtId="0" fontId="6" fillId="0" borderId="0" xfId="4" applyAlignment="1">
      <alignment horizontal="left" vertical="top" indent="3"/>
    </xf>
    <xf numFmtId="0" fontId="7" fillId="0" borderId="14" xfId="0" applyFont="1" applyBorder="1"/>
    <xf numFmtId="41" fontId="2" fillId="0" borderId="14" xfId="0" applyNumberFormat="1" applyFont="1" applyBorder="1"/>
    <xf numFmtId="0" fontId="0" fillId="0" borderId="0" xfId="0" applyAlignment="1">
      <alignment wrapText="1"/>
    </xf>
    <xf numFmtId="0" fontId="6" fillId="0" borderId="0" xfId="4" applyAlignment="1">
      <alignment horizontal="justify" vertical="top" wrapText="1"/>
    </xf>
    <xf numFmtId="0" fontId="6" fillId="0" borderId="0" xfId="4" applyAlignment="1">
      <alignment horizontal="left" vertical="top"/>
    </xf>
    <xf numFmtId="0" fontId="6" fillId="0" borderId="0" xfId="4" applyAlignment="1">
      <alignment horizontal="left" vertical="top" indent="1"/>
    </xf>
    <xf numFmtId="0" fontId="6" fillId="0" borderId="0" xfId="4" applyAlignment="1">
      <alignment horizontal="justify" wrapText="1"/>
    </xf>
    <xf numFmtId="0" fontId="6" fillId="0" borderId="0" xfId="4" applyAlignment="1">
      <alignment horizontal="center" vertical="center"/>
    </xf>
    <xf numFmtId="0" fontId="6" fillId="0" borderId="0" xfId="4" applyAlignment="1">
      <alignment horizontal="left" wrapText="1" indent="3"/>
    </xf>
    <xf numFmtId="0" fontId="6" fillId="0" borderId="0" xfId="4" applyAlignment="1">
      <alignment horizontal="left" vertical="top" indent="8"/>
    </xf>
    <xf numFmtId="41" fontId="6" fillId="0" borderId="0" xfId="4" applyNumberFormat="1" applyAlignment="1">
      <alignment horizontal="left" vertical="top" indent="8"/>
    </xf>
    <xf numFmtId="0" fontId="6" fillId="0" borderId="0" xfId="4" applyAlignment="1">
      <alignment horizontal="center"/>
    </xf>
    <xf numFmtId="0" fontId="8" fillId="0" borderId="14" xfId="0" applyFont="1" applyBorder="1" applyAlignment="1">
      <alignment wrapText="1"/>
    </xf>
    <xf numFmtId="0" fontId="9" fillId="7" borderId="0" xfId="3" applyFont="1" applyFill="1" applyAlignment="1">
      <alignment wrapText="1"/>
    </xf>
    <xf numFmtId="0" fontId="6" fillId="0" borderId="0" xfId="4" applyAlignment="1">
      <alignment horizontal="left"/>
    </xf>
    <xf numFmtId="0" fontId="6" fillId="0" borderId="0" xfId="4" applyAlignment="1">
      <alignment horizontal="justify" vertical="top"/>
    </xf>
    <xf numFmtId="0" fontId="6" fillId="0" borderId="4" xfId="4" applyBorder="1" applyAlignment="1">
      <alignment horizontal="justify" vertical="top"/>
    </xf>
    <xf numFmtId="0" fontId="7" fillId="0" borderId="14" xfId="0" applyFont="1" applyBorder="1" applyAlignment="1">
      <alignment wrapText="1"/>
    </xf>
    <xf numFmtId="0" fontId="6" fillId="0" borderId="0" xfId="4" applyAlignment="1">
      <alignment horizontal="left" vertical="top" indent="4"/>
    </xf>
    <xf numFmtId="0" fontId="6" fillId="0" borderId="0" xfId="4" applyAlignment="1">
      <alignment horizontal="left" vertical="center"/>
    </xf>
    <xf numFmtId="0" fontId="10" fillId="0" borderId="0" xfId="5"/>
    <xf numFmtId="0" fontId="12" fillId="0" borderId="0" xfId="5" applyFont="1"/>
    <xf numFmtId="0" fontId="2" fillId="0" borderId="19" xfId="0" applyFont="1" applyBorder="1"/>
    <xf numFmtId="0" fontId="0" fillId="0" borderId="21" xfId="0" applyBorder="1"/>
    <xf numFmtId="0" fontId="2" fillId="0" borderId="22" xfId="0" applyFont="1" applyBorder="1"/>
    <xf numFmtId="0" fontId="2" fillId="0" borderId="23" xfId="0" applyFont="1" applyBorder="1"/>
    <xf numFmtId="0" fontId="0" fillId="7" borderId="0" xfId="0" applyFill="1"/>
    <xf numFmtId="0" fontId="0" fillId="7" borderId="14" xfId="0" applyFill="1" applyBorder="1"/>
    <xf numFmtId="0" fontId="0" fillId="7" borderId="14" xfId="0" applyFill="1" applyBorder="1" applyAlignment="1">
      <alignment wrapText="1"/>
    </xf>
    <xf numFmtId="41" fontId="13" fillId="0" borderId="0" xfId="0" applyNumberFormat="1" applyFont="1"/>
    <xf numFmtId="41" fontId="13" fillId="9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14" fillId="0" borderId="14" xfId="0" applyFont="1" applyBorder="1"/>
    <xf numFmtId="41" fontId="0" fillId="10" borderId="0" xfId="0" applyNumberFormat="1" applyFill="1"/>
    <xf numFmtId="41" fontId="0" fillId="0" borderId="5" xfId="0" applyNumberFormat="1" applyBorder="1"/>
    <xf numFmtId="41" fontId="0" fillId="0" borderId="8" xfId="0" applyNumberFormat="1" applyBorder="1"/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1" fontId="0" fillId="4" borderId="14" xfId="0" applyNumberFormat="1" applyFill="1" applyBorder="1"/>
    <xf numFmtId="41" fontId="2" fillId="4" borderId="14" xfId="0" applyNumberFormat="1" applyFont="1" applyFill="1" applyBorder="1"/>
    <xf numFmtId="41" fontId="2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1" fontId="16" fillId="0" borderId="0" xfId="0" applyNumberFormat="1" applyFont="1"/>
    <xf numFmtId="0" fontId="2" fillId="0" borderId="25" xfId="0" applyFont="1" applyBorder="1"/>
    <xf numFmtId="41" fontId="2" fillId="0" borderId="26" xfId="0" applyNumberFormat="1" applyFont="1" applyBorder="1"/>
    <xf numFmtId="41" fontId="2" fillId="0" borderId="27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4" borderId="14" xfId="0" applyFont="1" applyFill="1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41" fontId="2" fillId="0" borderId="0" xfId="0" applyNumberFormat="1" applyFont="1" applyAlignment="1">
      <alignment wrapText="1"/>
    </xf>
    <xf numFmtId="41" fontId="2" fillId="0" borderId="0" xfId="0" quotePrefix="1" applyNumberFormat="1" applyFont="1"/>
    <xf numFmtId="0" fontId="2" fillId="7" borderId="14" xfId="0" applyFont="1" applyFill="1" applyBorder="1" applyAlignment="1">
      <alignment vertical="center"/>
    </xf>
    <xf numFmtId="0" fontId="5" fillId="0" borderId="0" xfId="10" applyFont="1" applyAlignment="1">
      <alignment horizontal="left" wrapText="1"/>
    </xf>
    <xf numFmtId="0" fontId="5" fillId="0" borderId="0" xfId="10" applyFont="1" applyAlignment="1">
      <alignment horizontal="center" wrapText="1"/>
    </xf>
    <xf numFmtId="0" fontId="5" fillId="0" borderId="0" xfId="10" applyFont="1" applyAlignment="1">
      <alignment wrapText="1"/>
    </xf>
    <xf numFmtId="0" fontId="9" fillId="0" borderId="0" xfId="10" applyFont="1"/>
    <xf numFmtId="0" fontId="17" fillId="0" borderId="0" xfId="10" applyFont="1"/>
    <xf numFmtId="41" fontId="9" fillId="0" borderId="0" xfId="10" applyNumberFormat="1" applyFont="1"/>
    <xf numFmtId="0" fontId="18" fillId="0" borderId="0" xfId="10" applyFont="1"/>
    <xf numFmtId="41" fontId="17" fillId="0" borderId="0" xfId="10" applyNumberFormat="1" applyFont="1"/>
    <xf numFmtId="0" fontId="9" fillId="0" borderId="0" xfId="10" applyFont="1" applyAlignment="1">
      <alignment horizontal="center" wrapText="1"/>
    </xf>
    <xf numFmtId="0" fontId="5" fillId="0" borderId="0" xfId="10" applyFont="1"/>
    <xf numFmtId="0" fontId="9" fillId="0" borderId="0" xfId="10" applyFont="1" applyAlignment="1">
      <alignment horizontal="left"/>
    </xf>
    <xf numFmtId="0" fontId="20" fillId="0" borderId="0" xfId="11" applyFont="1" applyFill="1"/>
    <xf numFmtId="0" fontId="21" fillId="0" borderId="0" xfId="10" applyFont="1"/>
    <xf numFmtId="0" fontId="11" fillId="0" borderId="0" xfId="5" applyFont="1" applyAlignment="1">
      <alignment horizontal="left" vertical="center" wrapText="1"/>
    </xf>
    <xf numFmtId="0" fontId="10" fillId="0" borderId="0" xfId="5" applyAlignment="1">
      <alignment horizontal="left"/>
    </xf>
    <xf numFmtId="0" fontId="12" fillId="0" borderId="0" xfId="5" applyFont="1" applyAlignment="1">
      <alignment horizontal="left"/>
    </xf>
    <xf numFmtId="0" fontId="11" fillId="0" borderId="0" xfId="5" applyFont="1" applyAlignment="1">
      <alignment horizontal="left"/>
    </xf>
    <xf numFmtId="0" fontId="10" fillId="0" borderId="14" xfId="5" applyBorder="1"/>
    <xf numFmtId="0" fontId="12" fillId="0" borderId="14" xfId="5" applyFont="1" applyBorder="1"/>
    <xf numFmtId="0" fontId="10" fillId="0" borderId="14" xfId="5" applyBorder="1" applyAlignment="1">
      <alignment horizontal="left"/>
    </xf>
    <xf numFmtId="0" fontId="11" fillId="0" borderId="0" xfId="5" applyFont="1" applyAlignment="1">
      <alignment vertical="center" wrapText="1"/>
    </xf>
    <xf numFmtId="0" fontId="6" fillId="0" borderId="0" xfId="6" applyFont="1"/>
    <xf numFmtId="0" fontId="0" fillId="0" borderId="0" xfId="6" applyFont="1"/>
    <xf numFmtId="0" fontId="0" fillId="6" borderId="0" xfId="6" applyFont="1" applyFill="1"/>
    <xf numFmtId="0" fontId="0" fillId="0" borderId="14" xfId="0" applyBorder="1" applyAlignment="1">
      <alignment horizontal="right"/>
    </xf>
    <xf numFmtId="0" fontId="8" fillId="4" borderId="14" xfId="0" applyFont="1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0" fillId="4" borderId="0" xfId="0" applyFill="1"/>
    <xf numFmtId="41" fontId="15" fillId="0" borderId="0" xfId="0" applyNumberFormat="1" applyFont="1"/>
    <xf numFmtId="0" fontId="2" fillId="0" borderId="14" xfId="0" applyFont="1" applyBorder="1" applyAlignment="1">
      <alignment wrapText="1"/>
    </xf>
    <xf numFmtId="0" fontId="2" fillId="0" borderId="24" xfId="0" applyFon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2" fillId="0" borderId="21" xfId="0" applyFont="1" applyBorder="1" applyAlignment="1">
      <alignment vertical="center" wrapText="1"/>
    </xf>
    <xf numFmtId="0" fontId="0" fillId="0" borderId="22" xfId="0" applyBorder="1" applyAlignment="1">
      <alignment wrapText="1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0" xfId="0" applyBorder="1"/>
    <xf numFmtId="0" fontId="2" fillId="0" borderId="2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1" fontId="0" fillId="0" borderId="13" xfId="0" applyNumberFormat="1" applyBorder="1"/>
    <xf numFmtId="0" fontId="2" fillId="0" borderId="2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0" xfId="0" applyFont="1" applyBorder="1"/>
    <xf numFmtId="0" fontId="2" fillId="0" borderId="18" xfId="0" applyFont="1" applyBorder="1" applyAlignment="1">
      <alignment horizontal="right" vertical="center"/>
    </xf>
    <xf numFmtId="0" fontId="2" fillId="0" borderId="24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0" fillId="0" borderId="28" xfId="0" applyBorder="1"/>
    <xf numFmtId="0" fontId="2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32" xfId="0" applyFont="1" applyBorder="1"/>
    <xf numFmtId="0" fontId="0" fillId="0" borderId="29" xfId="0" applyBorder="1"/>
    <xf numFmtId="0" fontId="2" fillId="0" borderId="33" xfId="0" applyFont="1" applyBorder="1"/>
    <xf numFmtId="41" fontId="0" fillId="0" borderId="33" xfId="0" applyNumberFormat="1" applyBorder="1"/>
    <xf numFmtId="0" fontId="2" fillId="0" borderId="3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2" fillId="0" borderId="30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4" xfId="0" applyFont="1" applyBorder="1"/>
    <xf numFmtId="0" fontId="2" fillId="7" borderId="32" xfId="0" applyFont="1" applyFill="1" applyBorder="1" applyAlignment="1">
      <alignment vertical="center"/>
    </xf>
    <xf numFmtId="0" fontId="2" fillId="0" borderId="31" xfId="0" applyFont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right" vertical="center"/>
    </xf>
    <xf numFmtId="0" fontId="2" fillId="7" borderId="23" xfId="0" applyFont="1" applyFill="1" applyBorder="1" applyAlignment="1">
      <alignment horizontal="right" vertical="center"/>
    </xf>
    <xf numFmtId="0" fontId="2" fillId="7" borderId="13" xfId="0" applyFont="1" applyFill="1" applyBorder="1" applyAlignment="1">
      <alignment horizontal="left" vertical="center"/>
    </xf>
    <xf numFmtId="0" fontId="2" fillId="7" borderId="21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7" borderId="23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3" fillId="0" borderId="33" xfId="10" applyFont="1" applyBorder="1"/>
    <xf numFmtId="0" fontId="24" fillId="0" borderId="0" xfId="10" applyFont="1"/>
    <xf numFmtId="41" fontId="25" fillId="0" borderId="0" xfId="10" applyNumberFormat="1" applyFont="1"/>
    <xf numFmtId="0" fontId="2" fillId="0" borderId="29" xfId="0" applyFont="1" applyBorder="1" applyAlignment="1">
      <alignment horizontal="right"/>
    </xf>
    <xf numFmtId="0" fontId="2" fillId="0" borderId="13" xfId="0" applyFont="1" applyBorder="1" applyAlignment="1">
      <alignment wrapText="1"/>
    </xf>
    <xf numFmtId="0" fontId="2" fillId="0" borderId="24" xfId="0" applyFont="1" applyBorder="1" applyAlignment="1">
      <alignment horizontal="right"/>
    </xf>
    <xf numFmtId="0" fontId="2" fillId="0" borderId="29" xfId="0" applyFont="1" applyBorder="1"/>
    <xf numFmtId="0" fontId="2" fillId="0" borderId="14" xfId="0" applyFont="1" applyBorder="1" applyAlignment="1">
      <alignment horizontal="right"/>
    </xf>
    <xf numFmtId="0" fontId="26" fillId="0" borderId="0" xfId="0" applyFont="1"/>
    <xf numFmtId="0" fontId="4" fillId="6" borderId="0" xfId="0" applyFont="1" applyFill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5" fillId="4" borderId="0" xfId="10" applyFont="1" applyFill="1" applyAlignment="1">
      <alignment wrapText="1"/>
    </xf>
    <xf numFmtId="0" fontId="9" fillId="11" borderId="0" xfId="10" applyFont="1" applyFill="1"/>
    <xf numFmtId="0" fontId="27" fillId="0" borderId="0" xfId="3" applyFont="1"/>
    <xf numFmtId="0" fontId="27" fillId="6" borderId="0" xfId="3" applyFont="1" applyFill="1"/>
    <xf numFmtId="0" fontId="27" fillId="4" borderId="0" xfId="3" applyFont="1" applyFill="1"/>
    <xf numFmtId="0" fontId="28" fillId="0" borderId="0" xfId="3" applyFont="1" applyAlignment="1">
      <alignment vertical="center"/>
    </xf>
    <xf numFmtId="0" fontId="30" fillId="0" borderId="0" xfId="3" applyFont="1" applyAlignment="1">
      <alignment vertical="center"/>
    </xf>
    <xf numFmtId="0" fontId="31" fillId="0" borderId="0" xfId="3" applyFont="1" applyAlignment="1">
      <alignment horizontal="left" vertical="center"/>
    </xf>
    <xf numFmtId="0" fontId="29" fillId="0" borderId="0" xfId="3" applyFont="1" applyAlignment="1">
      <alignment horizontal="left" vertical="center"/>
    </xf>
    <xf numFmtId="0" fontId="29" fillId="0" borderId="34" xfId="3" applyFont="1" applyBorder="1" applyAlignment="1">
      <alignment vertical="center" wrapText="1"/>
    </xf>
    <xf numFmtId="0" fontId="29" fillId="0" borderId="3" xfId="3" applyFont="1" applyBorder="1" applyAlignment="1">
      <alignment vertical="center" wrapText="1"/>
    </xf>
    <xf numFmtId="0" fontId="31" fillId="0" borderId="35" xfId="3" applyFont="1" applyBorder="1" applyAlignment="1">
      <alignment vertical="center" wrapText="1"/>
    </xf>
    <xf numFmtId="0" fontId="29" fillId="0" borderId="35" xfId="3" applyFont="1" applyBorder="1" applyAlignment="1">
      <alignment vertical="center" wrapText="1"/>
    </xf>
    <xf numFmtId="0" fontId="31" fillId="0" borderId="8" xfId="3" applyFont="1" applyBorder="1" applyAlignment="1">
      <alignment vertical="center" wrapText="1"/>
    </xf>
    <xf numFmtId="0" fontId="29" fillId="6" borderId="35" xfId="3" applyFont="1" applyFill="1" applyBorder="1" applyAlignment="1">
      <alignment vertical="center" wrapText="1"/>
    </xf>
    <xf numFmtId="0" fontId="29" fillId="6" borderId="8" xfId="3" applyFont="1" applyFill="1" applyBorder="1" applyAlignment="1">
      <alignment vertical="center" wrapText="1"/>
    </xf>
    <xf numFmtId="0" fontId="27" fillId="6" borderId="35" xfId="3" applyFont="1" applyFill="1" applyBorder="1" applyAlignment="1">
      <alignment vertical="center" wrapText="1"/>
    </xf>
    <xf numFmtId="0" fontId="27" fillId="6" borderId="8" xfId="3" applyFont="1" applyFill="1" applyBorder="1" applyAlignment="1">
      <alignment vertical="center" wrapText="1"/>
    </xf>
    <xf numFmtId="0" fontId="32" fillId="6" borderId="8" xfId="3" applyFont="1" applyFill="1" applyBorder="1" applyAlignment="1">
      <alignment vertical="center"/>
    </xf>
    <xf numFmtId="0" fontId="27" fillId="6" borderId="8" xfId="3" applyFont="1" applyFill="1" applyBorder="1" applyAlignment="1">
      <alignment vertical="center"/>
    </xf>
    <xf numFmtId="0" fontId="33" fillId="6" borderId="8" xfId="3" applyFont="1" applyFill="1" applyBorder="1" applyAlignment="1">
      <alignment vertical="center"/>
    </xf>
    <xf numFmtId="0" fontId="27" fillId="6" borderId="35" xfId="3" applyFont="1" applyFill="1" applyBorder="1" applyAlignment="1">
      <alignment vertical="center"/>
    </xf>
    <xf numFmtId="0" fontId="34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7" fillId="0" borderId="0" xfId="3" applyFont="1" applyAlignment="1">
      <alignment horizontal="left" vertical="center"/>
    </xf>
    <xf numFmtId="0" fontId="29" fillId="0" borderId="3" xfId="3" applyFont="1" applyBorder="1" applyAlignment="1">
      <alignment horizontal="right" vertical="center" wrapText="1"/>
    </xf>
    <xf numFmtId="0" fontId="29" fillId="0" borderId="36" xfId="3" applyFont="1" applyBorder="1" applyAlignment="1">
      <alignment vertical="center" wrapText="1"/>
    </xf>
    <xf numFmtId="0" fontId="29" fillId="0" borderId="5" xfId="3" applyFont="1" applyBorder="1" applyAlignment="1">
      <alignment horizontal="right" vertical="center" wrapText="1"/>
    </xf>
    <xf numFmtId="0" fontId="31" fillId="0" borderId="5" xfId="3" applyFont="1" applyBorder="1" applyAlignment="1">
      <alignment horizontal="right" vertical="center" wrapText="1"/>
    </xf>
    <xf numFmtId="15" fontId="31" fillId="0" borderId="8" xfId="3" applyNumberFormat="1" applyFont="1" applyBorder="1" applyAlignment="1">
      <alignment horizontal="right" vertical="center" wrapText="1"/>
    </xf>
    <xf numFmtId="0" fontId="27" fillId="0" borderId="35" xfId="3" applyFont="1" applyBorder="1" applyAlignment="1">
      <alignment vertical="center" wrapText="1"/>
    </xf>
    <xf numFmtId="0" fontId="29" fillId="0" borderId="8" xfId="3" applyFont="1" applyBorder="1" applyAlignment="1">
      <alignment horizontal="right" vertical="center" wrapText="1"/>
    </xf>
    <xf numFmtId="41" fontId="29" fillId="4" borderId="8" xfId="3" applyNumberFormat="1" applyFont="1" applyFill="1" applyBorder="1" applyAlignment="1">
      <alignment horizontal="right" vertical="center" wrapText="1"/>
    </xf>
    <xf numFmtId="0" fontId="27" fillId="0" borderId="35" xfId="3" applyFont="1" applyBorder="1" applyAlignment="1">
      <alignment horizontal="right" vertical="center" wrapText="1"/>
    </xf>
    <xf numFmtId="41" fontId="27" fillId="0" borderId="8" xfId="3" applyNumberFormat="1" applyFont="1" applyBorder="1" applyAlignment="1">
      <alignment horizontal="right" vertical="center" wrapText="1"/>
    </xf>
    <xf numFmtId="0" fontId="27" fillId="0" borderId="0" xfId="3" applyFont="1" applyAlignment="1">
      <alignment vertical="center"/>
    </xf>
    <xf numFmtId="0" fontId="28" fillId="0" borderId="34" xfId="3" applyFont="1" applyBorder="1" applyAlignment="1">
      <alignment vertical="center" wrapText="1"/>
    </xf>
    <xf numFmtId="0" fontId="28" fillId="0" borderId="36" xfId="3" applyFont="1" applyBorder="1" applyAlignment="1">
      <alignment vertical="center" wrapText="1"/>
    </xf>
    <xf numFmtId="0" fontId="28" fillId="0" borderId="35" xfId="3" applyFont="1" applyBorder="1" applyAlignment="1">
      <alignment vertical="center" wrapText="1"/>
    </xf>
    <xf numFmtId="0" fontId="27" fillId="0" borderId="8" xfId="3" applyFont="1" applyBorder="1" applyAlignment="1">
      <alignment horizontal="right" vertical="center" wrapText="1"/>
    </xf>
    <xf numFmtId="0" fontId="31" fillId="0" borderId="0" xfId="3" applyFont="1" applyAlignment="1">
      <alignment vertical="center"/>
    </xf>
    <xf numFmtId="41" fontId="27" fillId="12" borderId="8" xfId="3" applyNumberFormat="1" applyFont="1" applyFill="1" applyBorder="1" applyAlignment="1">
      <alignment horizontal="right" vertical="center" wrapText="1"/>
    </xf>
    <xf numFmtId="0" fontId="32" fillId="0" borderId="0" xfId="3" applyFont="1" applyAlignment="1">
      <alignment vertical="center"/>
    </xf>
    <xf numFmtId="0" fontId="27" fillId="0" borderId="0" xfId="3" applyFont="1" applyAlignment="1">
      <alignment horizontal="right" vertical="center"/>
    </xf>
    <xf numFmtId="0" fontId="22" fillId="0" borderId="0" xfId="3" applyFont="1"/>
    <xf numFmtId="0" fontId="9" fillId="13" borderId="0" xfId="10" applyFont="1" applyFill="1"/>
    <xf numFmtId="14" fontId="29" fillId="0" borderId="5" xfId="3" applyNumberFormat="1" applyFont="1" applyBorder="1" applyAlignment="1">
      <alignment horizontal="right" vertical="center" wrapText="1"/>
    </xf>
    <xf numFmtId="0" fontId="3" fillId="5" borderId="0" xfId="0" applyFont="1" applyFill="1" applyAlignment="1">
      <alignment horizontal="center"/>
    </xf>
    <xf numFmtId="164" fontId="35" fillId="0" borderId="0" xfId="1" applyNumberFormat="1" applyFont="1"/>
    <xf numFmtId="41" fontId="6" fillId="0" borderId="17" xfId="4" applyNumberFormat="1" applyBorder="1" applyAlignment="1">
      <alignment horizontal="left" vertical="top" indent="1"/>
    </xf>
    <xf numFmtId="0" fontId="6" fillId="0" borderId="0" xfId="4"/>
    <xf numFmtId="0" fontId="2" fillId="0" borderId="24" xfId="0" applyFont="1" applyBorder="1" applyAlignment="1">
      <alignment horizontal="center" vertical="center"/>
    </xf>
    <xf numFmtId="0" fontId="0" fillId="0" borderId="0" xfId="0"/>
    <xf numFmtId="0" fontId="2" fillId="0" borderId="14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0" fillId="0" borderId="17" xfId="0" applyBorder="1"/>
    <xf numFmtId="0" fontId="0" fillId="0" borderId="21" xfId="0" applyBorder="1"/>
    <xf numFmtId="0" fontId="36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2">
    <cellStyle name="Bad 2" xfId="11" xr:uid="{00000000-0005-0000-0000-00000C000000}"/>
    <cellStyle name="Comma" xfId="1" builtinId="3"/>
    <cellStyle name="Comma 2" xfId="9" xr:uid="{00000000-0005-0000-0000-00000A000000}"/>
    <cellStyle name="Comma 3" xfId="7" xr:uid="{00000000-0005-0000-0000-000007000000}"/>
    <cellStyle name="Comma 37 3" xfId="8" xr:uid="{00000000-0005-0000-0000-000008000000}"/>
    <cellStyle name="Normal" xfId="0" builtinId="0"/>
    <cellStyle name="Normal 2" xfId="10" xr:uid="{00000000-0005-0000-0000-00000B000000}"/>
    <cellStyle name="Normal 3" xfId="4" xr:uid="{00000000-0005-0000-0000-000004000000}"/>
    <cellStyle name="Normal 32 18 2" xfId="3" xr:uid="{00000000-0005-0000-0000-000003000000}"/>
    <cellStyle name="Normal 32 2" xfId="6" xr:uid="{00000000-0005-0000-0000-000006000000}"/>
    <cellStyle name="Normal 4" xfId="5" xr:uid="{00000000-0005-0000-0000-000005000000}"/>
    <cellStyle name="Percent" xfId="2" builtinId="5"/>
  </cellStyles>
  <dxfs count="6"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Y376"/>
  <sheetViews>
    <sheetView showGridLines="0" zoomScale="80" zoomScaleNormal="80" workbookViewId="0">
      <selection activeCell="F13" sqref="F13"/>
    </sheetView>
  </sheetViews>
  <sheetFormatPr defaultRowHeight="12" x14ac:dyDescent="0.3"/>
  <cols>
    <col min="1" max="1" width="20.44140625" bestFit="1" customWidth="1"/>
    <col min="2" max="2" width="5.44140625" bestFit="1" customWidth="1"/>
    <col min="3" max="3" width="9.44140625" bestFit="1" customWidth="1"/>
    <col min="4" max="4" width="5.44140625" bestFit="1" customWidth="1"/>
    <col min="5" max="5" width="9.44140625" bestFit="1" customWidth="1"/>
    <col min="6" max="6" width="9" bestFit="1" customWidth="1"/>
    <col min="7" max="7" width="43.44140625" bestFit="1" customWidth="1"/>
    <col min="8" max="8" width="12.6640625" bestFit="1" customWidth="1"/>
    <col min="9" max="11" width="13.44140625" bestFit="1" customWidth="1"/>
    <col min="12" max="12" width="21.77734375" bestFit="1" customWidth="1"/>
    <col min="13" max="13" width="11.109375" bestFit="1" customWidth="1"/>
    <col min="14" max="14" width="9.44140625" bestFit="1" customWidth="1"/>
    <col min="15" max="15" width="10.44140625" bestFit="1" customWidth="1"/>
    <col min="16" max="16" width="15.6640625" bestFit="1" customWidth="1"/>
    <col min="18" max="18" width="12.6640625" bestFit="1" customWidth="1"/>
    <col min="19" max="19" width="45.33203125" bestFit="1" customWidth="1"/>
    <col min="22" max="22" width="24.6640625" bestFit="1" customWidth="1"/>
  </cols>
  <sheetData>
    <row r="1" spans="1:25" x14ac:dyDescent="0.3">
      <c r="A1" s="1" t="s">
        <v>0</v>
      </c>
      <c r="B1" s="17"/>
    </row>
    <row r="2" spans="1:25" ht="12.65" customHeight="1" thickBot="1" x14ac:dyDescent="0.35">
      <c r="A2" s="1" t="s">
        <v>1</v>
      </c>
      <c r="B2" s="17"/>
      <c r="O2" t="s">
        <v>2</v>
      </c>
      <c r="P2" t="s">
        <v>3</v>
      </c>
      <c r="Q2" t="s">
        <v>4</v>
      </c>
      <c r="R2" t="s">
        <v>5</v>
      </c>
      <c r="S2" t="s">
        <v>4</v>
      </c>
    </row>
    <row r="3" spans="1:25" x14ac:dyDescent="0.3">
      <c r="A3" s="1" t="s">
        <v>6</v>
      </c>
      <c r="B3" s="17"/>
      <c r="O3" s="3">
        <v>121</v>
      </c>
      <c r="P3" s="4">
        <f>SUMIF(D:D,O3,K:K)</f>
        <v>0</v>
      </c>
      <c r="Q3" s="5" t="str">
        <f>IF(P3&lt;0,"BS97","BS98")</f>
        <v>BS98</v>
      </c>
      <c r="R3" s="6">
        <f>SUMIF(D:D,O3,H:H)</f>
        <v>0</v>
      </c>
      <c r="S3" s="5" t="str">
        <f>IF(R3&lt;0,"BS97","BS98")</f>
        <v>BS98</v>
      </c>
    </row>
    <row r="4" spans="1:25" x14ac:dyDescent="0.3">
      <c r="A4" s="1" t="s">
        <v>7</v>
      </c>
      <c r="B4" s="17"/>
      <c r="O4" s="7">
        <v>117</v>
      </c>
      <c r="P4" s="8">
        <f>SUMIF(D:D,O4,K:K)</f>
        <v>0</v>
      </c>
      <c r="Q4" s="9" t="str">
        <f>IF(P4&lt;0,"BS95","BS96")</f>
        <v>BS96</v>
      </c>
      <c r="R4" s="10">
        <f>SUMIF(D:D,O4,H:H)</f>
        <v>0</v>
      </c>
      <c r="S4" s="9" t="str">
        <f>IF(R4&lt;0,"BS95","BS96")</f>
        <v>BS96</v>
      </c>
    </row>
    <row r="5" spans="1:25" ht="12.65" customHeight="1" thickBot="1" x14ac:dyDescent="0.35">
      <c r="A5" s="1" t="s">
        <v>8</v>
      </c>
      <c r="B5" s="17"/>
      <c r="O5" s="11">
        <v>711</v>
      </c>
      <c r="P5" s="12">
        <f>SUMIF(D:D,O5,K:K)</f>
        <v>0</v>
      </c>
      <c r="Q5" s="13" t="str">
        <f>IF(P5&lt;0,"PL7","PL8")</f>
        <v>PL8</v>
      </c>
      <c r="R5" s="14">
        <f>SUMIF(D:D,O5,H:H)</f>
        <v>0</v>
      </c>
      <c r="S5" s="13" t="str">
        <f>IF(R5&lt;0,"PL7","PL8")</f>
        <v>PL8</v>
      </c>
    </row>
    <row r="6" spans="1:25" ht="12.65" customHeight="1" thickBot="1" x14ac:dyDescent="0.35">
      <c r="A6" s="1" t="s">
        <v>9</v>
      </c>
      <c r="B6" s="17"/>
      <c r="I6" s="15" t="s">
        <v>10</v>
      </c>
      <c r="J6" s="16">
        <f>K6-1</f>
        <v>-1</v>
      </c>
      <c r="K6" s="16">
        <f>B7</f>
        <v>0</v>
      </c>
    </row>
    <row r="7" spans="1:25" ht="13" customHeight="1" thickTop="1" thickBot="1" x14ac:dyDescent="0.35">
      <c r="A7" s="1" t="s">
        <v>11</v>
      </c>
      <c r="B7" s="17"/>
      <c r="I7" s="18" t="s">
        <v>12</v>
      </c>
      <c r="J7" s="19">
        <f>SUMIF(A:A,"BS",H:H)</f>
        <v>0</v>
      </c>
      <c r="K7" s="19">
        <f>SUMIF(A:A,"BS",K:K)</f>
        <v>0</v>
      </c>
    </row>
    <row r="8" spans="1:25" ht="12.65" customHeight="1" thickTop="1" x14ac:dyDescent="0.3">
      <c r="I8" s="20" t="s">
        <v>13</v>
      </c>
      <c r="J8" s="21">
        <f>SUMIF(A:A,"Rev",H:H)</f>
        <v>0</v>
      </c>
      <c r="K8" s="21">
        <f>SUMIF(A:A,"Rev",K:K)</f>
        <v>0</v>
      </c>
    </row>
    <row r="9" spans="1:25" ht="12.65" customHeight="1" thickBot="1" x14ac:dyDescent="0.35">
      <c r="I9" s="22" t="s">
        <v>14</v>
      </c>
      <c r="J9" s="23">
        <f>SUMIF(A:A,"Exp",H:H)</f>
        <v>0</v>
      </c>
      <c r="K9" s="23">
        <f>SUMIF(A:A,"Exp",K:K)</f>
        <v>0</v>
      </c>
    </row>
    <row r="10" spans="1:25" ht="12.65" customHeight="1" thickTop="1" x14ac:dyDescent="0.3">
      <c r="I10" s="2" t="s">
        <v>15</v>
      </c>
      <c r="J10" s="24">
        <f>SUM(J8:J9)</f>
        <v>0</v>
      </c>
      <c r="K10" s="24">
        <f>SUM(K8:K9)</f>
        <v>0</v>
      </c>
    </row>
    <row r="11" spans="1:25" ht="12.65" customHeight="1" thickBot="1" x14ac:dyDescent="0.35">
      <c r="I11" s="22" t="s">
        <v>16</v>
      </c>
      <c r="J11" s="22">
        <f>SUMIF(D:D,"121",H:H)</f>
        <v>0</v>
      </c>
      <c r="K11" s="23">
        <f>SUMIF(D:D,"121",K:K)</f>
        <v>0</v>
      </c>
    </row>
    <row r="12" spans="1:25" ht="12.65" customHeight="1" thickTop="1" x14ac:dyDescent="0.3">
      <c r="I12" s="25" t="s">
        <v>17</v>
      </c>
      <c r="J12" s="26">
        <f>J10-J11</f>
        <v>0</v>
      </c>
      <c r="K12" s="26">
        <f>K10-K11</f>
        <v>0</v>
      </c>
    </row>
    <row r="13" spans="1:25" x14ac:dyDescent="0.3">
      <c r="O13" s="2"/>
      <c r="P13" s="2" t="s">
        <v>18</v>
      </c>
    </row>
    <row r="14" spans="1:25" ht="12.65" customHeight="1" thickBot="1" x14ac:dyDescent="0.35">
      <c r="A14" s="27" t="s">
        <v>10</v>
      </c>
      <c r="B14" s="27" t="s">
        <v>19</v>
      </c>
      <c r="C14" s="27" t="s">
        <v>20</v>
      </c>
      <c r="D14" s="27" t="s">
        <v>21</v>
      </c>
      <c r="E14" s="27" t="s">
        <v>22</v>
      </c>
      <c r="F14" s="27" t="s">
        <v>2</v>
      </c>
      <c r="G14" s="27" t="s">
        <v>23</v>
      </c>
      <c r="H14" s="27" t="s">
        <v>24</v>
      </c>
      <c r="I14" s="27" t="s">
        <v>25</v>
      </c>
      <c r="J14" s="27" t="s">
        <v>26</v>
      </c>
      <c r="K14" s="27" t="s">
        <v>3</v>
      </c>
      <c r="L14" s="28" t="s">
        <v>27</v>
      </c>
      <c r="M14" s="28" t="s">
        <v>28</v>
      </c>
      <c r="N14" s="29" t="s">
        <v>4</v>
      </c>
      <c r="O14" s="29" t="s">
        <v>29</v>
      </c>
      <c r="P14" s="29" t="s">
        <v>30</v>
      </c>
      <c r="Q14" s="29" t="s">
        <v>31</v>
      </c>
      <c r="R14" s="29" t="s">
        <v>32</v>
      </c>
      <c r="S14" s="29" t="s">
        <v>33</v>
      </c>
      <c r="T14" s="29" t="s">
        <v>34</v>
      </c>
      <c r="U14" s="29" t="s">
        <v>35</v>
      </c>
      <c r="V14" s="30" t="s">
        <v>36</v>
      </c>
      <c r="W14" s="31" t="s">
        <v>37</v>
      </c>
      <c r="X14" s="31" t="s">
        <v>2340</v>
      </c>
      <c r="Y14" s="31" t="s">
        <v>2341</v>
      </c>
    </row>
    <row r="15" spans="1:25" ht="12.65" customHeight="1" thickTop="1" x14ac:dyDescent="0.3">
      <c r="H15" s="8"/>
      <c r="I15" s="8"/>
      <c r="J15" s="8"/>
      <c r="K15" s="8"/>
      <c r="L15" s="8"/>
      <c r="M15" s="32"/>
      <c r="V15" t="e">
        <f>IF(IF(A15="BS",IFERROR(VLOOKUP(TRIM($E15),'BS Mapping std'!$A:$H,8,0),VLOOKUP(TRIM($D15),'BS Mapping std'!$A:$H,8,0)),IFERROR(VLOOKUP(TRIM($E15),'PL mapping Std'!$A:$H,8,0),VLOOKUP(TRIM($D15),'PL mapping Std'!$A:$H,8,0)))=0,"",IF(A15="BS",IFERROR(VLOOKUP(TRIM($E15),'BS Mapping std'!$A:$H,8,0),VLOOKUP(TRIM($D15),'BS Mapping std'!$A:$H,8,0)),IFERROR(VLOOKUP(TRIM($E15),'PL mapping Std'!$A:$H,8,0),VLOOKUP(TRIM($D15),'PL mapping Std'!$A:$H,8,0))))</f>
        <v>#N/A</v>
      </c>
      <c r="W15" t="e">
        <f>IFERROR(VLOOKUP(E15,'F30 mapping'!A:D,4,0),VLOOKUP(D15,'F30 mapping'!A:D,4,0))</f>
        <v>#N/A</v>
      </c>
    </row>
    <row r="16" spans="1:25" x14ac:dyDescent="0.3">
      <c r="H16" s="8"/>
      <c r="I16" s="8"/>
      <c r="J16" s="8"/>
      <c r="K16" s="8"/>
      <c r="L16" s="8"/>
      <c r="M16" s="32"/>
      <c r="V16" t="e">
        <f>IF(IF(A16="BS",IFERROR(VLOOKUP(TRIM($E16),'BS Mapping std'!$A:$H,8,0),VLOOKUP(TRIM($D16),'BS Mapping std'!$A:$H,8,0)),IFERROR(VLOOKUP(TRIM($E16),'PL mapping Std'!$A:$H,8,0),VLOOKUP(TRIM($D16),'PL mapping Std'!$A:$H,8,0)))=0,"",IF(A16="BS",IFERROR(VLOOKUP(TRIM($E16),'BS Mapping std'!$A:$H,8,0),VLOOKUP(TRIM($D16),'BS Mapping std'!$A:$H,8,0)),IFERROR(VLOOKUP(TRIM($E16),'PL mapping Std'!$A:$H,8,0),VLOOKUP(TRIM($D16),'PL mapping Std'!$A:$H,8,0))))</f>
        <v>#N/A</v>
      </c>
      <c r="W16" t="e">
        <f>IFERROR(VLOOKUP(E16,'F30 mapping'!A:D,4,0),VLOOKUP(D16,'F30 mapping'!A:D,4,0))</f>
        <v>#N/A</v>
      </c>
    </row>
    <row r="17" spans="8:23" x14ac:dyDescent="0.3">
      <c r="H17" s="8"/>
      <c r="I17" s="8"/>
      <c r="J17" s="8"/>
      <c r="K17" s="8"/>
      <c r="L17" s="8"/>
      <c r="M17" s="32"/>
      <c r="V17" t="e">
        <f>IF(IF(A17="BS",IFERROR(VLOOKUP(TRIM($E17),'BS Mapping std'!$A:$H,8,0),VLOOKUP(TRIM($D17),'BS Mapping std'!$A:$H,8,0)),IFERROR(VLOOKUP(TRIM($E17),'PL mapping Std'!$A:$H,8,0),VLOOKUP(TRIM($D17),'PL mapping Std'!$A:$H,8,0)))=0,"",IF(A17="BS",IFERROR(VLOOKUP(TRIM($E17),'BS Mapping std'!$A:$H,8,0),VLOOKUP(TRIM($D17),'BS Mapping std'!$A:$H,8,0)),IFERROR(VLOOKUP(TRIM($E17),'PL mapping Std'!$A:$H,8,0),VLOOKUP(TRIM($D17),'PL mapping Std'!$A:$H,8,0))))</f>
        <v>#N/A</v>
      </c>
      <c r="W17" t="e">
        <f>IFERROR(VLOOKUP(E17,'F30 mapping'!A:D,4,0),VLOOKUP(D17,'F30 mapping'!A:D,4,0))</f>
        <v>#N/A</v>
      </c>
    </row>
    <row r="18" spans="8:23" x14ac:dyDescent="0.3">
      <c r="H18" s="8"/>
      <c r="I18" s="8"/>
      <c r="J18" s="8"/>
      <c r="K18" s="8"/>
      <c r="L18" s="8"/>
      <c r="M18" s="32"/>
      <c r="V18" t="e">
        <f>IF(IF(A18="BS",IFERROR(VLOOKUP(TRIM($E18),'BS Mapping std'!$A:$H,8,0),VLOOKUP(TRIM($D18),'BS Mapping std'!$A:$H,8,0)),IFERROR(VLOOKUP(TRIM($E18),'PL mapping Std'!$A:$H,8,0),VLOOKUP(TRIM($D18),'PL mapping Std'!$A:$H,8,0)))=0,"",IF(A18="BS",IFERROR(VLOOKUP(TRIM($E18),'BS Mapping std'!$A:$H,8,0),VLOOKUP(TRIM($D18),'BS Mapping std'!$A:$H,8,0)),IFERROR(VLOOKUP(TRIM($E18),'PL mapping Std'!$A:$H,8,0),VLOOKUP(TRIM($D18),'PL mapping Std'!$A:$H,8,0))))</f>
        <v>#N/A</v>
      </c>
      <c r="W18" t="e">
        <f>IFERROR(VLOOKUP(E18,'F30 mapping'!A:D,4,0),VLOOKUP(D18,'F30 mapping'!A:D,4,0))</f>
        <v>#N/A</v>
      </c>
    </row>
    <row r="19" spans="8:23" x14ac:dyDescent="0.3">
      <c r="H19" s="8"/>
      <c r="I19" s="8"/>
      <c r="J19" s="8"/>
      <c r="K19" s="8"/>
      <c r="L19" s="8"/>
      <c r="M19" s="32"/>
      <c r="V19" t="e">
        <f>IF(IF(A19="BS",IFERROR(VLOOKUP(TRIM($E19),'BS Mapping std'!$A:$H,8,0),VLOOKUP(TRIM($D19),'BS Mapping std'!$A:$H,8,0)),IFERROR(VLOOKUP(TRIM($E19),'PL mapping Std'!$A:$H,8,0),VLOOKUP(TRIM($D19),'PL mapping Std'!$A:$H,8,0)))=0,"",IF(A19="BS",IFERROR(VLOOKUP(TRIM($E19),'BS Mapping std'!$A:$H,8,0),VLOOKUP(TRIM($D19),'BS Mapping std'!$A:$H,8,0)),IFERROR(VLOOKUP(TRIM($E19),'PL mapping Std'!$A:$H,8,0),VLOOKUP(TRIM($D19),'PL mapping Std'!$A:$H,8,0))))</f>
        <v>#N/A</v>
      </c>
      <c r="W19" t="e">
        <f>IFERROR(VLOOKUP(E19,'F30 mapping'!A:D,4,0),VLOOKUP(D19,'F30 mapping'!A:D,4,0))</f>
        <v>#N/A</v>
      </c>
    </row>
    <row r="20" spans="8:23" x14ac:dyDescent="0.3">
      <c r="H20" s="8"/>
      <c r="I20" s="8"/>
      <c r="J20" s="8"/>
      <c r="K20" s="8"/>
      <c r="L20" s="8"/>
      <c r="M20" s="32"/>
      <c r="V20" t="e">
        <f>IF(IF(A20="BS",IFERROR(VLOOKUP(TRIM($E20),'BS Mapping std'!$A:$H,8,0),VLOOKUP(TRIM($D20),'BS Mapping std'!$A:$H,8,0)),IFERROR(VLOOKUP(TRIM($E20),'PL mapping Std'!$A:$H,8,0),VLOOKUP(TRIM($D20),'PL mapping Std'!$A:$H,8,0)))=0,"",IF(A20="BS",IFERROR(VLOOKUP(TRIM($E20),'BS Mapping std'!$A:$H,8,0),VLOOKUP(TRIM($D20),'BS Mapping std'!$A:$H,8,0)),IFERROR(VLOOKUP(TRIM($E20),'PL mapping Std'!$A:$H,8,0),VLOOKUP(TRIM($D20),'PL mapping Std'!$A:$H,8,0))))</f>
        <v>#N/A</v>
      </c>
      <c r="W20" t="e">
        <f>IFERROR(VLOOKUP(E20,'F30 mapping'!A:D,4,0),VLOOKUP(D20,'F30 mapping'!A:D,4,0))</f>
        <v>#N/A</v>
      </c>
    </row>
    <row r="21" spans="8:23" x14ac:dyDescent="0.3">
      <c r="H21" s="8"/>
      <c r="I21" s="8"/>
      <c r="J21" s="8"/>
      <c r="K21" s="8"/>
      <c r="L21" s="8"/>
      <c r="M21" s="32"/>
      <c r="V21" t="e">
        <f>IF(IF(A21="BS",IFERROR(VLOOKUP(TRIM($E21),'BS Mapping std'!$A:$H,8,0),VLOOKUP(TRIM($D21),'BS Mapping std'!$A:$H,8,0)),IFERROR(VLOOKUP(TRIM($E21),'PL mapping Std'!$A:$H,8,0),VLOOKUP(TRIM($D21),'PL mapping Std'!$A:$H,8,0)))=0,"",IF(A21="BS",IFERROR(VLOOKUP(TRIM($E21),'BS Mapping std'!$A:$H,8,0),VLOOKUP(TRIM($D21),'BS Mapping std'!$A:$H,8,0)),IFERROR(VLOOKUP(TRIM($E21),'PL mapping Std'!$A:$H,8,0),VLOOKUP(TRIM($D21),'PL mapping Std'!$A:$H,8,0))))</f>
        <v>#N/A</v>
      </c>
      <c r="W21" t="e">
        <f>IFERROR(VLOOKUP(E21,'F30 mapping'!A:D,4,0),VLOOKUP(D21,'F30 mapping'!A:D,4,0))</f>
        <v>#N/A</v>
      </c>
    </row>
    <row r="22" spans="8:23" x14ac:dyDescent="0.3">
      <c r="H22" s="8"/>
      <c r="I22" s="8"/>
      <c r="J22" s="8"/>
      <c r="K22" s="8"/>
      <c r="L22" s="8"/>
      <c r="M22" s="32"/>
      <c r="V22" t="e">
        <f>IF(IF(A22="BS",IFERROR(VLOOKUP(TRIM($E22),'BS Mapping std'!$A:$H,8,0),VLOOKUP(TRIM($D22),'BS Mapping std'!$A:$H,8,0)),IFERROR(VLOOKUP(TRIM($E22),'PL mapping Std'!$A:$H,8,0),VLOOKUP(TRIM($D22),'PL mapping Std'!$A:$H,8,0)))=0,"",IF(A22="BS",IFERROR(VLOOKUP(TRIM($E22),'BS Mapping std'!$A:$H,8,0),VLOOKUP(TRIM($D22),'BS Mapping std'!$A:$H,8,0)),IFERROR(VLOOKUP(TRIM($E22),'PL mapping Std'!$A:$H,8,0),VLOOKUP(TRIM($D22),'PL mapping Std'!$A:$H,8,0))))</f>
        <v>#N/A</v>
      </c>
      <c r="W22" t="e">
        <f>IFERROR(VLOOKUP(E22,'F30 mapping'!A:D,4,0),VLOOKUP(D22,'F30 mapping'!A:D,4,0))</f>
        <v>#N/A</v>
      </c>
    </row>
    <row r="23" spans="8:23" x14ac:dyDescent="0.3">
      <c r="H23" s="8"/>
      <c r="I23" s="8"/>
      <c r="J23" s="8"/>
      <c r="K23" s="8"/>
      <c r="L23" s="8"/>
      <c r="M23" s="32"/>
      <c r="V23" t="e">
        <f>IF(IF(A23="BS",IFERROR(VLOOKUP(TRIM($E23),'BS Mapping std'!$A:$H,8,0),VLOOKUP(TRIM($D23),'BS Mapping std'!$A:$H,8,0)),IFERROR(VLOOKUP(TRIM($E23),'PL mapping Std'!$A:$H,8,0),VLOOKUP(TRIM($D23),'PL mapping Std'!$A:$H,8,0)))=0,"",IF(A23="BS",IFERROR(VLOOKUP(TRIM($E23),'BS Mapping std'!$A:$H,8,0),VLOOKUP(TRIM($D23),'BS Mapping std'!$A:$H,8,0)),IFERROR(VLOOKUP(TRIM($E23),'PL mapping Std'!$A:$H,8,0),VLOOKUP(TRIM($D23),'PL mapping Std'!$A:$H,8,0))))</f>
        <v>#N/A</v>
      </c>
      <c r="W23" t="e">
        <f>IFERROR(VLOOKUP(E23,'F30 mapping'!A:D,4,0),VLOOKUP(D23,'F30 mapping'!A:D,4,0))</f>
        <v>#N/A</v>
      </c>
    </row>
    <row r="24" spans="8:23" x14ac:dyDescent="0.3">
      <c r="H24" s="8"/>
      <c r="I24" s="8"/>
      <c r="J24" s="8"/>
      <c r="K24" s="8"/>
      <c r="L24" s="8"/>
      <c r="M24" s="32"/>
      <c r="V24" t="e">
        <f>IF(IF(A24="BS",IFERROR(VLOOKUP(TRIM($E24),'BS Mapping std'!$A:$H,8,0),VLOOKUP(TRIM($D24),'BS Mapping std'!$A:$H,8,0)),IFERROR(VLOOKUP(TRIM($E24),'PL mapping Std'!$A:$H,8,0),VLOOKUP(TRIM($D24),'PL mapping Std'!$A:$H,8,0)))=0,"",IF(A24="BS",IFERROR(VLOOKUP(TRIM($E24),'BS Mapping std'!$A:$H,8,0),VLOOKUP(TRIM($D24),'BS Mapping std'!$A:$H,8,0)),IFERROR(VLOOKUP(TRIM($E24),'PL mapping Std'!$A:$H,8,0),VLOOKUP(TRIM($D24),'PL mapping Std'!$A:$H,8,0))))</f>
        <v>#N/A</v>
      </c>
      <c r="W24" t="e">
        <f>IFERROR(VLOOKUP(E24,'F30 mapping'!A:D,4,0),VLOOKUP(D24,'F30 mapping'!A:D,4,0))</f>
        <v>#N/A</v>
      </c>
    </row>
    <row r="25" spans="8:23" x14ac:dyDescent="0.3">
      <c r="H25" s="8"/>
      <c r="I25" s="8"/>
      <c r="J25" s="8"/>
      <c r="K25" s="8"/>
      <c r="L25" s="8"/>
      <c r="M25" s="32"/>
      <c r="V25" t="e">
        <f>IF(IF(A25="BS",IFERROR(VLOOKUP(TRIM($E25),'BS Mapping std'!$A:$H,8,0),VLOOKUP(TRIM($D25),'BS Mapping std'!$A:$H,8,0)),IFERROR(VLOOKUP(TRIM($E25),'PL mapping Std'!$A:$H,8,0),VLOOKUP(TRIM($D25),'PL mapping Std'!$A:$H,8,0)))=0,"",IF(A25="BS",IFERROR(VLOOKUP(TRIM($E25),'BS Mapping std'!$A:$H,8,0),VLOOKUP(TRIM($D25),'BS Mapping std'!$A:$H,8,0)),IFERROR(VLOOKUP(TRIM($E25),'PL mapping Std'!$A:$H,8,0),VLOOKUP(TRIM($D25),'PL mapping Std'!$A:$H,8,0))))</f>
        <v>#N/A</v>
      </c>
      <c r="W25" t="e">
        <f>IFERROR(VLOOKUP(E25,'F30 mapping'!A:D,4,0),VLOOKUP(D25,'F30 mapping'!A:D,4,0))</f>
        <v>#N/A</v>
      </c>
    </row>
    <row r="26" spans="8:23" x14ac:dyDescent="0.3">
      <c r="H26" s="8"/>
      <c r="I26" s="8"/>
      <c r="J26" s="8"/>
      <c r="K26" s="8"/>
      <c r="L26" s="8"/>
      <c r="M26" s="32"/>
      <c r="V26" t="e">
        <f>IF(IF(A26="BS",IFERROR(VLOOKUP(TRIM($E26),'BS Mapping std'!$A:$H,8,0),VLOOKUP(TRIM($D26),'BS Mapping std'!$A:$H,8,0)),IFERROR(VLOOKUP(TRIM($E26),'PL mapping Std'!$A:$H,8,0),VLOOKUP(TRIM($D26),'PL mapping Std'!$A:$H,8,0)))=0,"",IF(A26="BS",IFERROR(VLOOKUP(TRIM($E26),'BS Mapping std'!$A:$H,8,0),VLOOKUP(TRIM($D26),'BS Mapping std'!$A:$H,8,0)),IFERROR(VLOOKUP(TRIM($E26),'PL mapping Std'!$A:$H,8,0),VLOOKUP(TRIM($D26),'PL mapping Std'!$A:$H,8,0))))</f>
        <v>#N/A</v>
      </c>
      <c r="W26" t="e">
        <f>IFERROR(VLOOKUP(E26,'F30 mapping'!A:D,4,0),VLOOKUP(D26,'F30 mapping'!A:D,4,0))</f>
        <v>#N/A</v>
      </c>
    </row>
    <row r="27" spans="8:23" x14ac:dyDescent="0.3">
      <c r="H27" s="8"/>
      <c r="I27" s="8"/>
      <c r="J27" s="8"/>
      <c r="K27" s="8"/>
      <c r="L27" s="8"/>
      <c r="M27" s="32"/>
      <c r="V27" t="e">
        <f>IF(IF(A27="BS",IFERROR(VLOOKUP(TRIM($E27),'BS Mapping std'!$A:$H,8,0),VLOOKUP(TRIM($D27),'BS Mapping std'!$A:$H,8,0)),IFERROR(VLOOKUP(TRIM($E27),'PL mapping Std'!$A:$H,8,0),VLOOKUP(TRIM($D27),'PL mapping Std'!$A:$H,8,0)))=0,"",IF(A27="BS",IFERROR(VLOOKUP(TRIM($E27),'BS Mapping std'!$A:$H,8,0),VLOOKUP(TRIM($D27),'BS Mapping std'!$A:$H,8,0)),IFERROR(VLOOKUP(TRIM($E27),'PL mapping Std'!$A:$H,8,0),VLOOKUP(TRIM($D27),'PL mapping Std'!$A:$H,8,0))))</f>
        <v>#N/A</v>
      </c>
      <c r="W27" t="e">
        <f>IFERROR(VLOOKUP(E27,'F30 mapping'!A:D,4,0),VLOOKUP(D27,'F30 mapping'!A:D,4,0))</f>
        <v>#N/A</v>
      </c>
    </row>
    <row r="28" spans="8:23" x14ac:dyDescent="0.3">
      <c r="H28" s="8"/>
      <c r="I28" s="8"/>
      <c r="J28" s="8"/>
      <c r="K28" s="8"/>
      <c r="L28" s="8"/>
      <c r="M28" s="32"/>
      <c r="V28" t="e">
        <f>IF(IF(A28="BS",IFERROR(VLOOKUP(TRIM($E28),'BS Mapping std'!$A:$H,8,0),VLOOKUP(TRIM($D28),'BS Mapping std'!$A:$H,8,0)),IFERROR(VLOOKUP(TRIM($E28),'PL mapping Std'!$A:$H,8,0),VLOOKUP(TRIM($D28),'PL mapping Std'!$A:$H,8,0)))=0,"",IF(A28="BS",IFERROR(VLOOKUP(TRIM($E28),'BS Mapping std'!$A:$H,8,0),VLOOKUP(TRIM($D28),'BS Mapping std'!$A:$H,8,0)),IFERROR(VLOOKUP(TRIM($E28),'PL mapping Std'!$A:$H,8,0),VLOOKUP(TRIM($D28),'PL mapping Std'!$A:$H,8,0))))</f>
        <v>#N/A</v>
      </c>
      <c r="W28" t="e">
        <f>IFERROR(VLOOKUP(E28,'F30 mapping'!A:D,4,0),VLOOKUP(D28,'F30 mapping'!A:D,4,0))</f>
        <v>#N/A</v>
      </c>
    </row>
    <row r="29" spans="8:23" x14ac:dyDescent="0.3">
      <c r="H29" s="8"/>
      <c r="I29" s="8"/>
      <c r="J29" s="8"/>
      <c r="K29" s="8"/>
      <c r="L29" s="8"/>
      <c r="M29" s="32"/>
      <c r="V29" t="e">
        <f>IF(IF(A29="BS",IFERROR(VLOOKUP(TRIM($E29),'BS Mapping std'!$A:$H,8,0),VLOOKUP(TRIM($D29),'BS Mapping std'!$A:$H,8,0)),IFERROR(VLOOKUP(TRIM($E29),'PL mapping Std'!$A:$H,8,0),VLOOKUP(TRIM($D29),'PL mapping Std'!$A:$H,8,0)))=0,"",IF(A29="BS",IFERROR(VLOOKUP(TRIM($E29),'BS Mapping std'!$A:$H,8,0),VLOOKUP(TRIM($D29),'BS Mapping std'!$A:$H,8,0)),IFERROR(VLOOKUP(TRIM($E29),'PL mapping Std'!$A:$H,8,0),VLOOKUP(TRIM($D29),'PL mapping Std'!$A:$H,8,0))))</f>
        <v>#N/A</v>
      </c>
      <c r="W29" t="e">
        <f>IFERROR(VLOOKUP(E29,'F30 mapping'!A:D,4,0),VLOOKUP(D29,'F30 mapping'!A:D,4,0))</f>
        <v>#N/A</v>
      </c>
    </row>
    <row r="30" spans="8:23" x14ac:dyDescent="0.3">
      <c r="H30" s="8"/>
      <c r="I30" s="8"/>
      <c r="J30" s="8"/>
      <c r="K30" s="8"/>
      <c r="L30" s="8"/>
      <c r="M30" s="32"/>
      <c r="V30" t="e">
        <f>IF(IF(A30="BS",IFERROR(VLOOKUP(TRIM($E30),'BS Mapping std'!$A:$H,8,0),VLOOKUP(TRIM($D30),'BS Mapping std'!$A:$H,8,0)),IFERROR(VLOOKUP(TRIM($E30),'PL mapping Std'!$A:$H,8,0),VLOOKUP(TRIM($D30),'PL mapping Std'!$A:$H,8,0)))=0,"",IF(A30="BS",IFERROR(VLOOKUP(TRIM($E30),'BS Mapping std'!$A:$H,8,0),VLOOKUP(TRIM($D30),'BS Mapping std'!$A:$H,8,0)),IFERROR(VLOOKUP(TRIM($E30),'PL mapping Std'!$A:$H,8,0),VLOOKUP(TRIM($D30),'PL mapping Std'!$A:$H,8,0))))</f>
        <v>#N/A</v>
      </c>
      <c r="W30" t="e">
        <f>IFERROR(VLOOKUP(E30,'F30 mapping'!A:D,4,0),VLOOKUP(D30,'F30 mapping'!A:D,4,0))</f>
        <v>#N/A</v>
      </c>
    </row>
    <row r="31" spans="8:23" x14ac:dyDescent="0.3">
      <c r="H31" s="8"/>
      <c r="I31" s="8"/>
      <c r="J31" s="8"/>
      <c r="K31" s="8"/>
      <c r="L31" s="8"/>
      <c r="M31" s="32"/>
      <c r="V31" t="e">
        <f>IF(IF(A31="BS",IFERROR(VLOOKUP(TRIM($E31),'BS Mapping std'!$A:$H,8,0),VLOOKUP(TRIM($D31),'BS Mapping std'!$A:$H,8,0)),IFERROR(VLOOKUP(TRIM($E31),'PL mapping Std'!$A:$H,8,0),VLOOKUP(TRIM($D31),'PL mapping Std'!$A:$H,8,0)))=0,"",IF(A31="BS",IFERROR(VLOOKUP(TRIM($E31),'BS Mapping std'!$A:$H,8,0),VLOOKUP(TRIM($D31),'BS Mapping std'!$A:$H,8,0)),IFERROR(VLOOKUP(TRIM($E31),'PL mapping Std'!$A:$H,8,0),VLOOKUP(TRIM($D31),'PL mapping Std'!$A:$H,8,0))))</f>
        <v>#N/A</v>
      </c>
      <c r="W31" t="e">
        <f>IFERROR(VLOOKUP(E31,'F30 mapping'!A:D,4,0),VLOOKUP(D31,'F30 mapping'!A:D,4,0))</f>
        <v>#N/A</v>
      </c>
    </row>
    <row r="32" spans="8:23" x14ac:dyDescent="0.3">
      <c r="H32" s="8"/>
      <c r="I32" s="8"/>
      <c r="J32" s="8"/>
      <c r="K32" s="8"/>
      <c r="L32" s="8"/>
      <c r="M32" s="32"/>
      <c r="V32" t="e">
        <f>IF(IF(A32="BS",IFERROR(VLOOKUP(TRIM($E32),'BS Mapping std'!$A:$H,8,0),VLOOKUP(TRIM($D32),'BS Mapping std'!$A:$H,8,0)),IFERROR(VLOOKUP(TRIM($E32),'PL mapping Std'!$A:$H,8,0),VLOOKUP(TRIM($D32),'PL mapping Std'!$A:$H,8,0)))=0,"",IF(A32="BS",IFERROR(VLOOKUP(TRIM($E32),'BS Mapping std'!$A:$H,8,0),VLOOKUP(TRIM($D32),'BS Mapping std'!$A:$H,8,0)),IFERROR(VLOOKUP(TRIM($E32),'PL mapping Std'!$A:$H,8,0),VLOOKUP(TRIM($D32),'PL mapping Std'!$A:$H,8,0))))</f>
        <v>#N/A</v>
      </c>
      <c r="W32" t="e">
        <f>IFERROR(VLOOKUP(E32,'F30 mapping'!A:D,4,0),VLOOKUP(D32,'F30 mapping'!A:D,4,0))</f>
        <v>#N/A</v>
      </c>
    </row>
    <row r="33" spans="8:23" x14ac:dyDescent="0.3">
      <c r="H33" s="8"/>
      <c r="I33" s="8"/>
      <c r="J33" s="8"/>
      <c r="K33" s="8"/>
      <c r="L33" s="8"/>
      <c r="M33" s="32"/>
      <c r="V33" t="e">
        <f>IF(IF(A33="BS",IFERROR(VLOOKUP(TRIM($E33),'BS Mapping std'!$A:$H,8,0),VLOOKUP(TRIM($D33),'BS Mapping std'!$A:$H,8,0)),IFERROR(VLOOKUP(TRIM($E33),'PL mapping Std'!$A:$H,8,0),VLOOKUP(TRIM($D33),'PL mapping Std'!$A:$H,8,0)))=0,"",IF(A33="BS",IFERROR(VLOOKUP(TRIM($E33),'BS Mapping std'!$A:$H,8,0),VLOOKUP(TRIM($D33),'BS Mapping std'!$A:$H,8,0)),IFERROR(VLOOKUP(TRIM($E33),'PL mapping Std'!$A:$H,8,0),VLOOKUP(TRIM($D33),'PL mapping Std'!$A:$H,8,0))))</f>
        <v>#N/A</v>
      </c>
      <c r="W33" t="e">
        <f>IFERROR(VLOOKUP(E33,'F30 mapping'!A:D,4,0),VLOOKUP(D33,'F30 mapping'!A:D,4,0))</f>
        <v>#N/A</v>
      </c>
    </row>
    <row r="34" spans="8:23" x14ac:dyDescent="0.3">
      <c r="H34" s="8"/>
      <c r="I34" s="8"/>
      <c r="J34" s="8"/>
      <c r="K34" s="8"/>
      <c r="L34" s="8"/>
      <c r="M34" s="32"/>
      <c r="V34" t="e">
        <f>IF(IF(A34="BS",IFERROR(VLOOKUP(TRIM($E34),'BS Mapping std'!$A:$H,8,0),VLOOKUP(TRIM($D34),'BS Mapping std'!$A:$H,8,0)),IFERROR(VLOOKUP(TRIM($E34),'PL mapping Std'!$A:$H,8,0),VLOOKUP(TRIM($D34),'PL mapping Std'!$A:$H,8,0)))=0,"",IF(A34="BS",IFERROR(VLOOKUP(TRIM($E34),'BS Mapping std'!$A:$H,8,0),VLOOKUP(TRIM($D34),'BS Mapping std'!$A:$H,8,0)),IFERROR(VLOOKUP(TRIM($E34),'PL mapping Std'!$A:$H,8,0),VLOOKUP(TRIM($D34),'PL mapping Std'!$A:$H,8,0))))</f>
        <v>#N/A</v>
      </c>
      <c r="W34" t="e">
        <f>IFERROR(VLOOKUP(E34,'F30 mapping'!A:D,4,0),VLOOKUP(D34,'F30 mapping'!A:D,4,0))</f>
        <v>#N/A</v>
      </c>
    </row>
    <row r="35" spans="8:23" x14ac:dyDescent="0.3">
      <c r="H35" s="8"/>
      <c r="I35" s="8"/>
      <c r="J35" s="8"/>
      <c r="K35" s="8"/>
      <c r="L35" s="8"/>
      <c r="M35" s="32"/>
      <c r="V35" t="e">
        <f>IF(IF(A35="BS",IFERROR(VLOOKUP(TRIM($E35),'BS Mapping std'!$A:$H,8,0),VLOOKUP(TRIM($D35),'BS Mapping std'!$A:$H,8,0)),IFERROR(VLOOKUP(TRIM($E35),'PL mapping Std'!$A:$H,8,0),VLOOKUP(TRIM($D35),'PL mapping Std'!$A:$H,8,0)))=0,"",IF(A35="BS",IFERROR(VLOOKUP(TRIM($E35),'BS Mapping std'!$A:$H,8,0),VLOOKUP(TRIM($D35),'BS Mapping std'!$A:$H,8,0)),IFERROR(VLOOKUP(TRIM($E35),'PL mapping Std'!$A:$H,8,0),VLOOKUP(TRIM($D35),'PL mapping Std'!$A:$H,8,0))))</f>
        <v>#N/A</v>
      </c>
      <c r="W35" t="e">
        <f>IFERROR(VLOOKUP(E35,'F30 mapping'!A:D,4,0),VLOOKUP(D35,'F30 mapping'!A:D,4,0))</f>
        <v>#N/A</v>
      </c>
    </row>
    <row r="36" spans="8:23" x14ac:dyDescent="0.3">
      <c r="H36" s="8"/>
      <c r="I36" s="8"/>
      <c r="J36" s="8"/>
      <c r="K36" s="8"/>
      <c r="L36" s="8"/>
      <c r="M36" s="32"/>
      <c r="V36" t="e">
        <f>IF(IF(A36="BS",IFERROR(VLOOKUP(TRIM($E36),'BS Mapping std'!$A:$H,8,0),VLOOKUP(TRIM($D36),'BS Mapping std'!$A:$H,8,0)),IFERROR(VLOOKUP(TRIM($E36),'PL mapping Std'!$A:$H,8,0),VLOOKUP(TRIM($D36),'PL mapping Std'!$A:$H,8,0)))=0,"",IF(A36="BS",IFERROR(VLOOKUP(TRIM($E36),'BS Mapping std'!$A:$H,8,0),VLOOKUP(TRIM($D36),'BS Mapping std'!$A:$H,8,0)),IFERROR(VLOOKUP(TRIM($E36),'PL mapping Std'!$A:$H,8,0),VLOOKUP(TRIM($D36),'PL mapping Std'!$A:$H,8,0))))</f>
        <v>#N/A</v>
      </c>
      <c r="W36" t="e">
        <f>IFERROR(VLOOKUP(E36,'F30 mapping'!A:D,4,0),VLOOKUP(D36,'F30 mapping'!A:D,4,0))</f>
        <v>#N/A</v>
      </c>
    </row>
    <row r="37" spans="8:23" x14ac:dyDescent="0.3">
      <c r="H37" s="8"/>
      <c r="I37" s="8"/>
      <c r="J37" s="8"/>
      <c r="K37" s="8"/>
      <c r="L37" s="8"/>
      <c r="M37" s="32"/>
      <c r="V37" t="e">
        <f>IF(IF(A37="BS",IFERROR(VLOOKUP(TRIM($E37),'BS Mapping std'!$A:$H,8,0),VLOOKUP(TRIM($D37),'BS Mapping std'!$A:$H,8,0)),IFERROR(VLOOKUP(TRIM($E37),'PL mapping Std'!$A:$H,8,0),VLOOKUP(TRIM($D37),'PL mapping Std'!$A:$H,8,0)))=0,"",IF(A37="BS",IFERROR(VLOOKUP(TRIM($E37),'BS Mapping std'!$A:$H,8,0),VLOOKUP(TRIM($D37),'BS Mapping std'!$A:$H,8,0)),IFERROR(VLOOKUP(TRIM($E37),'PL mapping Std'!$A:$H,8,0),VLOOKUP(TRIM($D37),'PL mapping Std'!$A:$H,8,0))))</f>
        <v>#N/A</v>
      </c>
      <c r="W37" t="e">
        <f>IFERROR(VLOOKUP(E37,'F30 mapping'!A:D,4,0),VLOOKUP(D37,'F30 mapping'!A:D,4,0))</f>
        <v>#N/A</v>
      </c>
    </row>
    <row r="38" spans="8:23" x14ac:dyDescent="0.3">
      <c r="H38" s="8"/>
      <c r="I38" s="8"/>
      <c r="J38" s="8"/>
      <c r="K38" s="8"/>
      <c r="L38" s="8"/>
      <c r="M38" s="32"/>
      <c r="V38" t="e">
        <f>IF(IF(A38="BS",IFERROR(VLOOKUP(TRIM($E38),'BS Mapping std'!$A:$H,8,0),VLOOKUP(TRIM($D38),'BS Mapping std'!$A:$H,8,0)),IFERROR(VLOOKUP(TRIM($E38),'PL mapping Std'!$A:$H,8,0),VLOOKUP(TRIM($D38),'PL mapping Std'!$A:$H,8,0)))=0,"",IF(A38="BS",IFERROR(VLOOKUP(TRIM($E38),'BS Mapping std'!$A:$H,8,0),VLOOKUP(TRIM($D38),'BS Mapping std'!$A:$H,8,0)),IFERROR(VLOOKUP(TRIM($E38),'PL mapping Std'!$A:$H,8,0),VLOOKUP(TRIM($D38),'PL mapping Std'!$A:$H,8,0))))</f>
        <v>#N/A</v>
      </c>
      <c r="W38" t="e">
        <f>IFERROR(VLOOKUP(E38,'F30 mapping'!A:D,4,0),VLOOKUP(D38,'F30 mapping'!A:D,4,0))</f>
        <v>#N/A</v>
      </c>
    </row>
    <row r="39" spans="8:23" x14ac:dyDescent="0.3">
      <c r="H39" s="8"/>
      <c r="I39" s="8"/>
      <c r="J39" s="8"/>
      <c r="K39" s="8"/>
      <c r="L39" s="8"/>
      <c r="M39" s="32"/>
      <c r="V39" t="e">
        <f>IF(IF(A39="BS",IFERROR(VLOOKUP(TRIM($E39),'BS Mapping std'!$A:$H,8,0),VLOOKUP(TRIM($D39),'BS Mapping std'!$A:$H,8,0)),IFERROR(VLOOKUP(TRIM($E39),'PL mapping Std'!$A:$H,8,0),VLOOKUP(TRIM($D39),'PL mapping Std'!$A:$H,8,0)))=0,"",IF(A39="BS",IFERROR(VLOOKUP(TRIM($E39),'BS Mapping std'!$A:$H,8,0),VLOOKUP(TRIM($D39),'BS Mapping std'!$A:$H,8,0)),IFERROR(VLOOKUP(TRIM($E39),'PL mapping Std'!$A:$H,8,0),VLOOKUP(TRIM($D39),'PL mapping Std'!$A:$H,8,0))))</f>
        <v>#N/A</v>
      </c>
      <c r="W39" t="e">
        <f>IFERROR(VLOOKUP(E39,'F30 mapping'!A:D,4,0),VLOOKUP(D39,'F30 mapping'!A:D,4,0))</f>
        <v>#N/A</v>
      </c>
    </row>
    <row r="40" spans="8:23" x14ac:dyDescent="0.3">
      <c r="H40" s="8"/>
      <c r="I40" s="8"/>
      <c r="J40" s="8"/>
      <c r="K40" s="8"/>
      <c r="L40" s="8"/>
      <c r="M40" s="32"/>
      <c r="V40" t="e">
        <f>IF(IF(A40="BS",IFERROR(VLOOKUP(TRIM($E40),'BS Mapping std'!$A:$H,8,0),VLOOKUP(TRIM($D40),'BS Mapping std'!$A:$H,8,0)),IFERROR(VLOOKUP(TRIM($E40),'PL mapping Std'!$A:$H,8,0),VLOOKUP(TRIM($D40),'PL mapping Std'!$A:$H,8,0)))=0,"",IF(A40="BS",IFERROR(VLOOKUP(TRIM($E40),'BS Mapping std'!$A:$H,8,0),VLOOKUP(TRIM($D40),'BS Mapping std'!$A:$H,8,0)),IFERROR(VLOOKUP(TRIM($E40),'PL mapping Std'!$A:$H,8,0),VLOOKUP(TRIM($D40),'PL mapping Std'!$A:$H,8,0))))</f>
        <v>#N/A</v>
      </c>
      <c r="W40" t="e">
        <f>IFERROR(VLOOKUP(E40,'F30 mapping'!A:D,4,0),VLOOKUP(D40,'F30 mapping'!A:D,4,0))</f>
        <v>#N/A</v>
      </c>
    </row>
    <row r="41" spans="8:23" x14ac:dyDescent="0.3">
      <c r="H41" s="8"/>
      <c r="I41" s="8"/>
      <c r="J41" s="8"/>
      <c r="K41" s="8"/>
      <c r="L41" s="8"/>
      <c r="M41" s="32"/>
      <c r="V41" t="e">
        <f>IF(IF(A41="BS",IFERROR(VLOOKUP(TRIM($E41),'BS Mapping std'!$A:$H,8,0),VLOOKUP(TRIM($D41),'BS Mapping std'!$A:$H,8,0)),IFERROR(VLOOKUP(TRIM($E41),'PL mapping Std'!$A:$H,8,0),VLOOKUP(TRIM($D41),'PL mapping Std'!$A:$H,8,0)))=0,"",IF(A41="BS",IFERROR(VLOOKUP(TRIM($E41),'BS Mapping std'!$A:$H,8,0),VLOOKUP(TRIM($D41),'BS Mapping std'!$A:$H,8,0)),IFERROR(VLOOKUP(TRIM($E41),'PL mapping Std'!$A:$H,8,0),VLOOKUP(TRIM($D41),'PL mapping Std'!$A:$H,8,0))))</f>
        <v>#N/A</v>
      </c>
      <c r="W41" t="e">
        <f>IFERROR(VLOOKUP(E41,'F30 mapping'!A:D,4,0),VLOOKUP(D41,'F30 mapping'!A:D,4,0))</f>
        <v>#N/A</v>
      </c>
    </row>
    <row r="42" spans="8:23" x14ac:dyDescent="0.3">
      <c r="H42" s="8"/>
      <c r="I42" s="8"/>
      <c r="J42" s="8"/>
      <c r="K42" s="8"/>
      <c r="L42" s="8"/>
      <c r="M42" s="32"/>
      <c r="V42" t="e">
        <f>IF(IF(A42="BS",IFERROR(VLOOKUP(TRIM($E42),'BS Mapping std'!$A:$H,8,0),VLOOKUP(TRIM($D42),'BS Mapping std'!$A:$H,8,0)),IFERROR(VLOOKUP(TRIM($E42),'PL mapping Std'!$A:$H,8,0),VLOOKUP(TRIM($D42),'PL mapping Std'!$A:$H,8,0)))=0,"",IF(A42="BS",IFERROR(VLOOKUP(TRIM($E42),'BS Mapping std'!$A:$H,8,0),VLOOKUP(TRIM($D42),'BS Mapping std'!$A:$H,8,0)),IFERROR(VLOOKUP(TRIM($E42),'PL mapping Std'!$A:$H,8,0),VLOOKUP(TRIM($D42),'PL mapping Std'!$A:$H,8,0))))</f>
        <v>#N/A</v>
      </c>
      <c r="W42" t="e">
        <f>IFERROR(VLOOKUP(E42,'F30 mapping'!A:D,4,0),VLOOKUP(D42,'F30 mapping'!A:D,4,0))</f>
        <v>#N/A</v>
      </c>
    </row>
    <row r="43" spans="8:23" x14ac:dyDescent="0.3">
      <c r="H43" s="8"/>
      <c r="I43" s="8"/>
      <c r="J43" s="8"/>
      <c r="K43" s="8"/>
      <c r="L43" s="8"/>
      <c r="M43" s="32"/>
      <c r="V43" t="e">
        <f>IF(IF(A43="BS",IFERROR(VLOOKUP(TRIM($E43),'BS Mapping std'!$A:$H,8,0),VLOOKUP(TRIM($D43),'BS Mapping std'!$A:$H,8,0)),IFERROR(VLOOKUP(TRIM($E43),'PL mapping Std'!$A:$H,8,0),VLOOKUP(TRIM($D43),'PL mapping Std'!$A:$H,8,0)))=0,"",IF(A43="BS",IFERROR(VLOOKUP(TRIM($E43),'BS Mapping std'!$A:$H,8,0),VLOOKUP(TRIM($D43),'BS Mapping std'!$A:$H,8,0)),IFERROR(VLOOKUP(TRIM($E43),'PL mapping Std'!$A:$H,8,0),VLOOKUP(TRIM($D43),'PL mapping Std'!$A:$H,8,0))))</f>
        <v>#N/A</v>
      </c>
      <c r="W43" t="e">
        <f>IFERROR(VLOOKUP(E43,'F30 mapping'!A:D,4,0),VLOOKUP(D43,'F30 mapping'!A:D,4,0))</f>
        <v>#N/A</v>
      </c>
    </row>
    <row r="44" spans="8:23" x14ac:dyDescent="0.3">
      <c r="H44" s="8"/>
      <c r="I44" s="8"/>
      <c r="J44" s="8"/>
      <c r="K44" s="8"/>
      <c r="L44" s="8"/>
      <c r="M44" s="32"/>
      <c r="V44" t="e">
        <f>IF(IF(A44="BS",IFERROR(VLOOKUP(TRIM($E44),'BS Mapping std'!$A:$H,8,0),VLOOKUP(TRIM($D44),'BS Mapping std'!$A:$H,8,0)),IFERROR(VLOOKUP(TRIM($E44),'PL mapping Std'!$A:$H,8,0),VLOOKUP(TRIM($D44),'PL mapping Std'!$A:$H,8,0)))=0,"",IF(A44="BS",IFERROR(VLOOKUP(TRIM($E44),'BS Mapping std'!$A:$H,8,0),VLOOKUP(TRIM($D44),'BS Mapping std'!$A:$H,8,0)),IFERROR(VLOOKUP(TRIM($E44),'PL mapping Std'!$A:$H,8,0),VLOOKUP(TRIM($D44),'PL mapping Std'!$A:$H,8,0))))</f>
        <v>#N/A</v>
      </c>
      <c r="W44" t="e">
        <f>IFERROR(VLOOKUP(E44,'F30 mapping'!A:D,4,0),VLOOKUP(D44,'F30 mapping'!A:D,4,0))</f>
        <v>#N/A</v>
      </c>
    </row>
    <row r="45" spans="8:23" x14ac:dyDescent="0.3">
      <c r="H45" s="8"/>
      <c r="I45" s="8"/>
      <c r="J45" s="8"/>
      <c r="K45" s="8"/>
      <c r="L45" s="8"/>
      <c r="M45" s="32"/>
      <c r="V45" t="e">
        <f>IF(IF(A45="BS",IFERROR(VLOOKUP(TRIM($E45),'BS Mapping std'!$A:$H,8,0),VLOOKUP(TRIM($D45),'BS Mapping std'!$A:$H,8,0)),IFERROR(VLOOKUP(TRIM($E45),'PL mapping Std'!$A:$H,8,0),VLOOKUP(TRIM($D45),'PL mapping Std'!$A:$H,8,0)))=0,"",IF(A45="BS",IFERROR(VLOOKUP(TRIM($E45),'BS Mapping std'!$A:$H,8,0),VLOOKUP(TRIM($D45),'BS Mapping std'!$A:$H,8,0)),IFERROR(VLOOKUP(TRIM($E45),'PL mapping Std'!$A:$H,8,0),VLOOKUP(TRIM($D45),'PL mapping Std'!$A:$H,8,0))))</f>
        <v>#N/A</v>
      </c>
      <c r="W45" t="e">
        <f>IFERROR(VLOOKUP(E45,'F30 mapping'!A:D,4,0),VLOOKUP(D45,'F30 mapping'!A:D,4,0))</f>
        <v>#N/A</v>
      </c>
    </row>
    <row r="46" spans="8:23" x14ac:dyDescent="0.3">
      <c r="H46" s="8"/>
      <c r="I46" s="8"/>
      <c r="J46" s="8"/>
      <c r="K46" s="8"/>
      <c r="L46" s="8"/>
      <c r="M46" s="32"/>
      <c r="V46" t="e">
        <f>IF(IF(A46="BS",IFERROR(VLOOKUP(TRIM($E46),'BS Mapping std'!$A:$H,8,0),VLOOKUP(TRIM($D46),'BS Mapping std'!$A:$H,8,0)),IFERROR(VLOOKUP(TRIM($E46),'PL mapping Std'!$A:$H,8,0),VLOOKUP(TRIM($D46),'PL mapping Std'!$A:$H,8,0)))=0,"",IF(A46="BS",IFERROR(VLOOKUP(TRIM($E46),'BS Mapping std'!$A:$H,8,0),VLOOKUP(TRIM($D46),'BS Mapping std'!$A:$H,8,0)),IFERROR(VLOOKUP(TRIM($E46),'PL mapping Std'!$A:$H,8,0),VLOOKUP(TRIM($D46),'PL mapping Std'!$A:$H,8,0))))</f>
        <v>#N/A</v>
      </c>
      <c r="W46" t="e">
        <f>IFERROR(VLOOKUP(E46,'F30 mapping'!A:D,4,0),VLOOKUP(D46,'F30 mapping'!A:D,4,0))</f>
        <v>#N/A</v>
      </c>
    </row>
    <row r="47" spans="8:23" x14ac:dyDescent="0.3">
      <c r="H47" s="8"/>
      <c r="I47" s="8"/>
      <c r="J47" s="8"/>
      <c r="K47" s="8"/>
      <c r="L47" s="8"/>
      <c r="M47" s="32"/>
      <c r="V47" t="e">
        <f>IF(IF(A47="BS",IFERROR(VLOOKUP(TRIM($E47),'BS Mapping std'!$A:$H,8,0),VLOOKUP(TRIM($D47),'BS Mapping std'!$A:$H,8,0)),IFERROR(VLOOKUP(TRIM($E47),'PL mapping Std'!$A:$H,8,0),VLOOKUP(TRIM($D47),'PL mapping Std'!$A:$H,8,0)))=0,"",IF(A47="BS",IFERROR(VLOOKUP(TRIM($E47),'BS Mapping std'!$A:$H,8,0),VLOOKUP(TRIM($D47),'BS Mapping std'!$A:$H,8,0)),IFERROR(VLOOKUP(TRIM($E47),'PL mapping Std'!$A:$H,8,0),VLOOKUP(TRIM($D47),'PL mapping Std'!$A:$H,8,0))))</f>
        <v>#N/A</v>
      </c>
      <c r="W47" t="e">
        <f>IFERROR(VLOOKUP(E47,'F30 mapping'!A:D,4,0),VLOOKUP(D47,'F30 mapping'!A:D,4,0))</f>
        <v>#N/A</v>
      </c>
    </row>
    <row r="48" spans="8:23" x14ac:dyDescent="0.3">
      <c r="H48" s="8"/>
      <c r="I48" s="8"/>
      <c r="J48" s="8"/>
      <c r="K48" s="8"/>
      <c r="L48" s="8"/>
      <c r="M48" s="32"/>
      <c r="V48" t="e">
        <f>IF(IF(A48="BS",IFERROR(VLOOKUP(TRIM($E48),'BS Mapping std'!$A:$H,8,0),VLOOKUP(TRIM($D48),'BS Mapping std'!$A:$H,8,0)),IFERROR(VLOOKUP(TRIM($E48),'PL mapping Std'!$A:$H,8,0),VLOOKUP(TRIM($D48),'PL mapping Std'!$A:$H,8,0)))=0,"",IF(A48="BS",IFERROR(VLOOKUP(TRIM($E48),'BS Mapping std'!$A:$H,8,0),VLOOKUP(TRIM($D48),'BS Mapping std'!$A:$H,8,0)),IFERROR(VLOOKUP(TRIM($E48),'PL mapping Std'!$A:$H,8,0),VLOOKUP(TRIM($D48),'PL mapping Std'!$A:$H,8,0))))</f>
        <v>#N/A</v>
      </c>
      <c r="W48" t="e">
        <f>IFERROR(VLOOKUP(E48,'F30 mapping'!A:D,4,0),VLOOKUP(D48,'F30 mapping'!A:D,4,0))</f>
        <v>#N/A</v>
      </c>
    </row>
    <row r="49" spans="8:23" x14ac:dyDescent="0.3">
      <c r="H49" s="8"/>
      <c r="I49" s="8"/>
      <c r="J49" s="8"/>
      <c r="K49" s="8"/>
      <c r="L49" s="8"/>
      <c r="M49" s="32"/>
      <c r="V49" t="e">
        <f>IF(IF(A49="BS",IFERROR(VLOOKUP(TRIM($E49),'BS Mapping std'!$A:$H,8,0),VLOOKUP(TRIM($D49),'BS Mapping std'!$A:$H,8,0)),IFERROR(VLOOKUP(TRIM($E49),'PL mapping Std'!$A:$H,8,0),VLOOKUP(TRIM($D49),'PL mapping Std'!$A:$H,8,0)))=0,"",IF(A49="BS",IFERROR(VLOOKUP(TRIM($E49),'BS Mapping std'!$A:$H,8,0),VLOOKUP(TRIM($D49),'BS Mapping std'!$A:$H,8,0)),IFERROR(VLOOKUP(TRIM($E49),'PL mapping Std'!$A:$H,8,0),VLOOKUP(TRIM($D49),'PL mapping Std'!$A:$H,8,0))))</f>
        <v>#N/A</v>
      </c>
      <c r="W49" t="e">
        <f>IFERROR(VLOOKUP(E49,'F30 mapping'!A:D,4,0),VLOOKUP(D49,'F30 mapping'!A:D,4,0))</f>
        <v>#N/A</v>
      </c>
    </row>
    <row r="50" spans="8:23" x14ac:dyDescent="0.3">
      <c r="H50" s="8"/>
      <c r="I50" s="8"/>
      <c r="J50" s="8"/>
      <c r="K50" s="8"/>
      <c r="L50" s="8"/>
      <c r="M50" s="32"/>
      <c r="V50" t="e">
        <f>IF(IF(A50="BS",IFERROR(VLOOKUP(TRIM($E50),'BS Mapping std'!$A:$H,8,0),VLOOKUP(TRIM($D50),'BS Mapping std'!$A:$H,8,0)),IFERROR(VLOOKUP(TRIM($E50),'PL mapping Std'!$A:$H,8,0),VLOOKUP(TRIM($D50),'PL mapping Std'!$A:$H,8,0)))=0,"",IF(A50="BS",IFERROR(VLOOKUP(TRIM($E50),'BS Mapping std'!$A:$H,8,0),VLOOKUP(TRIM($D50),'BS Mapping std'!$A:$H,8,0)),IFERROR(VLOOKUP(TRIM($E50),'PL mapping Std'!$A:$H,8,0),VLOOKUP(TRIM($D50),'PL mapping Std'!$A:$H,8,0))))</f>
        <v>#N/A</v>
      </c>
      <c r="W50" t="e">
        <f>IFERROR(VLOOKUP(E50,'F30 mapping'!A:D,4,0),VLOOKUP(D50,'F30 mapping'!A:D,4,0))</f>
        <v>#N/A</v>
      </c>
    </row>
    <row r="51" spans="8:23" x14ac:dyDescent="0.3">
      <c r="H51" s="8"/>
      <c r="I51" s="8"/>
      <c r="J51" s="8"/>
      <c r="K51" s="8"/>
      <c r="L51" s="8"/>
      <c r="M51" s="32"/>
      <c r="V51" t="e">
        <f>IF(IF(A51="BS",IFERROR(VLOOKUP(TRIM($E51),'BS Mapping std'!$A:$H,8,0),VLOOKUP(TRIM($D51),'BS Mapping std'!$A:$H,8,0)),IFERROR(VLOOKUP(TRIM($E51),'PL mapping Std'!$A:$H,8,0),VLOOKUP(TRIM($D51),'PL mapping Std'!$A:$H,8,0)))=0,"",IF(A51="BS",IFERROR(VLOOKUP(TRIM($E51),'BS Mapping std'!$A:$H,8,0),VLOOKUP(TRIM($D51),'BS Mapping std'!$A:$H,8,0)),IFERROR(VLOOKUP(TRIM($E51),'PL mapping Std'!$A:$H,8,0),VLOOKUP(TRIM($D51),'PL mapping Std'!$A:$H,8,0))))</f>
        <v>#N/A</v>
      </c>
      <c r="W51" t="e">
        <f>IFERROR(VLOOKUP(E51,'F30 mapping'!A:D,4,0),VLOOKUP(D51,'F30 mapping'!A:D,4,0))</f>
        <v>#N/A</v>
      </c>
    </row>
    <row r="52" spans="8:23" x14ac:dyDescent="0.3">
      <c r="H52" s="8"/>
      <c r="I52" s="8"/>
      <c r="J52" s="8"/>
      <c r="K52" s="8"/>
      <c r="L52" s="8"/>
      <c r="M52" s="32"/>
      <c r="V52" t="e">
        <f>IF(IF(A52="BS",IFERROR(VLOOKUP(TRIM($E52),'BS Mapping std'!$A:$H,8,0),VLOOKUP(TRIM($D52),'BS Mapping std'!$A:$H,8,0)),IFERROR(VLOOKUP(TRIM($E52),'PL mapping Std'!$A:$H,8,0),VLOOKUP(TRIM($D52),'PL mapping Std'!$A:$H,8,0)))=0,"",IF(A52="BS",IFERROR(VLOOKUP(TRIM($E52),'BS Mapping std'!$A:$H,8,0),VLOOKUP(TRIM($D52),'BS Mapping std'!$A:$H,8,0)),IFERROR(VLOOKUP(TRIM($E52),'PL mapping Std'!$A:$H,8,0),VLOOKUP(TRIM($D52),'PL mapping Std'!$A:$H,8,0))))</f>
        <v>#N/A</v>
      </c>
      <c r="W52" t="e">
        <f>IFERROR(VLOOKUP(E52,'F30 mapping'!A:D,4,0),VLOOKUP(D52,'F30 mapping'!A:D,4,0))</f>
        <v>#N/A</v>
      </c>
    </row>
    <row r="53" spans="8:23" x14ac:dyDescent="0.3">
      <c r="H53" s="8"/>
      <c r="I53" s="8"/>
      <c r="J53" s="8"/>
      <c r="K53" s="8"/>
      <c r="L53" s="8"/>
      <c r="M53" s="32"/>
      <c r="V53" t="e">
        <f>IF(IF(A53="BS",IFERROR(VLOOKUP(TRIM($E53),'BS Mapping std'!$A:$H,8,0),VLOOKUP(TRIM($D53),'BS Mapping std'!$A:$H,8,0)),IFERROR(VLOOKUP(TRIM($E53),'PL mapping Std'!$A:$H,8,0),VLOOKUP(TRIM($D53),'PL mapping Std'!$A:$H,8,0)))=0,"",IF(A53="BS",IFERROR(VLOOKUP(TRIM($E53),'BS Mapping std'!$A:$H,8,0),VLOOKUP(TRIM($D53),'BS Mapping std'!$A:$H,8,0)),IFERROR(VLOOKUP(TRIM($E53),'PL mapping Std'!$A:$H,8,0),VLOOKUP(TRIM($D53),'PL mapping Std'!$A:$H,8,0))))</f>
        <v>#N/A</v>
      </c>
      <c r="W53" t="e">
        <f>IFERROR(VLOOKUP(E53,'F30 mapping'!A:D,4,0),VLOOKUP(D53,'F30 mapping'!A:D,4,0))</f>
        <v>#N/A</v>
      </c>
    </row>
    <row r="54" spans="8:23" x14ac:dyDescent="0.3">
      <c r="H54" s="8"/>
      <c r="I54" s="8"/>
      <c r="J54" s="8"/>
      <c r="K54" s="8"/>
      <c r="L54" s="8"/>
      <c r="M54" s="32"/>
      <c r="V54" t="e">
        <f>IF(IF(A54="BS",IFERROR(VLOOKUP(TRIM($E54),'BS Mapping std'!$A:$H,8,0),VLOOKUP(TRIM($D54),'BS Mapping std'!$A:$H,8,0)),IFERROR(VLOOKUP(TRIM($E54),'PL mapping Std'!$A:$H,8,0),VLOOKUP(TRIM($D54),'PL mapping Std'!$A:$H,8,0)))=0,"",IF(A54="BS",IFERROR(VLOOKUP(TRIM($E54),'BS Mapping std'!$A:$H,8,0),VLOOKUP(TRIM($D54),'BS Mapping std'!$A:$H,8,0)),IFERROR(VLOOKUP(TRIM($E54),'PL mapping Std'!$A:$H,8,0),VLOOKUP(TRIM($D54),'PL mapping Std'!$A:$H,8,0))))</f>
        <v>#N/A</v>
      </c>
      <c r="W54" t="e">
        <f>IFERROR(VLOOKUP(E54,'F30 mapping'!A:D,4,0),VLOOKUP(D54,'F30 mapping'!A:D,4,0))</f>
        <v>#N/A</v>
      </c>
    </row>
    <row r="55" spans="8:23" x14ac:dyDescent="0.3">
      <c r="H55" s="8"/>
      <c r="I55" s="8"/>
      <c r="J55" s="8"/>
      <c r="K55" s="8"/>
      <c r="L55" s="8"/>
      <c r="M55" s="32"/>
      <c r="V55" t="e">
        <f>IF(IF(A55="BS",IFERROR(VLOOKUP(TRIM($E55),'BS Mapping std'!$A:$H,8,0),VLOOKUP(TRIM($D55),'BS Mapping std'!$A:$H,8,0)),IFERROR(VLOOKUP(TRIM($E55),'PL mapping Std'!$A:$H,8,0),VLOOKUP(TRIM($D55),'PL mapping Std'!$A:$H,8,0)))=0,"",IF(A55="BS",IFERROR(VLOOKUP(TRIM($E55),'BS Mapping std'!$A:$H,8,0),VLOOKUP(TRIM($D55),'BS Mapping std'!$A:$H,8,0)),IFERROR(VLOOKUP(TRIM($E55),'PL mapping Std'!$A:$H,8,0),VLOOKUP(TRIM($D55),'PL mapping Std'!$A:$H,8,0))))</f>
        <v>#N/A</v>
      </c>
      <c r="W55" t="e">
        <f>IFERROR(VLOOKUP(E55,'F30 mapping'!A:D,4,0),VLOOKUP(D55,'F30 mapping'!A:D,4,0))</f>
        <v>#N/A</v>
      </c>
    </row>
    <row r="56" spans="8:23" x14ac:dyDescent="0.3">
      <c r="H56" s="8"/>
      <c r="I56" s="8"/>
      <c r="J56" s="8"/>
      <c r="K56" s="8"/>
      <c r="L56" s="8"/>
      <c r="M56" s="32"/>
      <c r="V56" t="e">
        <f>IF(IF(A56="BS",IFERROR(VLOOKUP(TRIM($E56),'BS Mapping std'!$A:$H,8,0),VLOOKUP(TRIM($D56),'BS Mapping std'!$A:$H,8,0)),IFERROR(VLOOKUP(TRIM($E56),'PL mapping Std'!$A:$H,8,0),VLOOKUP(TRIM($D56),'PL mapping Std'!$A:$H,8,0)))=0,"",IF(A56="BS",IFERROR(VLOOKUP(TRIM($E56),'BS Mapping std'!$A:$H,8,0),VLOOKUP(TRIM($D56),'BS Mapping std'!$A:$H,8,0)),IFERROR(VLOOKUP(TRIM($E56),'PL mapping Std'!$A:$H,8,0),VLOOKUP(TRIM($D56),'PL mapping Std'!$A:$H,8,0))))</f>
        <v>#N/A</v>
      </c>
      <c r="W56" t="e">
        <f>IFERROR(VLOOKUP(E56,'F30 mapping'!A:D,4,0),VLOOKUP(D56,'F30 mapping'!A:D,4,0))</f>
        <v>#N/A</v>
      </c>
    </row>
    <row r="57" spans="8:23" x14ac:dyDescent="0.3">
      <c r="H57" s="8"/>
      <c r="I57" s="8"/>
      <c r="J57" s="8"/>
      <c r="K57" s="8"/>
      <c r="L57" s="8"/>
      <c r="M57" s="32"/>
      <c r="V57" t="e">
        <f>IF(IF(A57="BS",IFERROR(VLOOKUP(TRIM($E57),'BS Mapping std'!$A:$H,8,0),VLOOKUP(TRIM($D57),'BS Mapping std'!$A:$H,8,0)),IFERROR(VLOOKUP(TRIM($E57),'PL mapping Std'!$A:$H,8,0),VLOOKUP(TRIM($D57),'PL mapping Std'!$A:$H,8,0)))=0,"",IF(A57="BS",IFERROR(VLOOKUP(TRIM($E57),'BS Mapping std'!$A:$H,8,0),VLOOKUP(TRIM($D57),'BS Mapping std'!$A:$H,8,0)),IFERROR(VLOOKUP(TRIM($E57),'PL mapping Std'!$A:$H,8,0),VLOOKUP(TRIM($D57),'PL mapping Std'!$A:$H,8,0))))</f>
        <v>#N/A</v>
      </c>
      <c r="W57" t="e">
        <f>IFERROR(VLOOKUP(E57,'F30 mapping'!A:D,4,0),VLOOKUP(D57,'F30 mapping'!A:D,4,0))</f>
        <v>#N/A</v>
      </c>
    </row>
    <row r="58" spans="8:23" x14ac:dyDescent="0.3">
      <c r="H58" s="8"/>
      <c r="I58" s="8"/>
      <c r="J58" s="8"/>
      <c r="K58" s="8"/>
      <c r="L58" s="8"/>
      <c r="M58" s="32"/>
      <c r="V58" t="e">
        <f>IF(IF(A58="BS",IFERROR(VLOOKUP(TRIM($E58),'BS Mapping std'!$A:$H,8,0),VLOOKUP(TRIM($D58),'BS Mapping std'!$A:$H,8,0)),IFERROR(VLOOKUP(TRIM($E58),'PL mapping Std'!$A:$H,8,0),VLOOKUP(TRIM($D58),'PL mapping Std'!$A:$H,8,0)))=0,"",IF(A58="BS",IFERROR(VLOOKUP(TRIM($E58),'BS Mapping std'!$A:$H,8,0),VLOOKUP(TRIM($D58),'BS Mapping std'!$A:$H,8,0)),IFERROR(VLOOKUP(TRIM($E58),'PL mapping Std'!$A:$H,8,0),VLOOKUP(TRIM($D58),'PL mapping Std'!$A:$H,8,0))))</f>
        <v>#N/A</v>
      </c>
      <c r="W58" t="e">
        <f>IFERROR(VLOOKUP(E58,'F30 mapping'!A:D,4,0),VLOOKUP(D58,'F30 mapping'!A:D,4,0))</f>
        <v>#N/A</v>
      </c>
    </row>
    <row r="59" spans="8:23" x14ac:dyDescent="0.3">
      <c r="H59" s="8"/>
      <c r="I59" s="8"/>
      <c r="J59" s="8"/>
      <c r="K59" s="8"/>
      <c r="L59" s="8"/>
      <c r="M59" s="32"/>
      <c r="V59" t="e">
        <f>IF(IF(A59="BS",IFERROR(VLOOKUP(TRIM($E59),'BS Mapping std'!$A:$H,8,0),VLOOKUP(TRIM($D59),'BS Mapping std'!$A:$H,8,0)),IFERROR(VLOOKUP(TRIM($E59),'PL mapping Std'!$A:$H,8,0),VLOOKUP(TRIM($D59),'PL mapping Std'!$A:$H,8,0)))=0,"",IF(A59="BS",IFERROR(VLOOKUP(TRIM($E59),'BS Mapping std'!$A:$H,8,0),VLOOKUP(TRIM($D59),'BS Mapping std'!$A:$H,8,0)),IFERROR(VLOOKUP(TRIM($E59),'PL mapping Std'!$A:$H,8,0),VLOOKUP(TRIM($D59),'PL mapping Std'!$A:$H,8,0))))</f>
        <v>#N/A</v>
      </c>
      <c r="W59" t="e">
        <f>IFERROR(VLOOKUP(E59,'F30 mapping'!A:D,4,0),VLOOKUP(D59,'F30 mapping'!A:D,4,0))</f>
        <v>#N/A</v>
      </c>
    </row>
    <row r="60" spans="8:23" x14ac:dyDescent="0.3">
      <c r="H60" s="8"/>
      <c r="I60" s="8"/>
      <c r="J60" s="8"/>
      <c r="K60" s="8"/>
      <c r="L60" s="8"/>
      <c r="M60" s="32"/>
      <c r="V60" t="e">
        <f>IF(IF(A60="BS",IFERROR(VLOOKUP(TRIM($E60),'BS Mapping std'!$A:$H,8,0),VLOOKUP(TRIM($D60),'BS Mapping std'!$A:$H,8,0)),IFERROR(VLOOKUP(TRIM($E60),'PL mapping Std'!$A:$H,8,0),VLOOKUP(TRIM($D60),'PL mapping Std'!$A:$H,8,0)))=0,"",IF(A60="BS",IFERROR(VLOOKUP(TRIM($E60),'BS Mapping std'!$A:$H,8,0),VLOOKUP(TRIM($D60),'BS Mapping std'!$A:$H,8,0)),IFERROR(VLOOKUP(TRIM($E60),'PL mapping Std'!$A:$H,8,0),VLOOKUP(TRIM($D60),'PL mapping Std'!$A:$H,8,0))))</f>
        <v>#N/A</v>
      </c>
      <c r="W60" t="e">
        <f>IFERROR(VLOOKUP(E60,'F30 mapping'!A:D,4,0),VLOOKUP(D60,'F30 mapping'!A:D,4,0))</f>
        <v>#N/A</v>
      </c>
    </row>
    <row r="61" spans="8:23" x14ac:dyDescent="0.3">
      <c r="H61" s="8"/>
      <c r="I61" s="8"/>
      <c r="J61" s="8"/>
      <c r="K61" s="8"/>
      <c r="L61" s="8"/>
      <c r="M61" s="32"/>
      <c r="V61" t="e">
        <f>IF(IF(A61="BS",IFERROR(VLOOKUP(TRIM($E61),'BS Mapping std'!$A:$H,8,0),VLOOKUP(TRIM($D61),'BS Mapping std'!$A:$H,8,0)),IFERROR(VLOOKUP(TRIM($E61),'PL mapping Std'!$A:$H,8,0),VLOOKUP(TRIM($D61),'PL mapping Std'!$A:$H,8,0)))=0,"",IF(A61="BS",IFERROR(VLOOKUP(TRIM($E61),'BS Mapping std'!$A:$H,8,0),VLOOKUP(TRIM($D61),'BS Mapping std'!$A:$H,8,0)),IFERROR(VLOOKUP(TRIM($E61),'PL mapping Std'!$A:$H,8,0),VLOOKUP(TRIM($D61),'PL mapping Std'!$A:$H,8,0))))</f>
        <v>#N/A</v>
      </c>
      <c r="W61" t="e">
        <f>IFERROR(VLOOKUP(E61,'F30 mapping'!A:D,4,0),VLOOKUP(D61,'F30 mapping'!A:D,4,0))</f>
        <v>#N/A</v>
      </c>
    </row>
    <row r="62" spans="8:23" x14ac:dyDescent="0.3">
      <c r="H62" s="8"/>
      <c r="I62" s="8"/>
      <c r="J62" s="8"/>
      <c r="K62" s="8"/>
      <c r="L62" s="8"/>
      <c r="M62" s="32"/>
      <c r="V62" t="e">
        <f>IF(IF(A62="BS",IFERROR(VLOOKUP(TRIM($E62),'BS Mapping std'!$A:$H,8,0),VLOOKUP(TRIM($D62),'BS Mapping std'!$A:$H,8,0)),IFERROR(VLOOKUP(TRIM($E62),'PL mapping Std'!$A:$H,8,0),VLOOKUP(TRIM($D62),'PL mapping Std'!$A:$H,8,0)))=0,"",IF(A62="BS",IFERROR(VLOOKUP(TRIM($E62),'BS Mapping std'!$A:$H,8,0),VLOOKUP(TRIM($D62),'BS Mapping std'!$A:$H,8,0)),IFERROR(VLOOKUP(TRIM($E62),'PL mapping Std'!$A:$H,8,0),VLOOKUP(TRIM($D62),'PL mapping Std'!$A:$H,8,0))))</f>
        <v>#N/A</v>
      </c>
      <c r="W62" t="e">
        <f>IFERROR(VLOOKUP(E62,'F30 mapping'!A:D,4,0),VLOOKUP(D62,'F30 mapping'!A:D,4,0))</f>
        <v>#N/A</v>
      </c>
    </row>
    <row r="63" spans="8:23" x14ac:dyDescent="0.3">
      <c r="H63" s="8"/>
      <c r="I63" s="8"/>
      <c r="J63" s="8"/>
      <c r="K63" s="8"/>
      <c r="L63" s="8"/>
      <c r="M63" s="32"/>
      <c r="V63" t="e">
        <f>IF(IF(A63="BS",IFERROR(VLOOKUP(TRIM($E63),'BS Mapping std'!$A:$H,8,0),VLOOKUP(TRIM($D63),'BS Mapping std'!$A:$H,8,0)),IFERROR(VLOOKUP(TRIM($E63),'PL mapping Std'!$A:$H,8,0),VLOOKUP(TRIM($D63),'PL mapping Std'!$A:$H,8,0)))=0,"",IF(A63="BS",IFERROR(VLOOKUP(TRIM($E63),'BS Mapping std'!$A:$H,8,0),VLOOKUP(TRIM($D63),'BS Mapping std'!$A:$H,8,0)),IFERROR(VLOOKUP(TRIM($E63),'PL mapping Std'!$A:$H,8,0),VLOOKUP(TRIM($D63),'PL mapping Std'!$A:$H,8,0))))</f>
        <v>#N/A</v>
      </c>
      <c r="W63" t="e">
        <f>IFERROR(VLOOKUP(E63,'F30 mapping'!A:D,4,0),VLOOKUP(D63,'F30 mapping'!A:D,4,0))</f>
        <v>#N/A</v>
      </c>
    </row>
    <row r="64" spans="8:23" x14ac:dyDescent="0.3">
      <c r="H64" s="8"/>
      <c r="I64" s="8"/>
      <c r="J64" s="8"/>
      <c r="K64" s="8"/>
      <c r="L64" s="8"/>
      <c r="M64" s="32"/>
      <c r="V64" t="e">
        <f>IF(IF(A64="BS",IFERROR(VLOOKUP(TRIM($E64),'BS Mapping std'!$A:$H,8,0),VLOOKUP(TRIM($D64),'BS Mapping std'!$A:$H,8,0)),IFERROR(VLOOKUP(TRIM($E64),'PL mapping Std'!$A:$H,8,0),VLOOKUP(TRIM($D64),'PL mapping Std'!$A:$H,8,0)))=0,"",IF(A64="BS",IFERROR(VLOOKUP(TRIM($E64),'BS Mapping std'!$A:$H,8,0),VLOOKUP(TRIM($D64),'BS Mapping std'!$A:$H,8,0)),IFERROR(VLOOKUP(TRIM($E64),'PL mapping Std'!$A:$H,8,0),VLOOKUP(TRIM($D64),'PL mapping Std'!$A:$H,8,0))))</f>
        <v>#N/A</v>
      </c>
      <c r="W64" t="e">
        <f>IFERROR(VLOOKUP(E64,'F30 mapping'!A:D,4,0),VLOOKUP(D64,'F30 mapping'!A:D,4,0))</f>
        <v>#N/A</v>
      </c>
    </row>
    <row r="65" spans="8:23" x14ac:dyDescent="0.3">
      <c r="H65" s="8"/>
      <c r="I65" s="8"/>
      <c r="J65" s="8"/>
      <c r="K65" s="8"/>
      <c r="L65" s="8"/>
      <c r="M65" s="32"/>
      <c r="V65" t="e">
        <f>IF(IF(A65="BS",IFERROR(VLOOKUP(TRIM($E65),'BS Mapping std'!$A:$H,8,0),VLOOKUP(TRIM($D65),'BS Mapping std'!$A:$H,8,0)),IFERROR(VLOOKUP(TRIM($E65),'PL mapping Std'!$A:$H,8,0),VLOOKUP(TRIM($D65),'PL mapping Std'!$A:$H,8,0)))=0,"",IF(A65="BS",IFERROR(VLOOKUP(TRIM($E65),'BS Mapping std'!$A:$H,8,0),VLOOKUP(TRIM($D65),'BS Mapping std'!$A:$H,8,0)),IFERROR(VLOOKUP(TRIM($E65),'PL mapping Std'!$A:$H,8,0),VLOOKUP(TRIM($D65),'PL mapping Std'!$A:$H,8,0))))</f>
        <v>#N/A</v>
      </c>
      <c r="W65" t="e">
        <f>IFERROR(VLOOKUP(E65,'F30 mapping'!A:D,4,0),VLOOKUP(D65,'F30 mapping'!A:D,4,0))</f>
        <v>#N/A</v>
      </c>
    </row>
    <row r="66" spans="8:23" x14ac:dyDescent="0.3">
      <c r="H66" s="8"/>
      <c r="I66" s="8"/>
      <c r="J66" s="8"/>
      <c r="K66" s="8"/>
      <c r="L66" s="8"/>
      <c r="M66" s="32"/>
      <c r="V66" t="e">
        <f>IF(IF(A66="BS",IFERROR(VLOOKUP(TRIM($E66),'BS Mapping std'!$A:$H,8,0),VLOOKUP(TRIM($D66),'BS Mapping std'!$A:$H,8,0)),IFERROR(VLOOKUP(TRIM($E66),'PL mapping Std'!$A:$H,8,0),VLOOKUP(TRIM($D66),'PL mapping Std'!$A:$H,8,0)))=0,"",IF(A66="BS",IFERROR(VLOOKUP(TRIM($E66),'BS Mapping std'!$A:$H,8,0),VLOOKUP(TRIM($D66),'BS Mapping std'!$A:$H,8,0)),IFERROR(VLOOKUP(TRIM($E66),'PL mapping Std'!$A:$H,8,0),VLOOKUP(TRIM($D66),'PL mapping Std'!$A:$H,8,0))))</f>
        <v>#N/A</v>
      </c>
      <c r="W66" t="e">
        <f>IFERROR(VLOOKUP(E66,'F30 mapping'!A:D,4,0),VLOOKUP(D66,'F30 mapping'!A:D,4,0))</f>
        <v>#N/A</v>
      </c>
    </row>
    <row r="67" spans="8:23" x14ac:dyDescent="0.3">
      <c r="H67" s="8"/>
      <c r="I67" s="8"/>
      <c r="J67" s="8"/>
      <c r="K67" s="8"/>
      <c r="L67" s="8"/>
      <c r="M67" s="32"/>
      <c r="V67" t="e">
        <f>IF(IF(A67="BS",IFERROR(VLOOKUP(TRIM($E67),'BS Mapping std'!$A:$H,8,0),VLOOKUP(TRIM($D67),'BS Mapping std'!$A:$H,8,0)),IFERROR(VLOOKUP(TRIM($E67),'PL mapping Std'!$A:$H,8,0),VLOOKUP(TRIM($D67),'PL mapping Std'!$A:$H,8,0)))=0,"",IF(A67="BS",IFERROR(VLOOKUP(TRIM($E67),'BS Mapping std'!$A:$H,8,0),VLOOKUP(TRIM($D67),'BS Mapping std'!$A:$H,8,0)),IFERROR(VLOOKUP(TRIM($E67),'PL mapping Std'!$A:$H,8,0),VLOOKUP(TRIM($D67),'PL mapping Std'!$A:$H,8,0))))</f>
        <v>#N/A</v>
      </c>
      <c r="W67" t="e">
        <f>IFERROR(VLOOKUP(E67,'F30 mapping'!A:D,4,0),VLOOKUP(D67,'F30 mapping'!A:D,4,0))</f>
        <v>#N/A</v>
      </c>
    </row>
    <row r="68" spans="8:23" x14ac:dyDescent="0.3">
      <c r="H68" s="8"/>
      <c r="I68" s="8"/>
      <c r="J68" s="8"/>
      <c r="K68" s="8"/>
      <c r="L68" s="8"/>
      <c r="M68" s="32"/>
      <c r="V68" t="e">
        <f>IF(IF(A68="BS",IFERROR(VLOOKUP(TRIM($E68),'BS Mapping std'!$A:$H,8,0),VLOOKUP(TRIM($D68),'BS Mapping std'!$A:$H,8,0)),IFERROR(VLOOKUP(TRIM($E68),'PL mapping Std'!$A:$H,8,0),VLOOKUP(TRIM($D68),'PL mapping Std'!$A:$H,8,0)))=0,"",IF(A68="BS",IFERROR(VLOOKUP(TRIM($E68),'BS Mapping std'!$A:$H,8,0),VLOOKUP(TRIM($D68),'BS Mapping std'!$A:$H,8,0)),IFERROR(VLOOKUP(TRIM($E68),'PL mapping Std'!$A:$H,8,0),VLOOKUP(TRIM($D68),'PL mapping Std'!$A:$H,8,0))))</f>
        <v>#N/A</v>
      </c>
      <c r="W68" t="e">
        <f>IFERROR(VLOOKUP(E68,'F30 mapping'!A:D,4,0),VLOOKUP(D68,'F30 mapping'!A:D,4,0))</f>
        <v>#N/A</v>
      </c>
    </row>
    <row r="69" spans="8:23" x14ac:dyDescent="0.3">
      <c r="H69" s="8"/>
      <c r="I69" s="8"/>
      <c r="J69" s="8"/>
      <c r="K69" s="8"/>
      <c r="L69" s="8"/>
      <c r="M69" s="32"/>
      <c r="V69" t="e">
        <f>IF(IF(A69="BS",IFERROR(VLOOKUP(TRIM($E69),'BS Mapping std'!$A:$H,8,0),VLOOKUP(TRIM($D69),'BS Mapping std'!$A:$H,8,0)),IFERROR(VLOOKUP(TRIM($E69),'PL mapping Std'!$A:$H,8,0),VLOOKUP(TRIM($D69),'PL mapping Std'!$A:$H,8,0)))=0,"",IF(A69="BS",IFERROR(VLOOKUP(TRIM($E69),'BS Mapping std'!$A:$H,8,0),VLOOKUP(TRIM($D69),'BS Mapping std'!$A:$H,8,0)),IFERROR(VLOOKUP(TRIM($E69),'PL mapping Std'!$A:$H,8,0),VLOOKUP(TRIM($D69),'PL mapping Std'!$A:$H,8,0))))</f>
        <v>#N/A</v>
      </c>
      <c r="W69" t="e">
        <f>IFERROR(VLOOKUP(E69,'F30 mapping'!A:D,4,0),VLOOKUP(D69,'F30 mapping'!A:D,4,0))</f>
        <v>#N/A</v>
      </c>
    </row>
    <row r="70" spans="8:23" x14ac:dyDescent="0.3">
      <c r="H70" s="8"/>
      <c r="I70" s="8"/>
      <c r="J70" s="8"/>
      <c r="K70" s="8"/>
      <c r="L70" s="8"/>
      <c r="M70" s="32"/>
      <c r="V70" t="e">
        <f>IF(IF(A70="BS",IFERROR(VLOOKUP(TRIM($E70),'BS Mapping std'!$A:$H,8,0),VLOOKUP(TRIM($D70),'BS Mapping std'!$A:$H,8,0)),IFERROR(VLOOKUP(TRIM($E70),'PL mapping Std'!$A:$H,8,0),VLOOKUP(TRIM($D70),'PL mapping Std'!$A:$H,8,0)))=0,"",IF(A70="BS",IFERROR(VLOOKUP(TRIM($E70),'BS Mapping std'!$A:$H,8,0),VLOOKUP(TRIM($D70),'BS Mapping std'!$A:$H,8,0)),IFERROR(VLOOKUP(TRIM($E70),'PL mapping Std'!$A:$H,8,0),VLOOKUP(TRIM($D70),'PL mapping Std'!$A:$H,8,0))))</f>
        <v>#N/A</v>
      </c>
      <c r="W70" t="e">
        <f>IFERROR(VLOOKUP(E70,'F30 mapping'!A:D,4,0),VLOOKUP(D70,'F30 mapping'!A:D,4,0))</f>
        <v>#N/A</v>
      </c>
    </row>
    <row r="71" spans="8:23" x14ac:dyDescent="0.3">
      <c r="H71" s="8"/>
      <c r="I71" s="8"/>
      <c r="J71" s="8"/>
      <c r="K71" s="8"/>
      <c r="L71" s="8"/>
      <c r="M71" s="32"/>
      <c r="V71" t="e">
        <f>IF(IF(A71="BS",IFERROR(VLOOKUP(TRIM($E71),'BS Mapping std'!$A:$H,8,0),VLOOKUP(TRIM($D71),'BS Mapping std'!$A:$H,8,0)),IFERROR(VLOOKUP(TRIM($E71),'PL mapping Std'!$A:$H,8,0),VLOOKUP(TRIM($D71),'PL mapping Std'!$A:$H,8,0)))=0,"",IF(A71="BS",IFERROR(VLOOKUP(TRIM($E71),'BS Mapping std'!$A:$H,8,0),VLOOKUP(TRIM($D71),'BS Mapping std'!$A:$H,8,0)),IFERROR(VLOOKUP(TRIM($E71),'PL mapping Std'!$A:$H,8,0),VLOOKUP(TRIM($D71),'PL mapping Std'!$A:$H,8,0))))</f>
        <v>#N/A</v>
      </c>
      <c r="W71" t="e">
        <f>IFERROR(VLOOKUP(E71,'F30 mapping'!A:D,4,0),VLOOKUP(D71,'F30 mapping'!A:D,4,0))</f>
        <v>#N/A</v>
      </c>
    </row>
    <row r="72" spans="8:23" x14ac:dyDescent="0.3">
      <c r="H72" s="8"/>
      <c r="I72" s="8"/>
      <c r="J72" s="8"/>
      <c r="K72" s="8"/>
      <c r="L72" s="8"/>
      <c r="M72" s="32"/>
      <c r="V72" t="e">
        <f>IF(IF(A72="BS",IFERROR(VLOOKUP(TRIM($E72),'BS Mapping std'!$A:$H,8,0),VLOOKUP(TRIM($D72),'BS Mapping std'!$A:$H,8,0)),IFERROR(VLOOKUP(TRIM($E72),'PL mapping Std'!$A:$H,8,0),VLOOKUP(TRIM($D72),'PL mapping Std'!$A:$H,8,0)))=0,"",IF(A72="BS",IFERROR(VLOOKUP(TRIM($E72),'BS Mapping std'!$A:$H,8,0),VLOOKUP(TRIM($D72),'BS Mapping std'!$A:$H,8,0)),IFERROR(VLOOKUP(TRIM($E72),'PL mapping Std'!$A:$H,8,0),VLOOKUP(TRIM($D72),'PL mapping Std'!$A:$H,8,0))))</f>
        <v>#N/A</v>
      </c>
      <c r="W72" t="e">
        <f>IFERROR(VLOOKUP(E72,'F30 mapping'!A:D,4,0),VLOOKUP(D72,'F30 mapping'!A:D,4,0))</f>
        <v>#N/A</v>
      </c>
    </row>
    <row r="73" spans="8:23" x14ac:dyDescent="0.3">
      <c r="H73" s="8"/>
      <c r="I73" s="8"/>
      <c r="J73" s="8"/>
      <c r="K73" s="8"/>
      <c r="L73" s="8"/>
      <c r="M73" s="32"/>
      <c r="V73" t="e">
        <f>IF(IF(A73="BS",IFERROR(VLOOKUP(TRIM($E73),'BS Mapping std'!$A:$H,8,0),VLOOKUP(TRIM($D73),'BS Mapping std'!$A:$H,8,0)),IFERROR(VLOOKUP(TRIM($E73),'PL mapping Std'!$A:$H,8,0),VLOOKUP(TRIM($D73),'PL mapping Std'!$A:$H,8,0)))=0,"",IF(A73="BS",IFERROR(VLOOKUP(TRIM($E73),'BS Mapping std'!$A:$H,8,0),VLOOKUP(TRIM($D73),'BS Mapping std'!$A:$H,8,0)),IFERROR(VLOOKUP(TRIM($E73),'PL mapping Std'!$A:$H,8,0),VLOOKUP(TRIM($D73),'PL mapping Std'!$A:$H,8,0))))</f>
        <v>#N/A</v>
      </c>
      <c r="W73" t="e">
        <f>IFERROR(VLOOKUP(E73,'F30 mapping'!A:D,4,0),VLOOKUP(D73,'F30 mapping'!A:D,4,0))</f>
        <v>#N/A</v>
      </c>
    </row>
    <row r="74" spans="8:23" x14ac:dyDescent="0.3">
      <c r="H74" s="8"/>
      <c r="I74" s="8"/>
      <c r="J74" s="8"/>
      <c r="K74" s="8"/>
      <c r="L74" s="8"/>
      <c r="M74" s="32"/>
      <c r="V74" t="e">
        <f>IF(IF(A74="BS",IFERROR(VLOOKUP(TRIM($E74),'BS Mapping std'!$A:$H,8,0),VLOOKUP(TRIM($D74),'BS Mapping std'!$A:$H,8,0)),IFERROR(VLOOKUP(TRIM($E74),'PL mapping Std'!$A:$H,8,0),VLOOKUP(TRIM($D74),'PL mapping Std'!$A:$H,8,0)))=0,"",IF(A74="BS",IFERROR(VLOOKUP(TRIM($E74),'BS Mapping std'!$A:$H,8,0),VLOOKUP(TRIM($D74),'BS Mapping std'!$A:$H,8,0)),IFERROR(VLOOKUP(TRIM($E74),'PL mapping Std'!$A:$H,8,0),VLOOKUP(TRIM($D74),'PL mapping Std'!$A:$H,8,0))))</f>
        <v>#N/A</v>
      </c>
      <c r="W74" t="e">
        <f>IFERROR(VLOOKUP(E74,'F30 mapping'!A:D,4,0),VLOOKUP(D74,'F30 mapping'!A:D,4,0))</f>
        <v>#N/A</v>
      </c>
    </row>
    <row r="75" spans="8:23" x14ac:dyDescent="0.3">
      <c r="H75" s="8"/>
      <c r="I75" s="8"/>
      <c r="J75" s="8"/>
      <c r="K75" s="8"/>
      <c r="L75" s="8"/>
      <c r="M75" s="32"/>
      <c r="V75" t="e">
        <f>IF(IF(A75="BS",IFERROR(VLOOKUP(TRIM($E75),'BS Mapping std'!$A:$H,8,0),VLOOKUP(TRIM($D75),'BS Mapping std'!$A:$H,8,0)),IFERROR(VLOOKUP(TRIM($E75),'PL mapping Std'!$A:$H,8,0),VLOOKUP(TRIM($D75),'PL mapping Std'!$A:$H,8,0)))=0,"",IF(A75="BS",IFERROR(VLOOKUP(TRIM($E75),'BS Mapping std'!$A:$H,8,0),VLOOKUP(TRIM($D75),'BS Mapping std'!$A:$H,8,0)),IFERROR(VLOOKUP(TRIM($E75),'PL mapping Std'!$A:$H,8,0),VLOOKUP(TRIM($D75),'PL mapping Std'!$A:$H,8,0))))</f>
        <v>#N/A</v>
      </c>
      <c r="W75" t="e">
        <f>IFERROR(VLOOKUP(E75,'F30 mapping'!A:D,4,0),VLOOKUP(D75,'F30 mapping'!A:D,4,0))</f>
        <v>#N/A</v>
      </c>
    </row>
    <row r="76" spans="8:23" x14ac:dyDescent="0.3">
      <c r="H76" s="8"/>
      <c r="I76" s="8"/>
      <c r="J76" s="8"/>
      <c r="K76" s="8"/>
      <c r="L76" s="8"/>
      <c r="M76" s="32"/>
      <c r="V76" t="e">
        <f>IF(IF(A76="BS",IFERROR(VLOOKUP(TRIM($E76),'BS Mapping std'!$A:$H,8,0),VLOOKUP(TRIM($D76),'BS Mapping std'!$A:$H,8,0)),IFERROR(VLOOKUP(TRIM($E76),'PL mapping Std'!$A:$H,8,0),VLOOKUP(TRIM($D76),'PL mapping Std'!$A:$H,8,0)))=0,"",IF(A76="BS",IFERROR(VLOOKUP(TRIM($E76),'BS Mapping std'!$A:$H,8,0),VLOOKUP(TRIM($D76),'BS Mapping std'!$A:$H,8,0)),IFERROR(VLOOKUP(TRIM($E76),'PL mapping Std'!$A:$H,8,0),VLOOKUP(TRIM($D76),'PL mapping Std'!$A:$H,8,0))))</f>
        <v>#N/A</v>
      </c>
      <c r="W76" t="e">
        <f>IFERROR(VLOOKUP(E76,'F30 mapping'!A:D,4,0),VLOOKUP(D76,'F30 mapping'!A:D,4,0))</f>
        <v>#N/A</v>
      </c>
    </row>
    <row r="77" spans="8:23" x14ac:dyDescent="0.3">
      <c r="H77" s="8"/>
      <c r="I77" s="8"/>
      <c r="J77" s="8"/>
      <c r="K77" s="8"/>
      <c r="L77" s="8"/>
      <c r="M77" s="32"/>
      <c r="V77" t="e">
        <f>IF(IF(A77="BS",IFERROR(VLOOKUP(TRIM($E77),'BS Mapping std'!$A:$H,8,0),VLOOKUP(TRIM($D77),'BS Mapping std'!$A:$H,8,0)),IFERROR(VLOOKUP(TRIM($E77),'PL mapping Std'!$A:$H,8,0),VLOOKUP(TRIM($D77),'PL mapping Std'!$A:$H,8,0)))=0,"",IF(A77="BS",IFERROR(VLOOKUP(TRIM($E77),'BS Mapping std'!$A:$H,8,0),VLOOKUP(TRIM($D77),'BS Mapping std'!$A:$H,8,0)),IFERROR(VLOOKUP(TRIM($E77),'PL mapping Std'!$A:$H,8,0),VLOOKUP(TRIM($D77),'PL mapping Std'!$A:$H,8,0))))</f>
        <v>#N/A</v>
      </c>
      <c r="W77" t="e">
        <f>IFERROR(VLOOKUP(E77,'F30 mapping'!A:D,4,0),VLOOKUP(D77,'F30 mapping'!A:D,4,0))</f>
        <v>#N/A</v>
      </c>
    </row>
    <row r="78" spans="8:23" x14ac:dyDescent="0.3">
      <c r="H78" s="8"/>
      <c r="I78" s="8"/>
      <c r="J78" s="8"/>
      <c r="K78" s="8"/>
      <c r="L78" s="8"/>
      <c r="M78" s="32"/>
      <c r="V78" t="e">
        <f>IF(IF(A78="BS",IFERROR(VLOOKUP(TRIM($E78),'BS Mapping std'!$A:$H,8,0),VLOOKUP(TRIM($D78),'BS Mapping std'!$A:$H,8,0)),IFERROR(VLOOKUP(TRIM($E78),'PL mapping Std'!$A:$H,8,0),VLOOKUP(TRIM($D78),'PL mapping Std'!$A:$H,8,0)))=0,"",IF(A78="BS",IFERROR(VLOOKUP(TRIM($E78),'BS Mapping std'!$A:$H,8,0),VLOOKUP(TRIM($D78),'BS Mapping std'!$A:$H,8,0)),IFERROR(VLOOKUP(TRIM($E78),'PL mapping Std'!$A:$H,8,0),VLOOKUP(TRIM($D78),'PL mapping Std'!$A:$H,8,0))))</f>
        <v>#N/A</v>
      </c>
      <c r="W78" t="e">
        <f>IFERROR(VLOOKUP(E78,'F30 mapping'!A:D,4,0),VLOOKUP(D78,'F30 mapping'!A:D,4,0))</f>
        <v>#N/A</v>
      </c>
    </row>
    <row r="79" spans="8:23" x14ac:dyDescent="0.3">
      <c r="H79" s="8"/>
      <c r="I79" s="8"/>
      <c r="J79" s="8"/>
      <c r="K79" s="8"/>
      <c r="L79" s="8"/>
      <c r="M79" s="32"/>
      <c r="V79" t="e">
        <f>IF(IF(A79="BS",IFERROR(VLOOKUP(TRIM($E79),'BS Mapping std'!$A:$H,8,0),VLOOKUP(TRIM($D79),'BS Mapping std'!$A:$H,8,0)),IFERROR(VLOOKUP(TRIM($E79),'PL mapping Std'!$A:$H,8,0),VLOOKUP(TRIM($D79),'PL mapping Std'!$A:$H,8,0)))=0,"",IF(A79="BS",IFERROR(VLOOKUP(TRIM($E79),'BS Mapping std'!$A:$H,8,0),VLOOKUP(TRIM($D79),'BS Mapping std'!$A:$H,8,0)),IFERROR(VLOOKUP(TRIM($E79),'PL mapping Std'!$A:$H,8,0),VLOOKUP(TRIM($D79),'PL mapping Std'!$A:$H,8,0))))</f>
        <v>#N/A</v>
      </c>
      <c r="W79" t="e">
        <f>IFERROR(VLOOKUP(E79,'F30 mapping'!A:D,4,0),VLOOKUP(D79,'F30 mapping'!A:D,4,0))</f>
        <v>#N/A</v>
      </c>
    </row>
    <row r="80" spans="8:23" x14ac:dyDescent="0.3">
      <c r="H80" s="8"/>
      <c r="I80" s="8"/>
      <c r="J80" s="8"/>
      <c r="K80" s="8"/>
      <c r="L80" s="8"/>
      <c r="M80" s="32"/>
      <c r="V80" t="e">
        <f>IF(IF(A80="BS",IFERROR(VLOOKUP(TRIM($E80),'BS Mapping std'!$A:$H,8,0),VLOOKUP(TRIM($D80),'BS Mapping std'!$A:$H,8,0)),IFERROR(VLOOKUP(TRIM($E80),'PL mapping Std'!$A:$H,8,0),VLOOKUP(TRIM($D80),'PL mapping Std'!$A:$H,8,0)))=0,"",IF(A80="BS",IFERROR(VLOOKUP(TRIM($E80),'BS Mapping std'!$A:$H,8,0),VLOOKUP(TRIM($D80),'BS Mapping std'!$A:$H,8,0)),IFERROR(VLOOKUP(TRIM($E80),'PL mapping Std'!$A:$H,8,0),VLOOKUP(TRIM($D80),'PL mapping Std'!$A:$H,8,0))))</f>
        <v>#N/A</v>
      </c>
      <c r="W80" t="e">
        <f>IFERROR(VLOOKUP(E80,'F30 mapping'!A:D,4,0),VLOOKUP(D80,'F30 mapping'!A:D,4,0))</f>
        <v>#N/A</v>
      </c>
    </row>
    <row r="81" spans="8:23" x14ac:dyDescent="0.3">
      <c r="H81" s="8"/>
      <c r="I81" s="8"/>
      <c r="J81" s="8"/>
      <c r="K81" s="8"/>
      <c r="L81" s="8"/>
      <c r="M81" s="32"/>
      <c r="V81" t="e">
        <f>IF(IF(A81="BS",IFERROR(VLOOKUP(TRIM($E81),'BS Mapping std'!$A:$H,8,0),VLOOKUP(TRIM($D81),'BS Mapping std'!$A:$H,8,0)),IFERROR(VLOOKUP(TRIM($E81),'PL mapping Std'!$A:$H,8,0),VLOOKUP(TRIM($D81),'PL mapping Std'!$A:$H,8,0)))=0,"",IF(A81="BS",IFERROR(VLOOKUP(TRIM($E81),'BS Mapping std'!$A:$H,8,0),VLOOKUP(TRIM($D81),'BS Mapping std'!$A:$H,8,0)),IFERROR(VLOOKUP(TRIM($E81),'PL mapping Std'!$A:$H,8,0),VLOOKUP(TRIM($D81),'PL mapping Std'!$A:$H,8,0))))</f>
        <v>#N/A</v>
      </c>
      <c r="W81" t="e">
        <f>IFERROR(VLOOKUP(E81,'F30 mapping'!A:D,4,0),VLOOKUP(D81,'F30 mapping'!A:D,4,0))</f>
        <v>#N/A</v>
      </c>
    </row>
    <row r="82" spans="8:23" x14ac:dyDescent="0.3">
      <c r="H82" s="8"/>
      <c r="I82" s="8"/>
      <c r="J82" s="8"/>
      <c r="K82" s="8"/>
      <c r="L82" s="8"/>
      <c r="M82" s="32"/>
      <c r="V82" t="e">
        <f>IF(IF(A82="BS",IFERROR(VLOOKUP(TRIM($E82),'BS Mapping std'!$A:$H,8,0),VLOOKUP(TRIM($D82),'BS Mapping std'!$A:$H,8,0)),IFERROR(VLOOKUP(TRIM($E82),'PL mapping Std'!$A:$H,8,0),VLOOKUP(TRIM($D82),'PL mapping Std'!$A:$H,8,0)))=0,"",IF(A82="BS",IFERROR(VLOOKUP(TRIM($E82),'BS Mapping std'!$A:$H,8,0),VLOOKUP(TRIM($D82),'BS Mapping std'!$A:$H,8,0)),IFERROR(VLOOKUP(TRIM($E82),'PL mapping Std'!$A:$H,8,0),VLOOKUP(TRIM($D82),'PL mapping Std'!$A:$H,8,0))))</f>
        <v>#N/A</v>
      </c>
      <c r="W82" t="e">
        <f>IFERROR(VLOOKUP(E82,'F30 mapping'!A:D,4,0),VLOOKUP(D82,'F30 mapping'!A:D,4,0))</f>
        <v>#N/A</v>
      </c>
    </row>
    <row r="83" spans="8:23" x14ac:dyDescent="0.3">
      <c r="H83" s="8"/>
      <c r="I83" s="8"/>
      <c r="J83" s="8"/>
      <c r="K83" s="8"/>
      <c r="L83" s="8"/>
      <c r="M83" s="32"/>
      <c r="V83" t="e">
        <f>IF(IF(A83="BS",IFERROR(VLOOKUP(TRIM($E83),'BS Mapping std'!$A:$H,8,0),VLOOKUP(TRIM($D83),'BS Mapping std'!$A:$H,8,0)),IFERROR(VLOOKUP(TRIM($E83),'PL mapping Std'!$A:$H,8,0),VLOOKUP(TRIM($D83),'PL mapping Std'!$A:$H,8,0)))=0,"",IF(A83="BS",IFERROR(VLOOKUP(TRIM($E83),'BS Mapping std'!$A:$H,8,0),VLOOKUP(TRIM($D83),'BS Mapping std'!$A:$H,8,0)),IFERROR(VLOOKUP(TRIM($E83),'PL mapping Std'!$A:$H,8,0),VLOOKUP(TRIM($D83),'PL mapping Std'!$A:$H,8,0))))</f>
        <v>#N/A</v>
      </c>
      <c r="W83" t="e">
        <f>IFERROR(VLOOKUP(E83,'F30 mapping'!A:D,4,0),VLOOKUP(D83,'F30 mapping'!A:D,4,0))</f>
        <v>#N/A</v>
      </c>
    </row>
    <row r="84" spans="8:23" x14ac:dyDescent="0.3">
      <c r="H84" s="8"/>
      <c r="I84" s="8"/>
      <c r="J84" s="8"/>
      <c r="K84" s="8"/>
      <c r="L84" s="8"/>
      <c r="M84" s="32"/>
      <c r="V84" t="e">
        <f>IF(IF(A84="BS",IFERROR(VLOOKUP(TRIM($E84),'BS Mapping std'!$A:$H,8,0),VLOOKUP(TRIM($D84),'BS Mapping std'!$A:$H,8,0)),IFERROR(VLOOKUP(TRIM($E84),'PL mapping Std'!$A:$H,8,0),VLOOKUP(TRIM($D84),'PL mapping Std'!$A:$H,8,0)))=0,"",IF(A84="BS",IFERROR(VLOOKUP(TRIM($E84),'BS Mapping std'!$A:$H,8,0),VLOOKUP(TRIM($D84),'BS Mapping std'!$A:$H,8,0)),IFERROR(VLOOKUP(TRIM($E84),'PL mapping Std'!$A:$H,8,0),VLOOKUP(TRIM($D84),'PL mapping Std'!$A:$H,8,0))))</f>
        <v>#N/A</v>
      </c>
      <c r="W84" t="e">
        <f>IFERROR(VLOOKUP(E84,'F30 mapping'!A:D,4,0),VLOOKUP(D84,'F30 mapping'!A:D,4,0))</f>
        <v>#N/A</v>
      </c>
    </row>
    <row r="85" spans="8:23" x14ac:dyDescent="0.3">
      <c r="H85" s="8"/>
      <c r="I85" s="8"/>
      <c r="J85" s="8"/>
      <c r="K85" s="8"/>
      <c r="L85" s="8"/>
      <c r="M85" s="32"/>
      <c r="V85" t="e">
        <f>IF(IF(A85="BS",IFERROR(VLOOKUP(TRIM($E85),'BS Mapping std'!$A:$H,8,0),VLOOKUP(TRIM($D85),'BS Mapping std'!$A:$H,8,0)),IFERROR(VLOOKUP(TRIM($E85),'PL mapping Std'!$A:$H,8,0),VLOOKUP(TRIM($D85),'PL mapping Std'!$A:$H,8,0)))=0,"",IF(A85="BS",IFERROR(VLOOKUP(TRIM($E85),'BS Mapping std'!$A:$H,8,0),VLOOKUP(TRIM($D85),'BS Mapping std'!$A:$H,8,0)),IFERROR(VLOOKUP(TRIM($E85),'PL mapping Std'!$A:$H,8,0),VLOOKUP(TRIM($D85),'PL mapping Std'!$A:$H,8,0))))</f>
        <v>#N/A</v>
      </c>
      <c r="W85" t="e">
        <f>IFERROR(VLOOKUP(E85,'F30 mapping'!A:D,4,0),VLOOKUP(D85,'F30 mapping'!A:D,4,0))</f>
        <v>#N/A</v>
      </c>
    </row>
    <row r="86" spans="8:23" x14ac:dyDescent="0.3">
      <c r="H86" s="8"/>
      <c r="I86" s="8"/>
      <c r="J86" s="8"/>
      <c r="K86" s="8"/>
      <c r="L86" s="8"/>
      <c r="M86" s="32"/>
      <c r="V86" t="e">
        <f>IF(IF(A86="BS",IFERROR(VLOOKUP(TRIM($E86),'BS Mapping std'!$A:$H,8,0),VLOOKUP(TRIM($D86),'BS Mapping std'!$A:$H,8,0)),IFERROR(VLOOKUP(TRIM($E86),'PL mapping Std'!$A:$H,8,0),VLOOKUP(TRIM($D86),'PL mapping Std'!$A:$H,8,0)))=0,"",IF(A86="BS",IFERROR(VLOOKUP(TRIM($E86),'BS Mapping std'!$A:$H,8,0),VLOOKUP(TRIM($D86),'BS Mapping std'!$A:$H,8,0)),IFERROR(VLOOKUP(TRIM($E86),'PL mapping Std'!$A:$H,8,0),VLOOKUP(TRIM($D86),'PL mapping Std'!$A:$H,8,0))))</f>
        <v>#N/A</v>
      </c>
      <c r="W86" t="e">
        <f>IFERROR(VLOOKUP(E86,'F30 mapping'!A:D,4,0),VLOOKUP(D86,'F30 mapping'!A:D,4,0))</f>
        <v>#N/A</v>
      </c>
    </row>
    <row r="87" spans="8:23" x14ac:dyDescent="0.3">
      <c r="H87" s="8"/>
      <c r="I87" s="8"/>
      <c r="J87" s="8"/>
      <c r="K87" s="8"/>
      <c r="L87" s="8"/>
      <c r="M87" s="32"/>
      <c r="V87" t="e">
        <f>IF(IF(A87="BS",IFERROR(VLOOKUP(TRIM($E87),'BS Mapping std'!$A:$H,8,0),VLOOKUP(TRIM($D87),'BS Mapping std'!$A:$H,8,0)),IFERROR(VLOOKUP(TRIM($E87),'PL mapping Std'!$A:$H,8,0),VLOOKUP(TRIM($D87),'PL mapping Std'!$A:$H,8,0)))=0,"",IF(A87="BS",IFERROR(VLOOKUP(TRIM($E87),'BS Mapping std'!$A:$H,8,0),VLOOKUP(TRIM($D87),'BS Mapping std'!$A:$H,8,0)),IFERROR(VLOOKUP(TRIM($E87),'PL mapping Std'!$A:$H,8,0),VLOOKUP(TRIM($D87),'PL mapping Std'!$A:$H,8,0))))</f>
        <v>#N/A</v>
      </c>
      <c r="W87" t="e">
        <f>IFERROR(VLOOKUP(E87,'F30 mapping'!A:D,4,0),VLOOKUP(D87,'F30 mapping'!A:D,4,0))</f>
        <v>#N/A</v>
      </c>
    </row>
    <row r="88" spans="8:23" x14ac:dyDescent="0.3">
      <c r="H88" s="8"/>
      <c r="I88" s="8"/>
      <c r="J88" s="8"/>
      <c r="K88" s="8"/>
      <c r="L88" s="8"/>
      <c r="M88" s="32"/>
      <c r="V88" t="e">
        <f>IF(IF(A88="BS",IFERROR(VLOOKUP(TRIM($E88),'BS Mapping std'!$A:$H,8,0),VLOOKUP(TRIM($D88),'BS Mapping std'!$A:$H,8,0)),IFERROR(VLOOKUP(TRIM($E88),'PL mapping Std'!$A:$H,8,0),VLOOKUP(TRIM($D88),'PL mapping Std'!$A:$H,8,0)))=0,"",IF(A88="BS",IFERROR(VLOOKUP(TRIM($E88),'BS Mapping std'!$A:$H,8,0),VLOOKUP(TRIM($D88),'BS Mapping std'!$A:$H,8,0)),IFERROR(VLOOKUP(TRIM($E88),'PL mapping Std'!$A:$H,8,0),VLOOKUP(TRIM($D88),'PL mapping Std'!$A:$H,8,0))))</f>
        <v>#N/A</v>
      </c>
      <c r="W88" t="e">
        <f>IFERROR(VLOOKUP(E88,'F30 mapping'!A:D,4,0),VLOOKUP(D88,'F30 mapping'!A:D,4,0))</f>
        <v>#N/A</v>
      </c>
    </row>
    <row r="89" spans="8:23" x14ac:dyDescent="0.3">
      <c r="H89" s="8"/>
      <c r="I89" s="8"/>
      <c r="J89" s="8"/>
      <c r="K89" s="8"/>
      <c r="L89" s="8"/>
      <c r="M89" s="32"/>
      <c r="V89" t="e">
        <f>IF(IF(A89="BS",IFERROR(VLOOKUP(TRIM($E89),'BS Mapping std'!$A:$H,8,0),VLOOKUP(TRIM($D89),'BS Mapping std'!$A:$H,8,0)),IFERROR(VLOOKUP(TRIM($E89),'PL mapping Std'!$A:$H,8,0),VLOOKUP(TRIM($D89),'PL mapping Std'!$A:$H,8,0)))=0,"",IF(A89="BS",IFERROR(VLOOKUP(TRIM($E89),'BS Mapping std'!$A:$H,8,0),VLOOKUP(TRIM($D89),'BS Mapping std'!$A:$H,8,0)),IFERROR(VLOOKUP(TRIM($E89),'PL mapping Std'!$A:$H,8,0),VLOOKUP(TRIM($D89),'PL mapping Std'!$A:$H,8,0))))</f>
        <v>#N/A</v>
      </c>
      <c r="W89" t="e">
        <f>IFERROR(VLOOKUP(E89,'F30 mapping'!A:D,4,0),VLOOKUP(D89,'F30 mapping'!A:D,4,0))</f>
        <v>#N/A</v>
      </c>
    </row>
    <row r="90" spans="8:23" x14ac:dyDescent="0.3">
      <c r="H90" s="8"/>
      <c r="I90" s="8"/>
      <c r="J90" s="8"/>
      <c r="K90" s="8"/>
      <c r="L90" s="8"/>
      <c r="M90" s="32"/>
      <c r="V90" t="e">
        <f>IF(IF(A90="BS",IFERROR(VLOOKUP(TRIM($E90),'BS Mapping std'!$A:$H,8,0),VLOOKUP(TRIM($D90),'BS Mapping std'!$A:$H,8,0)),IFERROR(VLOOKUP(TRIM($E90),'PL mapping Std'!$A:$H,8,0),VLOOKUP(TRIM($D90),'PL mapping Std'!$A:$H,8,0)))=0,"",IF(A90="BS",IFERROR(VLOOKUP(TRIM($E90),'BS Mapping std'!$A:$H,8,0),VLOOKUP(TRIM($D90),'BS Mapping std'!$A:$H,8,0)),IFERROR(VLOOKUP(TRIM($E90),'PL mapping Std'!$A:$H,8,0),VLOOKUP(TRIM($D90),'PL mapping Std'!$A:$H,8,0))))</f>
        <v>#N/A</v>
      </c>
      <c r="W90" t="e">
        <f>IFERROR(VLOOKUP(E90,'F30 mapping'!A:D,4,0),VLOOKUP(D90,'F30 mapping'!A:D,4,0))</f>
        <v>#N/A</v>
      </c>
    </row>
    <row r="91" spans="8:23" x14ac:dyDescent="0.3">
      <c r="H91" s="8"/>
      <c r="I91" s="8"/>
      <c r="J91" s="8"/>
      <c r="K91" s="8"/>
      <c r="L91" s="8"/>
      <c r="M91" s="32"/>
      <c r="V91" t="e">
        <f>IF(IF(A91="BS",IFERROR(VLOOKUP(TRIM($E91),'BS Mapping std'!$A:$H,8,0),VLOOKUP(TRIM($D91),'BS Mapping std'!$A:$H,8,0)),IFERROR(VLOOKUP(TRIM($E91),'PL mapping Std'!$A:$H,8,0),VLOOKUP(TRIM($D91),'PL mapping Std'!$A:$H,8,0)))=0,"",IF(A91="BS",IFERROR(VLOOKUP(TRIM($E91),'BS Mapping std'!$A:$H,8,0),VLOOKUP(TRIM($D91),'BS Mapping std'!$A:$H,8,0)),IFERROR(VLOOKUP(TRIM($E91),'PL mapping Std'!$A:$H,8,0),VLOOKUP(TRIM($D91),'PL mapping Std'!$A:$H,8,0))))</f>
        <v>#N/A</v>
      </c>
      <c r="W91" t="e">
        <f>IFERROR(VLOOKUP(E91,'F30 mapping'!A:D,4,0),VLOOKUP(D91,'F30 mapping'!A:D,4,0))</f>
        <v>#N/A</v>
      </c>
    </row>
    <row r="92" spans="8:23" x14ac:dyDescent="0.3">
      <c r="H92" s="8"/>
      <c r="I92" s="8"/>
      <c r="J92" s="8"/>
      <c r="K92" s="8"/>
      <c r="L92" s="8"/>
      <c r="M92" s="32"/>
      <c r="V92" t="e">
        <f>IF(IF(A92="BS",IFERROR(VLOOKUP(TRIM($E92),'BS Mapping std'!$A:$H,8,0),VLOOKUP(TRIM($D92),'BS Mapping std'!$A:$H,8,0)),IFERROR(VLOOKUP(TRIM($E92),'PL mapping Std'!$A:$H,8,0),VLOOKUP(TRIM($D92),'PL mapping Std'!$A:$H,8,0)))=0,"",IF(A92="BS",IFERROR(VLOOKUP(TRIM($E92),'BS Mapping std'!$A:$H,8,0),VLOOKUP(TRIM($D92),'BS Mapping std'!$A:$H,8,0)),IFERROR(VLOOKUP(TRIM($E92),'PL mapping Std'!$A:$H,8,0),VLOOKUP(TRIM($D92),'PL mapping Std'!$A:$H,8,0))))</f>
        <v>#N/A</v>
      </c>
      <c r="W92" t="e">
        <f>IFERROR(VLOOKUP(E92,'F30 mapping'!A:D,4,0),VLOOKUP(D92,'F30 mapping'!A:D,4,0))</f>
        <v>#N/A</v>
      </c>
    </row>
    <row r="93" spans="8:23" x14ac:dyDescent="0.3">
      <c r="H93" s="8"/>
      <c r="I93" s="8"/>
      <c r="J93" s="8"/>
      <c r="K93" s="8"/>
      <c r="L93" s="8"/>
      <c r="M93" s="32"/>
      <c r="V93" t="e">
        <f>IF(IF(A93="BS",IFERROR(VLOOKUP(TRIM($E93),'BS Mapping std'!$A:$H,8,0),VLOOKUP(TRIM($D93),'BS Mapping std'!$A:$H,8,0)),IFERROR(VLOOKUP(TRIM($E93),'PL mapping Std'!$A:$H,8,0),VLOOKUP(TRIM($D93),'PL mapping Std'!$A:$H,8,0)))=0,"",IF(A93="BS",IFERROR(VLOOKUP(TRIM($E93),'BS Mapping std'!$A:$H,8,0),VLOOKUP(TRIM($D93),'BS Mapping std'!$A:$H,8,0)),IFERROR(VLOOKUP(TRIM($E93),'PL mapping Std'!$A:$H,8,0),VLOOKUP(TRIM($D93),'PL mapping Std'!$A:$H,8,0))))</f>
        <v>#N/A</v>
      </c>
      <c r="W93" t="e">
        <f>IFERROR(VLOOKUP(E93,'F30 mapping'!A:D,4,0),VLOOKUP(D93,'F30 mapping'!A:D,4,0))</f>
        <v>#N/A</v>
      </c>
    </row>
    <row r="94" spans="8:23" x14ac:dyDescent="0.3">
      <c r="H94" s="8"/>
      <c r="I94" s="8"/>
      <c r="J94" s="8"/>
      <c r="K94" s="8"/>
      <c r="L94" s="8"/>
      <c r="M94" s="32"/>
      <c r="V94" t="e">
        <f>IF(IF(A94="BS",IFERROR(VLOOKUP(TRIM($E94),'BS Mapping std'!$A:$H,8,0),VLOOKUP(TRIM($D94),'BS Mapping std'!$A:$H,8,0)),IFERROR(VLOOKUP(TRIM($E94),'PL mapping Std'!$A:$H,8,0),VLOOKUP(TRIM($D94),'PL mapping Std'!$A:$H,8,0)))=0,"",IF(A94="BS",IFERROR(VLOOKUP(TRIM($E94),'BS Mapping std'!$A:$H,8,0),VLOOKUP(TRIM($D94),'BS Mapping std'!$A:$H,8,0)),IFERROR(VLOOKUP(TRIM($E94),'PL mapping Std'!$A:$H,8,0),VLOOKUP(TRIM($D94),'PL mapping Std'!$A:$H,8,0))))</f>
        <v>#N/A</v>
      </c>
      <c r="W94" t="e">
        <f>IFERROR(VLOOKUP(E94,'F30 mapping'!A:D,4,0),VLOOKUP(D94,'F30 mapping'!A:D,4,0))</f>
        <v>#N/A</v>
      </c>
    </row>
    <row r="95" spans="8:23" x14ac:dyDescent="0.3">
      <c r="H95" s="8"/>
      <c r="I95" s="8"/>
      <c r="J95" s="8"/>
      <c r="K95" s="8"/>
      <c r="L95" s="8"/>
      <c r="M95" s="32"/>
      <c r="V95" t="e">
        <f>IF(IF(A95="BS",IFERROR(VLOOKUP(TRIM($E95),'BS Mapping std'!$A:$H,8,0),VLOOKUP(TRIM($D95),'BS Mapping std'!$A:$H,8,0)),IFERROR(VLOOKUP(TRIM($E95),'PL mapping Std'!$A:$H,8,0),VLOOKUP(TRIM($D95),'PL mapping Std'!$A:$H,8,0)))=0,"",IF(A95="BS",IFERROR(VLOOKUP(TRIM($E95),'BS Mapping std'!$A:$H,8,0),VLOOKUP(TRIM($D95),'BS Mapping std'!$A:$H,8,0)),IFERROR(VLOOKUP(TRIM($E95),'PL mapping Std'!$A:$H,8,0),VLOOKUP(TRIM($D95),'PL mapping Std'!$A:$H,8,0))))</f>
        <v>#N/A</v>
      </c>
      <c r="W95" t="e">
        <f>IFERROR(VLOOKUP(E95,'F30 mapping'!A:D,4,0),VLOOKUP(D95,'F30 mapping'!A:D,4,0))</f>
        <v>#N/A</v>
      </c>
    </row>
    <row r="96" spans="8:23" x14ac:dyDescent="0.3">
      <c r="H96" s="8"/>
      <c r="I96" s="8"/>
      <c r="J96" s="8"/>
      <c r="K96" s="8"/>
      <c r="L96" s="8"/>
      <c r="M96" s="32"/>
      <c r="V96" t="e">
        <f>IF(IF(A96="BS",IFERROR(VLOOKUP(TRIM($E96),'BS Mapping std'!$A:$H,8,0),VLOOKUP(TRIM($D96),'BS Mapping std'!$A:$H,8,0)),IFERROR(VLOOKUP(TRIM($E96),'PL mapping Std'!$A:$H,8,0),VLOOKUP(TRIM($D96),'PL mapping Std'!$A:$H,8,0)))=0,"",IF(A96="BS",IFERROR(VLOOKUP(TRIM($E96),'BS Mapping std'!$A:$H,8,0),VLOOKUP(TRIM($D96),'BS Mapping std'!$A:$H,8,0)),IFERROR(VLOOKUP(TRIM($E96),'PL mapping Std'!$A:$H,8,0),VLOOKUP(TRIM($D96),'PL mapping Std'!$A:$H,8,0))))</f>
        <v>#N/A</v>
      </c>
      <c r="W96" t="e">
        <f>IFERROR(VLOOKUP(E96,'F30 mapping'!A:D,4,0),VLOOKUP(D96,'F30 mapping'!A:D,4,0))</f>
        <v>#N/A</v>
      </c>
    </row>
    <row r="97" spans="8:23" x14ac:dyDescent="0.3">
      <c r="H97" s="8"/>
      <c r="I97" s="8"/>
      <c r="J97" s="8"/>
      <c r="K97" s="8"/>
      <c r="L97" s="8"/>
      <c r="M97" s="32"/>
      <c r="V97" t="e">
        <f>IF(IF(A97="BS",IFERROR(VLOOKUP(TRIM($E97),'BS Mapping std'!$A:$H,8,0),VLOOKUP(TRIM($D97),'BS Mapping std'!$A:$H,8,0)),IFERROR(VLOOKUP(TRIM($E97),'PL mapping Std'!$A:$H,8,0),VLOOKUP(TRIM($D97),'PL mapping Std'!$A:$H,8,0)))=0,"",IF(A97="BS",IFERROR(VLOOKUP(TRIM($E97),'BS Mapping std'!$A:$H,8,0),VLOOKUP(TRIM($D97),'BS Mapping std'!$A:$H,8,0)),IFERROR(VLOOKUP(TRIM($E97),'PL mapping Std'!$A:$H,8,0),VLOOKUP(TRIM($D97),'PL mapping Std'!$A:$H,8,0))))</f>
        <v>#N/A</v>
      </c>
      <c r="W97" t="e">
        <f>IFERROR(VLOOKUP(E97,'F30 mapping'!A:D,4,0),VLOOKUP(D97,'F30 mapping'!A:D,4,0))</f>
        <v>#N/A</v>
      </c>
    </row>
    <row r="98" spans="8:23" x14ac:dyDescent="0.3">
      <c r="H98" s="8"/>
      <c r="I98" s="8"/>
      <c r="J98" s="8"/>
      <c r="K98" s="8"/>
      <c r="L98" s="8"/>
      <c r="M98" s="32"/>
      <c r="V98" t="e">
        <f>IF(IF(A98="BS",IFERROR(VLOOKUP(TRIM($E98),'BS Mapping std'!$A:$H,8,0),VLOOKUP(TRIM($D98),'BS Mapping std'!$A:$H,8,0)),IFERROR(VLOOKUP(TRIM($E98),'PL mapping Std'!$A:$H,8,0),VLOOKUP(TRIM($D98),'PL mapping Std'!$A:$H,8,0)))=0,"",IF(A98="BS",IFERROR(VLOOKUP(TRIM($E98),'BS Mapping std'!$A:$H,8,0),VLOOKUP(TRIM($D98),'BS Mapping std'!$A:$H,8,0)),IFERROR(VLOOKUP(TRIM($E98),'PL mapping Std'!$A:$H,8,0),VLOOKUP(TRIM($D98),'PL mapping Std'!$A:$H,8,0))))</f>
        <v>#N/A</v>
      </c>
      <c r="W98" t="e">
        <f>IFERROR(VLOOKUP(E98,'F30 mapping'!A:D,4,0),VLOOKUP(D98,'F30 mapping'!A:D,4,0))</f>
        <v>#N/A</v>
      </c>
    </row>
    <row r="99" spans="8:23" x14ac:dyDescent="0.3">
      <c r="H99" s="8"/>
      <c r="I99" s="8"/>
      <c r="J99" s="8"/>
      <c r="K99" s="8"/>
      <c r="L99" s="8"/>
      <c r="M99" s="32"/>
      <c r="V99" t="e">
        <f>IF(IF(A99="BS",IFERROR(VLOOKUP(TRIM($E99),'BS Mapping std'!$A:$H,8,0),VLOOKUP(TRIM($D99),'BS Mapping std'!$A:$H,8,0)),IFERROR(VLOOKUP(TRIM($E99),'PL mapping Std'!$A:$H,8,0),VLOOKUP(TRIM($D99),'PL mapping Std'!$A:$H,8,0)))=0,"",IF(A99="BS",IFERROR(VLOOKUP(TRIM($E99),'BS Mapping std'!$A:$H,8,0),VLOOKUP(TRIM($D99),'BS Mapping std'!$A:$H,8,0)),IFERROR(VLOOKUP(TRIM($E99),'PL mapping Std'!$A:$H,8,0),VLOOKUP(TRIM($D99),'PL mapping Std'!$A:$H,8,0))))</f>
        <v>#N/A</v>
      </c>
      <c r="W99" t="e">
        <f>IFERROR(VLOOKUP(E99,'F30 mapping'!A:D,4,0),VLOOKUP(D99,'F30 mapping'!A:D,4,0))</f>
        <v>#N/A</v>
      </c>
    </row>
    <row r="100" spans="8:23" x14ac:dyDescent="0.3">
      <c r="H100" s="8"/>
      <c r="I100" s="8"/>
      <c r="J100" s="8"/>
      <c r="K100" s="8"/>
      <c r="L100" s="8"/>
      <c r="M100" s="32"/>
      <c r="V100" t="e">
        <f>IF(IF(A100="BS",IFERROR(VLOOKUP(TRIM($E100),'BS Mapping std'!$A:$H,8,0),VLOOKUP(TRIM($D100),'BS Mapping std'!$A:$H,8,0)),IFERROR(VLOOKUP(TRIM($E100),'PL mapping Std'!$A:$H,8,0),VLOOKUP(TRIM($D100),'PL mapping Std'!$A:$H,8,0)))=0,"",IF(A100="BS",IFERROR(VLOOKUP(TRIM($E100),'BS Mapping std'!$A:$H,8,0),VLOOKUP(TRIM($D100),'BS Mapping std'!$A:$H,8,0)),IFERROR(VLOOKUP(TRIM($E100),'PL mapping Std'!$A:$H,8,0),VLOOKUP(TRIM($D100),'PL mapping Std'!$A:$H,8,0))))</f>
        <v>#N/A</v>
      </c>
      <c r="W100" t="e">
        <f>IFERROR(VLOOKUP(E100,'F30 mapping'!A:D,4,0),VLOOKUP(D100,'F30 mapping'!A:D,4,0))</f>
        <v>#N/A</v>
      </c>
    </row>
    <row r="101" spans="8:23" x14ac:dyDescent="0.3">
      <c r="H101" s="8"/>
      <c r="I101" s="8"/>
      <c r="J101" s="8"/>
      <c r="K101" s="8"/>
      <c r="L101" s="8"/>
      <c r="M101" s="32"/>
      <c r="V101" t="e">
        <f>IF(IF(A101="BS",IFERROR(VLOOKUP(TRIM($E101),'BS Mapping std'!$A:$H,8,0),VLOOKUP(TRIM($D101),'BS Mapping std'!$A:$H,8,0)),IFERROR(VLOOKUP(TRIM($E101),'PL mapping Std'!$A:$H,8,0),VLOOKUP(TRIM($D101),'PL mapping Std'!$A:$H,8,0)))=0,"",IF(A101="BS",IFERROR(VLOOKUP(TRIM($E101),'BS Mapping std'!$A:$H,8,0),VLOOKUP(TRIM($D101),'BS Mapping std'!$A:$H,8,0)),IFERROR(VLOOKUP(TRIM($E101),'PL mapping Std'!$A:$H,8,0),VLOOKUP(TRIM($D101),'PL mapping Std'!$A:$H,8,0))))</f>
        <v>#N/A</v>
      </c>
      <c r="W101" t="e">
        <f>IFERROR(VLOOKUP(E101,'F30 mapping'!A:D,4,0),VLOOKUP(D101,'F30 mapping'!A:D,4,0))</f>
        <v>#N/A</v>
      </c>
    </row>
    <row r="102" spans="8:23" x14ac:dyDescent="0.3">
      <c r="H102" s="8"/>
      <c r="I102" s="8"/>
      <c r="J102" s="8"/>
      <c r="K102" s="8"/>
      <c r="L102" s="8"/>
      <c r="M102" s="32"/>
      <c r="V102" t="e">
        <f>IF(IF(A102="BS",IFERROR(VLOOKUP(TRIM($E102),'BS Mapping std'!$A:$H,8,0),VLOOKUP(TRIM($D102),'BS Mapping std'!$A:$H,8,0)),IFERROR(VLOOKUP(TRIM($E102),'PL mapping Std'!$A:$H,8,0),VLOOKUP(TRIM($D102),'PL mapping Std'!$A:$H,8,0)))=0,"",IF(A102="BS",IFERROR(VLOOKUP(TRIM($E102),'BS Mapping std'!$A:$H,8,0),VLOOKUP(TRIM($D102),'BS Mapping std'!$A:$H,8,0)),IFERROR(VLOOKUP(TRIM($E102),'PL mapping Std'!$A:$H,8,0),VLOOKUP(TRIM($D102),'PL mapping Std'!$A:$H,8,0))))</f>
        <v>#N/A</v>
      </c>
      <c r="W102" t="e">
        <f>IFERROR(VLOOKUP(E102,'F30 mapping'!A:D,4,0),VLOOKUP(D102,'F30 mapping'!A:D,4,0))</f>
        <v>#N/A</v>
      </c>
    </row>
    <row r="103" spans="8:23" x14ac:dyDescent="0.3">
      <c r="H103" s="8"/>
      <c r="I103" s="8"/>
      <c r="J103" s="8"/>
      <c r="K103" s="8"/>
      <c r="L103" s="8"/>
      <c r="M103" s="32"/>
      <c r="V103" t="e">
        <f>IF(IF(A103="BS",IFERROR(VLOOKUP(TRIM($E103),'BS Mapping std'!$A:$H,8,0),VLOOKUP(TRIM($D103),'BS Mapping std'!$A:$H,8,0)),IFERROR(VLOOKUP(TRIM($E103),'PL mapping Std'!$A:$H,8,0),VLOOKUP(TRIM($D103),'PL mapping Std'!$A:$H,8,0)))=0,"",IF(A103="BS",IFERROR(VLOOKUP(TRIM($E103),'BS Mapping std'!$A:$H,8,0),VLOOKUP(TRIM($D103),'BS Mapping std'!$A:$H,8,0)),IFERROR(VLOOKUP(TRIM($E103),'PL mapping Std'!$A:$H,8,0),VLOOKUP(TRIM($D103),'PL mapping Std'!$A:$H,8,0))))</f>
        <v>#N/A</v>
      </c>
      <c r="W103" t="e">
        <f>IFERROR(VLOOKUP(E103,'F30 mapping'!A:D,4,0),VLOOKUP(D103,'F30 mapping'!A:D,4,0))</f>
        <v>#N/A</v>
      </c>
    </row>
    <row r="104" spans="8:23" x14ac:dyDescent="0.3">
      <c r="H104" s="8"/>
      <c r="I104" s="8"/>
      <c r="J104" s="8"/>
      <c r="K104" s="8"/>
      <c r="L104" s="8"/>
      <c r="M104" s="32"/>
      <c r="V104" t="e">
        <f>IF(IF(A104="BS",IFERROR(VLOOKUP(TRIM($E104),'BS Mapping std'!$A:$H,8,0),VLOOKUP(TRIM($D104),'BS Mapping std'!$A:$H,8,0)),IFERROR(VLOOKUP(TRIM($E104),'PL mapping Std'!$A:$H,8,0),VLOOKUP(TRIM($D104),'PL mapping Std'!$A:$H,8,0)))=0,"",IF(A104="BS",IFERROR(VLOOKUP(TRIM($E104),'BS Mapping std'!$A:$H,8,0),VLOOKUP(TRIM($D104),'BS Mapping std'!$A:$H,8,0)),IFERROR(VLOOKUP(TRIM($E104),'PL mapping Std'!$A:$H,8,0),VLOOKUP(TRIM($D104),'PL mapping Std'!$A:$H,8,0))))</f>
        <v>#N/A</v>
      </c>
      <c r="W104" t="e">
        <f>IFERROR(VLOOKUP(E104,'F30 mapping'!A:D,4,0),VLOOKUP(D104,'F30 mapping'!A:D,4,0))</f>
        <v>#N/A</v>
      </c>
    </row>
    <row r="105" spans="8:23" x14ac:dyDescent="0.3">
      <c r="H105" s="8"/>
      <c r="I105" s="8"/>
      <c r="J105" s="8"/>
      <c r="K105" s="8"/>
      <c r="L105" s="8"/>
      <c r="M105" s="32"/>
      <c r="V105" t="e">
        <f>IF(IF(A105="BS",IFERROR(VLOOKUP(TRIM($E105),'BS Mapping std'!$A:$H,8,0),VLOOKUP(TRIM($D105),'BS Mapping std'!$A:$H,8,0)),IFERROR(VLOOKUP(TRIM($E105),'PL mapping Std'!$A:$H,8,0),VLOOKUP(TRIM($D105),'PL mapping Std'!$A:$H,8,0)))=0,"",IF(A105="BS",IFERROR(VLOOKUP(TRIM($E105),'BS Mapping std'!$A:$H,8,0),VLOOKUP(TRIM($D105),'BS Mapping std'!$A:$H,8,0)),IFERROR(VLOOKUP(TRIM($E105),'PL mapping Std'!$A:$H,8,0),VLOOKUP(TRIM($D105),'PL mapping Std'!$A:$H,8,0))))</f>
        <v>#N/A</v>
      </c>
      <c r="W105" t="e">
        <f>IFERROR(VLOOKUP(E105,'F30 mapping'!A:D,4,0),VLOOKUP(D105,'F30 mapping'!A:D,4,0))</f>
        <v>#N/A</v>
      </c>
    </row>
    <row r="106" spans="8:23" x14ac:dyDescent="0.3">
      <c r="H106" s="8"/>
      <c r="I106" s="8"/>
      <c r="J106" s="8"/>
      <c r="K106" s="8"/>
      <c r="L106" s="8"/>
      <c r="M106" s="32"/>
      <c r="V106" t="e">
        <f>IF(IF(A106="BS",IFERROR(VLOOKUP(TRIM($E106),'BS Mapping std'!$A:$H,8,0),VLOOKUP(TRIM($D106),'BS Mapping std'!$A:$H,8,0)),IFERROR(VLOOKUP(TRIM($E106),'PL mapping Std'!$A:$H,8,0),VLOOKUP(TRIM($D106),'PL mapping Std'!$A:$H,8,0)))=0,"",IF(A106="BS",IFERROR(VLOOKUP(TRIM($E106),'BS Mapping std'!$A:$H,8,0),VLOOKUP(TRIM($D106),'BS Mapping std'!$A:$H,8,0)),IFERROR(VLOOKUP(TRIM($E106),'PL mapping Std'!$A:$H,8,0),VLOOKUP(TRIM($D106),'PL mapping Std'!$A:$H,8,0))))</f>
        <v>#N/A</v>
      </c>
      <c r="W106" t="e">
        <f>IFERROR(VLOOKUP(E106,'F30 mapping'!A:D,4,0),VLOOKUP(D106,'F30 mapping'!A:D,4,0))</f>
        <v>#N/A</v>
      </c>
    </row>
    <row r="107" spans="8:23" x14ac:dyDescent="0.3">
      <c r="H107" s="8"/>
      <c r="I107" s="8"/>
      <c r="J107" s="8"/>
      <c r="K107" s="8"/>
      <c r="L107" s="8"/>
      <c r="M107" s="32"/>
      <c r="V107" t="e">
        <f>IF(IF(A107="BS",IFERROR(VLOOKUP(TRIM($E107),'BS Mapping std'!$A:$H,8,0),VLOOKUP(TRIM($D107),'BS Mapping std'!$A:$H,8,0)),IFERROR(VLOOKUP(TRIM($E107),'PL mapping Std'!$A:$H,8,0),VLOOKUP(TRIM($D107),'PL mapping Std'!$A:$H,8,0)))=0,"",IF(A107="BS",IFERROR(VLOOKUP(TRIM($E107),'BS Mapping std'!$A:$H,8,0),VLOOKUP(TRIM($D107),'BS Mapping std'!$A:$H,8,0)),IFERROR(VLOOKUP(TRIM($E107),'PL mapping Std'!$A:$H,8,0),VLOOKUP(TRIM($D107),'PL mapping Std'!$A:$H,8,0))))</f>
        <v>#N/A</v>
      </c>
      <c r="W107" t="e">
        <f>IFERROR(VLOOKUP(E107,'F30 mapping'!A:D,4,0),VLOOKUP(D107,'F30 mapping'!A:D,4,0))</f>
        <v>#N/A</v>
      </c>
    </row>
    <row r="108" spans="8:23" x14ac:dyDescent="0.3">
      <c r="H108" s="8"/>
      <c r="I108" s="8"/>
      <c r="J108" s="8"/>
      <c r="K108" s="8"/>
      <c r="L108" s="8"/>
      <c r="M108" s="32"/>
      <c r="V108" t="e">
        <f>IF(IF(A108="BS",IFERROR(VLOOKUP(TRIM($E108),'BS Mapping std'!$A:$H,8,0),VLOOKUP(TRIM($D108),'BS Mapping std'!$A:$H,8,0)),IFERROR(VLOOKUP(TRIM($E108),'PL mapping Std'!$A:$H,8,0),VLOOKUP(TRIM($D108),'PL mapping Std'!$A:$H,8,0)))=0,"",IF(A108="BS",IFERROR(VLOOKUP(TRIM($E108),'BS Mapping std'!$A:$H,8,0),VLOOKUP(TRIM($D108),'BS Mapping std'!$A:$H,8,0)),IFERROR(VLOOKUP(TRIM($E108),'PL mapping Std'!$A:$H,8,0),VLOOKUP(TRIM($D108),'PL mapping Std'!$A:$H,8,0))))</f>
        <v>#N/A</v>
      </c>
      <c r="W108" t="e">
        <f>IFERROR(VLOOKUP(E108,'F30 mapping'!A:D,4,0),VLOOKUP(D108,'F30 mapping'!A:D,4,0))</f>
        <v>#N/A</v>
      </c>
    </row>
    <row r="109" spans="8:23" x14ac:dyDescent="0.3">
      <c r="H109" s="8"/>
      <c r="I109" s="8"/>
      <c r="J109" s="8"/>
      <c r="K109" s="8"/>
      <c r="L109" s="8"/>
      <c r="M109" s="32"/>
      <c r="V109" t="e">
        <f>IF(IF(A109="BS",IFERROR(VLOOKUP(TRIM($E109),'BS Mapping std'!$A:$H,8,0),VLOOKUP(TRIM($D109),'BS Mapping std'!$A:$H,8,0)),IFERROR(VLOOKUP(TRIM($E109),'PL mapping Std'!$A:$H,8,0),VLOOKUP(TRIM($D109),'PL mapping Std'!$A:$H,8,0)))=0,"",IF(A109="BS",IFERROR(VLOOKUP(TRIM($E109),'BS Mapping std'!$A:$H,8,0),VLOOKUP(TRIM($D109),'BS Mapping std'!$A:$H,8,0)),IFERROR(VLOOKUP(TRIM($E109),'PL mapping Std'!$A:$H,8,0),VLOOKUP(TRIM($D109),'PL mapping Std'!$A:$H,8,0))))</f>
        <v>#N/A</v>
      </c>
      <c r="W109" t="e">
        <f>IFERROR(VLOOKUP(E109,'F30 mapping'!A:D,4,0),VLOOKUP(D109,'F30 mapping'!A:D,4,0))</f>
        <v>#N/A</v>
      </c>
    </row>
    <row r="110" spans="8:23" x14ac:dyDescent="0.3">
      <c r="H110" s="8"/>
      <c r="I110" s="8"/>
      <c r="J110" s="8"/>
      <c r="K110" s="8"/>
      <c r="L110" s="8"/>
      <c r="M110" s="32"/>
      <c r="V110" t="e">
        <f>IF(IF(A110="BS",IFERROR(VLOOKUP(TRIM($E110),'BS Mapping std'!$A:$H,8,0),VLOOKUP(TRIM($D110),'BS Mapping std'!$A:$H,8,0)),IFERROR(VLOOKUP(TRIM($E110),'PL mapping Std'!$A:$H,8,0),VLOOKUP(TRIM($D110),'PL mapping Std'!$A:$H,8,0)))=0,"",IF(A110="BS",IFERROR(VLOOKUP(TRIM($E110),'BS Mapping std'!$A:$H,8,0),VLOOKUP(TRIM($D110),'BS Mapping std'!$A:$H,8,0)),IFERROR(VLOOKUP(TRIM($E110),'PL mapping Std'!$A:$H,8,0),VLOOKUP(TRIM($D110),'PL mapping Std'!$A:$H,8,0))))</f>
        <v>#N/A</v>
      </c>
      <c r="W110" t="e">
        <f>IFERROR(VLOOKUP(E110,'F30 mapping'!A:D,4,0),VLOOKUP(D110,'F30 mapping'!A:D,4,0))</f>
        <v>#N/A</v>
      </c>
    </row>
    <row r="111" spans="8:23" x14ac:dyDescent="0.3">
      <c r="H111" s="8"/>
      <c r="I111" s="8"/>
      <c r="J111" s="8"/>
      <c r="K111" s="8"/>
      <c r="L111" s="8"/>
      <c r="M111" s="32"/>
      <c r="V111" t="e">
        <f>IF(IF(A111="BS",IFERROR(VLOOKUP(TRIM($E111),'BS Mapping std'!$A:$H,8,0),VLOOKUP(TRIM($D111),'BS Mapping std'!$A:$H,8,0)),IFERROR(VLOOKUP(TRIM($E111),'PL mapping Std'!$A:$H,8,0),VLOOKUP(TRIM($D111),'PL mapping Std'!$A:$H,8,0)))=0,"",IF(A111="BS",IFERROR(VLOOKUP(TRIM($E111),'BS Mapping std'!$A:$H,8,0),VLOOKUP(TRIM($D111),'BS Mapping std'!$A:$H,8,0)),IFERROR(VLOOKUP(TRIM($E111),'PL mapping Std'!$A:$H,8,0),VLOOKUP(TRIM($D111),'PL mapping Std'!$A:$H,8,0))))</f>
        <v>#N/A</v>
      </c>
      <c r="W111" t="e">
        <f>IFERROR(VLOOKUP(E111,'F30 mapping'!A:D,4,0),VLOOKUP(D111,'F30 mapping'!A:D,4,0))</f>
        <v>#N/A</v>
      </c>
    </row>
    <row r="112" spans="8:23" x14ac:dyDescent="0.3">
      <c r="H112" s="8"/>
      <c r="I112" s="8"/>
      <c r="J112" s="8"/>
      <c r="K112" s="8"/>
      <c r="L112" s="8"/>
      <c r="M112" s="32"/>
      <c r="V112" t="e">
        <f>IF(IF(A112="BS",IFERROR(VLOOKUP(TRIM($E112),'BS Mapping std'!$A:$H,8,0),VLOOKUP(TRIM($D112),'BS Mapping std'!$A:$H,8,0)),IFERROR(VLOOKUP(TRIM($E112),'PL mapping Std'!$A:$H,8,0),VLOOKUP(TRIM($D112),'PL mapping Std'!$A:$H,8,0)))=0,"",IF(A112="BS",IFERROR(VLOOKUP(TRIM($E112),'BS Mapping std'!$A:$H,8,0),VLOOKUP(TRIM($D112),'BS Mapping std'!$A:$H,8,0)),IFERROR(VLOOKUP(TRIM($E112),'PL mapping Std'!$A:$H,8,0),VLOOKUP(TRIM($D112),'PL mapping Std'!$A:$H,8,0))))</f>
        <v>#N/A</v>
      </c>
      <c r="W112" t="e">
        <f>IFERROR(VLOOKUP(E112,'F30 mapping'!A:D,4,0),VLOOKUP(D112,'F30 mapping'!A:D,4,0))</f>
        <v>#N/A</v>
      </c>
    </row>
    <row r="113" spans="8:23" x14ac:dyDescent="0.3">
      <c r="H113" s="8"/>
      <c r="I113" s="8"/>
      <c r="J113" s="8"/>
      <c r="K113" s="8"/>
      <c r="L113" s="8"/>
      <c r="M113" s="32"/>
      <c r="V113" t="e">
        <f>IF(IF(A113="BS",IFERROR(VLOOKUP(TRIM($E113),'BS Mapping std'!$A:$H,8,0),VLOOKUP(TRIM($D113),'BS Mapping std'!$A:$H,8,0)),IFERROR(VLOOKUP(TRIM($E113),'PL mapping Std'!$A:$H,8,0),VLOOKUP(TRIM($D113),'PL mapping Std'!$A:$H,8,0)))=0,"",IF(A113="BS",IFERROR(VLOOKUP(TRIM($E113),'BS Mapping std'!$A:$H,8,0),VLOOKUP(TRIM($D113),'BS Mapping std'!$A:$H,8,0)),IFERROR(VLOOKUP(TRIM($E113),'PL mapping Std'!$A:$H,8,0),VLOOKUP(TRIM($D113),'PL mapping Std'!$A:$H,8,0))))</f>
        <v>#N/A</v>
      </c>
      <c r="W113" t="e">
        <f>IFERROR(VLOOKUP(E113,'F30 mapping'!A:D,4,0),VLOOKUP(D113,'F30 mapping'!A:D,4,0))</f>
        <v>#N/A</v>
      </c>
    </row>
    <row r="114" spans="8:23" x14ac:dyDescent="0.3">
      <c r="H114" s="8"/>
      <c r="I114" s="8"/>
      <c r="J114" s="8"/>
      <c r="K114" s="8"/>
      <c r="L114" s="8"/>
      <c r="M114" s="32"/>
      <c r="V114" t="e">
        <f>IF(IF(A114="BS",IFERROR(VLOOKUP(TRIM($E114),'BS Mapping std'!$A:$H,8,0),VLOOKUP(TRIM($D114),'BS Mapping std'!$A:$H,8,0)),IFERROR(VLOOKUP(TRIM($E114),'PL mapping Std'!$A:$H,8,0),VLOOKUP(TRIM($D114),'PL mapping Std'!$A:$H,8,0)))=0,"",IF(A114="BS",IFERROR(VLOOKUP(TRIM($E114),'BS Mapping std'!$A:$H,8,0),VLOOKUP(TRIM($D114),'BS Mapping std'!$A:$H,8,0)),IFERROR(VLOOKUP(TRIM($E114),'PL mapping Std'!$A:$H,8,0),VLOOKUP(TRIM($D114),'PL mapping Std'!$A:$H,8,0))))</f>
        <v>#N/A</v>
      </c>
      <c r="W114" t="e">
        <f>IFERROR(VLOOKUP(E114,'F30 mapping'!A:D,4,0),VLOOKUP(D114,'F30 mapping'!A:D,4,0))</f>
        <v>#N/A</v>
      </c>
    </row>
    <row r="115" spans="8:23" x14ac:dyDescent="0.3">
      <c r="H115" s="8"/>
      <c r="I115" s="8"/>
      <c r="J115" s="8"/>
      <c r="K115" s="8"/>
      <c r="L115" s="8"/>
      <c r="M115" s="32"/>
      <c r="V115" t="e">
        <f>IF(IF(A115="BS",IFERROR(VLOOKUP(TRIM($E115),'BS Mapping std'!$A:$H,8,0),VLOOKUP(TRIM($D115),'BS Mapping std'!$A:$H,8,0)),IFERROR(VLOOKUP(TRIM($E115),'PL mapping Std'!$A:$H,8,0),VLOOKUP(TRIM($D115),'PL mapping Std'!$A:$H,8,0)))=0,"",IF(A115="BS",IFERROR(VLOOKUP(TRIM($E115),'BS Mapping std'!$A:$H,8,0),VLOOKUP(TRIM($D115),'BS Mapping std'!$A:$H,8,0)),IFERROR(VLOOKUP(TRIM($E115),'PL mapping Std'!$A:$H,8,0),VLOOKUP(TRIM($D115),'PL mapping Std'!$A:$H,8,0))))</f>
        <v>#N/A</v>
      </c>
      <c r="W115" t="e">
        <f>IFERROR(VLOOKUP(E115,'F30 mapping'!A:D,4,0),VLOOKUP(D115,'F30 mapping'!A:D,4,0))</f>
        <v>#N/A</v>
      </c>
    </row>
    <row r="116" spans="8:23" x14ac:dyDescent="0.3">
      <c r="H116" s="8"/>
      <c r="I116" s="8"/>
      <c r="J116" s="8"/>
      <c r="K116" s="8"/>
      <c r="L116" s="8"/>
      <c r="M116" s="32"/>
      <c r="V116" t="e">
        <f>IF(IF(A116="BS",IFERROR(VLOOKUP(TRIM($E116),'BS Mapping std'!$A:$H,8,0),VLOOKUP(TRIM($D116),'BS Mapping std'!$A:$H,8,0)),IFERROR(VLOOKUP(TRIM($E116),'PL mapping Std'!$A:$H,8,0),VLOOKUP(TRIM($D116),'PL mapping Std'!$A:$H,8,0)))=0,"",IF(A116="BS",IFERROR(VLOOKUP(TRIM($E116),'BS Mapping std'!$A:$H,8,0),VLOOKUP(TRIM($D116),'BS Mapping std'!$A:$H,8,0)),IFERROR(VLOOKUP(TRIM($E116),'PL mapping Std'!$A:$H,8,0),VLOOKUP(TRIM($D116),'PL mapping Std'!$A:$H,8,0))))</f>
        <v>#N/A</v>
      </c>
      <c r="W116" t="e">
        <f>IFERROR(VLOOKUP(E116,'F30 mapping'!A:D,4,0),VLOOKUP(D116,'F30 mapping'!A:D,4,0))</f>
        <v>#N/A</v>
      </c>
    </row>
    <row r="117" spans="8:23" x14ac:dyDescent="0.3">
      <c r="H117" s="8"/>
      <c r="I117" s="8"/>
      <c r="J117" s="8"/>
      <c r="K117" s="8"/>
      <c r="L117" s="8"/>
      <c r="M117" s="32"/>
      <c r="V117" t="e">
        <f>IF(IF(A117="BS",IFERROR(VLOOKUP(TRIM($E117),'BS Mapping std'!$A:$H,8,0),VLOOKUP(TRIM($D117),'BS Mapping std'!$A:$H,8,0)),IFERROR(VLOOKUP(TRIM($E117),'PL mapping Std'!$A:$H,8,0),VLOOKUP(TRIM($D117),'PL mapping Std'!$A:$H,8,0)))=0,"",IF(A117="BS",IFERROR(VLOOKUP(TRIM($E117),'BS Mapping std'!$A:$H,8,0),VLOOKUP(TRIM($D117),'BS Mapping std'!$A:$H,8,0)),IFERROR(VLOOKUP(TRIM($E117),'PL mapping Std'!$A:$H,8,0),VLOOKUP(TRIM($D117),'PL mapping Std'!$A:$H,8,0))))</f>
        <v>#N/A</v>
      </c>
      <c r="W117" t="e">
        <f>IFERROR(VLOOKUP(E117,'F30 mapping'!A:D,4,0),VLOOKUP(D117,'F30 mapping'!A:D,4,0))</f>
        <v>#N/A</v>
      </c>
    </row>
    <row r="118" spans="8:23" x14ac:dyDescent="0.3">
      <c r="H118" s="8"/>
      <c r="I118" s="8"/>
      <c r="J118" s="8"/>
      <c r="K118" s="8"/>
      <c r="L118" s="8"/>
      <c r="M118" s="32"/>
      <c r="V118" t="e">
        <f>IF(IF(A118="BS",IFERROR(VLOOKUP(TRIM($E118),'BS Mapping std'!$A:$H,8,0),VLOOKUP(TRIM($D118),'BS Mapping std'!$A:$H,8,0)),IFERROR(VLOOKUP(TRIM($E118),'PL mapping Std'!$A:$H,8,0),VLOOKUP(TRIM($D118),'PL mapping Std'!$A:$H,8,0)))=0,"",IF(A118="BS",IFERROR(VLOOKUP(TRIM($E118),'BS Mapping std'!$A:$H,8,0),VLOOKUP(TRIM($D118),'BS Mapping std'!$A:$H,8,0)),IFERROR(VLOOKUP(TRIM($E118),'PL mapping Std'!$A:$H,8,0),VLOOKUP(TRIM($D118),'PL mapping Std'!$A:$H,8,0))))</f>
        <v>#N/A</v>
      </c>
      <c r="W118" t="e">
        <f>IFERROR(VLOOKUP(E118,'F30 mapping'!A:D,4,0),VLOOKUP(D118,'F30 mapping'!A:D,4,0))</f>
        <v>#N/A</v>
      </c>
    </row>
    <row r="119" spans="8:23" x14ac:dyDescent="0.3">
      <c r="H119" s="8"/>
      <c r="I119" s="8"/>
      <c r="J119" s="8"/>
      <c r="K119" s="8"/>
      <c r="L119" s="8"/>
      <c r="M119" s="32"/>
      <c r="V119" t="e">
        <f>IF(IF(A119="BS",IFERROR(VLOOKUP(TRIM($E119),'BS Mapping std'!$A:$H,8,0),VLOOKUP(TRIM($D119),'BS Mapping std'!$A:$H,8,0)),IFERROR(VLOOKUP(TRIM($E119),'PL mapping Std'!$A:$H,8,0),VLOOKUP(TRIM($D119),'PL mapping Std'!$A:$H,8,0)))=0,"",IF(A119="BS",IFERROR(VLOOKUP(TRIM($E119),'BS Mapping std'!$A:$H,8,0),VLOOKUP(TRIM($D119),'BS Mapping std'!$A:$H,8,0)),IFERROR(VLOOKUP(TRIM($E119),'PL mapping Std'!$A:$H,8,0),VLOOKUP(TRIM($D119),'PL mapping Std'!$A:$H,8,0))))</f>
        <v>#N/A</v>
      </c>
      <c r="W119" t="e">
        <f>IFERROR(VLOOKUP(E119,'F30 mapping'!A:D,4,0),VLOOKUP(D119,'F30 mapping'!A:D,4,0))</f>
        <v>#N/A</v>
      </c>
    </row>
    <row r="120" spans="8:23" x14ac:dyDescent="0.3">
      <c r="H120" s="8"/>
      <c r="I120" s="8"/>
      <c r="J120" s="8"/>
      <c r="K120" s="8"/>
      <c r="L120" s="8"/>
      <c r="M120" s="32"/>
      <c r="V120" t="e">
        <f>IF(IF(A120="BS",IFERROR(VLOOKUP(TRIM($E120),'BS Mapping std'!$A:$H,8,0),VLOOKUP(TRIM($D120),'BS Mapping std'!$A:$H,8,0)),IFERROR(VLOOKUP(TRIM($E120),'PL mapping Std'!$A:$H,8,0),VLOOKUP(TRIM($D120),'PL mapping Std'!$A:$H,8,0)))=0,"",IF(A120="BS",IFERROR(VLOOKUP(TRIM($E120),'BS Mapping std'!$A:$H,8,0),VLOOKUP(TRIM($D120),'BS Mapping std'!$A:$H,8,0)),IFERROR(VLOOKUP(TRIM($E120),'PL mapping Std'!$A:$H,8,0),VLOOKUP(TRIM($D120),'PL mapping Std'!$A:$H,8,0))))</f>
        <v>#N/A</v>
      </c>
      <c r="W120" t="e">
        <f>IFERROR(VLOOKUP(E120,'F30 mapping'!A:D,4,0),VLOOKUP(D120,'F30 mapping'!A:D,4,0))</f>
        <v>#N/A</v>
      </c>
    </row>
    <row r="121" spans="8:23" x14ac:dyDescent="0.3">
      <c r="H121" s="8"/>
      <c r="I121" s="8"/>
      <c r="J121" s="8"/>
      <c r="K121" s="8"/>
      <c r="L121" s="8"/>
      <c r="M121" s="32"/>
      <c r="V121" t="e">
        <f>IF(IF(A121="BS",IFERROR(VLOOKUP(TRIM($E121),'BS Mapping std'!$A:$H,8,0),VLOOKUP(TRIM($D121),'BS Mapping std'!$A:$H,8,0)),IFERROR(VLOOKUP(TRIM($E121),'PL mapping Std'!$A:$H,8,0),VLOOKUP(TRIM($D121),'PL mapping Std'!$A:$H,8,0)))=0,"",IF(A121="BS",IFERROR(VLOOKUP(TRIM($E121),'BS Mapping std'!$A:$H,8,0),VLOOKUP(TRIM($D121),'BS Mapping std'!$A:$H,8,0)),IFERROR(VLOOKUP(TRIM($E121),'PL mapping Std'!$A:$H,8,0),VLOOKUP(TRIM($D121),'PL mapping Std'!$A:$H,8,0))))</f>
        <v>#N/A</v>
      </c>
      <c r="W121" t="e">
        <f>IFERROR(VLOOKUP(E121,'F30 mapping'!A:D,4,0),VLOOKUP(D121,'F30 mapping'!A:D,4,0))</f>
        <v>#N/A</v>
      </c>
    </row>
    <row r="122" spans="8:23" x14ac:dyDescent="0.3">
      <c r="H122" s="8"/>
      <c r="I122" s="8"/>
      <c r="J122" s="8"/>
      <c r="K122" s="8"/>
      <c r="L122" s="8"/>
      <c r="M122" s="32"/>
      <c r="V122" t="e">
        <f>IF(IF(A122="BS",IFERROR(VLOOKUP(TRIM($E122),'BS Mapping std'!$A:$H,8,0),VLOOKUP(TRIM($D122),'BS Mapping std'!$A:$H,8,0)),IFERROR(VLOOKUP(TRIM($E122),'PL mapping Std'!$A:$H,8,0),VLOOKUP(TRIM($D122),'PL mapping Std'!$A:$H,8,0)))=0,"",IF(A122="BS",IFERROR(VLOOKUP(TRIM($E122),'BS Mapping std'!$A:$H,8,0),VLOOKUP(TRIM($D122),'BS Mapping std'!$A:$H,8,0)),IFERROR(VLOOKUP(TRIM($E122),'PL mapping Std'!$A:$H,8,0),VLOOKUP(TRIM($D122),'PL mapping Std'!$A:$H,8,0))))</f>
        <v>#N/A</v>
      </c>
      <c r="W122" t="e">
        <f>IFERROR(VLOOKUP(E122,'F30 mapping'!A:D,4,0),VLOOKUP(D122,'F30 mapping'!A:D,4,0))</f>
        <v>#N/A</v>
      </c>
    </row>
    <row r="123" spans="8:23" x14ac:dyDescent="0.3">
      <c r="H123" s="8"/>
      <c r="I123" s="8"/>
      <c r="J123" s="8"/>
      <c r="K123" s="8"/>
      <c r="L123" s="8"/>
      <c r="M123" s="32"/>
      <c r="V123" t="e">
        <f>IF(IF(A123="BS",IFERROR(VLOOKUP(TRIM($E123),'BS Mapping std'!$A:$H,8,0),VLOOKUP(TRIM($D123),'BS Mapping std'!$A:$H,8,0)),IFERROR(VLOOKUP(TRIM($E123),'PL mapping Std'!$A:$H,8,0),VLOOKUP(TRIM($D123),'PL mapping Std'!$A:$H,8,0)))=0,"",IF(A123="BS",IFERROR(VLOOKUP(TRIM($E123),'BS Mapping std'!$A:$H,8,0),VLOOKUP(TRIM($D123),'BS Mapping std'!$A:$H,8,0)),IFERROR(VLOOKUP(TRIM($E123),'PL mapping Std'!$A:$H,8,0),VLOOKUP(TRIM($D123),'PL mapping Std'!$A:$H,8,0))))</f>
        <v>#N/A</v>
      </c>
      <c r="W123" t="e">
        <f>IFERROR(VLOOKUP(E123,'F30 mapping'!A:D,4,0),VLOOKUP(D123,'F30 mapping'!A:D,4,0))</f>
        <v>#N/A</v>
      </c>
    </row>
    <row r="124" spans="8:23" x14ac:dyDescent="0.3">
      <c r="H124" s="8"/>
      <c r="I124" s="8"/>
      <c r="J124" s="8"/>
      <c r="K124" s="8"/>
      <c r="L124" s="8"/>
      <c r="M124" s="32"/>
      <c r="V124" t="e">
        <f>IF(IF(A124="BS",IFERROR(VLOOKUP(TRIM($E124),'BS Mapping std'!$A:$H,8,0),VLOOKUP(TRIM($D124),'BS Mapping std'!$A:$H,8,0)),IFERROR(VLOOKUP(TRIM($E124),'PL mapping Std'!$A:$H,8,0),VLOOKUP(TRIM($D124),'PL mapping Std'!$A:$H,8,0)))=0,"",IF(A124="BS",IFERROR(VLOOKUP(TRIM($E124),'BS Mapping std'!$A:$H,8,0),VLOOKUP(TRIM($D124),'BS Mapping std'!$A:$H,8,0)),IFERROR(VLOOKUP(TRIM($E124),'PL mapping Std'!$A:$H,8,0),VLOOKUP(TRIM($D124),'PL mapping Std'!$A:$H,8,0))))</f>
        <v>#N/A</v>
      </c>
      <c r="W124" t="e">
        <f>IFERROR(VLOOKUP(E124,'F30 mapping'!A:D,4,0),VLOOKUP(D124,'F30 mapping'!A:D,4,0))</f>
        <v>#N/A</v>
      </c>
    </row>
    <row r="125" spans="8:23" x14ac:dyDescent="0.3">
      <c r="H125" s="8"/>
      <c r="I125" s="8"/>
      <c r="J125" s="8"/>
      <c r="K125" s="8"/>
      <c r="L125" s="8"/>
      <c r="M125" s="32"/>
      <c r="V125" t="e">
        <f>IF(IF(A125="BS",IFERROR(VLOOKUP(TRIM($E125),'BS Mapping std'!$A:$H,8,0),VLOOKUP(TRIM($D125),'BS Mapping std'!$A:$H,8,0)),IFERROR(VLOOKUP(TRIM($E125),'PL mapping Std'!$A:$H,8,0),VLOOKUP(TRIM($D125),'PL mapping Std'!$A:$H,8,0)))=0,"",IF(A125="BS",IFERROR(VLOOKUP(TRIM($E125),'BS Mapping std'!$A:$H,8,0),VLOOKUP(TRIM($D125),'BS Mapping std'!$A:$H,8,0)),IFERROR(VLOOKUP(TRIM($E125),'PL mapping Std'!$A:$H,8,0),VLOOKUP(TRIM($D125),'PL mapping Std'!$A:$H,8,0))))</f>
        <v>#N/A</v>
      </c>
      <c r="W125" t="e">
        <f>IFERROR(VLOOKUP(E125,'F30 mapping'!A:D,4,0),VLOOKUP(D125,'F30 mapping'!A:D,4,0))</f>
        <v>#N/A</v>
      </c>
    </row>
    <row r="126" spans="8:23" x14ac:dyDescent="0.3">
      <c r="H126" s="8"/>
      <c r="I126" s="8"/>
      <c r="J126" s="8"/>
      <c r="K126" s="8"/>
      <c r="L126" s="8"/>
      <c r="M126" s="32"/>
      <c r="V126" t="e">
        <f>IF(IF(A126="BS",IFERROR(VLOOKUP(TRIM($E126),'BS Mapping std'!$A:$H,8,0),VLOOKUP(TRIM($D126),'BS Mapping std'!$A:$H,8,0)),IFERROR(VLOOKUP(TRIM($E126),'PL mapping Std'!$A:$H,8,0),VLOOKUP(TRIM($D126),'PL mapping Std'!$A:$H,8,0)))=0,"",IF(A126="BS",IFERROR(VLOOKUP(TRIM($E126),'BS Mapping std'!$A:$H,8,0),VLOOKUP(TRIM($D126),'BS Mapping std'!$A:$H,8,0)),IFERROR(VLOOKUP(TRIM($E126),'PL mapping Std'!$A:$H,8,0),VLOOKUP(TRIM($D126),'PL mapping Std'!$A:$H,8,0))))</f>
        <v>#N/A</v>
      </c>
      <c r="W126" t="e">
        <f>IFERROR(VLOOKUP(E126,'F30 mapping'!A:D,4,0),VLOOKUP(D126,'F30 mapping'!A:D,4,0))</f>
        <v>#N/A</v>
      </c>
    </row>
    <row r="127" spans="8:23" x14ac:dyDescent="0.3">
      <c r="H127" s="8"/>
      <c r="I127" s="8"/>
      <c r="J127" s="8"/>
      <c r="K127" s="8"/>
      <c r="L127" s="8"/>
      <c r="M127" s="32"/>
      <c r="V127" t="e">
        <f>IF(IF(A127="BS",IFERROR(VLOOKUP(TRIM($E127),'BS Mapping std'!$A:$H,8,0),VLOOKUP(TRIM($D127),'BS Mapping std'!$A:$H,8,0)),IFERROR(VLOOKUP(TRIM($E127),'PL mapping Std'!$A:$H,8,0),VLOOKUP(TRIM($D127),'PL mapping Std'!$A:$H,8,0)))=0,"",IF(A127="BS",IFERROR(VLOOKUP(TRIM($E127),'BS Mapping std'!$A:$H,8,0),VLOOKUP(TRIM($D127),'BS Mapping std'!$A:$H,8,0)),IFERROR(VLOOKUP(TRIM($E127),'PL mapping Std'!$A:$H,8,0),VLOOKUP(TRIM($D127),'PL mapping Std'!$A:$H,8,0))))</f>
        <v>#N/A</v>
      </c>
      <c r="W127" t="e">
        <f>IFERROR(VLOOKUP(E127,'F30 mapping'!A:D,4,0),VLOOKUP(D127,'F30 mapping'!A:D,4,0))</f>
        <v>#N/A</v>
      </c>
    </row>
    <row r="128" spans="8:23" x14ac:dyDescent="0.3">
      <c r="H128" s="8"/>
      <c r="I128" s="8"/>
      <c r="J128" s="8"/>
      <c r="K128" s="8"/>
      <c r="L128" s="8"/>
      <c r="M128" s="32"/>
      <c r="V128" t="e">
        <f>IF(IF(A128="BS",IFERROR(VLOOKUP(TRIM($E128),'BS Mapping std'!$A:$H,8,0),VLOOKUP(TRIM($D128),'BS Mapping std'!$A:$H,8,0)),IFERROR(VLOOKUP(TRIM($E128),'PL mapping Std'!$A:$H,8,0),VLOOKUP(TRIM($D128),'PL mapping Std'!$A:$H,8,0)))=0,"",IF(A128="BS",IFERROR(VLOOKUP(TRIM($E128),'BS Mapping std'!$A:$H,8,0),VLOOKUP(TRIM($D128),'BS Mapping std'!$A:$H,8,0)),IFERROR(VLOOKUP(TRIM($E128),'PL mapping Std'!$A:$H,8,0),VLOOKUP(TRIM($D128),'PL mapping Std'!$A:$H,8,0))))</f>
        <v>#N/A</v>
      </c>
      <c r="W128" t="e">
        <f>IFERROR(VLOOKUP(E128,'F30 mapping'!A:D,4,0),VLOOKUP(D128,'F30 mapping'!A:D,4,0))</f>
        <v>#N/A</v>
      </c>
    </row>
    <row r="129" spans="8:23" x14ac:dyDescent="0.3">
      <c r="H129" s="8"/>
      <c r="I129" s="8"/>
      <c r="J129" s="8"/>
      <c r="K129" s="8"/>
      <c r="L129" s="8"/>
      <c r="M129" s="32"/>
      <c r="V129" t="e">
        <f>IF(IF(A129="BS",IFERROR(VLOOKUP(TRIM($E129),'BS Mapping std'!$A:$H,8,0),VLOOKUP(TRIM($D129),'BS Mapping std'!$A:$H,8,0)),IFERROR(VLOOKUP(TRIM($E129),'PL mapping Std'!$A:$H,8,0),VLOOKUP(TRIM($D129),'PL mapping Std'!$A:$H,8,0)))=0,"",IF(A129="BS",IFERROR(VLOOKUP(TRIM($E129),'BS Mapping std'!$A:$H,8,0),VLOOKUP(TRIM($D129),'BS Mapping std'!$A:$H,8,0)),IFERROR(VLOOKUP(TRIM($E129),'PL mapping Std'!$A:$H,8,0),VLOOKUP(TRIM($D129),'PL mapping Std'!$A:$H,8,0))))</f>
        <v>#N/A</v>
      </c>
      <c r="W129" t="e">
        <f>IFERROR(VLOOKUP(E129,'F30 mapping'!A:D,4,0),VLOOKUP(D129,'F30 mapping'!A:D,4,0))</f>
        <v>#N/A</v>
      </c>
    </row>
    <row r="130" spans="8:23" x14ac:dyDescent="0.3">
      <c r="H130" s="8"/>
      <c r="I130" s="8"/>
      <c r="J130" s="8"/>
      <c r="K130" s="8"/>
      <c r="L130" s="8"/>
      <c r="M130" s="32"/>
      <c r="V130" t="e">
        <f>IF(IF(A130="BS",IFERROR(VLOOKUP(TRIM($E130),'BS Mapping std'!$A:$H,8,0),VLOOKUP(TRIM($D130),'BS Mapping std'!$A:$H,8,0)),IFERROR(VLOOKUP(TRIM($E130),'PL mapping Std'!$A:$H,8,0),VLOOKUP(TRIM($D130),'PL mapping Std'!$A:$H,8,0)))=0,"",IF(A130="BS",IFERROR(VLOOKUP(TRIM($E130),'BS Mapping std'!$A:$H,8,0),VLOOKUP(TRIM($D130),'BS Mapping std'!$A:$H,8,0)),IFERROR(VLOOKUP(TRIM($E130),'PL mapping Std'!$A:$H,8,0),VLOOKUP(TRIM($D130),'PL mapping Std'!$A:$H,8,0))))</f>
        <v>#N/A</v>
      </c>
      <c r="W130" t="e">
        <f>IFERROR(VLOOKUP(E130,'F30 mapping'!A:D,4,0),VLOOKUP(D130,'F30 mapping'!A:D,4,0))</f>
        <v>#N/A</v>
      </c>
    </row>
    <row r="131" spans="8:23" x14ac:dyDescent="0.3">
      <c r="H131" s="8"/>
      <c r="I131" s="8"/>
      <c r="J131" s="8"/>
      <c r="K131" s="8"/>
      <c r="L131" s="8"/>
      <c r="M131" s="32"/>
      <c r="V131" t="e">
        <f>IF(IF(A131="BS",IFERROR(VLOOKUP(TRIM($E131),'BS Mapping std'!$A:$H,8,0),VLOOKUP(TRIM($D131),'BS Mapping std'!$A:$H,8,0)),IFERROR(VLOOKUP(TRIM($E131),'PL mapping Std'!$A:$H,8,0),VLOOKUP(TRIM($D131),'PL mapping Std'!$A:$H,8,0)))=0,"",IF(A131="BS",IFERROR(VLOOKUP(TRIM($E131),'BS Mapping std'!$A:$H,8,0),VLOOKUP(TRIM($D131),'BS Mapping std'!$A:$H,8,0)),IFERROR(VLOOKUP(TRIM($E131),'PL mapping Std'!$A:$H,8,0),VLOOKUP(TRIM($D131),'PL mapping Std'!$A:$H,8,0))))</f>
        <v>#N/A</v>
      </c>
      <c r="W131" t="e">
        <f>IFERROR(VLOOKUP(E131,'F30 mapping'!A:D,4,0),VLOOKUP(D131,'F30 mapping'!A:D,4,0))</f>
        <v>#N/A</v>
      </c>
    </row>
    <row r="132" spans="8:23" x14ac:dyDescent="0.3">
      <c r="H132" s="8"/>
      <c r="I132" s="8"/>
      <c r="J132" s="8"/>
      <c r="K132" s="8"/>
      <c r="L132" s="8"/>
      <c r="M132" s="32"/>
      <c r="V132" t="e">
        <f>IF(IF(A132="BS",IFERROR(VLOOKUP(TRIM($E132),'BS Mapping std'!$A:$H,8,0),VLOOKUP(TRIM($D132),'BS Mapping std'!$A:$H,8,0)),IFERROR(VLOOKUP(TRIM($E132),'PL mapping Std'!$A:$H,8,0),VLOOKUP(TRIM($D132),'PL mapping Std'!$A:$H,8,0)))=0,"",IF(A132="BS",IFERROR(VLOOKUP(TRIM($E132),'BS Mapping std'!$A:$H,8,0),VLOOKUP(TRIM($D132),'BS Mapping std'!$A:$H,8,0)),IFERROR(VLOOKUP(TRIM($E132),'PL mapping Std'!$A:$H,8,0),VLOOKUP(TRIM($D132),'PL mapping Std'!$A:$H,8,0))))</f>
        <v>#N/A</v>
      </c>
      <c r="W132" t="e">
        <f>IFERROR(VLOOKUP(E132,'F30 mapping'!A:D,4,0),VLOOKUP(D132,'F30 mapping'!A:D,4,0))</f>
        <v>#N/A</v>
      </c>
    </row>
    <row r="133" spans="8:23" x14ac:dyDescent="0.3">
      <c r="H133" s="8"/>
      <c r="I133" s="8"/>
      <c r="J133" s="8"/>
      <c r="K133" s="8"/>
      <c r="L133" s="8"/>
      <c r="M133" s="32"/>
      <c r="V133" t="e">
        <f>IF(IF(A133="BS",IFERROR(VLOOKUP(TRIM($E133),'BS Mapping std'!$A:$H,8,0),VLOOKUP(TRIM($D133),'BS Mapping std'!$A:$H,8,0)),IFERROR(VLOOKUP(TRIM($E133),'PL mapping Std'!$A:$H,8,0),VLOOKUP(TRIM($D133),'PL mapping Std'!$A:$H,8,0)))=0,"",IF(A133="BS",IFERROR(VLOOKUP(TRIM($E133),'BS Mapping std'!$A:$H,8,0),VLOOKUP(TRIM($D133),'BS Mapping std'!$A:$H,8,0)),IFERROR(VLOOKUP(TRIM($E133),'PL mapping Std'!$A:$H,8,0),VLOOKUP(TRIM($D133),'PL mapping Std'!$A:$H,8,0))))</f>
        <v>#N/A</v>
      </c>
      <c r="W133" t="e">
        <f>IFERROR(VLOOKUP(E133,'F30 mapping'!A:D,4,0),VLOOKUP(D133,'F30 mapping'!A:D,4,0))</f>
        <v>#N/A</v>
      </c>
    </row>
    <row r="134" spans="8:23" x14ac:dyDescent="0.3">
      <c r="H134" s="8"/>
      <c r="I134" s="8"/>
      <c r="J134" s="8"/>
      <c r="K134" s="8"/>
      <c r="L134" s="8"/>
      <c r="M134" s="32"/>
      <c r="V134" t="e">
        <f>IF(IF(A134="BS",IFERROR(VLOOKUP(TRIM($E134),'BS Mapping std'!$A:$H,8,0),VLOOKUP(TRIM($D134),'BS Mapping std'!$A:$H,8,0)),IFERROR(VLOOKUP(TRIM($E134),'PL mapping Std'!$A:$H,8,0),VLOOKUP(TRIM($D134),'PL mapping Std'!$A:$H,8,0)))=0,"",IF(A134="BS",IFERROR(VLOOKUP(TRIM($E134),'BS Mapping std'!$A:$H,8,0),VLOOKUP(TRIM($D134),'BS Mapping std'!$A:$H,8,0)),IFERROR(VLOOKUP(TRIM($E134),'PL mapping Std'!$A:$H,8,0),VLOOKUP(TRIM($D134),'PL mapping Std'!$A:$H,8,0))))</f>
        <v>#N/A</v>
      </c>
      <c r="W134" t="e">
        <f>IFERROR(VLOOKUP(E134,'F30 mapping'!A:D,4,0),VLOOKUP(D134,'F30 mapping'!A:D,4,0))</f>
        <v>#N/A</v>
      </c>
    </row>
    <row r="135" spans="8:23" x14ac:dyDescent="0.3">
      <c r="H135" s="8"/>
      <c r="I135" s="8"/>
      <c r="J135" s="8"/>
      <c r="K135" s="8"/>
      <c r="L135" s="8"/>
      <c r="M135" s="32"/>
      <c r="V135" t="e">
        <f>IF(IF(A135="BS",IFERROR(VLOOKUP(TRIM($E135),'BS Mapping std'!$A:$H,8,0),VLOOKUP(TRIM($D135),'BS Mapping std'!$A:$H,8,0)),IFERROR(VLOOKUP(TRIM($E135),'PL mapping Std'!$A:$H,8,0),VLOOKUP(TRIM($D135),'PL mapping Std'!$A:$H,8,0)))=0,"",IF(A135="BS",IFERROR(VLOOKUP(TRIM($E135),'BS Mapping std'!$A:$H,8,0),VLOOKUP(TRIM($D135),'BS Mapping std'!$A:$H,8,0)),IFERROR(VLOOKUP(TRIM($E135),'PL mapping Std'!$A:$H,8,0),VLOOKUP(TRIM($D135),'PL mapping Std'!$A:$H,8,0))))</f>
        <v>#N/A</v>
      </c>
      <c r="W135" t="e">
        <f>IFERROR(VLOOKUP(E135,'F30 mapping'!A:D,4,0),VLOOKUP(D135,'F30 mapping'!A:D,4,0))</f>
        <v>#N/A</v>
      </c>
    </row>
    <row r="136" spans="8:23" x14ac:dyDescent="0.3">
      <c r="H136" s="8"/>
      <c r="I136" s="8"/>
      <c r="J136" s="8"/>
      <c r="K136" s="8"/>
      <c r="L136" s="8"/>
      <c r="M136" s="32"/>
      <c r="V136" t="e">
        <f>IF(IF(A136="BS",IFERROR(VLOOKUP(TRIM($E136),'BS Mapping std'!$A:$H,8,0),VLOOKUP(TRIM($D136),'BS Mapping std'!$A:$H,8,0)),IFERROR(VLOOKUP(TRIM($E136),'PL mapping Std'!$A:$H,8,0),VLOOKUP(TRIM($D136),'PL mapping Std'!$A:$H,8,0)))=0,"",IF(A136="BS",IFERROR(VLOOKUP(TRIM($E136),'BS Mapping std'!$A:$H,8,0),VLOOKUP(TRIM($D136),'BS Mapping std'!$A:$H,8,0)),IFERROR(VLOOKUP(TRIM($E136),'PL mapping Std'!$A:$H,8,0),VLOOKUP(TRIM($D136),'PL mapping Std'!$A:$H,8,0))))</f>
        <v>#N/A</v>
      </c>
      <c r="W136" t="e">
        <f>IFERROR(VLOOKUP(E136,'F30 mapping'!A:D,4,0),VLOOKUP(D136,'F30 mapping'!A:D,4,0))</f>
        <v>#N/A</v>
      </c>
    </row>
    <row r="137" spans="8:23" x14ac:dyDescent="0.3">
      <c r="H137" s="8"/>
      <c r="I137" s="8"/>
      <c r="J137" s="8"/>
      <c r="K137" s="8"/>
      <c r="L137" s="8"/>
      <c r="M137" s="32"/>
      <c r="V137" t="e">
        <f>IF(IF(A137="BS",IFERROR(VLOOKUP(TRIM($E137),'BS Mapping std'!$A:$H,8,0),VLOOKUP(TRIM($D137),'BS Mapping std'!$A:$H,8,0)),IFERROR(VLOOKUP(TRIM($E137),'PL mapping Std'!$A:$H,8,0),VLOOKUP(TRIM($D137),'PL mapping Std'!$A:$H,8,0)))=0,"",IF(A137="BS",IFERROR(VLOOKUP(TRIM($E137),'BS Mapping std'!$A:$H,8,0),VLOOKUP(TRIM($D137),'BS Mapping std'!$A:$H,8,0)),IFERROR(VLOOKUP(TRIM($E137),'PL mapping Std'!$A:$H,8,0),VLOOKUP(TRIM($D137),'PL mapping Std'!$A:$H,8,0))))</f>
        <v>#N/A</v>
      </c>
      <c r="W137" t="e">
        <f>IFERROR(VLOOKUP(E137,'F30 mapping'!A:D,4,0),VLOOKUP(D137,'F30 mapping'!A:D,4,0))</f>
        <v>#N/A</v>
      </c>
    </row>
    <row r="138" spans="8:23" x14ac:dyDescent="0.3">
      <c r="H138" s="8"/>
      <c r="I138" s="8"/>
      <c r="J138" s="8"/>
      <c r="K138" s="8"/>
      <c r="L138" s="8"/>
      <c r="M138" s="32"/>
      <c r="V138" t="e">
        <f>IF(IF(A138="BS",IFERROR(VLOOKUP(TRIM($E138),'BS Mapping std'!$A:$H,8,0),VLOOKUP(TRIM($D138),'BS Mapping std'!$A:$H,8,0)),IFERROR(VLOOKUP(TRIM($E138),'PL mapping Std'!$A:$H,8,0),VLOOKUP(TRIM($D138),'PL mapping Std'!$A:$H,8,0)))=0,"",IF(A138="BS",IFERROR(VLOOKUP(TRIM($E138),'BS Mapping std'!$A:$H,8,0),VLOOKUP(TRIM($D138),'BS Mapping std'!$A:$H,8,0)),IFERROR(VLOOKUP(TRIM($E138),'PL mapping Std'!$A:$H,8,0),VLOOKUP(TRIM($D138),'PL mapping Std'!$A:$H,8,0))))</f>
        <v>#N/A</v>
      </c>
      <c r="W138" t="e">
        <f>IFERROR(VLOOKUP(E138,'F30 mapping'!A:D,4,0),VLOOKUP(D138,'F30 mapping'!A:D,4,0))</f>
        <v>#N/A</v>
      </c>
    </row>
    <row r="139" spans="8:23" x14ac:dyDescent="0.3">
      <c r="H139" s="8"/>
      <c r="I139" s="8"/>
      <c r="J139" s="8"/>
      <c r="K139" s="8"/>
      <c r="L139" s="8"/>
      <c r="M139" s="32"/>
      <c r="V139" t="e">
        <f>IF(IF(A139="BS",IFERROR(VLOOKUP(TRIM($E139),'BS Mapping std'!$A:$H,8,0),VLOOKUP(TRIM($D139),'BS Mapping std'!$A:$H,8,0)),IFERROR(VLOOKUP(TRIM($E139),'PL mapping Std'!$A:$H,8,0),VLOOKUP(TRIM($D139),'PL mapping Std'!$A:$H,8,0)))=0,"",IF(A139="BS",IFERROR(VLOOKUP(TRIM($E139),'BS Mapping std'!$A:$H,8,0),VLOOKUP(TRIM($D139),'BS Mapping std'!$A:$H,8,0)),IFERROR(VLOOKUP(TRIM($E139),'PL mapping Std'!$A:$H,8,0),VLOOKUP(TRIM($D139),'PL mapping Std'!$A:$H,8,0))))</f>
        <v>#N/A</v>
      </c>
      <c r="W139" t="e">
        <f>IFERROR(VLOOKUP(E139,'F30 mapping'!A:D,4,0),VLOOKUP(D139,'F30 mapping'!A:D,4,0))</f>
        <v>#N/A</v>
      </c>
    </row>
    <row r="140" spans="8:23" x14ac:dyDescent="0.3">
      <c r="H140" s="8"/>
      <c r="I140" s="8"/>
      <c r="J140" s="8"/>
      <c r="K140" s="8"/>
      <c r="L140" s="8"/>
      <c r="M140" s="32"/>
      <c r="V140" t="e">
        <f>IF(IF(A140="BS",IFERROR(VLOOKUP(TRIM($E140),'BS Mapping std'!$A:$H,8,0),VLOOKUP(TRIM($D140),'BS Mapping std'!$A:$H,8,0)),IFERROR(VLOOKUP(TRIM($E140),'PL mapping Std'!$A:$H,8,0),VLOOKUP(TRIM($D140),'PL mapping Std'!$A:$H,8,0)))=0,"",IF(A140="BS",IFERROR(VLOOKUP(TRIM($E140),'BS Mapping std'!$A:$H,8,0),VLOOKUP(TRIM($D140),'BS Mapping std'!$A:$H,8,0)),IFERROR(VLOOKUP(TRIM($E140),'PL mapping Std'!$A:$H,8,0),VLOOKUP(TRIM($D140),'PL mapping Std'!$A:$H,8,0))))</f>
        <v>#N/A</v>
      </c>
      <c r="W140" t="e">
        <f>IFERROR(VLOOKUP(E140,'F30 mapping'!A:D,4,0),VLOOKUP(D140,'F30 mapping'!A:D,4,0))</f>
        <v>#N/A</v>
      </c>
    </row>
    <row r="141" spans="8:23" x14ac:dyDescent="0.3">
      <c r="H141" s="8"/>
      <c r="I141" s="8"/>
      <c r="J141" s="8"/>
      <c r="K141" s="8"/>
      <c r="L141" s="8"/>
      <c r="M141" s="32"/>
      <c r="V141" t="e">
        <f>IF(IF(A141="BS",IFERROR(VLOOKUP(TRIM($E141),'BS Mapping std'!$A:$H,8,0),VLOOKUP(TRIM($D141),'BS Mapping std'!$A:$H,8,0)),IFERROR(VLOOKUP(TRIM($E141),'PL mapping Std'!$A:$H,8,0),VLOOKUP(TRIM($D141),'PL mapping Std'!$A:$H,8,0)))=0,"",IF(A141="BS",IFERROR(VLOOKUP(TRIM($E141),'BS Mapping std'!$A:$H,8,0),VLOOKUP(TRIM($D141),'BS Mapping std'!$A:$H,8,0)),IFERROR(VLOOKUP(TRIM($E141),'PL mapping Std'!$A:$H,8,0),VLOOKUP(TRIM($D141),'PL mapping Std'!$A:$H,8,0))))</f>
        <v>#N/A</v>
      </c>
      <c r="W141" t="e">
        <f>IFERROR(VLOOKUP(E141,'F30 mapping'!A:D,4,0),VLOOKUP(D141,'F30 mapping'!A:D,4,0))</f>
        <v>#N/A</v>
      </c>
    </row>
    <row r="142" spans="8:23" x14ac:dyDescent="0.3">
      <c r="H142" s="8"/>
      <c r="I142" s="8"/>
      <c r="J142" s="8"/>
      <c r="K142" s="8"/>
      <c r="L142" s="8"/>
      <c r="M142" s="32"/>
      <c r="V142" t="e">
        <f>IF(IF(A142="BS",IFERROR(VLOOKUP(TRIM($E142),'BS Mapping std'!$A:$H,8,0),VLOOKUP(TRIM($D142),'BS Mapping std'!$A:$H,8,0)),IFERROR(VLOOKUP(TRIM($E142),'PL mapping Std'!$A:$H,8,0),VLOOKUP(TRIM($D142),'PL mapping Std'!$A:$H,8,0)))=0,"",IF(A142="BS",IFERROR(VLOOKUP(TRIM($E142),'BS Mapping std'!$A:$H,8,0),VLOOKUP(TRIM($D142),'BS Mapping std'!$A:$H,8,0)),IFERROR(VLOOKUP(TRIM($E142),'PL mapping Std'!$A:$H,8,0),VLOOKUP(TRIM($D142),'PL mapping Std'!$A:$H,8,0))))</f>
        <v>#N/A</v>
      </c>
      <c r="W142" t="e">
        <f>IFERROR(VLOOKUP(E142,'F30 mapping'!A:D,4,0),VLOOKUP(D142,'F30 mapping'!A:D,4,0))</f>
        <v>#N/A</v>
      </c>
    </row>
    <row r="143" spans="8:23" x14ac:dyDescent="0.3">
      <c r="H143" s="8"/>
      <c r="I143" s="8"/>
      <c r="J143" s="8"/>
      <c r="K143" s="8"/>
      <c r="L143" s="8"/>
      <c r="M143" s="32"/>
      <c r="V143" t="e">
        <f>IF(IF(A143="BS",IFERROR(VLOOKUP(TRIM($E143),'BS Mapping std'!$A:$H,8,0),VLOOKUP(TRIM($D143),'BS Mapping std'!$A:$H,8,0)),IFERROR(VLOOKUP(TRIM($E143),'PL mapping Std'!$A:$H,8,0),VLOOKUP(TRIM($D143),'PL mapping Std'!$A:$H,8,0)))=0,"",IF(A143="BS",IFERROR(VLOOKUP(TRIM($E143),'BS Mapping std'!$A:$H,8,0),VLOOKUP(TRIM($D143),'BS Mapping std'!$A:$H,8,0)),IFERROR(VLOOKUP(TRIM($E143),'PL mapping Std'!$A:$H,8,0),VLOOKUP(TRIM($D143),'PL mapping Std'!$A:$H,8,0))))</f>
        <v>#N/A</v>
      </c>
      <c r="W143" t="e">
        <f>IFERROR(VLOOKUP(E143,'F30 mapping'!A:D,4,0),VLOOKUP(D143,'F30 mapping'!A:D,4,0))</f>
        <v>#N/A</v>
      </c>
    </row>
    <row r="144" spans="8:23" x14ac:dyDescent="0.3">
      <c r="H144" s="8"/>
      <c r="I144" s="8"/>
      <c r="J144" s="8"/>
      <c r="K144" s="8"/>
      <c r="L144" s="8"/>
      <c r="M144" s="32"/>
      <c r="V144" t="e">
        <f>IF(IF(A144="BS",IFERROR(VLOOKUP(TRIM($E144),'BS Mapping std'!$A:$H,8,0),VLOOKUP(TRIM($D144),'BS Mapping std'!$A:$H,8,0)),IFERROR(VLOOKUP(TRIM($E144),'PL mapping Std'!$A:$H,8,0),VLOOKUP(TRIM($D144),'PL mapping Std'!$A:$H,8,0)))=0,"",IF(A144="BS",IFERROR(VLOOKUP(TRIM($E144),'BS Mapping std'!$A:$H,8,0),VLOOKUP(TRIM($D144),'BS Mapping std'!$A:$H,8,0)),IFERROR(VLOOKUP(TRIM($E144),'PL mapping Std'!$A:$H,8,0),VLOOKUP(TRIM($D144),'PL mapping Std'!$A:$H,8,0))))</f>
        <v>#N/A</v>
      </c>
      <c r="W144" t="e">
        <f>IFERROR(VLOOKUP(E144,'F30 mapping'!A:D,4,0),VLOOKUP(D144,'F30 mapping'!A:D,4,0))</f>
        <v>#N/A</v>
      </c>
    </row>
    <row r="145" spans="8:23" x14ac:dyDescent="0.3">
      <c r="H145" s="8"/>
      <c r="I145" s="8"/>
      <c r="J145" s="8"/>
      <c r="K145" s="8"/>
      <c r="L145" s="8"/>
      <c r="M145" s="32"/>
      <c r="V145" t="e">
        <f>IF(IF(A145="BS",IFERROR(VLOOKUP(TRIM($E145),'BS Mapping std'!$A:$H,8,0),VLOOKUP(TRIM($D145),'BS Mapping std'!$A:$H,8,0)),IFERROR(VLOOKUP(TRIM($E145),'PL mapping Std'!$A:$H,8,0),VLOOKUP(TRIM($D145),'PL mapping Std'!$A:$H,8,0)))=0,"",IF(A145="BS",IFERROR(VLOOKUP(TRIM($E145),'BS Mapping std'!$A:$H,8,0),VLOOKUP(TRIM($D145),'BS Mapping std'!$A:$H,8,0)),IFERROR(VLOOKUP(TRIM($E145),'PL mapping Std'!$A:$H,8,0),VLOOKUP(TRIM($D145),'PL mapping Std'!$A:$H,8,0))))</f>
        <v>#N/A</v>
      </c>
      <c r="W145" t="e">
        <f>IFERROR(VLOOKUP(E145,'F30 mapping'!A:D,4,0),VLOOKUP(D145,'F30 mapping'!A:D,4,0))</f>
        <v>#N/A</v>
      </c>
    </row>
    <row r="146" spans="8:23" x14ac:dyDescent="0.3">
      <c r="H146" s="8"/>
      <c r="I146" s="8"/>
      <c r="J146" s="8"/>
      <c r="K146" s="8"/>
      <c r="L146" s="8"/>
      <c r="M146" s="32"/>
      <c r="V146" t="e">
        <f>IF(IF(A146="BS",IFERROR(VLOOKUP(TRIM($E146),'BS Mapping std'!$A:$H,8,0),VLOOKUP(TRIM($D146),'BS Mapping std'!$A:$H,8,0)),IFERROR(VLOOKUP(TRIM($E146),'PL mapping Std'!$A:$H,8,0),VLOOKUP(TRIM($D146),'PL mapping Std'!$A:$H,8,0)))=0,"",IF(A146="BS",IFERROR(VLOOKUP(TRIM($E146),'BS Mapping std'!$A:$H,8,0),VLOOKUP(TRIM($D146),'BS Mapping std'!$A:$H,8,0)),IFERROR(VLOOKUP(TRIM($E146),'PL mapping Std'!$A:$H,8,0),VLOOKUP(TRIM($D146),'PL mapping Std'!$A:$H,8,0))))</f>
        <v>#N/A</v>
      </c>
      <c r="W146" t="e">
        <f>IFERROR(VLOOKUP(E146,'F30 mapping'!A:D,4,0),VLOOKUP(D146,'F30 mapping'!A:D,4,0))</f>
        <v>#N/A</v>
      </c>
    </row>
    <row r="147" spans="8:23" x14ac:dyDescent="0.3">
      <c r="H147" s="8"/>
      <c r="I147" s="8"/>
      <c r="J147" s="8"/>
      <c r="K147" s="8"/>
      <c r="L147" s="8"/>
      <c r="M147" s="32"/>
      <c r="V147" t="e">
        <f>IF(IF(A147="BS",IFERROR(VLOOKUP(TRIM($E147),'BS Mapping std'!$A:$H,8,0),VLOOKUP(TRIM($D147),'BS Mapping std'!$A:$H,8,0)),IFERROR(VLOOKUP(TRIM($E147),'PL mapping Std'!$A:$H,8,0),VLOOKUP(TRIM($D147),'PL mapping Std'!$A:$H,8,0)))=0,"",IF(A147="BS",IFERROR(VLOOKUP(TRIM($E147),'BS Mapping std'!$A:$H,8,0),VLOOKUP(TRIM($D147),'BS Mapping std'!$A:$H,8,0)),IFERROR(VLOOKUP(TRIM($E147),'PL mapping Std'!$A:$H,8,0),VLOOKUP(TRIM($D147),'PL mapping Std'!$A:$H,8,0))))</f>
        <v>#N/A</v>
      </c>
      <c r="W147" t="e">
        <f>IFERROR(VLOOKUP(E147,'F30 mapping'!A:D,4,0),VLOOKUP(D147,'F30 mapping'!A:D,4,0))</f>
        <v>#N/A</v>
      </c>
    </row>
    <row r="148" spans="8:23" x14ac:dyDescent="0.3">
      <c r="H148" s="8"/>
      <c r="I148" s="8"/>
      <c r="J148" s="8"/>
      <c r="K148" s="8"/>
      <c r="L148" s="8"/>
      <c r="M148" s="32"/>
      <c r="V148" t="e">
        <f>IF(IF(A148="BS",IFERROR(VLOOKUP(TRIM($E148),'BS Mapping std'!$A:$H,8,0),VLOOKUP(TRIM($D148),'BS Mapping std'!$A:$H,8,0)),IFERROR(VLOOKUP(TRIM($E148),'PL mapping Std'!$A:$H,8,0),VLOOKUP(TRIM($D148),'PL mapping Std'!$A:$H,8,0)))=0,"",IF(A148="BS",IFERROR(VLOOKUP(TRIM($E148),'BS Mapping std'!$A:$H,8,0),VLOOKUP(TRIM($D148),'BS Mapping std'!$A:$H,8,0)),IFERROR(VLOOKUP(TRIM($E148),'PL mapping Std'!$A:$H,8,0),VLOOKUP(TRIM($D148),'PL mapping Std'!$A:$H,8,0))))</f>
        <v>#N/A</v>
      </c>
      <c r="W148" t="e">
        <f>IFERROR(VLOOKUP(E148,'F30 mapping'!A:D,4,0),VLOOKUP(D148,'F30 mapping'!A:D,4,0))</f>
        <v>#N/A</v>
      </c>
    </row>
    <row r="149" spans="8:23" x14ac:dyDescent="0.3">
      <c r="H149" s="8"/>
      <c r="I149" s="8"/>
      <c r="J149" s="8"/>
      <c r="K149" s="8"/>
      <c r="L149" s="8"/>
      <c r="M149" s="32"/>
      <c r="V149" t="e">
        <f>IF(IF(A149="BS",IFERROR(VLOOKUP(TRIM($E149),'BS Mapping std'!$A:$H,8,0),VLOOKUP(TRIM($D149),'BS Mapping std'!$A:$H,8,0)),IFERROR(VLOOKUP(TRIM($E149),'PL mapping Std'!$A:$H,8,0),VLOOKUP(TRIM($D149),'PL mapping Std'!$A:$H,8,0)))=0,"",IF(A149="BS",IFERROR(VLOOKUP(TRIM($E149),'BS Mapping std'!$A:$H,8,0),VLOOKUP(TRIM($D149),'BS Mapping std'!$A:$H,8,0)),IFERROR(VLOOKUP(TRIM($E149),'PL mapping Std'!$A:$H,8,0),VLOOKUP(TRIM($D149),'PL mapping Std'!$A:$H,8,0))))</f>
        <v>#N/A</v>
      </c>
      <c r="W149" t="e">
        <f>IFERROR(VLOOKUP(E149,'F30 mapping'!A:D,4,0),VLOOKUP(D149,'F30 mapping'!A:D,4,0))</f>
        <v>#N/A</v>
      </c>
    </row>
    <row r="150" spans="8:23" x14ac:dyDescent="0.3">
      <c r="H150" s="8"/>
      <c r="I150" s="8"/>
      <c r="J150" s="8"/>
      <c r="K150" s="8"/>
      <c r="L150" s="8"/>
      <c r="M150" s="32"/>
      <c r="V150" t="e">
        <f>IF(IF(A150="BS",IFERROR(VLOOKUP(TRIM($E150),'BS Mapping std'!$A:$H,8,0),VLOOKUP(TRIM($D150),'BS Mapping std'!$A:$H,8,0)),IFERROR(VLOOKUP(TRIM($E150),'PL mapping Std'!$A:$H,8,0),VLOOKUP(TRIM($D150),'PL mapping Std'!$A:$H,8,0)))=0,"",IF(A150="BS",IFERROR(VLOOKUP(TRIM($E150),'BS Mapping std'!$A:$H,8,0),VLOOKUP(TRIM($D150),'BS Mapping std'!$A:$H,8,0)),IFERROR(VLOOKUP(TRIM($E150),'PL mapping Std'!$A:$H,8,0),VLOOKUP(TRIM($D150),'PL mapping Std'!$A:$H,8,0))))</f>
        <v>#N/A</v>
      </c>
      <c r="W150" t="e">
        <f>IFERROR(VLOOKUP(E150,'F30 mapping'!A:D,4,0),VLOOKUP(D150,'F30 mapping'!A:D,4,0))</f>
        <v>#N/A</v>
      </c>
    </row>
    <row r="151" spans="8:23" x14ac:dyDescent="0.3">
      <c r="H151" s="8"/>
      <c r="I151" s="8"/>
      <c r="J151" s="8"/>
      <c r="K151" s="8"/>
      <c r="L151" s="8"/>
      <c r="M151" s="32"/>
      <c r="V151" t="e">
        <f>IF(IF(A151="BS",IFERROR(VLOOKUP(TRIM($E151),'BS Mapping std'!$A:$H,8,0),VLOOKUP(TRIM($D151),'BS Mapping std'!$A:$H,8,0)),IFERROR(VLOOKUP(TRIM($E151),'PL mapping Std'!$A:$H,8,0),VLOOKUP(TRIM($D151),'PL mapping Std'!$A:$H,8,0)))=0,"",IF(A151="BS",IFERROR(VLOOKUP(TRIM($E151),'BS Mapping std'!$A:$H,8,0),VLOOKUP(TRIM($D151),'BS Mapping std'!$A:$H,8,0)),IFERROR(VLOOKUP(TRIM($E151),'PL mapping Std'!$A:$H,8,0),VLOOKUP(TRIM($D151),'PL mapping Std'!$A:$H,8,0))))</f>
        <v>#N/A</v>
      </c>
      <c r="W151" t="e">
        <f>IFERROR(VLOOKUP(E151,'F30 mapping'!A:D,4,0),VLOOKUP(D151,'F30 mapping'!A:D,4,0))</f>
        <v>#N/A</v>
      </c>
    </row>
    <row r="152" spans="8:23" x14ac:dyDescent="0.3">
      <c r="H152" s="8"/>
      <c r="I152" s="8"/>
      <c r="J152" s="8"/>
      <c r="K152" s="8"/>
      <c r="L152" s="8"/>
      <c r="M152" s="32"/>
      <c r="V152" t="e">
        <f>IF(IF(A152="BS",IFERROR(VLOOKUP(TRIM($E152),'BS Mapping std'!$A:$H,8,0),VLOOKUP(TRIM($D152),'BS Mapping std'!$A:$H,8,0)),IFERROR(VLOOKUP(TRIM($E152),'PL mapping Std'!$A:$H,8,0),VLOOKUP(TRIM($D152),'PL mapping Std'!$A:$H,8,0)))=0,"",IF(A152="BS",IFERROR(VLOOKUP(TRIM($E152),'BS Mapping std'!$A:$H,8,0),VLOOKUP(TRIM($D152),'BS Mapping std'!$A:$H,8,0)),IFERROR(VLOOKUP(TRIM($E152),'PL mapping Std'!$A:$H,8,0),VLOOKUP(TRIM($D152),'PL mapping Std'!$A:$H,8,0))))</f>
        <v>#N/A</v>
      </c>
      <c r="W152" t="e">
        <f>IFERROR(VLOOKUP(E152,'F30 mapping'!A:D,4,0),VLOOKUP(D152,'F30 mapping'!A:D,4,0))</f>
        <v>#N/A</v>
      </c>
    </row>
    <row r="153" spans="8:23" x14ac:dyDescent="0.3">
      <c r="H153" s="8"/>
      <c r="I153" s="8"/>
      <c r="J153" s="8"/>
      <c r="K153" s="8"/>
      <c r="L153" s="8"/>
      <c r="M153" s="32"/>
      <c r="V153" t="e">
        <f>IF(IF(A153="BS",IFERROR(VLOOKUP(TRIM($E153),'BS Mapping std'!$A:$H,8,0),VLOOKUP(TRIM($D153),'BS Mapping std'!$A:$H,8,0)),IFERROR(VLOOKUP(TRIM($E153),'PL mapping Std'!$A:$H,8,0),VLOOKUP(TRIM($D153),'PL mapping Std'!$A:$H,8,0)))=0,"",IF(A153="BS",IFERROR(VLOOKUP(TRIM($E153),'BS Mapping std'!$A:$H,8,0),VLOOKUP(TRIM($D153),'BS Mapping std'!$A:$H,8,0)),IFERROR(VLOOKUP(TRIM($E153),'PL mapping Std'!$A:$H,8,0),VLOOKUP(TRIM($D153),'PL mapping Std'!$A:$H,8,0))))</f>
        <v>#N/A</v>
      </c>
      <c r="W153" t="e">
        <f>IFERROR(VLOOKUP(E153,'F30 mapping'!A:D,4,0),VLOOKUP(D153,'F30 mapping'!A:D,4,0))</f>
        <v>#N/A</v>
      </c>
    </row>
    <row r="154" spans="8:23" x14ac:dyDescent="0.3">
      <c r="H154" s="8"/>
      <c r="I154" s="8"/>
      <c r="J154" s="8"/>
      <c r="K154" s="8"/>
      <c r="L154" s="8"/>
      <c r="M154" s="32"/>
      <c r="V154" t="e">
        <f>IF(IF(A154="BS",IFERROR(VLOOKUP(TRIM($E154),'BS Mapping std'!$A:$H,8,0),VLOOKUP(TRIM($D154),'BS Mapping std'!$A:$H,8,0)),IFERROR(VLOOKUP(TRIM($E154),'PL mapping Std'!$A:$H,8,0),VLOOKUP(TRIM($D154),'PL mapping Std'!$A:$H,8,0)))=0,"",IF(A154="BS",IFERROR(VLOOKUP(TRIM($E154),'BS Mapping std'!$A:$H,8,0),VLOOKUP(TRIM($D154),'BS Mapping std'!$A:$H,8,0)),IFERROR(VLOOKUP(TRIM($E154),'PL mapping Std'!$A:$H,8,0),VLOOKUP(TRIM($D154),'PL mapping Std'!$A:$H,8,0))))</f>
        <v>#N/A</v>
      </c>
      <c r="W154" t="e">
        <f>IFERROR(VLOOKUP(E154,'F30 mapping'!A:D,4,0),VLOOKUP(D154,'F30 mapping'!A:D,4,0))</f>
        <v>#N/A</v>
      </c>
    </row>
    <row r="155" spans="8:23" x14ac:dyDescent="0.3">
      <c r="H155" s="8"/>
      <c r="I155" s="8"/>
      <c r="J155" s="8"/>
      <c r="K155" s="8"/>
      <c r="L155" s="8"/>
      <c r="M155" s="32"/>
      <c r="V155" t="e">
        <f>IF(IF(A155="BS",IFERROR(VLOOKUP(TRIM($E155),'BS Mapping std'!$A:$H,8,0),VLOOKUP(TRIM($D155),'BS Mapping std'!$A:$H,8,0)),IFERROR(VLOOKUP(TRIM($E155),'PL mapping Std'!$A:$H,8,0),VLOOKUP(TRIM($D155),'PL mapping Std'!$A:$H,8,0)))=0,"",IF(A155="BS",IFERROR(VLOOKUP(TRIM($E155),'BS Mapping std'!$A:$H,8,0),VLOOKUP(TRIM($D155),'BS Mapping std'!$A:$H,8,0)),IFERROR(VLOOKUP(TRIM($E155),'PL mapping Std'!$A:$H,8,0),VLOOKUP(TRIM($D155),'PL mapping Std'!$A:$H,8,0))))</f>
        <v>#N/A</v>
      </c>
      <c r="W155" t="e">
        <f>IFERROR(VLOOKUP(E155,'F30 mapping'!A:D,4,0),VLOOKUP(D155,'F30 mapping'!A:D,4,0))</f>
        <v>#N/A</v>
      </c>
    </row>
    <row r="156" spans="8:23" x14ac:dyDescent="0.3">
      <c r="H156" s="8"/>
      <c r="I156" s="8"/>
      <c r="J156" s="8"/>
      <c r="K156" s="8"/>
      <c r="L156" s="8"/>
      <c r="M156" s="32"/>
      <c r="V156" t="e">
        <f>IF(IF(A156="BS",IFERROR(VLOOKUP(TRIM($E156),'BS Mapping std'!$A:$H,8,0),VLOOKUP(TRIM($D156),'BS Mapping std'!$A:$H,8,0)),IFERROR(VLOOKUP(TRIM($E156),'PL mapping Std'!$A:$H,8,0),VLOOKUP(TRIM($D156),'PL mapping Std'!$A:$H,8,0)))=0,"",IF(A156="BS",IFERROR(VLOOKUP(TRIM($E156),'BS Mapping std'!$A:$H,8,0),VLOOKUP(TRIM($D156),'BS Mapping std'!$A:$H,8,0)),IFERROR(VLOOKUP(TRIM($E156),'PL mapping Std'!$A:$H,8,0),VLOOKUP(TRIM($D156),'PL mapping Std'!$A:$H,8,0))))</f>
        <v>#N/A</v>
      </c>
      <c r="W156" t="e">
        <f>IFERROR(VLOOKUP(E156,'F30 mapping'!A:D,4,0),VLOOKUP(D156,'F30 mapping'!A:D,4,0))</f>
        <v>#N/A</v>
      </c>
    </row>
    <row r="157" spans="8:23" x14ac:dyDescent="0.3">
      <c r="H157" s="8"/>
      <c r="I157" s="8"/>
      <c r="J157" s="8"/>
      <c r="K157" s="8"/>
      <c r="L157" s="8"/>
      <c r="M157" s="32"/>
      <c r="V157" t="e">
        <f>IF(IF(A157="BS",IFERROR(VLOOKUP(TRIM($E157),'BS Mapping std'!$A:$H,8,0),VLOOKUP(TRIM($D157),'BS Mapping std'!$A:$H,8,0)),IFERROR(VLOOKUP(TRIM($E157),'PL mapping Std'!$A:$H,8,0),VLOOKUP(TRIM($D157),'PL mapping Std'!$A:$H,8,0)))=0,"",IF(A157="BS",IFERROR(VLOOKUP(TRIM($E157),'BS Mapping std'!$A:$H,8,0),VLOOKUP(TRIM($D157),'BS Mapping std'!$A:$H,8,0)),IFERROR(VLOOKUP(TRIM($E157),'PL mapping Std'!$A:$H,8,0),VLOOKUP(TRIM($D157),'PL mapping Std'!$A:$H,8,0))))</f>
        <v>#N/A</v>
      </c>
      <c r="W157" t="e">
        <f>IFERROR(VLOOKUP(E157,'F30 mapping'!A:D,4,0),VLOOKUP(D157,'F30 mapping'!A:D,4,0))</f>
        <v>#N/A</v>
      </c>
    </row>
    <row r="158" spans="8:23" x14ac:dyDescent="0.3">
      <c r="H158" s="8"/>
      <c r="I158" s="8"/>
      <c r="J158" s="8"/>
      <c r="K158" s="8"/>
      <c r="L158" s="8"/>
      <c r="M158" s="32"/>
      <c r="V158" t="e">
        <f>IF(IF(A158="BS",IFERROR(VLOOKUP(TRIM($E158),'BS Mapping std'!$A:$H,8,0),VLOOKUP(TRIM($D158),'BS Mapping std'!$A:$H,8,0)),IFERROR(VLOOKUP(TRIM($E158),'PL mapping Std'!$A:$H,8,0),VLOOKUP(TRIM($D158),'PL mapping Std'!$A:$H,8,0)))=0,"",IF(A158="BS",IFERROR(VLOOKUP(TRIM($E158),'BS Mapping std'!$A:$H,8,0),VLOOKUP(TRIM($D158),'BS Mapping std'!$A:$H,8,0)),IFERROR(VLOOKUP(TRIM($E158),'PL mapping Std'!$A:$H,8,0),VLOOKUP(TRIM($D158),'PL mapping Std'!$A:$H,8,0))))</f>
        <v>#N/A</v>
      </c>
      <c r="W158" t="e">
        <f>IFERROR(VLOOKUP(E158,'F30 mapping'!A:D,4,0),VLOOKUP(D158,'F30 mapping'!A:D,4,0))</f>
        <v>#N/A</v>
      </c>
    </row>
    <row r="159" spans="8:23" x14ac:dyDescent="0.3">
      <c r="H159" s="8"/>
      <c r="I159" s="8"/>
      <c r="J159" s="8"/>
      <c r="K159" s="8"/>
      <c r="L159" s="8"/>
      <c r="M159" s="32"/>
      <c r="V159" t="e">
        <f>IF(IF(A159="BS",IFERROR(VLOOKUP(TRIM($E159),'BS Mapping std'!$A:$H,8,0),VLOOKUP(TRIM($D159),'BS Mapping std'!$A:$H,8,0)),IFERROR(VLOOKUP(TRIM($E159),'PL mapping Std'!$A:$H,8,0),VLOOKUP(TRIM($D159),'PL mapping Std'!$A:$H,8,0)))=0,"",IF(A159="BS",IFERROR(VLOOKUP(TRIM($E159),'BS Mapping std'!$A:$H,8,0),VLOOKUP(TRIM($D159),'BS Mapping std'!$A:$H,8,0)),IFERROR(VLOOKUP(TRIM($E159),'PL mapping Std'!$A:$H,8,0),VLOOKUP(TRIM($D159),'PL mapping Std'!$A:$H,8,0))))</f>
        <v>#N/A</v>
      </c>
      <c r="W159" t="e">
        <f>IFERROR(VLOOKUP(E159,'F30 mapping'!A:D,4,0),VLOOKUP(D159,'F30 mapping'!A:D,4,0))</f>
        <v>#N/A</v>
      </c>
    </row>
    <row r="160" spans="8:23" x14ac:dyDescent="0.3">
      <c r="H160" s="8"/>
      <c r="I160" s="8"/>
      <c r="J160" s="8"/>
      <c r="K160" s="8"/>
      <c r="L160" s="8"/>
      <c r="M160" s="32"/>
      <c r="V160" t="e">
        <f>IF(IF(A160="BS",IFERROR(VLOOKUP(TRIM($E160),'BS Mapping std'!$A:$H,8,0),VLOOKUP(TRIM($D160),'BS Mapping std'!$A:$H,8,0)),IFERROR(VLOOKUP(TRIM($E160),'PL mapping Std'!$A:$H,8,0),VLOOKUP(TRIM($D160),'PL mapping Std'!$A:$H,8,0)))=0,"",IF(A160="BS",IFERROR(VLOOKUP(TRIM($E160),'BS Mapping std'!$A:$H,8,0),VLOOKUP(TRIM($D160),'BS Mapping std'!$A:$H,8,0)),IFERROR(VLOOKUP(TRIM($E160),'PL mapping Std'!$A:$H,8,0),VLOOKUP(TRIM($D160),'PL mapping Std'!$A:$H,8,0))))</f>
        <v>#N/A</v>
      </c>
      <c r="W160" t="e">
        <f>IFERROR(VLOOKUP(E160,'F30 mapping'!A:D,4,0),VLOOKUP(D160,'F30 mapping'!A:D,4,0))</f>
        <v>#N/A</v>
      </c>
    </row>
    <row r="161" spans="8:23" x14ac:dyDescent="0.3">
      <c r="H161" s="8"/>
      <c r="I161" s="8"/>
      <c r="J161" s="8"/>
      <c r="K161" s="8"/>
      <c r="L161" s="8"/>
      <c r="M161" s="32"/>
      <c r="V161" t="e">
        <f>IF(IF(A161="BS",IFERROR(VLOOKUP(TRIM($E161),'BS Mapping std'!$A:$H,8,0),VLOOKUP(TRIM($D161),'BS Mapping std'!$A:$H,8,0)),IFERROR(VLOOKUP(TRIM($E161),'PL mapping Std'!$A:$H,8,0),VLOOKUP(TRIM($D161),'PL mapping Std'!$A:$H,8,0)))=0,"",IF(A161="BS",IFERROR(VLOOKUP(TRIM($E161),'BS Mapping std'!$A:$H,8,0),VLOOKUP(TRIM($D161),'BS Mapping std'!$A:$H,8,0)),IFERROR(VLOOKUP(TRIM($E161),'PL mapping Std'!$A:$H,8,0),VLOOKUP(TRIM($D161),'PL mapping Std'!$A:$H,8,0))))</f>
        <v>#N/A</v>
      </c>
      <c r="W161" t="e">
        <f>IFERROR(VLOOKUP(E161,'F30 mapping'!A:D,4,0),VLOOKUP(D161,'F30 mapping'!A:D,4,0))</f>
        <v>#N/A</v>
      </c>
    </row>
    <row r="162" spans="8:23" x14ac:dyDescent="0.3">
      <c r="H162" s="8"/>
      <c r="I162" s="8"/>
      <c r="J162" s="8"/>
      <c r="K162" s="8"/>
      <c r="L162" s="8"/>
      <c r="M162" s="32"/>
      <c r="V162" t="e">
        <f>IF(IF(A162="BS",IFERROR(VLOOKUP(TRIM($E162),'BS Mapping std'!$A:$H,8,0),VLOOKUP(TRIM($D162),'BS Mapping std'!$A:$H,8,0)),IFERROR(VLOOKUP(TRIM($E162),'PL mapping Std'!$A:$H,8,0),VLOOKUP(TRIM($D162),'PL mapping Std'!$A:$H,8,0)))=0,"",IF(A162="BS",IFERROR(VLOOKUP(TRIM($E162),'BS Mapping std'!$A:$H,8,0),VLOOKUP(TRIM($D162),'BS Mapping std'!$A:$H,8,0)),IFERROR(VLOOKUP(TRIM($E162),'PL mapping Std'!$A:$H,8,0),VLOOKUP(TRIM($D162),'PL mapping Std'!$A:$H,8,0))))</f>
        <v>#N/A</v>
      </c>
      <c r="W162" t="e">
        <f>IFERROR(VLOOKUP(E162,'F30 mapping'!A:D,4,0),VLOOKUP(D162,'F30 mapping'!A:D,4,0))</f>
        <v>#N/A</v>
      </c>
    </row>
    <row r="163" spans="8:23" x14ac:dyDescent="0.3">
      <c r="H163" s="8"/>
      <c r="I163" s="8"/>
      <c r="J163" s="8"/>
      <c r="K163" s="8"/>
      <c r="L163" s="8"/>
      <c r="M163" s="32"/>
      <c r="V163" t="e">
        <f>IF(IF(A163="BS",IFERROR(VLOOKUP(TRIM($E163),'BS Mapping std'!$A:$H,8,0),VLOOKUP(TRIM($D163),'BS Mapping std'!$A:$H,8,0)),IFERROR(VLOOKUP(TRIM($E163),'PL mapping Std'!$A:$H,8,0),VLOOKUP(TRIM($D163),'PL mapping Std'!$A:$H,8,0)))=0,"",IF(A163="BS",IFERROR(VLOOKUP(TRIM($E163),'BS Mapping std'!$A:$H,8,0),VLOOKUP(TRIM($D163),'BS Mapping std'!$A:$H,8,0)),IFERROR(VLOOKUP(TRIM($E163),'PL mapping Std'!$A:$H,8,0),VLOOKUP(TRIM($D163),'PL mapping Std'!$A:$H,8,0))))</f>
        <v>#N/A</v>
      </c>
      <c r="W163" t="e">
        <f>IFERROR(VLOOKUP(E163,'F30 mapping'!A:D,4,0),VLOOKUP(D163,'F30 mapping'!A:D,4,0))</f>
        <v>#N/A</v>
      </c>
    </row>
    <row r="164" spans="8:23" x14ac:dyDescent="0.3">
      <c r="H164" s="8"/>
      <c r="I164" s="8"/>
      <c r="J164" s="8"/>
      <c r="K164" s="8"/>
      <c r="L164" s="8"/>
      <c r="M164" s="32"/>
      <c r="V164" t="e">
        <f>IF(IF(A164="BS",IFERROR(VLOOKUP(TRIM($E164),'BS Mapping std'!$A:$H,8,0),VLOOKUP(TRIM($D164),'BS Mapping std'!$A:$H,8,0)),IFERROR(VLOOKUP(TRIM($E164),'PL mapping Std'!$A:$H,8,0),VLOOKUP(TRIM($D164),'PL mapping Std'!$A:$H,8,0)))=0,"",IF(A164="BS",IFERROR(VLOOKUP(TRIM($E164),'BS Mapping std'!$A:$H,8,0),VLOOKUP(TRIM($D164),'BS Mapping std'!$A:$H,8,0)),IFERROR(VLOOKUP(TRIM($E164),'PL mapping Std'!$A:$H,8,0),VLOOKUP(TRIM($D164),'PL mapping Std'!$A:$H,8,0))))</f>
        <v>#N/A</v>
      </c>
      <c r="W164" t="e">
        <f>IFERROR(VLOOKUP(E164,'F30 mapping'!A:D,4,0),VLOOKUP(D164,'F30 mapping'!A:D,4,0))</f>
        <v>#N/A</v>
      </c>
    </row>
    <row r="165" spans="8:23" x14ac:dyDescent="0.3">
      <c r="H165" s="8"/>
      <c r="I165" s="8"/>
      <c r="J165" s="8"/>
      <c r="K165" s="8"/>
      <c r="L165" s="8"/>
      <c r="M165" s="32"/>
      <c r="V165" t="e">
        <f>IF(IF(A165="BS",IFERROR(VLOOKUP(TRIM($E165),'BS Mapping std'!$A:$H,8,0),VLOOKUP(TRIM($D165),'BS Mapping std'!$A:$H,8,0)),IFERROR(VLOOKUP(TRIM($E165),'PL mapping Std'!$A:$H,8,0),VLOOKUP(TRIM($D165),'PL mapping Std'!$A:$H,8,0)))=0,"",IF(A165="BS",IFERROR(VLOOKUP(TRIM($E165),'BS Mapping std'!$A:$H,8,0),VLOOKUP(TRIM($D165),'BS Mapping std'!$A:$H,8,0)),IFERROR(VLOOKUP(TRIM($E165),'PL mapping Std'!$A:$H,8,0),VLOOKUP(TRIM($D165),'PL mapping Std'!$A:$H,8,0))))</f>
        <v>#N/A</v>
      </c>
      <c r="W165" t="e">
        <f>IFERROR(VLOOKUP(E165,'F30 mapping'!A:D,4,0),VLOOKUP(D165,'F30 mapping'!A:D,4,0))</f>
        <v>#N/A</v>
      </c>
    </row>
    <row r="166" spans="8:23" x14ac:dyDescent="0.3">
      <c r="H166" s="8"/>
      <c r="I166" s="8"/>
      <c r="J166" s="8"/>
      <c r="K166" s="8"/>
      <c r="L166" s="8"/>
      <c r="M166" s="32"/>
      <c r="V166" t="e">
        <f>IF(IF(A166="BS",IFERROR(VLOOKUP(TRIM($E166),'BS Mapping std'!$A:$H,8,0),VLOOKUP(TRIM($D166),'BS Mapping std'!$A:$H,8,0)),IFERROR(VLOOKUP(TRIM($E166),'PL mapping Std'!$A:$H,8,0),VLOOKUP(TRIM($D166),'PL mapping Std'!$A:$H,8,0)))=0,"",IF(A166="BS",IFERROR(VLOOKUP(TRIM($E166),'BS Mapping std'!$A:$H,8,0),VLOOKUP(TRIM($D166),'BS Mapping std'!$A:$H,8,0)),IFERROR(VLOOKUP(TRIM($E166),'PL mapping Std'!$A:$H,8,0),VLOOKUP(TRIM($D166),'PL mapping Std'!$A:$H,8,0))))</f>
        <v>#N/A</v>
      </c>
      <c r="W166" t="e">
        <f>IFERROR(VLOOKUP(E166,'F30 mapping'!A:D,4,0),VLOOKUP(D166,'F30 mapping'!A:D,4,0))</f>
        <v>#N/A</v>
      </c>
    </row>
    <row r="167" spans="8:23" x14ac:dyDescent="0.3">
      <c r="H167" s="8"/>
      <c r="I167" s="8"/>
      <c r="J167" s="8"/>
      <c r="K167" s="8"/>
      <c r="L167" s="8"/>
      <c r="M167" s="32"/>
      <c r="V167" t="e">
        <f>IF(IF(A167="BS",IFERROR(VLOOKUP(TRIM($E167),'BS Mapping std'!$A:$H,8,0),VLOOKUP(TRIM($D167),'BS Mapping std'!$A:$H,8,0)),IFERROR(VLOOKUP(TRIM($E167),'PL mapping Std'!$A:$H,8,0),VLOOKUP(TRIM($D167),'PL mapping Std'!$A:$H,8,0)))=0,"",IF(A167="BS",IFERROR(VLOOKUP(TRIM($E167),'BS Mapping std'!$A:$H,8,0),VLOOKUP(TRIM($D167),'BS Mapping std'!$A:$H,8,0)),IFERROR(VLOOKUP(TRIM($E167),'PL mapping Std'!$A:$H,8,0),VLOOKUP(TRIM($D167),'PL mapping Std'!$A:$H,8,0))))</f>
        <v>#N/A</v>
      </c>
      <c r="W167" t="e">
        <f>IFERROR(VLOOKUP(E167,'F30 mapping'!A:D,4,0),VLOOKUP(D167,'F30 mapping'!A:D,4,0))</f>
        <v>#N/A</v>
      </c>
    </row>
    <row r="168" spans="8:23" x14ac:dyDescent="0.3">
      <c r="H168" s="8"/>
      <c r="I168" s="8"/>
      <c r="J168" s="8"/>
      <c r="K168" s="8"/>
      <c r="L168" s="8"/>
      <c r="M168" s="32"/>
      <c r="V168" t="e">
        <f>IF(IF(A168="BS",IFERROR(VLOOKUP(TRIM($E168),'BS Mapping std'!$A:$H,8,0),VLOOKUP(TRIM($D168),'BS Mapping std'!$A:$H,8,0)),IFERROR(VLOOKUP(TRIM($E168),'PL mapping Std'!$A:$H,8,0),VLOOKUP(TRIM($D168),'PL mapping Std'!$A:$H,8,0)))=0,"",IF(A168="BS",IFERROR(VLOOKUP(TRIM($E168),'BS Mapping std'!$A:$H,8,0),VLOOKUP(TRIM($D168),'BS Mapping std'!$A:$H,8,0)),IFERROR(VLOOKUP(TRIM($E168),'PL mapping Std'!$A:$H,8,0),VLOOKUP(TRIM($D168),'PL mapping Std'!$A:$H,8,0))))</f>
        <v>#N/A</v>
      </c>
      <c r="W168" t="e">
        <f>IFERROR(VLOOKUP(E168,'F30 mapping'!A:D,4,0),VLOOKUP(D168,'F30 mapping'!A:D,4,0))</f>
        <v>#N/A</v>
      </c>
    </row>
    <row r="169" spans="8:23" x14ac:dyDescent="0.3">
      <c r="H169" s="8"/>
      <c r="I169" s="8"/>
      <c r="J169" s="8"/>
      <c r="K169" s="8"/>
      <c r="L169" s="8"/>
      <c r="M169" s="32"/>
      <c r="V169" t="e">
        <f>IF(IF(A169="BS",IFERROR(VLOOKUP(TRIM($E169),'BS Mapping std'!$A:$H,8,0),VLOOKUP(TRIM($D169),'BS Mapping std'!$A:$H,8,0)),IFERROR(VLOOKUP(TRIM($E169),'PL mapping Std'!$A:$H,8,0),VLOOKUP(TRIM($D169),'PL mapping Std'!$A:$H,8,0)))=0,"",IF(A169="BS",IFERROR(VLOOKUP(TRIM($E169),'BS Mapping std'!$A:$H,8,0),VLOOKUP(TRIM($D169),'BS Mapping std'!$A:$H,8,0)),IFERROR(VLOOKUP(TRIM($E169),'PL mapping Std'!$A:$H,8,0),VLOOKUP(TRIM($D169),'PL mapping Std'!$A:$H,8,0))))</f>
        <v>#N/A</v>
      </c>
      <c r="W169" t="e">
        <f>IFERROR(VLOOKUP(E169,'F30 mapping'!A:D,4,0),VLOOKUP(D169,'F30 mapping'!A:D,4,0))</f>
        <v>#N/A</v>
      </c>
    </row>
    <row r="170" spans="8:23" x14ac:dyDescent="0.3">
      <c r="H170" s="8"/>
      <c r="I170" s="8"/>
      <c r="J170" s="8"/>
      <c r="K170" s="8"/>
      <c r="L170" s="8"/>
      <c r="M170" s="32"/>
      <c r="V170" t="e">
        <f>IF(IF(A170="BS",IFERROR(VLOOKUP(TRIM($E170),'BS Mapping std'!$A:$H,8,0),VLOOKUP(TRIM($D170),'BS Mapping std'!$A:$H,8,0)),IFERROR(VLOOKUP(TRIM($E170),'PL mapping Std'!$A:$H,8,0),VLOOKUP(TRIM($D170),'PL mapping Std'!$A:$H,8,0)))=0,"",IF(A170="BS",IFERROR(VLOOKUP(TRIM($E170),'BS Mapping std'!$A:$H,8,0),VLOOKUP(TRIM($D170),'BS Mapping std'!$A:$H,8,0)),IFERROR(VLOOKUP(TRIM($E170),'PL mapping Std'!$A:$H,8,0),VLOOKUP(TRIM($D170),'PL mapping Std'!$A:$H,8,0))))</f>
        <v>#N/A</v>
      </c>
      <c r="W170" t="e">
        <f>IFERROR(VLOOKUP(E170,'F30 mapping'!A:D,4,0),VLOOKUP(D170,'F30 mapping'!A:D,4,0))</f>
        <v>#N/A</v>
      </c>
    </row>
    <row r="171" spans="8:23" x14ac:dyDescent="0.3">
      <c r="H171" s="8"/>
      <c r="I171" s="8"/>
      <c r="J171" s="8"/>
      <c r="K171" s="8"/>
      <c r="L171" s="8"/>
      <c r="M171" s="32"/>
      <c r="V171" t="e">
        <f>IF(IF(A171="BS",IFERROR(VLOOKUP(TRIM($E171),'BS Mapping std'!$A:$H,8,0),VLOOKUP(TRIM($D171),'BS Mapping std'!$A:$H,8,0)),IFERROR(VLOOKUP(TRIM($E171),'PL mapping Std'!$A:$H,8,0),VLOOKUP(TRIM($D171),'PL mapping Std'!$A:$H,8,0)))=0,"",IF(A171="BS",IFERROR(VLOOKUP(TRIM($E171),'BS Mapping std'!$A:$H,8,0),VLOOKUP(TRIM($D171),'BS Mapping std'!$A:$H,8,0)),IFERROR(VLOOKUP(TRIM($E171),'PL mapping Std'!$A:$H,8,0),VLOOKUP(TRIM($D171),'PL mapping Std'!$A:$H,8,0))))</f>
        <v>#N/A</v>
      </c>
      <c r="W171" t="e">
        <f>IFERROR(VLOOKUP(E171,'F30 mapping'!A:D,4,0),VLOOKUP(D171,'F30 mapping'!A:D,4,0))</f>
        <v>#N/A</v>
      </c>
    </row>
    <row r="172" spans="8:23" x14ac:dyDescent="0.3">
      <c r="H172" s="8"/>
      <c r="I172" s="8"/>
      <c r="J172" s="8"/>
      <c r="K172" s="8"/>
      <c r="L172" s="8"/>
      <c r="M172" s="32"/>
      <c r="V172" t="e">
        <f>IF(IF(A172="BS",IFERROR(VLOOKUP(TRIM($E172),'BS Mapping std'!$A:$H,8,0),VLOOKUP(TRIM($D172),'BS Mapping std'!$A:$H,8,0)),IFERROR(VLOOKUP(TRIM($E172),'PL mapping Std'!$A:$H,8,0),VLOOKUP(TRIM($D172),'PL mapping Std'!$A:$H,8,0)))=0,"",IF(A172="BS",IFERROR(VLOOKUP(TRIM($E172),'BS Mapping std'!$A:$H,8,0),VLOOKUP(TRIM($D172),'BS Mapping std'!$A:$H,8,0)),IFERROR(VLOOKUP(TRIM($E172),'PL mapping Std'!$A:$H,8,0),VLOOKUP(TRIM($D172),'PL mapping Std'!$A:$H,8,0))))</f>
        <v>#N/A</v>
      </c>
      <c r="W172" t="e">
        <f>IFERROR(VLOOKUP(E172,'F30 mapping'!A:D,4,0),VLOOKUP(D172,'F30 mapping'!A:D,4,0))</f>
        <v>#N/A</v>
      </c>
    </row>
    <row r="173" spans="8:23" x14ac:dyDescent="0.3">
      <c r="H173" s="8"/>
      <c r="I173" s="8"/>
      <c r="J173" s="8"/>
      <c r="K173" s="8"/>
      <c r="L173" s="8"/>
      <c r="M173" s="32"/>
      <c r="V173" t="e">
        <f>IF(IF(A173="BS",IFERROR(VLOOKUP(TRIM($E173),'BS Mapping std'!$A:$H,8,0),VLOOKUP(TRIM($D173),'BS Mapping std'!$A:$H,8,0)),IFERROR(VLOOKUP(TRIM($E173),'PL mapping Std'!$A:$H,8,0),VLOOKUP(TRIM($D173),'PL mapping Std'!$A:$H,8,0)))=0,"",IF(A173="BS",IFERROR(VLOOKUP(TRIM($E173),'BS Mapping std'!$A:$H,8,0),VLOOKUP(TRIM($D173),'BS Mapping std'!$A:$H,8,0)),IFERROR(VLOOKUP(TRIM($E173),'PL mapping Std'!$A:$H,8,0),VLOOKUP(TRIM($D173),'PL mapping Std'!$A:$H,8,0))))</f>
        <v>#N/A</v>
      </c>
      <c r="W173" t="e">
        <f>IFERROR(VLOOKUP(E173,'F30 mapping'!A:D,4,0),VLOOKUP(D173,'F30 mapping'!A:D,4,0))</f>
        <v>#N/A</v>
      </c>
    </row>
    <row r="174" spans="8:23" x14ac:dyDescent="0.3">
      <c r="H174" s="8"/>
      <c r="I174" s="8"/>
      <c r="J174" s="8"/>
      <c r="K174" s="8"/>
      <c r="L174" s="8"/>
      <c r="M174" s="32"/>
      <c r="V174" t="e">
        <f>IF(IF(A174="BS",IFERROR(VLOOKUP(TRIM($E174),'BS Mapping std'!$A:$H,8,0),VLOOKUP(TRIM($D174),'BS Mapping std'!$A:$H,8,0)),IFERROR(VLOOKUP(TRIM($E174),'PL mapping Std'!$A:$H,8,0),VLOOKUP(TRIM($D174),'PL mapping Std'!$A:$H,8,0)))=0,"",IF(A174="BS",IFERROR(VLOOKUP(TRIM($E174),'BS Mapping std'!$A:$H,8,0),VLOOKUP(TRIM($D174),'BS Mapping std'!$A:$H,8,0)),IFERROR(VLOOKUP(TRIM($E174),'PL mapping Std'!$A:$H,8,0),VLOOKUP(TRIM($D174),'PL mapping Std'!$A:$H,8,0))))</f>
        <v>#N/A</v>
      </c>
      <c r="W174" t="e">
        <f>IFERROR(VLOOKUP(E174,'F30 mapping'!A:D,4,0),VLOOKUP(D174,'F30 mapping'!A:D,4,0))</f>
        <v>#N/A</v>
      </c>
    </row>
    <row r="175" spans="8:23" x14ac:dyDescent="0.3">
      <c r="H175" s="8"/>
      <c r="I175" s="8"/>
      <c r="J175" s="8"/>
      <c r="K175" s="8"/>
      <c r="L175" s="8"/>
      <c r="M175" s="32"/>
      <c r="V175" t="e">
        <f>IF(IF(A175="BS",IFERROR(VLOOKUP(TRIM($E175),'BS Mapping std'!$A:$H,8,0),VLOOKUP(TRIM($D175),'BS Mapping std'!$A:$H,8,0)),IFERROR(VLOOKUP(TRIM($E175),'PL mapping Std'!$A:$H,8,0),VLOOKUP(TRIM($D175),'PL mapping Std'!$A:$H,8,0)))=0,"",IF(A175="BS",IFERROR(VLOOKUP(TRIM($E175),'BS Mapping std'!$A:$H,8,0),VLOOKUP(TRIM($D175),'BS Mapping std'!$A:$H,8,0)),IFERROR(VLOOKUP(TRIM($E175),'PL mapping Std'!$A:$H,8,0),VLOOKUP(TRIM($D175),'PL mapping Std'!$A:$H,8,0))))</f>
        <v>#N/A</v>
      </c>
      <c r="W175" t="e">
        <f>IFERROR(VLOOKUP(E175,'F30 mapping'!A:D,4,0),VLOOKUP(D175,'F30 mapping'!A:D,4,0))</f>
        <v>#N/A</v>
      </c>
    </row>
    <row r="176" spans="8:23" x14ac:dyDescent="0.3">
      <c r="H176" s="8"/>
      <c r="I176" s="8"/>
      <c r="J176" s="8"/>
      <c r="K176" s="8"/>
      <c r="L176" s="8"/>
      <c r="M176" s="32"/>
      <c r="V176" t="e">
        <f>IF(IF(A176="BS",IFERROR(VLOOKUP(TRIM($E176),'BS Mapping std'!$A:$H,8,0),VLOOKUP(TRIM($D176),'BS Mapping std'!$A:$H,8,0)),IFERROR(VLOOKUP(TRIM($E176),'PL mapping Std'!$A:$H,8,0),VLOOKUP(TRIM($D176),'PL mapping Std'!$A:$H,8,0)))=0,"",IF(A176="BS",IFERROR(VLOOKUP(TRIM($E176),'BS Mapping std'!$A:$H,8,0),VLOOKUP(TRIM($D176),'BS Mapping std'!$A:$H,8,0)),IFERROR(VLOOKUP(TRIM($E176),'PL mapping Std'!$A:$H,8,0),VLOOKUP(TRIM($D176),'PL mapping Std'!$A:$H,8,0))))</f>
        <v>#N/A</v>
      </c>
      <c r="W176" t="e">
        <f>IFERROR(VLOOKUP(E176,'F30 mapping'!A:D,4,0),VLOOKUP(D176,'F30 mapping'!A:D,4,0))</f>
        <v>#N/A</v>
      </c>
    </row>
    <row r="177" spans="8:23" x14ac:dyDescent="0.3">
      <c r="H177" s="8"/>
      <c r="I177" s="8"/>
      <c r="J177" s="8"/>
      <c r="K177" s="8"/>
      <c r="L177" s="8"/>
      <c r="M177" s="32"/>
      <c r="V177" t="e">
        <f>IF(IF(A177="BS",IFERROR(VLOOKUP(TRIM($E177),'BS Mapping std'!$A:$H,8,0),VLOOKUP(TRIM($D177),'BS Mapping std'!$A:$H,8,0)),IFERROR(VLOOKUP(TRIM($E177),'PL mapping Std'!$A:$H,8,0),VLOOKUP(TRIM($D177),'PL mapping Std'!$A:$H,8,0)))=0,"",IF(A177="BS",IFERROR(VLOOKUP(TRIM($E177),'BS Mapping std'!$A:$H,8,0),VLOOKUP(TRIM($D177),'BS Mapping std'!$A:$H,8,0)),IFERROR(VLOOKUP(TRIM($E177),'PL mapping Std'!$A:$H,8,0),VLOOKUP(TRIM($D177),'PL mapping Std'!$A:$H,8,0))))</f>
        <v>#N/A</v>
      </c>
      <c r="W177" t="e">
        <f>IFERROR(VLOOKUP(E177,'F30 mapping'!A:D,4,0),VLOOKUP(D177,'F30 mapping'!A:D,4,0))</f>
        <v>#N/A</v>
      </c>
    </row>
    <row r="178" spans="8:23" x14ac:dyDescent="0.3">
      <c r="H178" s="8"/>
      <c r="I178" s="8"/>
      <c r="J178" s="8"/>
      <c r="K178" s="8"/>
      <c r="L178" s="8"/>
      <c r="M178" s="32"/>
      <c r="V178" t="e">
        <f>IF(IF(A178="BS",IFERROR(VLOOKUP(TRIM($E178),'BS Mapping std'!$A:$H,8,0),VLOOKUP(TRIM($D178),'BS Mapping std'!$A:$H,8,0)),IFERROR(VLOOKUP(TRIM($E178),'PL mapping Std'!$A:$H,8,0),VLOOKUP(TRIM($D178),'PL mapping Std'!$A:$H,8,0)))=0,"",IF(A178="BS",IFERROR(VLOOKUP(TRIM($E178),'BS Mapping std'!$A:$H,8,0),VLOOKUP(TRIM($D178),'BS Mapping std'!$A:$H,8,0)),IFERROR(VLOOKUP(TRIM($E178),'PL mapping Std'!$A:$H,8,0),VLOOKUP(TRIM($D178),'PL mapping Std'!$A:$H,8,0))))</f>
        <v>#N/A</v>
      </c>
      <c r="W178" t="e">
        <f>IFERROR(VLOOKUP(E178,'F30 mapping'!A:D,4,0),VLOOKUP(D178,'F30 mapping'!A:D,4,0))</f>
        <v>#N/A</v>
      </c>
    </row>
    <row r="179" spans="8:23" x14ac:dyDescent="0.3">
      <c r="H179" s="8"/>
      <c r="I179" s="8"/>
      <c r="J179" s="8"/>
      <c r="K179" s="8"/>
      <c r="L179" s="8"/>
      <c r="M179" s="32"/>
      <c r="V179" t="e">
        <f>IF(IF(A179="BS",IFERROR(VLOOKUP(TRIM($E179),'BS Mapping std'!$A:$H,8,0),VLOOKUP(TRIM($D179),'BS Mapping std'!$A:$H,8,0)),IFERROR(VLOOKUP(TRIM($E179),'PL mapping Std'!$A:$H,8,0),VLOOKUP(TRIM($D179),'PL mapping Std'!$A:$H,8,0)))=0,"",IF(A179="BS",IFERROR(VLOOKUP(TRIM($E179),'BS Mapping std'!$A:$H,8,0),VLOOKUP(TRIM($D179),'BS Mapping std'!$A:$H,8,0)),IFERROR(VLOOKUP(TRIM($E179),'PL mapping Std'!$A:$H,8,0),VLOOKUP(TRIM($D179),'PL mapping Std'!$A:$H,8,0))))</f>
        <v>#N/A</v>
      </c>
      <c r="W179" t="e">
        <f>IFERROR(VLOOKUP(E179,'F30 mapping'!A:D,4,0),VLOOKUP(D179,'F30 mapping'!A:D,4,0))</f>
        <v>#N/A</v>
      </c>
    </row>
    <row r="180" spans="8:23" x14ac:dyDescent="0.3">
      <c r="H180" s="8"/>
      <c r="I180" s="8"/>
      <c r="J180" s="8"/>
      <c r="K180" s="8"/>
      <c r="L180" s="8"/>
      <c r="M180" s="32"/>
      <c r="V180" t="e">
        <f>IF(IF(A180="BS",IFERROR(VLOOKUP(TRIM($E180),'BS Mapping std'!$A:$H,8,0),VLOOKUP(TRIM($D180),'BS Mapping std'!$A:$H,8,0)),IFERROR(VLOOKUP(TRIM($E180),'PL mapping Std'!$A:$H,8,0),VLOOKUP(TRIM($D180),'PL mapping Std'!$A:$H,8,0)))=0,"",IF(A180="BS",IFERROR(VLOOKUP(TRIM($E180),'BS Mapping std'!$A:$H,8,0),VLOOKUP(TRIM($D180),'BS Mapping std'!$A:$H,8,0)),IFERROR(VLOOKUP(TRIM($E180),'PL mapping Std'!$A:$H,8,0),VLOOKUP(TRIM($D180),'PL mapping Std'!$A:$H,8,0))))</f>
        <v>#N/A</v>
      </c>
      <c r="W180" t="e">
        <f>IFERROR(VLOOKUP(E180,'F30 mapping'!A:D,4,0),VLOOKUP(D180,'F30 mapping'!A:D,4,0))</f>
        <v>#N/A</v>
      </c>
    </row>
    <row r="181" spans="8:23" x14ac:dyDescent="0.3">
      <c r="H181" s="8"/>
      <c r="I181" s="8"/>
      <c r="J181" s="8"/>
      <c r="K181" s="8"/>
      <c r="L181" s="8"/>
      <c r="M181" s="32"/>
      <c r="V181" t="e">
        <f>IF(IF(A181="BS",IFERROR(VLOOKUP(TRIM($E181),'BS Mapping std'!$A:$H,8,0),VLOOKUP(TRIM($D181),'BS Mapping std'!$A:$H,8,0)),IFERROR(VLOOKUP(TRIM($E181),'PL mapping Std'!$A:$H,8,0),VLOOKUP(TRIM($D181),'PL mapping Std'!$A:$H,8,0)))=0,"",IF(A181="BS",IFERROR(VLOOKUP(TRIM($E181),'BS Mapping std'!$A:$H,8,0),VLOOKUP(TRIM($D181),'BS Mapping std'!$A:$H,8,0)),IFERROR(VLOOKUP(TRIM($E181),'PL mapping Std'!$A:$H,8,0),VLOOKUP(TRIM($D181),'PL mapping Std'!$A:$H,8,0))))</f>
        <v>#N/A</v>
      </c>
      <c r="W181" t="e">
        <f>IFERROR(VLOOKUP(E181,'F30 mapping'!A:D,4,0),VLOOKUP(D181,'F30 mapping'!A:D,4,0))</f>
        <v>#N/A</v>
      </c>
    </row>
    <row r="182" spans="8:23" x14ac:dyDescent="0.3">
      <c r="H182" s="8"/>
      <c r="I182" s="8"/>
      <c r="J182" s="8"/>
      <c r="K182" s="8"/>
      <c r="L182" s="8"/>
      <c r="M182" s="32"/>
      <c r="V182" t="e">
        <f>IF(IF(A182="BS",IFERROR(VLOOKUP(TRIM($E182),'BS Mapping std'!$A:$H,8,0),VLOOKUP(TRIM($D182),'BS Mapping std'!$A:$H,8,0)),IFERROR(VLOOKUP(TRIM($E182),'PL mapping Std'!$A:$H,8,0),VLOOKUP(TRIM($D182),'PL mapping Std'!$A:$H,8,0)))=0,"",IF(A182="BS",IFERROR(VLOOKUP(TRIM($E182),'BS Mapping std'!$A:$H,8,0),VLOOKUP(TRIM($D182),'BS Mapping std'!$A:$H,8,0)),IFERROR(VLOOKUP(TRIM($E182),'PL mapping Std'!$A:$H,8,0),VLOOKUP(TRIM($D182),'PL mapping Std'!$A:$H,8,0))))</f>
        <v>#N/A</v>
      </c>
      <c r="W182" t="e">
        <f>IFERROR(VLOOKUP(E182,'F30 mapping'!A:D,4,0),VLOOKUP(D182,'F30 mapping'!A:D,4,0))</f>
        <v>#N/A</v>
      </c>
    </row>
    <row r="183" spans="8:23" x14ac:dyDescent="0.3">
      <c r="H183" s="8"/>
      <c r="I183" s="8"/>
      <c r="J183" s="8"/>
      <c r="K183" s="8"/>
      <c r="L183" s="8"/>
      <c r="M183" s="32"/>
      <c r="V183" t="e">
        <f>IF(IF(A183="BS",IFERROR(VLOOKUP(TRIM($E183),'BS Mapping std'!$A:$H,8,0),VLOOKUP(TRIM($D183),'BS Mapping std'!$A:$H,8,0)),IFERROR(VLOOKUP(TRIM($E183),'PL mapping Std'!$A:$H,8,0),VLOOKUP(TRIM($D183),'PL mapping Std'!$A:$H,8,0)))=0,"",IF(A183="BS",IFERROR(VLOOKUP(TRIM($E183),'BS Mapping std'!$A:$H,8,0),VLOOKUP(TRIM($D183),'BS Mapping std'!$A:$H,8,0)),IFERROR(VLOOKUP(TRIM($E183),'PL mapping Std'!$A:$H,8,0),VLOOKUP(TRIM($D183),'PL mapping Std'!$A:$H,8,0))))</f>
        <v>#N/A</v>
      </c>
      <c r="W183" t="e">
        <f>IFERROR(VLOOKUP(E183,'F30 mapping'!A:D,4,0),VLOOKUP(D183,'F30 mapping'!A:D,4,0))</f>
        <v>#N/A</v>
      </c>
    </row>
    <row r="184" spans="8:23" x14ac:dyDescent="0.3">
      <c r="H184" s="8"/>
      <c r="I184" s="8"/>
      <c r="J184" s="8"/>
      <c r="K184" s="8"/>
      <c r="L184" s="8"/>
      <c r="M184" s="32"/>
      <c r="V184" t="e">
        <f>IF(IF(A184="BS",IFERROR(VLOOKUP(TRIM($E184),'BS Mapping std'!$A:$H,8,0),VLOOKUP(TRIM($D184),'BS Mapping std'!$A:$H,8,0)),IFERROR(VLOOKUP(TRIM($E184),'PL mapping Std'!$A:$H,8,0),VLOOKUP(TRIM($D184),'PL mapping Std'!$A:$H,8,0)))=0,"",IF(A184="BS",IFERROR(VLOOKUP(TRIM($E184),'BS Mapping std'!$A:$H,8,0),VLOOKUP(TRIM($D184),'BS Mapping std'!$A:$H,8,0)),IFERROR(VLOOKUP(TRIM($E184),'PL mapping Std'!$A:$H,8,0),VLOOKUP(TRIM($D184),'PL mapping Std'!$A:$H,8,0))))</f>
        <v>#N/A</v>
      </c>
      <c r="W184" t="e">
        <f>IFERROR(VLOOKUP(E184,'F30 mapping'!A:D,4,0),VLOOKUP(D184,'F30 mapping'!A:D,4,0))</f>
        <v>#N/A</v>
      </c>
    </row>
    <row r="185" spans="8:23" x14ac:dyDescent="0.3">
      <c r="H185" s="8"/>
      <c r="I185" s="8"/>
      <c r="J185" s="8"/>
      <c r="K185" s="8"/>
      <c r="L185" s="8"/>
      <c r="M185" s="32"/>
      <c r="V185" t="e">
        <f>IF(IF(A185="BS",IFERROR(VLOOKUP(TRIM($E185),'BS Mapping std'!$A:$H,8,0),VLOOKUP(TRIM($D185),'BS Mapping std'!$A:$H,8,0)),IFERROR(VLOOKUP(TRIM($E185),'PL mapping Std'!$A:$H,8,0),VLOOKUP(TRIM($D185),'PL mapping Std'!$A:$H,8,0)))=0,"",IF(A185="BS",IFERROR(VLOOKUP(TRIM($E185),'BS Mapping std'!$A:$H,8,0),VLOOKUP(TRIM($D185),'BS Mapping std'!$A:$H,8,0)),IFERROR(VLOOKUP(TRIM($E185),'PL mapping Std'!$A:$H,8,0),VLOOKUP(TRIM($D185),'PL mapping Std'!$A:$H,8,0))))</f>
        <v>#N/A</v>
      </c>
      <c r="W185" t="e">
        <f>IFERROR(VLOOKUP(E185,'F30 mapping'!A:D,4,0),VLOOKUP(D185,'F30 mapping'!A:D,4,0))</f>
        <v>#N/A</v>
      </c>
    </row>
    <row r="186" spans="8:23" x14ac:dyDescent="0.3">
      <c r="H186" s="8"/>
      <c r="I186" s="8"/>
      <c r="J186" s="8"/>
      <c r="K186" s="8"/>
      <c r="L186" s="8"/>
      <c r="M186" s="32"/>
      <c r="V186" t="e">
        <f>IF(IF(A186="BS",IFERROR(VLOOKUP(TRIM($E186),'BS Mapping std'!$A:$H,8,0),VLOOKUP(TRIM($D186),'BS Mapping std'!$A:$H,8,0)),IFERROR(VLOOKUP(TRIM($E186),'PL mapping Std'!$A:$H,8,0),VLOOKUP(TRIM($D186),'PL mapping Std'!$A:$H,8,0)))=0,"",IF(A186="BS",IFERROR(VLOOKUP(TRIM($E186),'BS Mapping std'!$A:$H,8,0),VLOOKUP(TRIM($D186),'BS Mapping std'!$A:$H,8,0)),IFERROR(VLOOKUP(TRIM($E186),'PL mapping Std'!$A:$H,8,0),VLOOKUP(TRIM($D186),'PL mapping Std'!$A:$H,8,0))))</f>
        <v>#N/A</v>
      </c>
      <c r="W186" t="e">
        <f>IFERROR(VLOOKUP(E186,'F30 mapping'!A:D,4,0),VLOOKUP(D186,'F30 mapping'!A:D,4,0))</f>
        <v>#N/A</v>
      </c>
    </row>
    <row r="187" spans="8:23" x14ac:dyDescent="0.3">
      <c r="H187" s="8"/>
      <c r="I187" s="8"/>
      <c r="J187" s="8"/>
      <c r="K187" s="8"/>
      <c r="L187" s="8"/>
      <c r="M187" s="32"/>
      <c r="V187" t="e">
        <f>IF(IF(A187="BS",IFERROR(VLOOKUP(TRIM($E187),'BS Mapping std'!$A:$H,8,0),VLOOKUP(TRIM($D187),'BS Mapping std'!$A:$H,8,0)),IFERROR(VLOOKUP(TRIM($E187),'PL mapping Std'!$A:$H,8,0),VLOOKUP(TRIM($D187),'PL mapping Std'!$A:$H,8,0)))=0,"",IF(A187="BS",IFERROR(VLOOKUP(TRIM($E187),'BS Mapping std'!$A:$H,8,0),VLOOKUP(TRIM($D187),'BS Mapping std'!$A:$H,8,0)),IFERROR(VLOOKUP(TRIM($E187),'PL mapping Std'!$A:$H,8,0),VLOOKUP(TRIM($D187),'PL mapping Std'!$A:$H,8,0))))</f>
        <v>#N/A</v>
      </c>
      <c r="W187" t="e">
        <f>IFERROR(VLOOKUP(E187,'F30 mapping'!A:D,4,0),VLOOKUP(D187,'F30 mapping'!A:D,4,0))</f>
        <v>#N/A</v>
      </c>
    </row>
    <row r="188" spans="8:23" x14ac:dyDescent="0.3">
      <c r="H188" s="8"/>
      <c r="I188" s="8"/>
      <c r="J188" s="8"/>
      <c r="K188" s="8"/>
      <c r="L188" s="8"/>
      <c r="M188" s="32"/>
      <c r="V188" t="e">
        <f>IF(IF(A188="BS",IFERROR(VLOOKUP(TRIM($E188),'BS Mapping std'!$A:$H,8,0),VLOOKUP(TRIM($D188),'BS Mapping std'!$A:$H,8,0)),IFERROR(VLOOKUP(TRIM($E188),'PL mapping Std'!$A:$H,8,0),VLOOKUP(TRIM($D188),'PL mapping Std'!$A:$H,8,0)))=0,"",IF(A188="BS",IFERROR(VLOOKUP(TRIM($E188),'BS Mapping std'!$A:$H,8,0),VLOOKUP(TRIM($D188),'BS Mapping std'!$A:$H,8,0)),IFERROR(VLOOKUP(TRIM($E188),'PL mapping Std'!$A:$H,8,0),VLOOKUP(TRIM($D188),'PL mapping Std'!$A:$H,8,0))))</f>
        <v>#N/A</v>
      </c>
      <c r="W188" t="e">
        <f>IFERROR(VLOOKUP(E188,'F30 mapping'!A:D,4,0),VLOOKUP(D188,'F30 mapping'!A:D,4,0))</f>
        <v>#N/A</v>
      </c>
    </row>
    <row r="189" spans="8:23" x14ac:dyDescent="0.3">
      <c r="H189" s="8"/>
      <c r="I189" s="8"/>
      <c r="J189" s="8"/>
      <c r="K189" s="8"/>
      <c r="L189" s="8"/>
      <c r="M189" s="32"/>
      <c r="V189" t="e">
        <f>IF(IF(A189="BS",IFERROR(VLOOKUP(TRIM($E189),'BS Mapping std'!$A:$H,8,0),VLOOKUP(TRIM($D189),'BS Mapping std'!$A:$H,8,0)),IFERROR(VLOOKUP(TRIM($E189),'PL mapping Std'!$A:$H,8,0),VLOOKUP(TRIM($D189),'PL mapping Std'!$A:$H,8,0)))=0,"",IF(A189="BS",IFERROR(VLOOKUP(TRIM($E189),'BS Mapping std'!$A:$H,8,0),VLOOKUP(TRIM($D189),'BS Mapping std'!$A:$H,8,0)),IFERROR(VLOOKUP(TRIM($E189),'PL mapping Std'!$A:$H,8,0),VLOOKUP(TRIM($D189),'PL mapping Std'!$A:$H,8,0))))</f>
        <v>#N/A</v>
      </c>
      <c r="W189" t="e">
        <f>IFERROR(VLOOKUP(E189,'F30 mapping'!A:D,4,0),VLOOKUP(D189,'F30 mapping'!A:D,4,0))</f>
        <v>#N/A</v>
      </c>
    </row>
    <row r="190" spans="8:23" x14ac:dyDescent="0.3">
      <c r="H190" s="8"/>
      <c r="I190" s="8"/>
      <c r="J190" s="8"/>
      <c r="K190" s="8"/>
      <c r="L190" s="8"/>
      <c r="M190" s="32"/>
      <c r="V190" t="e">
        <f>IF(IF(A190="BS",IFERROR(VLOOKUP(TRIM($E190),'BS Mapping std'!$A:$H,8,0),VLOOKUP(TRIM($D190),'BS Mapping std'!$A:$H,8,0)),IFERROR(VLOOKUP(TRIM($E190),'PL mapping Std'!$A:$H,8,0),VLOOKUP(TRIM($D190),'PL mapping Std'!$A:$H,8,0)))=0,"",IF(A190="BS",IFERROR(VLOOKUP(TRIM($E190),'BS Mapping std'!$A:$H,8,0),VLOOKUP(TRIM($D190),'BS Mapping std'!$A:$H,8,0)),IFERROR(VLOOKUP(TRIM($E190),'PL mapping Std'!$A:$H,8,0),VLOOKUP(TRIM($D190),'PL mapping Std'!$A:$H,8,0))))</f>
        <v>#N/A</v>
      </c>
      <c r="W190" t="e">
        <f>IFERROR(VLOOKUP(E190,'F30 mapping'!A:D,4,0),VLOOKUP(D190,'F30 mapping'!A:D,4,0))</f>
        <v>#N/A</v>
      </c>
    </row>
    <row r="191" spans="8:23" x14ac:dyDescent="0.3">
      <c r="H191" s="8"/>
      <c r="I191" s="8"/>
      <c r="J191" s="8"/>
      <c r="K191" s="8"/>
      <c r="L191" s="8"/>
      <c r="M191" s="32"/>
      <c r="V191" t="e">
        <f>IF(IF(A191="BS",IFERROR(VLOOKUP(TRIM($E191),'BS Mapping std'!$A:$H,8,0),VLOOKUP(TRIM($D191),'BS Mapping std'!$A:$H,8,0)),IFERROR(VLOOKUP(TRIM($E191),'PL mapping Std'!$A:$H,8,0),VLOOKUP(TRIM($D191),'PL mapping Std'!$A:$H,8,0)))=0,"",IF(A191="BS",IFERROR(VLOOKUP(TRIM($E191),'BS Mapping std'!$A:$H,8,0),VLOOKUP(TRIM($D191),'BS Mapping std'!$A:$H,8,0)),IFERROR(VLOOKUP(TRIM($E191),'PL mapping Std'!$A:$H,8,0),VLOOKUP(TRIM($D191),'PL mapping Std'!$A:$H,8,0))))</f>
        <v>#N/A</v>
      </c>
      <c r="W191" t="e">
        <f>IFERROR(VLOOKUP(E191,'F30 mapping'!A:D,4,0),VLOOKUP(D191,'F30 mapping'!A:D,4,0))</f>
        <v>#N/A</v>
      </c>
    </row>
    <row r="192" spans="8:23" x14ac:dyDescent="0.3">
      <c r="H192" s="8"/>
      <c r="I192" s="8"/>
      <c r="J192" s="8"/>
      <c r="K192" s="8"/>
      <c r="L192" s="8"/>
      <c r="M192" s="32"/>
      <c r="V192" t="e">
        <f>IF(IF(A192="BS",IFERROR(VLOOKUP(TRIM($E192),'BS Mapping std'!$A:$H,8,0),VLOOKUP(TRIM($D192),'BS Mapping std'!$A:$H,8,0)),IFERROR(VLOOKUP(TRIM($E192),'PL mapping Std'!$A:$H,8,0),VLOOKUP(TRIM($D192),'PL mapping Std'!$A:$H,8,0)))=0,"",IF(A192="BS",IFERROR(VLOOKUP(TRIM($E192),'BS Mapping std'!$A:$H,8,0),VLOOKUP(TRIM($D192),'BS Mapping std'!$A:$H,8,0)),IFERROR(VLOOKUP(TRIM($E192),'PL mapping Std'!$A:$H,8,0),VLOOKUP(TRIM($D192),'PL mapping Std'!$A:$H,8,0))))</f>
        <v>#N/A</v>
      </c>
      <c r="W192" t="e">
        <f>IFERROR(VLOOKUP(E192,'F30 mapping'!A:D,4,0),VLOOKUP(D192,'F30 mapping'!A:D,4,0))</f>
        <v>#N/A</v>
      </c>
    </row>
    <row r="193" spans="8:23" x14ac:dyDescent="0.3">
      <c r="H193" s="8"/>
      <c r="I193" s="8"/>
      <c r="J193" s="8"/>
      <c r="K193" s="8"/>
      <c r="L193" s="8"/>
      <c r="M193" s="32"/>
      <c r="V193" t="e">
        <f>IF(IF(A193="BS",IFERROR(VLOOKUP(TRIM($E193),'BS Mapping std'!$A:$H,8,0),VLOOKUP(TRIM($D193),'BS Mapping std'!$A:$H,8,0)),IFERROR(VLOOKUP(TRIM($E193),'PL mapping Std'!$A:$H,8,0),VLOOKUP(TRIM($D193),'PL mapping Std'!$A:$H,8,0)))=0,"",IF(A193="BS",IFERROR(VLOOKUP(TRIM($E193),'BS Mapping std'!$A:$H,8,0),VLOOKUP(TRIM($D193),'BS Mapping std'!$A:$H,8,0)),IFERROR(VLOOKUP(TRIM($E193),'PL mapping Std'!$A:$H,8,0),VLOOKUP(TRIM($D193),'PL mapping Std'!$A:$H,8,0))))</f>
        <v>#N/A</v>
      </c>
      <c r="W193" t="e">
        <f>IFERROR(VLOOKUP(E193,'F30 mapping'!A:D,4,0),VLOOKUP(D193,'F30 mapping'!A:D,4,0))</f>
        <v>#N/A</v>
      </c>
    </row>
    <row r="194" spans="8:23" x14ac:dyDescent="0.3">
      <c r="H194" s="8"/>
      <c r="I194" s="8"/>
      <c r="J194" s="8"/>
      <c r="K194" s="8"/>
      <c r="L194" s="8"/>
      <c r="M194" s="32"/>
      <c r="V194" t="e">
        <f>IF(IF(A194="BS",IFERROR(VLOOKUP(TRIM($E194),'BS Mapping std'!$A:$H,8,0),VLOOKUP(TRIM($D194),'BS Mapping std'!$A:$H,8,0)),IFERROR(VLOOKUP(TRIM($E194),'PL mapping Std'!$A:$H,8,0),VLOOKUP(TRIM($D194),'PL mapping Std'!$A:$H,8,0)))=0,"",IF(A194="BS",IFERROR(VLOOKUP(TRIM($E194),'BS Mapping std'!$A:$H,8,0),VLOOKUP(TRIM($D194),'BS Mapping std'!$A:$H,8,0)),IFERROR(VLOOKUP(TRIM($E194),'PL mapping Std'!$A:$H,8,0),VLOOKUP(TRIM($D194),'PL mapping Std'!$A:$H,8,0))))</f>
        <v>#N/A</v>
      </c>
      <c r="W194" t="e">
        <f>IFERROR(VLOOKUP(E194,'F30 mapping'!A:D,4,0),VLOOKUP(D194,'F30 mapping'!A:D,4,0))</f>
        <v>#N/A</v>
      </c>
    </row>
    <row r="195" spans="8:23" x14ac:dyDescent="0.3">
      <c r="H195" s="8"/>
      <c r="I195" s="8"/>
      <c r="J195" s="8"/>
      <c r="K195" s="8"/>
      <c r="L195" s="8"/>
      <c r="M195" s="32"/>
      <c r="V195" t="e">
        <f>IF(IF(A195="BS",IFERROR(VLOOKUP(TRIM($E195),'BS Mapping std'!$A:$H,8,0),VLOOKUP(TRIM($D195),'BS Mapping std'!$A:$H,8,0)),IFERROR(VLOOKUP(TRIM($E195),'PL mapping Std'!$A:$H,8,0),VLOOKUP(TRIM($D195),'PL mapping Std'!$A:$H,8,0)))=0,"",IF(A195="BS",IFERROR(VLOOKUP(TRIM($E195),'BS Mapping std'!$A:$H,8,0),VLOOKUP(TRIM($D195),'BS Mapping std'!$A:$H,8,0)),IFERROR(VLOOKUP(TRIM($E195),'PL mapping Std'!$A:$H,8,0),VLOOKUP(TRIM($D195),'PL mapping Std'!$A:$H,8,0))))</f>
        <v>#N/A</v>
      </c>
      <c r="W195" t="e">
        <f>IFERROR(VLOOKUP(E195,'F30 mapping'!A:D,4,0),VLOOKUP(D195,'F30 mapping'!A:D,4,0))</f>
        <v>#N/A</v>
      </c>
    </row>
    <row r="196" spans="8:23" x14ac:dyDescent="0.3">
      <c r="H196" s="8"/>
      <c r="I196" s="8"/>
      <c r="J196" s="8"/>
      <c r="K196" s="8"/>
      <c r="L196" s="8"/>
      <c r="M196" s="32"/>
      <c r="V196" t="e">
        <f>IF(IF(A196="BS",IFERROR(VLOOKUP(TRIM($E196),'BS Mapping std'!$A:$H,8,0),VLOOKUP(TRIM($D196),'BS Mapping std'!$A:$H,8,0)),IFERROR(VLOOKUP(TRIM($E196),'PL mapping Std'!$A:$H,8,0),VLOOKUP(TRIM($D196),'PL mapping Std'!$A:$H,8,0)))=0,"",IF(A196="BS",IFERROR(VLOOKUP(TRIM($E196),'BS Mapping std'!$A:$H,8,0),VLOOKUP(TRIM($D196),'BS Mapping std'!$A:$H,8,0)),IFERROR(VLOOKUP(TRIM($E196),'PL mapping Std'!$A:$H,8,0),VLOOKUP(TRIM($D196),'PL mapping Std'!$A:$H,8,0))))</f>
        <v>#N/A</v>
      </c>
      <c r="W196" t="e">
        <f>IFERROR(VLOOKUP(E196,'F30 mapping'!A:D,4,0),VLOOKUP(D196,'F30 mapping'!A:D,4,0))</f>
        <v>#N/A</v>
      </c>
    </row>
    <row r="197" spans="8:23" x14ac:dyDescent="0.3">
      <c r="H197" s="8"/>
      <c r="I197" s="8"/>
      <c r="J197" s="8"/>
      <c r="K197" s="8"/>
      <c r="L197" s="8"/>
      <c r="M197" s="32"/>
      <c r="V197" t="e">
        <f>IF(IF(A197="BS",IFERROR(VLOOKUP(TRIM($E197),'BS Mapping std'!$A:$H,8,0),VLOOKUP(TRIM($D197),'BS Mapping std'!$A:$H,8,0)),IFERROR(VLOOKUP(TRIM($E197),'PL mapping Std'!$A:$H,8,0),VLOOKUP(TRIM($D197),'PL mapping Std'!$A:$H,8,0)))=0,"",IF(A197="BS",IFERROR(VLOOKUP(TRIM($E197),'BS Mapping std'!$A:$H,8,0),VLOOKUP(TRIM($D197),'BS Mapping std'!$A:$H,8,0)),IFERROR(VLOOKUP(TRIM($E197),'PL mapping Std'!$A:$H,8,0),VLOOKUP(TRIM($D197),'PL mapping Std'!$A:$H,8,0))))</f>
        <v>#N/A</v>
      </c>
      <c r="W197" t="e">
        <f>IFERROR(VLOOKUP(E197,'F30 mapping'!A:D,4,0),VLOOKUP(D197,'F30 mapping'!A:D,4,0))</f>
        <v>#N/A</v>
      </c>
    </row>
    <row r="198" spans="8:23" x14ac:dyDescent="0.3">
      <c r="H198" s="8"/>
      <c r="I198" s="8"/>
      <c r="J198" s="8"/>
      <c r="K198" s="8"/>
      <c r="L198" s="8"/>
      <c r="M198" s="32"/>
      <c r="V198" t="e">
        <f>IF(IF(A198="BS",IFERROR(VLOOKUP(TRIM($E198),'BS Mapping std'!$A:$H,8,0),VLOOKUP(TRIM($D198),'BS Mapping std'!$A:$H,8,0)),IFERROR(VLOOKUP(TRIM($E198),'PL mapping Std'!$A:$H,8,0),VLOOKUP(TRIM($D198),'PL mapping Std'!$A:$H,8,0)))=0,"",IF(A198="BS",IFERROR(VLOOKUP(TRIM($E198),'BS Mapping std'!$A:$H,8,0),VLOOKUP(TRIM($D198),'BS Mapping std'!$A:$H,8,0)),IFERROR(VLOOKUP(TRIM($E198),'PL mapping Std'!$A:$H,8,0),VLOOKUP(TRIM($D198),'PL mapping Std'!$A:$H,8,0))))</f>
        <v>#N/A</v>
      </c>
      <c r="W198" t="e">
        <f>IFERROR(VLOOKUP(E198,'F30 mapping'!A:D,4,0),VLOOKUP(D198,'F30 mapping'!A:D,4,0))</f>
        <v>#N/A</v>
      </c>
    </row>
    <row r="199" spans="8:23" x14ac:dyDescent="0.3">
      <c r="H199" s="8"/>
      <c r="I199" s="8"/>
      <c r="J199" s="8"/>
      <c r="K199" s="8"/>
      <c r="L199" s="8"/>
      <c r="M199" s="32"/>
      <c r="V199" t="e">
        <f>IF(IF(A199="BS",IFERROR(VLOOKUP(TRIM($E199),'BS Mapping std'!$A:$H,8,0),VLOOKUP(TRIM($D199),'BS Mapping std'!$A:$H,8,0)),IFERROR(VLOOKUP(TRIM($E199),'PL mapping Std'!$A:$H,8,0),VLOOKUP(TRIM($D199),'PL mapping Std'!$A:$H,8,0)))=0,"",IF(A199="BS",IFERROR(VLOOKUP(TRIM($E199),'BS Mapping std'!$A:$H,8,0),VLOOKUP(TRIM($D199),'BS Mapping std'!$A:$H,8,0)),IFERROR(VLOOKUP(TRIM($E199),'PL mapping Std'!$A:$H,8,0),VLOOKUP(TRIM($D199),'PL mapping Std'!$A:$H,8,0))))</f>
        <v>#N/A</v>
      </c>
      <c r="W199" t="e">
        <f>IFERROR(VLOOKUP(E199,'F30 mapping'!A:D,4,0),VLOOKUP(D199,'F30 mapping'!A:D,4,0))</f>
        <v>#N/A</v>
      </c>
    </row>
    <row r="200" spans="8:23" x14ac:dyDescent="0.3">
      <c r="H200" s="8"/>
      <c r="I200" s="8"/>
      <c r="J200" s="8"/>
      <c r="K200" s="8"/>
      <c r="L200" s="8"/>
      <c r="M200" s="32"/>
      <c r="V200" t="e">
        <f>IF(IF(A200="BS",IFERROR(VLOOKUP(TRIM($E200),'BS Mapping std'!$A:$H,8,0),VLOOKUP(TRIM($D200),'BS Mapping std'!$A:$H,8,0)),IFERROR(VLOOKUP(TRIM($E200),'PL mapping Std'!$A:$H,8,0),VLOOKUP(TRIM($D200),'PL mapping Std'!$A:$H,8,0)))=0,"",IF(A200="BS",IFERROR(VLOOKUP(TRIM($E200),'BS Mapping std'!$A:$H,8,0),VLOOKUP(TRIM($D200),'BS Mapping std'!$A:$H,8,0)),IFERROR(VLOOKUP(TRIM($E200),'PL mapping Std'!$A:$H,8,0),VLOOKUP(TRIM($D200),'PL mapping Std'!$A:$H,8,0))))</f>
        <v>#N/A</v>
      </c>
      <c r="W200" t="e">
        <f>IFERROR(VLOOKUP(E200,'F30 mapping'!A:D,4,0),VLOOKUP(D200,'F30 mapping'!A:D,4,0))</f>
        <v>#N/A</v>
      </c>
    </row>
    <row r="201" spans="8:23" x14ac:dyDescent="0.3">
      <c r="H201" s="8"/>
      <c r="I201" s="8"/>
      <c r="J201" s="8"/>
      <c r="K201" s="8"/>
      <c r="L201" s="8"/>
      <c r="M201" s="32"/>
      <c r="V201" t="e">
        <f>IF(IF(A201="BS",IFERROR(VLOOKUP(TRIM($E201),'BS Mapping std'!$A:$H,8,0),VLOOKUP(TRIM($D201),'BS Mapping std'!$A:$H,8,0)),IFERROR(VLOOKUP(TRIM($E201),'PL mapping Std'!$A:$H,8,0),VLOOKUP(TRIM($D201),'PL mapping Std'!$A:$H,8,0)))=0,"",IF(A201="BS",IFERROR(VLOOKUP(TRIM($E201),'BS Mapping std'!$A:$H,8,0),VLOOKUP(TRIM($D201),'BS Mapping std'!$A:$H,8,0)),IFERROR(VLOOKUP(TRIM($E201),'PL mapping Std'!$A:$H,8,0),VLOOKUP(TRIM($D201),'PL mapping Std'!$A:$H,8,0))))</f>
        <v>#N/A</v>
      </c>
      <c r="W201" t="e">
        <f>IFERROR(VLOOKUP(E201,'F30 mapping'!A:D,4,0),VLOOKUP(D201,'F30 mapping'!A:D,4,0))</f>
        <v>#N/A</v>
      </c>
    </row>
    <row r="202" spans="8:23" x14ac:dyDescent="0.3">
      <c r="H202" s="8"/>
      <c r="I202" s="8"/>
      <c r="J202" s="8"/>
      <c r="K202" s="8"/>
      <c r="L202" s="8"/>
      <c r="M202" s="32"/>
      <c r="V202" t="e">
        <f>IF(IF(A202="BS",IFERROR(VLOOKUP(TRIM($E202),'BS Mapping std'!$A:$H,8,0),VLOOKUP(TRIM($D202),'BS Mapping std'!$A:$H,8,0)),IFERROR(VLOOKUP(TRIM($E202),'PL mapping Std'!$A:$H,8,0),VLOOKUP(TRIM($D202),'PL mapping Std'!$A:$H,8,0)))=0,"",IF(A202="BS",IFERROR(VLOOKUP(TRIM($E202),'BS Mapping std'!$A:$H,8,0),VLOOKUP(TRIM($D202),'BS Mapping std'!$A:$H,8,0)),IFERROR(VLOOKUP(TRIM($E202),'PL mapping Std'!$A:$H,8,0),VLOOKUP(TRIM($D202),'PL mapping Std'!$A:$H,8,0))))</f>
        <v>#N/A</v>
      </c>
      <c r="W202" t="e">
        <f>IFERROR(VLOOKUP(E202,'F30 mapping'!A:D,4,0),VLOOKUP(D202,'F30 mapping'!A:D,4,0))</f>
        <v>#N/A</v>
      </c>
    </row>
    <row r="203" spans="8:23" x14ac:dyDescent="0.3">
      <c r="H203" s="8"/>
      <c r="I203" s="8"/>
      <c r="J203" s="8"/>
      <c r="K203" s="8"/>
      <c r="L203" s="8"/>
      <c r="M203" s="32"/>
      <c r="V203" t="e">
        <f>IF(IF(A203="BS",IFERROR(VLOOKUP(TRIM($E203),'BS Mapping std'!$A:$H,8,0),VLOOKUP(TRIM($D203),'BS Mapping std'!$A:$H,8,0)),IFERROR(VLOOKUP(TRIM($E203),'PL mapping Std'!$A:$H,8,0),VLOOKUP(TRIM($D203),'PL mapping Std'!$A:$H,8,0)))=0,"",IF(A203="BS",IFERROR(VLOOKUP(TRIM($E203),'BS Mapping std'!$A:$H,8,0),VLOOKUP(TRIM($D203),'BS Mapping std'!$A:$H,8,0)),IFERROR(VLOOKUP(TRIM($E203),'PL mapping Std'!$A:$H,8,0),VLOOKUP(TRIM($D203),'PL mapping Std'!$A:$H,8,0))))</f>
        <v>#N/A</v>
      </c>
      <c r="W203" t="e">
        <f>IFERROR(VLOOKUP(E203,'F30 mapping'!A:D,4,0),VLOOKUP(D203,'F30 mapping'!A:D,4,0))</f>
        <v>#N/A</v>
      </c>
    </row>
    <row r="204" spans="8:23" x14ac:dyDescent="0.3">
      <c r="H204" s="8"/>
      <c r="I204" s="8"/>
      <c r="J204" s="8"/>
      <c r="K204" s="8"/>
      <c r="L204" s="8"/>
      <c r="M204" s="32"/>
      <c r="V204" t="e">
        <f>IF(IF(A204="BS",IFERROR(VLOOKUP(TRIM($E204),'BS Mapping std'!$A:$H,8,0),VLOOKUP(TRIM($D204),'BS Mapping std'!$A:$H,8,0)),IFERROR(VLOOKUP(TRIM($E204),'PL mapping Std'!$A:$H,8,0),VLOOKUP(TRIM($D204),'PL mapping Std'!$A:$H,8,0)))=0,"",IF(A204="BS",IFERROR(VLOOKUP(TRIM($E204),'BS Mapping std'!$A:$H,8,0),VLOOKUP(TRIM($D204),'BS Mapping std'!$A:$H,8,0)),IFERROR(VLOOKUP(TRIM($E204),'PL mapping Std'!$A:$H,8,0),VLOOKUP(TRIM($D204),'PL mapping Std'!$A:$H,8,0))))</f>
        <v>#N/A</v>
      </c>
      <c r="W204" t="e">
        <f>IFERROR(VLOOKUP(E204,'F30 mapping'!A:D,4,0),VLOOKUP(D204,'F30 mapping'!A:D,4,0))</f>
        <v>#N/A</v>
      </c>
    </row>
    <row r="205" spans="8:23" x14ac:dyDescent="0.3">
      <c r="H205" s="8"/>
      <c r="I205" s="8"/>
      <c r="J205" s="8"/>
      <c r="K205" s="8"/>
      <c r="L205" s="8"/>
      <c r="M205" s="32"/>
      <c r="V205" t="e">
        <f>IF(IF(A205="BS",IFERROR(VLOOKUP(TRIM($E205),'BS Mapping std'!$A:$H,8,0),VLOOKUP(TRIM($D205),'BS Mapping std'!$A:$H,8,0)),IFERROR(VLOOKUP(TRIM($E205),'PL mapping Std'!$A:$H,8,0),VLOOKUP(TRIM($D205),'PL mapping Std'!$A:$H,8,0)))=0,"",IF(A205="BS",IFERROR(VLOOKUP(TRIM($E205),'BS Mapping std'!$A:$H,8,0),VLOOKUP(TRIM($D205),'BS Mapping std'!$A:$H,8,0)),IFERROR(VLOOKUP(TRIM($E205),'PL mapping Std'!$A:$H,8,0),VLOOKUP(TRIM($D205),'PL mapping Std'!$A:$H,8,0))))</f>
        <v>#N/A</v>
      </c>
      <c r="W205" t="e">
        <f>IFERROR(VLOOKUP(E205,'F30 mapping'!A:D,4,0),VLOOKUP(D205,'F30 mapping'!A:D,4,0))</f>
        <v>#N/A</v>
      </c>
    </row>
    <row r="206" spans="8:23" x14ac:dyDescent="0.3">
      <c r="H206" s="8"/>
      <c r="I206" s="8"/>
      <c r="J206" s="8"/>
      <c r="K206" s="8"/>
      <c r="L206" s="8"/>
      <c r="M206" s="32"/>
      <c r="V206" t="e">
        <f>IF(IF(A206="BS",IFERROR(VLOOKUP(TRIM($E206),'BS Mapping std'!$A:$H,8,0),VLOOKUP(TRIM($D206),'BS Mapping std'!$A:$H,8,0)),IFERROR(VLOOKUP(TRIM($E206),'PL mapping Std'!$A:$H,8,0),VLOOKUP(TRIM($D206),'PL mapping Std'!$A:$H,8,0)))=0,"",IF(A206="BS",IFERROR(VLOOKUP(TRIM($E206),'BS Mapping std'!$A:$H,8,0),VLOOKUP(TRIM($D206),'BS Mapping std'!$A:$H,8,0)),IFERROR(VLOOKUP(TRIM($E206),'PL mapping Std'!$A:$H,8,0),VLOOKUP(TRIM($D206),'PL mapping Std'!$A:$H,8,0))))</f>
        <v>#N/A</v>
      </c>
      <c r="W206" t="e">
        <f>IFERROR(VLOOKUP(E206,'F30 mapping'!A:D,4,0),VLOOKUP(D206,'F30 mapping'!A:D,4,0))</f>
        <v>#N/A</v>
      </c>
    </row>
    <row r="207" spans="8:23" x14ac:dyDescent="0.3">
      <c r="H207" s="8"/>
      <c r="I207" s="8"/>
      <c r="J207" s="8"/>
      <c r="K207" s="8"/>
      <c r="L207" s="8"/>
      <c r="M207" s="32"/>
      <c r="V207" t="e">
        <f>IF(IF(A207="BS",IFERROR(VLOOKUP(TRIM($E207),'BS Mapping std'!$A:$H,8,0),VLOOKUP(TRIM($D207),'BS Mapping std'!$A:$H,8,0)),IFERROR(VLOOKUP(TRIM($E207),'PL mapping Std'!$A:$H,8,0),VLOOKUP(TRIM($D207),'PL mapping Std'!$A:$H,8,0)))=0,"",IF(A207="BS",IFERROR(VLOOKUP(TRIM($E207),'BS Mapping std'!$A:$H,8,0),VLOOKUP(TRIM($D207),'BS Mapping std'!$A:$H,8,0)),IFERROR(VLOOKUP(TRIM($E207),'PL mapping Std'!$A:$H,8,0),VLOOKUP(TRIM($D207),'PL mapping Std'!$A:$H,8,0))))</f>
        <v>#N/A</v>
      </c>
      <c r="W207" t="e">
        <f>IFERROR(VLOOKUP(E207,'F30 mapping'!A:D,4,0),VLOOKUP(D207,'F30 mapping'!A:D,4,0))</f>
        <v>#N/A</v>
      </c>
    </row>
    <row r="208" spans="8:23" x14ac:dyDescent="0.3">
      <c r="H208" s="8"/>
      <c r="I208" s="8"/>
      <c r="J208" s="8"/>
      <c r="K208" s="8"/>
      <c r="L208" s="8"/>
      <c r="M208" s="32"/>
      <c r="V208" t="e">
        <f>IF(IF(A208="BS",IFERROR(VLOOKUP(TRIM($E208),'BS Mapping std'!$A:$H,8,0),VLOOKUP(TRIM($D208),'BS Mapping std'!$A:$H,8,0)),IFERROR(VLOOKUP(TRIM($E208),'PL mapping Std'!$A:$H,8,0),VLOOKUP(TRIM($D208),'PL mapping Std'!$A:$H,8,0)))=0,"",IF(A208="BS",IFERROR(VLOOKUP(TRIM($E208),'BS Mapping std'!$A:$H,8,0),VLOOKUP(TRIM($D208),'BS Mapping std'!$A:$H,8,0)),IFERROR(VLOOKUP(TRIM($E208),'PL mapping Std'!$A:$H,8,0),VLOOKUP(TRIM($D208),'PL mapping Std'!$A:$H,8,0))))</f>
        <v>#N/A</v>
      </c>
      <c r="W208" t="e">
        <f>IFERROR(VLOOKUP(E208,'F30 mapping'!A:D,4,0),VLOOKUP(D208,'F30 mapping'!A:D,4,0))</f>
        <v>#N/A</v>
      </c>
    </row>
    <row r="209" spans="8:23" x14ac:dyDescent="0.3">
      <c r="H209" s="8"/>
      <c r="I209" s="8"/>
      <c r="J209" s="8"/>
      <c r="K209" s="8"/>
      <c r="L209" s="8"/>
      <c r="M209" s="32"/>
      <c r="V209" t="e">
        <f>IF(IF(A209="BS",IFERROR(VLOOKUP(TRIM($E209),'BS Mapping std'!$A:$H,8,0),VLOOKUP(TRIM($D209),'BS Mapping std'!$A:$H,8,0)),IFERROR(VLOOKUP(TRIM($E209),'PL mapping Std'!$A:$H,8,0),VLOOKUP(TRIM($D209),'PL mapping Std'!$A:$H,8,0)))=0,"",IF(A209="BS",IFERROR(VLOOKUP(TRIM($E209),'BS Mapping std'!$A:$H,8,0),VLOOKUP(TRIM($D209),'BS Mapping std'!$A:$H,8,0)),IFERROR(VLOOKUP(TRIM($E209),'PL mapping Std'!$A:$H,8,0),VLOOKUP(TRIM($D209),'PL mapping Std'!$A:$H,8,0))))</f>
        <v>#N/A</v>
      </c>
      <c r="W209" t="e">
        <f>IFERROR(VLOOKUP(E209,'F30 mapping'!A:D,4,0),VLOOKUP(D209,'F30 mapping'!A:D,4,0))</f>
        <v>#N/A</v>
      </c>
    </row>
    <row r="210" spans="8:23" x14ac:dyDescent="0.3">
      <c r="H210" s="8"/>
      <c r="I210" s="8"/>
      <c r="J210" s="8"/>
      <c r="K210" s="8"/>
      <c r="L210" s="8"/>
      <c r="M210" s="32"/>
      <c r="V210" t="e">
        <f>IF(IF(A210="BS",IFERROR(VLOOKUP(TRIM($E210),'BS Mapping std'!$A:$H,8,0),VLOOKUP(TRIM($D210),'BS Mapping std'!$A:$H,8,0)),IFERROR(VLOOKUP(TRIM($E210),'PL mapping Std'!$A:$H,8,0),VLOOKUP(TRIM($D210),'PL mapping Std'!$A:$H,8,0)))=0,"",IF(A210="BS",IFERROR(VLOOKUP(TRIM($E210),'BS Mapping std'!$A:$H,8,0),VLOOKUP(TRIM($D210),'BS Mapping std'!$A:$H,8,0)),IFERROR(VLOOKUP(TRIM($E210),'PL mapping Std'!$A:$H,8,0),VLOOKUP(TRIM($D210),'PL mapping Std'!$A:$H,8,0))))</f>
        <v>#N/A</v>
      </c>
      <c r="W210" t="e">
        <f>IFERROR(VLOOKUP(E210,'F30 mapping'!A:D,4,0),VLOOKUP(D210,'F30 mapping'!A:D,4,0))</f>
        <v>#N/A</v>
      </c>
    </row>
    <row r="211" spans="8:23" x14ac:dyDescent="0.3">
      <c r="H211" s="8"/>
      <c r="I211" s="8"/>
      <c r="J211" s="8"/>
      <c r="K211" s="8"/>
      <c r="L211" s="8"/>
      <c r="M211" s="32"/>
      <c r="V211" t="e">
        <f>IF(IF(A211="BS",IFERROR(VLOOKUP(TRIM($E211),'BS Mapping std'!$A:$H,8,0),VLOOKUP(TRIM($D211),'BS Mapping std'!$A:$H,8,0)),IFERROR(VLOOKUP(TRIM($E211),'PL mapping Std'!$A:$H,8,0),VLOOKUP(TRIM($D211),'PL mapping Std'!$A:$H,8,0)))=0,"",IF(A211="BS",IFERROR(VLOOKUP(TRIM($E211),'BS Mapping std'!$A:$H,8,0),VLOOKUP(TRIM($D211),'BS Mapping std'!$A:$H,8,0)),IFERROR(VLOOKUP(TRIM($E211),'PL mapping Std'!$A:$H,8,0),VLOOKUP(TRIM($D211),'PL mapping Std'!$A:$H,8,0))))</f>
        <v>#N/A</v>
      </c>
      <c r="W211" t="e">
        <f>IFERROR(VLOOKUP(E211,'F30 mapping'!A:D,4,0),VLOOKUP(D211,'F30 mapping'!A:D,4,0))</f>
        <v>#N/A</v>
      </c>
    </row>
    <row r="212" spans="8:23" x14ac:dyDescent="0.3">
      <c r="H212" s="8"/>
      <c r="I212" s="8"/>
      <c r="J212" s="8"/>
      <c r="K212" s="8"/>
      <c r="L212" s="8"/>
      <c r="M212" s="32"/>
      <c r="V212" t="e">
        <f>IF(IF(A212="BS",IFERROR(VLOOKUP(TRIM($E212),'BS Mapping std'!$A:$H,8,0),VLOOKUP(TRIM($D212),'BS Mapping std'!$A:$H,8,0)),IFERROR(VLOOKUP(TRIM($E212),'PL mapping Std'!$A:$H,8,0),VLOOKUP(TRIM($D212),'PL mapping Std'!$A:$H,8,0)))=0,"",IF(A212="BS",IFERROR(VLOOKUP(TRIM($E212),'BS Mapping std'!$A:$H,8,0),VLOOKUP(TRIM($D212),'BS Mapping std'!$A:$H,8,0)),IFERROR(VLOOKUP(TRIM($E212),'PL mapping Std'!$A:$H,8,0),VLOOKUP(TRIM($D212),'PL mapping Std'!$A:$H,8,0))))</f>
        <v>#N/A</v>
      </c>
      <c r="W212" t="e">
        <f>IFERROR(VLOOKUP(E212,'F30 mapping'!A:D,4,0),VLOOKUP(D212,'F30 mapping'!A:D,4,0))</f>
        <v>#N/A</v>
      </c>
    </row>
    <row r="213" spans="8:23" x14ac:dyDescent="0.3">
      <c r="H213" s="8"/>
      <c r="I213" s="8"/>
      <c r="J213" s="8"/>
      <c r="K213" s="8"/>
      <c r="L213" s="8"/>
      <c r="M213" s="32"/>
      <c r="V213" t="e">
        <f>IF(IF(A213="BS",IFERROR(VLOOKUP(TRIM($E213),'BS Mapping std'!$A:$H,8,0),VLOOKUP(TRIM($D213),'BS Mapping std'!$A:$H,8,0)),IFERROR(VLOOKUP(TRIM($E213),'PL mapping Std'!$A:$H,8,0),VLOOKUP(TRIM($D213),'PL mapping Std'!$A:$H,8,0)))=0,"",IF(A213="BS",IFERROR(VLOOKUP(TRIM($E213),'BS Mapping std'!$A:$H,8,0),VLOOKUP(TRIM($D213),'BS Mapping std'!$A:$H,8,0)),IFERROR(VLOOKUP(TRIM($E213),'PL mapping Std'!$A:$H,8,0),VLOOKUP(TRIM($D213),'PL mapping Std'!$A:$H,8,0))))</f>
        <v>#N/A</v>
      </c>
      <c r="W213" t="e">
        <f>IFERROR(VLOOKUP(E213,'F30 mapping'!A:D,4,0),VLOOKUP(D213,'F30 mapping'!A:D,4,0))</f>
        <v>#N/A</v>
      </c>
    </row>
    <row r="214" spans="8:23" x14ac:dyDescent="0.3">
      <c r="H214" s="8"/>
      <c r="I214" s="8"/>
      <c r="J214" s="8"/>
      <c r="K214" s="8"/>
      <c r="L214" s="8"/>
      <c r="M214" s="32"/>
      <c r="V214" t="e">
        <f>IF(IF(A214="BS",IFERROR(VLOOKUP(TRIM($E214),'BS Mapping std'!$A:$H,8,0),VLOOKUP(TRIM($D214),'BS Mapping std'!$A:$H,8,0)),IFERROR(VLOOKUP(TRIM($E214),'PL mapping Std'!$A:$H,8,0),VLOOKUP(TRIM($D214),'PL mapping Std'!$A:$H,8,0)))=0,"",IF(A214="BS",IFERROR(VLOOKUP(TRIM($E214),'BS Mapping std'!$A:$H,8,0),VLOOKUP(TRIM($D214),'BS Mapping std'!$A:$H,8,0)),IFERROR(VLOOKUP(TRIM($E214),'PL mapping Std'!$A:$H,8,0),VLOOKUP(TRIM($D214),'PL mapping Std'!$A:$H,8,0))))</f>
        <v>#N/A</v>
      </c>
      <c r="W214" t="e">
        <f>IFERROR(VLOOKUP(E214,'F30 mapping'!A:D,4,0),VLOOKUP(D214,'F30 mapping'!A:D,4,0))</f>
        <v>#N/A</v>
      </c>
    </row>
    <row r="215" spans="8:23" x14ac:dyDescent="0.3">
      <c r="H215" s="8"/>
      <c r="I215" s="8"/>
      <c r="J215" s="8"/>
      <c r="K215" s="8"/>
      <c r="L215" s="8"/>
      <c r="M215" s="32"/>
      <c r="V215" t="e">
        <f>IF(IF(A215="BS",IFERROR(VLOOKUP(TRIM($E215),'BS Mapping std'!$A:$H,8,0),VLOOKUP(TRIM($D215),'BS Mapping std'!$A:$H,8,0)),IFERROR(VLOOKUP(TRIM($E215),'PL mapping Std'!$A:$H,8,0),VLOOKUP(TRIM($D215),'PL mapping Std'!$A:$H,8,0)))=0,"",IF(A215="BS",IFERROR(VLOOKUP(TRIM($E215),'BS Mapping std'!$A:$H,8,0),VLOOKUP(TRIM($D215),'BS Mapping std'!$A:$H,8,0)),IFERROR(VLOOKUP(TRIM($E215),'PL mapping Std'!$A:$H,8,0),VLOOKUP(TRIM($D215),'PL mapping Std'!$A:$H,8,0))))</f>
        <v>#N/A</v>
      </c>
      <c r="W215" t="e">
        <f>IFERROR(VLOOKUP(E215,'F30 mapping'!A:D,4,0),VLOOKUP(D215,'F30 mapping'!A:D,4,0))</f>
        <v>#N/A</v>
      </c>
    </row>
    <row r="216" spans="8:23" x14ac:dyDescent="0.3">
      <c r="H216" s="8"/>
      <c r="I216" s="8"/>
      <c r="J216" s="8"/>
      <c r="K216" s="8"/>
      <c r="L216" s="8"/>
      <c r="M216" s="32"/>
      <c r="V216" t="e">
        <f>IF(IF(A216="BS",IFERROR(VLOOKUP(TRIM($E216),'BS Mapping std'!$A:$H,8,0),VLOOKUP(TRIM($D216),'BS Mapping std'!$A:$H,8,0)),IFERROR(VLOOKUP(TRIM($E216),'PL mapping Std'!$A:$H,8,0),VLOOKUP(TRIM($D216),'PL mapping Std'!$A:$H,8,0)))=0,"",IF(A216="BS",IFERROR(VLOOKUP(TRIM($E216),'BS Mapping std'!$A:$H,8,0),VLOOKUP(TRIM($D216),'BS Mapping std'!$A:$H,8,0)),IFERROR(VLOOKUP(TRIM($E216),'PL mapping Std'!$A:$H,8,0),VLOOKUP(TRIM($D216),'PL mapping Std'!$A:$H,8,0))))</f>
        <v>#N/A</v>
      </c>
      <c r="W216" t="e">
        <f>IFERROR(VLOOKUP(E216,'F30 mapping'!A:D,4,0),VLOOKUP(D216,'F30 mapping'!A:D,4,0))</f>
        <v>#N/A</v>
      </c>
    </row>
    <row r="217" spans="8:23" x14ac:dyDescent="0.3">
      <c r="H217" s="8"/>
      <c r="I217" s="8"/>
      <c r="J217" s="8"/>
      <c r="K217" s="8"/>
      <c r="L217" s="8"/>
      <c r="M217" s="32"/>
      <c r="V217" t="e">
        <f>IF(IF(A217="BS",IFERROR(VLOOKUP(TRIM($E217),'BS Mapping std'!$A:$H,8,0),VLOOKUP(TRIM($D217),'BS Mapping std'!$A:$H,8,0)),IFERROR(VLOOKUP(TRIM($E217),'PL mapping Std'!$A:$H,8,0),VLOOKUP(TRIM($D217),'PL mapping Std'!$A:$H,8,0)))=0,"",IF(A217="BS",IFERROR(VLOOKUP(TRIM($E217),'BS Mapping std'!$A:$H,8,0),VLOOKUP(TRIM($D217),'BS Mapping std'!$A:$H,8,0)),IFERROR(VLOOKUP(TRIM($E217),'PL mapping Std'!$A:$H,8,0),VLOOKUP(TRIM($D217),'PL mapping Std'!$A:$H,8,0))))</f>
        <v>#N/A</v>
      </c>
      <c r="W217" t="e">
        <f>IFERROR(VLOOKUP(E217,'F30 mapping'!A:D,4,0),VLOOKUP(D217,'F30 mapping'!A:D,4,0))</f>
        <v>#N/A</v>
      </c>
    </row>
    <row r="218" spans="8:23" x14ac:dyDescent="0.3">
      <c r="H218" s="8"/>
      <c r="I218" s="8"/>
      <c r="J218" s="8"/>
      <c r="K218" s="8"/>
      <c r="L218" s="8"/>
      <c r="M218" s="32"/>
      <c r="V218" t="e">
        <f>IF(IF(A218="BS",IFERROR(VLOOKUP(TRIM($E218),'BS Mapping std'!$A:$H,8,0),VLOOKUP(TRIM($D218),'BS Mapping std'!$A:$H,8,0)),IFERROR(VLOOKUP(TRIM($E218),'PL mapping Std'!$A:$H,8,0),VLOOKUP(TRIM($D218),'PL mapping Std'!$A:$H,8,0)))=0,"",IF(A218="BS",IFERROR(VLOOKUP(TRIM($E218),'BS Mapping std'!$A:$H,8,0),VLOOKUP(TRIM($D218),'BS Mapping std'!$A:$H,8,0)),IFERROR(VLOOKUP(TRIM($E218),'PL mapping Std'!$A:$H,8,0),VLOOKUP(TRIM($D218),'PL mapping Std'!$A:$H,8,0))))</f>
        <v>#N/A</v>
      </c>
      <c r="W218" t="e">
        <f>IFERROR(VLOOKUP(E218,'F30 mapping'!A:D,4,0),VLOOKUP(D218,'F30 mapping'!A:D,4,0))</f>
        <v>#N/A</v>
      </c>
    </row>
    <row r="219" spans="8:23" x14ac:dyDescent="0.3">
      <c r="H219" s="8"/>
      <c r="I219" s="8"/>
      <c r="J219" s="8"/>
      <c r="K219" s="8"/>
      <c r="L219" s="8"/>
      <c r="M219" s="32"/>
      <c r="V219" t="e">
        <f>IF(IF(A219="BS",IFERROR(VLOOKUP(TRIM($E219),'BS Mapping std'!$A:$H,8,0),VLOOKUP(TRIM($D219),'BS Mapping std'!$A:$H,8,0)),IFERROR(VLOOKUP(TRIM($E219),'PL mapping Std'!$A:$H,8,0),VLOOKUP(TRIM($D219),'PL mapping Std'!$A:$H,8,0)))=0,"",IF(A219="BS",IFERROR(VLOOKUP(TRIM($E219),'BS Mapping std'!$A:$H,8,0),VLOOKUP(TRIM($D219),'BS Mapping std'!$A:$H,8,0)),IFERROR(VLOOKUP(TRIM($E219),'PL mapping Std'!$A:$H,8,0),VLOOKUP(TRIM($D219),'PL mapping Std'!$A:$H,8,0))))</f>
        <v>#N/A</v>
      </c>
      <c r="W219" t="e">
        <f>IFERROR(VLOOKUP(E219,'F30 mapping'!A:D,4,0),VLOOKUP(D219,'F30 mapping'!A:D,4,0))</f>
        <v>#N/A</v>
      </c>
    </row>
    <row r="220" spans="8:23" x14ac:dyDescent="0.3">
      <c r="H220" s="8"/>
      <c r="I220" s="8"/>
      <c r="J220" s="8"/>
      <c r="K220" s="8"/>
      <c r="L220" s="8"/>
      <c r="M220" s="32"/>
      <c r="V220" t="e">
        <f>IF(IF(A220="BS",IFERROR(VLOOKUP(TRIM($E220),'BS Mapping std'!$A:$H,8,0),VLOOKUP(TRIM($D220),'BS Mapping std'!$A:$H,8,0)),IFERROR(VLOOKUP(TRIM($E220),'PL mapping Std'!$A:$H,8,0),VLOOKUP(TRIM($D220),'PL mapping Std'!$A:$H,8,0)))=0,"",IF(A220="BS",IFERROR(VLOOKUP(TRIM($E220),'BS Mapping std'!$A:$H,8,0),VLOOKUP(TRIM($D220),'BS Mapping std'!$A:$H,8,0)),IFERROR(VLOOKUP(TRIM($E220),'PL mapping Std'!$A:$H,8,0),VLOOKUP(TRIM($D220),'PL mapping Std'!$A:$H,8,0))))</f>
        <v>#N/A</v>
      </c>
      <c r="W220" t="e">
        <f>IFERROR(VLOOKUP(E220,'F30 mapping'!A:D,4,0),VLOOKUP(D220,'F30 mapping'!A:D,4,0))</f>
        <v>#N/A</v>
      </c>
    </row>
    <row r="221" spans="8:23" x14ac:dyDescent="0.3">
      <c r="H221" s="8"/>
      <c r="I221" s="8"/>
      <c r="J221" s="8"/>
      <c r="K221" s="8"/>
      <c r="L221" s="8"/>
      <c r="M221" s="32"/>
      <c r="V221" t="e">
        <f>IF(IF(A221="BS",IFERROR(VLOOKUP(TRIM($E221),'BS Mapping std'!$A:$H,8,0),VLOOKUP(TRIM($D221),'BS Mapping std'!$A:$H,8,0)),IFERROR(VLOOKUP(TRIM($E221),'PL mapping Std'!$A:$H,8,0),VLOOKUP(TRIM($D221),'PL mapping Std'!$A:$H,8,0)))=0,"",IF(A221="BS",IFERROR(VLOOKUP(TRIM($E221),'BS Mapping std'!$A:$H,8,0),VLOOKUP(TRIM($D221),'BS Mapping std'!$A:$H,8,0)),IFERROR(VLOOKUP(TRIM($E221),'PL mapping Std'!$A:$H,8,0),VLOOKUP(TRIM($D221),'PL mapping Std'!$A:$H,8,0))))</f>
        <v>#N/A</v>
      </c>
      <c r="W221" t="e">
        <f>IFERROR(VLOOKUP(E221,'F30 mapping'!A:D,4,0),VLOOKUP(D221,'F30 mapping'!A:D,4,0))</f>
        <v>#N/A</v>
      </c>
    </row>
    <row r="222" spans="8:23" x14ac:dyDescent="0.3">
      <c r="H222" s="8"/>
      <c r="I222" s="8"/>
      <c r="J222" s="8"/>
      <c r="K222" s="8"/>
      <c r="L222" s="8"/>
      <c r="M222" s="32"/>
      <c r="V222" t="e">
        <f>IF(IF(A222="BS",IFERROR(VLOOKUP(TRIM($E222),'BS Mapping std'!$A:$H,8,0),VLOOKUP(TRIM($D222),'BS Mapping std'!$A:$H,8,0)),IFERROR(VLOOKUP(TRIM($E222),'PL mapping Std'!$A:$H,8,0),VLOOKUP(TRIM($D222),'PL mapping Std'!$A:$H,8,0)))=0,"",IF(A222="BS",IFERROR(VLOOKUP(TRIM($E222),'BS Mapping std'!$A:$H,8,0),VLOOKUP(TRIM($D222),'BS Mapping std'!$A:$H,8,0)),IFERROR(VLOOKUP(TRIM($E222),'PL mapping Std'!$A:$H,8,0),VLOOKUP(TRIM($D222),'PL mapping Std'!$A:$H,8,0))))</f>
        <v>#N/A</v>
      </c>
      <c r="W222" t="e">
        <f>IFERROR(VLOOKUP(E222,'F30 mapping'!A:D,4,0),VLOOKUP(D222,'F30 mapping'!A:D,4,0))</f>
        <v>#N/A</v>
      </c>
    </row>
    <row r="223" spans="8:23" x14ac:dyDescent="0.3">
      <c r="H223" s="8"/>
      <c r="I223" s="8"/>
      <c r="J223" s="8"/>
      <c r="K223" s="8"/>
      <c r="L223" s="8"/>
      <c r="M223" s="32"/>
      <c r="V223" t="e">
        <f>IF(IF(A223="BS",IFERROR(VLOOKUP(TRIM($E223),'BS Mapping std'!$A:$H,8,0),VLOOKUP(TRIM($D223),'BS Mapping std'!$A:$H,8,0)),IFERROR(VLOOKUP(TRIM($E223),'PL mapping Std'!$A:$H,8,0),VLOOKUP(TRIM($D223),'PL mapping Std'!$A:$H,8,0)))=0,"",IF(A223="BS",IFERROR(VLOOKUP(TRIM($E223),'BS Mapping std'!$A:$H,8,0),VLOOKUP(TRIM($D223),'BS Mapping std'!$A:$H,8,0)),IFERROR(VLOOKUP(TRIM($E223),'PL mapping Std'!$A:$H,8,0),VLOOKUP(TRIM($D223),'PL mapping Std'!$A:$H,8,0))))</f>
        <v>#N/A</v>
      </c>
      <c r="W223" t="e">
        <f>IFERROR(VLOOKUP(E223,'F30 mapping'!A:D,4,0),VLOOKUP(D223,'F30 mapping'!A:D,4,0))</f>
        <v>#N/A</v>
      </c>
    </row>
    <row r="224" spans="8:23" x14ac:dyDescent="0.3">
      <c r="H224" s="8"/>
      <c r="I224" s="8"/>
      <c r="J224" s="8"/>
      <c r="K224" s="8"/>
      <c r="L224" s="8"/>
      <c r="M224" s="32"/>
      <c r="V224" t="e">
        <f>IF(IF(A224="BS",IFERROR(VLOOKUP(TRIM($E224),'BS Mapping std'!$A:$H,8,0),VLOOKUP(TRIM($D224),'BS Mapping std'!$A:$H,8,0)),IFERROR(VLOOKUP(TRIM($E224),'PL mapping Std'!$A:$H,8,0),VLOOKUP(TRIM($D224),'PL mapping Std'!$A:$H,8,0)))=0,"",IF(A224="BS",IFERROR(VLOOKUP(TRIM($E224),'BS Mapping std'!$A:$H,8,0),VLOOKUP(TRIM($D224),'BS Mapping std'!$A:$H,8,0)),IFERROR(VLOOKUP(TRIM($E224),'PL mapping Std'!$A:$H,8,0),VLOOKUP(TRIM($D224),'PL mapping Std'!$A:$H,8,0))))</f>
        <v>#N/A</v>
      </c>
      <c r="W224" t="e">
        <f>IFERROR(VLOOKUP(E224,'F30 mapping'!A:D,4,0),VLOOKUP(D224,'F30 mapping'!A:D,4,0))</f>
        <v>#N/A</v>
      </c>
    </row>
    <row r="225" spans="8:23" x14ac:dyDescent="0.3">
      <c r="H225" s="8"/>
      <c r="I225" s="8"/>
      <c r="J225" s="8"/>
      <c r="K225" s="8"/>
      <c r="L225" s="8"/>
      <c r="M225" s="32"/>
      <c r="V225" t="e">
        <f>IF(IF(A225="BS",IFERROR(VLOOKUP(TRIM($E225),'BS Mapping std'!$A:$H,8,0),VLOOKUP(TRIM($D225),'BS Mapping std'!$A:$H,8,0)),IFERROR(VLOOKUP(TRIM($E225),'PL mapping Std'!$A:$H,8,0),VLOOKUP(TRIM($D225),'PL mapping Std'!$A:$H,8,0)))=0,"",IF(A225="BS",IFERROR(VLOOKUP(TRIM($E225),'BS Mapping std'!$A:$H,8,0),VLOOKUP(TRIM($D225),'BS Mapping std'!$A:$H,8,0)),IFERROR(VLOOKUP(TRIM($E225),'PL mapping Std'!$A:$H,8,0),VLOOKUP(TRIM($D225),'PL mapping Std'!$A:$H,8,0))))</f>
        <v>#N/A</v>
      </c>
      <c r="W225" t="e">
        <f>IFERROR(VLOOKUP(E225,'F30 mapping'!A:D,4,0),VLOOKUP(D225,'F30 mapping'!A:D,4,0))</f>
        <v>#N/A</v>
      </c>
    </row>
    <row r="226" spans="8:23" x14ac:dyDescent="0.3">
      <c r="H226" s="8"/>
      <c r="I226" s="8"/>
      <c r="J226" s="8"/>
      <c r="K226" s="8"/>
      <c r="L226" s="8"/>
      <c r="M226" s="32"/>
      <c r="V226" t="e">
        <f>IF(IF(A226="BS",IFERROR(VLOOKUP(TRIM($E226),'BS Mapping std'!$A:$H,8,0),VLOOKUP(TRIM($D226),'BS Mapping std'!$A:$H,8,0)),IFERROR(VLOOKUP(TRIM($E226),'PL mapping Std'!$A:$H,8,0),VLOOKUP(TRIM($D226),'PL mapping Std'!$A:$H,8,0)))=0,"",IF(A226="BS",IFERROR(VLOOKUP(TRIM($E226),'BS Mapping std'!$A:$H,8,0),VLOOKUP(TRIM($D226),'BS Mapping std'!$A:$H,8,0)),IFERROR(VLOOKUP(TRIM($E226),'PL mapping Std'!$A:$H,8,0),VLOOKUP(TRIM($D226),'PL mapping Std'!$A:$H,8,0))))</f>
        <v>#N/A</v>
      </c>
      <c r="W226" t="e">
        <f>IFERROR(VLOOKUP(E226,'F30 mapping'!A:D,4,0),VLOOKUP(D226,'F30 mapping'!A:D,4,0))</f>
        <v>#N/A</v>
      </c>
    </row>
    <row r="227" spans="8:23" x14ac:dyDescent="0.3">
      <c r="H227" s="8"/>
      <c r="I227" s="8"/>
      <c r="J227" s="8"/>
      <c r="K227" s="8"/>
      <c r="L227" s="8"/>
      <c r="M227" s="32"/>
      <c r="V227" t="e">
        <f>IF(IF(A227="BS",IFERROR(VLOOKUP(TRIM($E227),'BS Mapping std'!$A:$H,8,0),VLOOKUP(TRIM($D227),'BS Mapping std'!$A:$H,8,0)),IFERROR(VLOOKUP(TRIM($E227),'PL mapping Std'!$A:$H,8,0),VLOOKUP(TRIM($D227),'PL mapping Std'!$A:$H,8,0)))=0,"",IF(A227="BS",IFERROR(VLOOKUP(TRIM($E227),'BS Mapping std'!$A:$H,8,0),VLOOKUP(TRIM($D227),'BS Mapping std'!$A:$H,8,0)),IFERROR(VLOOKUP(TRIM($E227),'PL mapping Std'!$A:$H,8,0),VLOOKUP(TRIM($D227),'PL mapping Std'!$A:$H,8,0))))</f>
        <v>#N/A</v>
      </c>
      <c r="W227" t="e">
        <f>IFERROR(VLOOKUP(E227,'F30 mapping'!A:D,4,0),VLOOKUP(D227,'F30 mapping'!A:D,4,0))</f>
        <v>#N/A</v>
      </c>
    </row>
    <row r="228" spans="8:23" x14ac:dyDescent="0.3">
      <c r="H228" s="8"/>
      <c r="I228" s="8"/>
      <c r="J228" s="8"/>
      <c r="K228" s="8"/>
      <c r="L228" s="8"/>
      <c r="M228" s="32"/>
      <c r="V228" t="e">
        <f>IF(IF(A228="BS",IFERROR(VLOOKUP(TRIM($E228),'BS Mapping std'!$A:$H,8,0),VLOOKUP(TRIM($D228),'BS Mapping std'!$A:$H,8,0)),IFERROR(VLOOKUP(TRIM($E228),'PL mapping Std'!$A:$H,8,0),VLOOKUP(TRIM($D228),'PL mapping Std'!$A:$H,8,0)))=0,"",IF(A228="BS",IFERROR(VLOOKUP(TRIM($E228),'BS Mapping std'!$A:$H,8,0),VLOOKUP(TRIM($D228),'BS Mapping std'!$A:$H,8,0)),IFERROR(VLOOKUP(TRIM($E228),'PL mapping Std'!$A:$H,8,0),VLOOKUP(TRIM($D228),'PL mapping Std'!$A:$H,8,0))))</f>
        <v>#N/A</v>
      </c>
      <c r="W228" t="e">
        <f>IFERROR(VLOOKUP(E228,'F30 mapping'!A:D,4,0),VLOOKUP(D228,'F30 mapping'!A:D,4,0))</f>
        <v>#N/A</v>
      </c>
    </row>
    <row r="229" spans="8:23" x14ac:dyDescent="0.3">
      <c r="H229" s="8"/>
      <c r="I229" s="8"/>
      <c r="J229" s="8"/>
      <c r="K229" s="8"/>
      <c r="L229" s="8"/>
      <c r="M229" s="32"/>
      <c r="V229" t="e">
        <f>IF(IF(A229="BS",IFERROR(VLOOKUP(TRIM($E229),'BS Mapping std'!$A:$H,8,0),VLOOKUP(TRIM($D229),'BS Mapping std'!$A:$H,8,0)),IFERROR(VLOOKUP(TRIM($E229),'PL mapping Std'!$A:$H,8,0),VLOOKUP(TRIM($D229),'PL mapping Std'!$A:$H,8,0)))=0,"",IF(A229="BS",IFERROR(VLOOKUP(TRIM($E229),'BS Mapping std'!$A:$H,8,0),VLOOKUP(TRIM($D229),'BS Mapping std'!$A:$H,8,0)),IFERROR(VLOOKUP(TRIM($E229),'PL mapping Std'!$A:$H,8,0),VLOOKUP(TRIM($D229),'PL mapping Std'!$A:$H,8,0))))</f>
        <v>#N/A</v>
      </c>
      <c r="W229" t="e">
        <f>IFERROR(VLOOKUP(E229,'F30 mapping'!A:D,4,0),VLOOKUP(D229,'F30 mapping'!A:D,4,0))</f>
        <v>#N/A</v>
      </c>
    </row>
    <row r="230" spans="8:23" x14ac:dyDescent="0.3">
      <c r="H230" s="8"/>
      <c r="I230" s="8"/>
      <c r="J230" s="8"/>
      <c r="K230" s="8"/>
      <c r="L230" s="8"/>
      <c r="M230" s="32"/>
      <c r="V230" t="e">
        <f>IF(IF(A230="BS",IFERROR(VLOOKUP(TRIM($E230),'BS Mapping std'!$A:$H,8,0),VLOOKUP(TRIM($D230),'BS Mapping std'!$A:$H,8,0)),IFERROR(VLOOKUP(TRIM($E230),'PL mapping Std'!$A:$H,8,0),VLOOKUP(TRIM($D230),'PL mapping Std'!$A:$H,8,0)))=0,"",IF(A230="BS",IFERROR(VLOOKUP(TRIM($E230),'BS Mapping std'!$A:$H,8,0),VLOOKUP(TRIM($D230),'BS Mapping std'!$A:$H,8,0)),IFERROR(VLOOKUP(TRIM($E230),'PL mapping Std'!$A:$H,8,0),VLOOKUP(TRIM($D230),'PL mapping Std'!$A:$H,8,0))))</f>
        <v>#N/A</v>
      </c>
      <c r="W230" t="e">
        <f>IFERROR(VLOOKUP(E230,'F30 mapping'!A:D,4,0),VLOOKUP(D230,'F30 mapping'!A:D,4,0))</f>
        <v>#N/A</v>
      </c>
    </row>
    <row r="231" spans="8:23" x14ac:dyDescent="0.3">
      <c r="H231" s="8"/>
      <c r="I231" s="8"/>
      <c r="J231" s="8"/>
      <c r="K231" s="8"/>
      <c r="L231" s="8"/>
      <c r="M231" s="32"/>
      <c r="V231" t="e">
        <f>IF(IF(A231="BS",IFERROR(VLOOKUP(TRIM($E231),'BS Mapping std'!$A:$H,8,0),VLOOKUP(TRIM($D231),'BS Mapping std'!$A:$H,8,0)),IFERROR(VLOOKUP(TRIM($E231),'PL mapping Std'!$A:$H,8,0),VLOOKUP(TRIM($D231),'PL mapping Std'!$A:$H,8,0)))=0,"",IF(A231="BS",IFERROR(VLOOKUP(TRIM($E231),'BS Mapping std'!$A:$H,8,0),VLOOKUP(TRIM($D231),'BS Mapping std'!$A:$H,8,0)),IFERROR(VLOOKUP(TRIM($E231),'PL mapping Std'!$A:$H,8,0),VLOOKUP(TRIM($D231),'PL mapping Std'!$A:$H,8,0))))</f>
        <v>#N/A</v>
      </c>
      <c r="W231" t="e">
        <f>IFERROR(VLOOKUP(E231,'F30 mapping'!A:D,4,0),VLOOKUP(D231,'F30 mapping'!A:D,4,0))</f>
        <v>#N/A</v>
      </c>
    </row>
    <row r="232" spans="8:23" x14ac:dyDescent="0.3">
      <c r="H232" s="8"/>
      <c r="I232" s="8"/>
      <c r="J232" s="8"/>
      <c r="K232" s="8"/>
      <c r="L232" s="8"/>
      <c r="M232" s="32"/>
      <c r="V232" t="e">
        <f>IF(IF(A232="BS",IFERROR(VLOOKUP(TRIM($E232),'BS Mapping std'!$A:$H,8,0),VLOOKUP(TRIM($D232),'BS Mapping std'!$A:$H,8,0)),IFERROR(VLOOKUP(TRIM($E232),'PL mapping Std'!$A:$H,8,0),VLOOKUP(TRIM($D232),'PL mapping Std'!$A:$H,8,0)))=0,"",IF(A232="BS",IFERROR(VLOOKUP(TRIM($E232),'BS Mapping std'!$A:$H,8,0),VLOOKUP(TRIM($D232),'BS Mapping std'!$A:$H,8,0)),IFERROR(VLOOKUP(TRIM($E232),'PL mapping Std'!$A:$H,8,0),VLOOKUP(TRIM($D232),'PL mapping Std'!$A:$H,8,0))))</f>
        <v>#N/A</v>
      </c>
      <c r="W232" t="e">
        <f>IFERROR(VLOOKUP(E232,'F30 mapping'!A:D,4,0),VLOOKUP(D232,'F30 mapping'!A:D,4,0))</f>
        <v>#N/A</v>
      </c>
    </row>
    <row r="233" spans="8:23" x14ac:dyDescent="0.3">
      <c r="H233" s="8"/>
      <c r="I233" s="8"/>
      <c r="J233" s="8"/>
      <c r="K233" s="8"/>
      <c r="L233" s="8"/>
      <c r="M233" s="32"/>
      <c r="V233" t="e">
        <f>IF(IF(A233="BS",IFERROR(VLOOKUP(TRIM($E233),'BS Mapping std'!$A:$H,8,0),VLOOKUP(TRIM($D233),'BS Mapping std'!$A:$H,8,0)),IFERROR(VLOOKUP(TRIM($E233),'PL mapping Std'!$A:$H,8,0),VLOOKUP(TRIM($D233),'PL mapping Std'!$A:$H,8,0)))=0,"",IF(A233="BS",IFERROR(VLOOKUP(TRIM($E233),'BS Mapping std'!$A:$H,8,0),VLOOKUP(TRIM($D233),'BS Mapping std'!$A:$H,8,0)),IFERROR(VLOOKUP(TRIM($E233),'PL mapping Std'!$A:$H,8,0),VLOOKUP(TRIM($D233),'PL mapping Std'!$A:$H,8,0))))</f>
        <v>#N/A</v>
      </c>
      <c r="W233" t="e">
        <f>IFERROR(VLOOKUP(E233,'F30 mapping'!A:D,4,0),VLOOKUP(D233,'F30 mapping'!A:D,4,0))</f>
        <v>#N/A</v>
      </c>
    </row>
    <row r="234" spans="8:23" x14ac:dyDescent="0.3">
      <c r="H234" s="8"/>
      <c r="I234" s="8"/>
      <c r="J234" s="8"/>
      <c r="K234" s="8"/>
      <c r="L234" s="8"/>
      <c r="M234" s="32"/>
      <c r="V234" t="e">
        <f>IF(IF(A234="BS",IFERROR(VLOOKUP(TRIM($E234),'BS Mapping std'!$A:$H,8,0),VLOOKUP(TRIM($D234),'BS Mapping std'!$A:$H,8,0)),IFERROR(VLOOKUP(TRIM($E234),'PL mapping Std'!$A:$H,8,0),VLOOKUP(TRIM($D234),'PL mapping Std'!$A:$H,8,0)))=0,"",IF(A234="BS",IFERROR(VLOOKUP(TRIM($E234),'BS Mapping std'!$A:$H,8,0),VLOOKUP(TRIM($D234),'BS Mapping std'!$A:$H,8,0)),IFERROR(VLOOKUP(TRIM($E234),'PL mapping Std'!$A:$H,8,0),VLOOKUP(TRIM($D234),'PL mapping Std'!$A:$H,8,0))))</f>
        <v>#N/A</v>
      </c>
      <c r="W234" t="e">
        <f>IFERROR(VLOOKUP(E234,'F30 mapping'!A:D,4,0),VLOOKUP(D234,'F30 mapping'!A:D,4,0))</f>
        <v>#N/A</v>
      </c>
    </row>
    <row r="235" spans="8:23" x14ac:dyDescent="0.3">
      <c r="H235" s="8"/>
      <c r="I235" s="8"/>
      <c r="J235" s="8"/>
      <c r="K235" s="8"/>
      <c r="L235" s="8"/>
      <c r="M235" s="32"/>
      <c r="V235" t="e">
        <f>IF(IF(A235="BS",IFERROR(VLOOKUP(TRIM($E235),'BS Mapping std'!$A:$H,8,0),VLOOKUP(TRIM($D235),'BS Mapping std'!$A:$H,8,0)),IFERROR(VLOOKUP(TRIM($E235),'PL mapping Std'!$A:$H,8,0),VLOOKUP(TRIM($D235),'PL mapping Std'!$A:$H,8,0)))=0,"",IF(A235="BS",IFERROR(VLOOKUP(TRIM($E235),'BS Mapping std'!$A:$H,8,0),VLOOKUP(TRIM($D235),'BS Mapping std'!$A:$H,8,0)),IFERROR(VLOOKUP(TRIM($E235),'PL mapping Std'!$A:$H,8,0),VLOOKUP(TRIM($D235),'PL mapping Std'!$A:$H,8,0))))</f>
        <v>#N/A</v>
      </c>
      <c r="W235" t="e">
        <f>IFERROR(VLOOKUP(E235,'F30 mapping'!A:D,4,0),VLOOKUP(D235,'F30 mapping'!A:D,4,0))</f>
        <v>#N/A</v>
      </c>
    </row>
    <row r="236" spans="8:23" x14ac:dyDescent="0.3">
      <c r="H236" s="8"/>
      <c r="I236" s="8"/>
      <c r="J236" s="8"/>
      <c r="K236" s="8"/>
      <c r="L236" s="8"/>
      <c r="M236" s="32"/>
      <c r="V236" t="e">
        <f>IF(IF(A236="BS",IFERROR(VLOOKUP(TRIM($E236),'BS Mapping std'!$A:$H,8,0),VLOOKUP(TRIM($D236),'BS Mapping std'!$A:$H,8,0)),IFERROR(VLOOKUP(TRIM($E236),'PL mapping Std'!$A:$H,8,0),VLOOKUP(TRIM($D236),'PL mapping Std'!$A:$H,8,0)))=0,"",IF(A236="BS",IFERROR(VLOOKUP(TRIM($E236),'BS Mapping std'!$A:$H,8,0),VLOOKUP(TRIM($D236),'BS Mapping std'!$A:$H,8,0)),IFERROR(VLOOKUP(TRIM($E236),'PL mapping Std'!$A:$H,8,0),VLOOKUP(TRIM($D236),'PL mapping Std'!$A:$H,8,0))))</f>
        <v>#N/A</v>
      </c>
      <c r="W236" t="e">
        <f>IFERROR(VLOOKUP(E236,'F30 mapping'!A:D,4,0),VLOOKUP(D236,'F30 mapping'!A:D,4,0))</f>
        <v>#N/A</v>
      </c>
    </row>
    <row r="237" spans="8:23" x14ac:dyDescent="0.3">
      <c r="H237" s="8"/>
      <c r="I237" s="8"/>
      <c r="J237" s="8"/>
      <c r="K237" s="8"/>
      <c r="L237" s="8"/>
      <c r="M237" s="32"/>
      <c r="V237" t="e">
        <f>IF(IF(A237="BS",IFERROR(VLOOKUP(TRIM($E237),'BS Mapping std'!$A:$H,8,0),VLOOKUP(TRIM($D237),'BS Mapping std'!$A:$H,8,0)),IFERROR(VLOOKUP(TRIM($E237),'PL mapping Std'!$A:$H,8,0),VLOOKUP(TRIM($D237),'PL mapping Std'!$A:$H,8,0)))=0,"",IF(A237="BS",IFERROR(VLOOKUP(TRIM($E237),'BS Mapping std'!$A:$H,8,0),VLOOKUP(TRIM($D237),'BS Mapping std'!$A:$H,8,0)),IFERROR(VLOOKUP(TRIM($E237),'PL mapping Std'!$A:$H,8,0),VLOOKUP(TRIM($D237),'PL mapping Std'!$A:$H,8,0))))</f>
        <v>#N/A</v>
      </c>
      <c r="W237" t="e">
        <f>IFERROR(VLOOKUP(E237,'F30 mapping'!A:D,4,0),VLOOKUP(D237,'F30 mapping'!A:D,4,0))</f>
        <v>#N/A</v>
      </c>
    </row>
    <row r="238" spans="8:23" x14ac:dyDescent="0.3">
      <c r="H238" s="8"/>
      <c r="I238" s="8"/>
      <c r="J238" s="8"/>
      <c r="K238" s="8"/>
      <c r="L238" s="8"/>
      <c r="M238" s="32"/>
      <c r="V238" t="e">
        <f>IF(IF(A238="BS",IFERROR(VLOOKUP(TRIM($E238),'BS Mapping std'!$A:$H,8,0),VLOOKUP(TRIM($D238),'BS Mapping std'!$A:$H,8,0)),IFERROR(VLOOKUP(TRIM($E238),'PL mapping Std'!$A:$H,8,0),VLOOKUP(TRIM($D238),'PL mapping Std'!$A:$H,8,0)))=0,"",IF(A238="BS",IFERROR(VLOOKUP(TRIM($E238),'BS Mapping std'!$A:$H,8,0),VLOOKUP(TRIM($D238),'BS Mapping std'!$A:$H,8,0)),IFERROR(VLOOKUP(TRIM($E238),'PL mapping Std'!$A:$H,8,0),VLOOKUP(TRIM($D238),'PL mapping Std'!$A:$H,8,0))))</f>
        <v>#N/A</v>
      </c>
      <c r="W238" t="e">
        <f>IFERROR(VLOOKUP(E238,'F30 mapping'!A:D,4,0),VLOOKUP(D238,'F30 mapping'!A:D,4,0))</f>
        <v>#N/A</v>
      </c>
    </row>
    <row r="239" spans="8:23" x14ac:dyDescent="0.3">
      <c r="H239" s="8"/>
      <c r="I239" s="8"/>
      <c r="J239" s="8"/>
      <c r="K239" s="8"/>
      <c r="L239" s="8"/>
      <c r="M239" s="32"/>
      <c r="V239" t="e">
        <f>IF(IF(A239="BS",IFERROR(VLOOKUP(TRIM($E239),'BS Mapping std'!$A:$H,8,0),VLOOKUP(TRIM($D239),'BS Mapping std'!$A:$H,8,0)),IFERROR(VLOOKUP(TRIM($E239),'PL mapping Std'!$A:$H,8,0),VLOOKUP(TRIM($D239),'PL mapping Std'!$A:$H,8,0)))=0,"",IF(A239="BS",IFERROR(VLOOKUP(TRIM($E239),'BS Mapping std'!$A:$H,8,0),VLOOKUP(TRIM($D239),'BS Mapping std'!$A:$H,8,0)),IFERROR(VLOOKUP(TRIM($E239),'PL mapping Std'!$A:$H,8,0),VLOOKUP(TRIM($D239),'PL mapping Std'!$A:$H,8,0))))</f>
        <v>#N/A</v>
      </c>
      <c r="W239" t="e">
        <f>IFERROR(VLOOKUP(E239,'F30 mapping'!A:D,4,0),VLOOKUP(D239,'F30 mapping'!A:D,4,0))</f>
        <v>#N/A</v>
      </c>
    </row>
    <row r="240" spans="8:23" x14ac:dyDescent="0.3">
      <c r="H240" s="8"/>
      <c r="I240" s="8"/>
      <c r="J240" s="8"/>
      <c r="K240" s="8"/>
      <c r="L240" s="8"/>
      <c r="M240" s="32"/>
      <c r="V240" t="e">
        <f>IF(IF(A240="BS",IFERROR(VLOOKUP(TRIM($E240),'BS Mapping std'!$A:$H,8,0),VLOOKUP(TRIM($D240),'BS Mapping std'!$A:$H,8,0)),IFERROR(VLOOKUP(TRIM($E240),'PL mapping Std'!$A:$H,8,0),VLOOKUP(TRIM($D240),'PL mapping Std'!$A:$H,8,0)))=0,"",IF(A240="BS",IFERROR(VLOOKUP(TRIM($E240),'BS Mapping std'!$A:$H,8,0),VLOOKUP(TRIM($D240),'BS Mapping std'!$A:$H,8,0)),IFERROR(VLOOKUP(TRIM($E240),'PL mapping Std'!$A:$H,8,0),VLOOKUP(TRIM($D240),'PL mapping Std'!$A:$H,8,0))))</f>
        <v>#N/A</v>
      </c>
      <c r="W240" t="e">
        <f>IFERROR(VLOOKUP(E240,'F30 mapping'!A:D,4,0),VLOOKUP(D240,'F30 mapping'!A:D,4,0))</f>
        <v>#N/A</v>
      </c>
    </row>
    <row r="241" spans="8:23" x14ac:dyDescent="0.3">
      <c r="H241" s="8"/>
      <c r="I241" s="8"/>
      <c r="J241" s="8"/>
      <c r="K241" s="8"/>
      <c r="L241" s="8"/>
      <c r="M241" s="32"/>
      <c r="V241" t="e">
        <f>IF(IF(A241="BS",IFERROR(VLOOKUP(TRIM($E241),'BS Mapping std'!$A:$H,8,0),VLOOKUP(TRIM($D241),'BS Mapping std'!$A:$H,8,0)),IFERROR(VLOOKUP(TRIM($E241),'PL mapping Std'!$A:$H,8,0),VLOOKUP(TRIM($D241),'PL mapping Std'!$A:$H,8,0)))=0,"",IF(A241="BS",IFERROR(VLOOKUP(TRIM($E241),'BS Mapping std'!$A:$H,8,0),VLOOKUP(TRIM($D241),'BS Mapping std'!$A:$H,8,0)),IFERROR(VLOOKUP(TRIM($E241),'PL mapping Std'!$A:$H,8,0),VLOOKUP(TRIM($D241),'PL mapping Std'!$A:$H,8,0))))</f>
        <v>#N/A</v>
      </c>
      <c r="W241" t="e">
        <f>IFERROR(VLOOKUP(E241,'F30 mapping'!A:D,4,0),VLOOKUP(D241,'F30 mapping'!A:D,4,0))</f>
        <v>#N/A</v>
      </c>
    </row>
    <row r="242" spans="8:23" x14ac:dyDescent="0.3">
      <c r="H242" s="8"/>
      <c r="I242" s="8"/>
      <c r="J242" s="8"/>
      <c r="K242" s="8"/>
      <c r="L242" s="8"/>
      <c r="M242" s="32"/>
      <c r="V242" t="e">
        <f>IF(IF(A242="BS",IFERROR(VLOOKUP(TRIM($E242),'BS Mapping std'!$A:$H,8,0),VLOOKUP(TRIM($D242),'BS Mapping std'!$A:$H,8,0)),IFERROR(VLOOKUP(TRIM($E242),'PL mapping Std'!$A:$H,8,0),VLOOKUP(TRIM($D242),'PL mapping Std'!$A:$H,8,0)))=0,"",IF(A242="BS",IFERROR(VLOOKUP(TRIM($E242),'BS Mapping std'!$A:$H,8,0),VLOOKUP(TRIM($D242),'BS Mapping std'!$A:$H,8,0)),IFERROR(VLOOKUP(TRIM($E242),'PL mapping Std'!$A:$H,8,0),VLOOKUP(TRIM($D242),'PL mapping Std'!$A:$H,8,0))))</f>
        <v>#N/A</v>
      </c>
      <c r="W242" t="e">
        <f>IFERROR(VLOOKUP(E242,'F30 mapping'!A:D,4,0),VLOOKUP(D242,'F30 mapping'!A:D,4,0))</f>
        <v>#N/A</v>
      </c>
    </row>
    <row r="243" spans="8:23" x14ac:dyDescent="0.3">
      <c r="H243" s="8"/>
      <c r="I243" s="8"/>
      <c r="J243" s="8"/>
      <c r="K243" s="8"/>
      <c r="L243" s="8"/>
      <c r="M243" s="32"/>
      <c r="V243" t="e">
        <f>IF(IF(A243="BS",IFERROR(VLOOKUP(TRIM($E243),'BS Mapping std'!$A:$H,8,0),VLOOKUP(TRIM($D243),'BS Mapping std'!$A:$H,8,0)),IFERROR(VLOOKUP(TRIM($E243),'PL mapping Std'!$A:$H,8,0),VLOOKUP(TRIM($D243),'PL mapping Std'!$A:$H,8,0)))=0,"",IF(A243="BS",IFERROR(VLOOKUP(TRIM($E243),'BS Mapping std'!$A:$H,8,0),VLOOKUP(TRIM($D243),'BS Mapping std'!$A:$H,8,0)),IFERROR(VLOOKUP(TRIM($E243),'PL mapping Std'!$A:$H,8,0),VLOOKUP(TRIM($D243),'PL mapping Std'!$A:$H,8,0))))</f>
        <v>#N/A</v>
      </c>
      <c r="W243" t="e">
        <f>IFERROR(VLOOKUP(E243,'F30 mapping'!A:D,4,0),VLOOKUP(D243,'F30 mapping'!A:D,4,0))</f>
        <v>#N/A</v>
      </c>
    </row>
    <row r="244" spans="8:23" x14ac:dyDescent="0.3">
      <c r="H244" s="8"/>
      <c r="I244" s="8"/>
      <c r="J244" s="8"/>
      <c r="K244" s="8"/>
      <c r="L244" s="8"/>
      <c r="M244" s="32"/>
      <c r="V244" t="e">
        <f>IF(IF(A244="BS",IFERROR(VLOOKUP(TRIM($E244),'BS Mapping std'!$A:$H,8,0),VLOOKUP(TRIM($D244),'BS Mapping std'!$A:$H,8,0)),IFERROR(VLOOKUP(TRIM($E244),'PL mapping Std'!$A:$H,8,0),VLOOKUP(TRIM($D244),'PL mapping Std'!$A:$H,8,0)))=0,"",IF(A244="BS",IFERROR(VLOOKUP(TRIM($E244),'BS Mapping std'!$A:$H,8,0),VLOOKUP(TRIM($D244),'BS Mapping std'!$A:$H,8,0)),IFERROR(VLOOKUP(TRIM($E244),'PL mapping Std'!$A:$H,8,0),VLOOKUP(TRIM($D244),'PL mapping Std'!$A:$H,8,0))))</f>
        <v>#N/A</v>
      </c>
      <c r="W244" t="e">
        <f>IFERROR(VLOOKUP(E244,'F30 mapping'!A:D,4,0),VLOOKUP(D244,'F30 mapping'!A:D,4,0))</f>
        <v>#N/A</v>
      </c>
    </row>
    <row r="245" spans="8:23" x14ac:dyDescent="0.3">
      <c r="H245" s="8"/>
      <c r="I245" s="8"/>
      <c r="J245" s="8"/>
      <c r="K245" s="8"/>
      <c r="L245" s="8"/>
      <c r="M245" s="32"/>
      <c r="V245" t="e">
        <f>IF(IF(A245="BS",IFERROR(VLOOKUP(TRIM($E245),'BS Mapping std'!$A:$H,8,0),VLOOKUP(TRIM($D245),'BS Mapping std'!$A:$H,8,0)),IFERROR(VLOOKUP(TRIM($E245),'PL mapping Std'!$A:$H,8,0),VLOOKUP(TRIM($D245),'PL mapping Std'!$A:$H,8,0)))=0,"",IF(A245="BS",IFERROR(VLOOKUP(TRIM($E245),'BS Mapping std'!$A:$H,8,0),VLOOKUP(TRIM($D245),'BS Mapping std'!$A:$H,8,0)),IFERROR(VLOOKUP(TRIM($E245),'PL mapping Std'!$A:$H,8,0),VLOOKUP(TRIM($D245),'PL mapping Std'!$A:$H,8,0))))</f>
        <v>#N/A</v>
      </c>
      <c r="W245" t="e">
        <f>IFERROR(VLOOKUP(E245,'F30 mapping'!A:D,4,0),VLOOKUP(D245,'F30 mapping'!A:D,4,0))</f>
        <v>#N/A</v>
      </c>
    </row>
    <row r="246" spans="8:23" x14ac:dyDescent="0.3">
      <c r="H246" s="8"/>
      <c r="I246" s="8"/>
      <c r="J246" s="8"/>
      <c r="K246" s="8"/>
      <c r="L246" s="8"/>
      <c r="M246" s="32"/>
      <c r="V246" t="e">
        <f>IF(IF(A246="BS",IFERROR(VLOOKUP(TRIM($E246),'BS Mapping std'!$A:$H,8,0),VLOOKUP(TRIM($D246),'BS Mapping std'!$A:$H,8,0)),IFERROR(VLOOKUP(TRIM($E246),'PL mapping Std'!$A:$H,8,0),VLOOKUP(TRIM($D246),'PL mapping Std'!$A:$H,8,0)))=0,"",IF(A246="BS",IFERROR(VLOOKUP(TRIM($E246),'BS Mapping std'!$A:$H,8,0),VLOOKUP(TRIM($D246),'BS Mapping std'!$A:$H,8,0)),IFERROR(VLOOKUP(TRIM($E246),'PL mapping Std'!$A:$H,8,0),VLOOKUP(TRIM($D246),'PL mapping Std'!$A:$H,8,0))))</f>
        <v>#N/A</v>
      </c>
      <c r="W246" t="e">
        <f>IFERROR(VLOOKUP(E246,'F30 mapping'!A:D,4,0),VLOOKUP(D246,'F30 mapping'!A:D,4,0))</f>
        <v>#N/A</v>
      </c>
    </row>
    <row r="247" spans="8:23" x14ac:dyDescent="0.3">
      <c r="H247" s="8"/>
      <c r="I247" s="8"/>
      <c r="J247" s="8"/>
      <c r="K247" s="8"/>
      <c r="L247" s="8"/>
      <c r="M247" s="32"/>
      <c r="V247" t="e">
        <f>IF(IF(A247="BS",IFERROR(VLOOKUP(TRIM($E247),'BS Mapping std'!$A:$H,8,0),VLOOKUP(TRIM($D247),'BS Mapping std'!$A:$H,8,0)),IFERROR(VLOOKUP(TRIM($E247),'PL mapping Std'!$A:$H,8,0),VLOOKUP(TRIM($D247),'PL mapping Std'!$A:$H,8,0)))=0,"",IF(A247="BS",IFERROR(VLOOKUP(TRIM($E247),'BS Mapping std'!$A:$H,8,0),VLOOKUP(TRIM($D247),'BS Mapping std'!$A:$H,8,0)),IFERROR(VLOOKUP(TRIM($E247),'PL mapping Std'!$A:$H,8,0),VLOOKUP(TRIM($D247),'PL mapping Std'!$A:$H,8,0))))</f>
        <v>#N/A</v>
      </c>
      <c r="W247" t="e">
        <f>IFERROR(VLOOKUP(E247,'F30 mapping'!A:D,4,0),VLOOKUP(D247,'F30 mapping'!A:D,4,0))</f>
        <v>#N/A</v>
      </c>
    </row>
    <row r="248" spans="8:23" x14ac:dyDescent="0.3">
      <c r="H248" s="8"/>
      <c r="I248" s="8"/>
      <c r="J248" s="8"/>
      <c r="K248" s="8"/>
      <c r="L248" s="8"/>
      <c r="M248" s="32"/>
      <c r="V248" t="e">
        <f>IF(IF(A248="BS",IFERROR(VLOOKUP(TRIM($E248),'BS Mapping std'!$A:$H,8,0),VLOOKUP(TRIM($D248),'BS Mapping std'!$A:$H,8,0)),IFERROR(VLOOKUP(TRIM($E248),'PL mapping Std'!$A:$H,8,0),VLOOKUP(TRIM($D248),'PL mapping Std'!$A:$H,8,0)))=0,"",IF(A248="BS",IFERROR(VLOOKUP(TRIM($E248),'BS Mapping std'!$A:$H,8,0),VLOOKUP(TRIM($D248),'BS Mapping std'!$A:$H,8,0)),IFERROR(VLOOKUP(TRIM($E248),'PL mapping Std'!$A:$H,8,0),VLOOKUP(TRIM($D248),'PL mapping Std'!$A:$H,8,0))))</f>
        <v>#N/A</v>
      </c>
      <c r="W248" t="e">
        <f>IFERROR(VLOOKUP(E248,'F30 mapping'!A:D,4,0),VLOOKUP(D248,'F30 mapping'!A:D,4,0))</f>
        <v>#N/A</v>
      </c>
    </row>
    <row r="249" spans="8:23" x14ac:dyDescent="0.3">
      <c r="H249" s="8"/>
      <c r="I249" s="8"/>
      <c r="J249" s="8"/>
      <c r="K249" s="8"/>
      <c r="L249" s="8"/>
      <c r="M249" s="32"/>
      <c r="V249" t="e">
        <f>IF(IF(A249="BS",IFERROR(VLOOKUP(TRIM($E249),'BS Mapping std'!$A:$H,8,0),VLOOKUP(TRIM($D249),'BS Mapping std'!$A:$H,8,0)),IFERROR(VLOOKUP(TRIM($E249),'PL mapping Std'!$A:$H,8,0),VLOOKUP(TRIM($D249),'PL mapping Std'!$A:$H,8,0)))=0,"",IF(A249="BS",IFERROR(VLOOKUP(TRIM($E249),'BS Mapping std'!$A:$H,8,0),VLOOKUP(TRIM($D249),'BS Mapping std'!$A:$H,8,0)),IFERROR(VLOOKUP(TRIM($E249),'PL mapping Std'!$A:$H,8,0),VLOOKUP(TRIM($D249),'PL mapping Std'!$A:$H,8,0))))</f>
        <v>#N/A</v>
      </c>
      <c r="W249" t="e">
        <f>IFERROR(VLOOKUP(E249,'F30 mapping'!A:D,4,0),VLOOKUP(D249,'F30 mapping'!A:D,4,0))</f>
        <v>#N/A</v>
      </c>
    </row>
    <row r="250" spans="8:23" x14ac:dyDescent="0.3">
      <c r="H250" s="8"/>
      <c r="I250" s="8"/>
      <c r="J250" s="8"/>
      <c r="K250" s="8"/>
      <c r="L250" s="8"/>
      <c r="M250" s="32"/>
      <c r="V250" t="e">
        <f>IF(IF(A250="BS",IFERROR(VLOOKUP(TRIM($E250),'BS Mapping std'!$A:$H,8,0),VLOOKUP(TRIM($D250),'BS Mapping std'!$A:$H,8,0)),IFERROR(VLOOKUP(TRIM($E250),'PL mapping Std'!$A:$H,8,0),VLOOKUP(TRIM($D250),'PL mapping Std'!$A:$H,8,0)))=0,"",IF(A250="BS",IFERROR(VLOOKUP(TRIM($E250),'BS Mapping std'!$A:$H,8,0),VLOOKUP(TRIM($D250),'BS Mapping std'!$A:$H,8,0)),IFERROR(VLOOKUP(TRIM($E250),'PL mapping Std'!$A:$H,8,0),VLOOKUP(TRIM($D250),'PL mapping Std'!$A:$H,8,0))))</f>
        <v>#N/A</v>
      </c>
      <c r="W250" t="e">
        <f>IFERROR(VLOOKUP(E250,'F30 mapping'!A:D,4,0),VLOOKUP(D250,'F30 mapping'!A:D,4,0))</f>
        <v>#N/A</v>
      </c>
    </row>
    <row r="251" spans="8:23" x14ac:dyDescent="0.3">
      <c r="H251" s="8"/>
      <c r="I251" s="8"/>
      <c r="J251" s="8"/>
      <c r="K251" s="8"/>
      <c r="L251" s="8"/>
      <c r="M251" s="32"/>
      <c r="V251" t="e">
        <f>IF(IF(A251="BS",IFERROR(VLOOKUP(TRIM($E251),'BS Mapping std'!$A:$H,8,0),VLOOKUP(TRIM($D251),'BS Mapping std'!$A:$H,8,0)),IFERROR(VLOOKUP(TRIM($E251),'PL mapping Std'!$A:$H,8,0),VLOOKUP(TRIM($D251),'PL mapping Std'!$A:$H,8,0)))=0,"",IF(A251="BS",IFERROR(VLOOKUP(TRIM($E251),'BS Mapping std'!$A:$H,8,0),VLOOKUP(TRIM($D251),'BS Mapping std'!$A:$H,8,0)),IFERROR(VLOOKUP(TRIM($E251),'PL mapping Std'!$A:$H,8,0),VLOOKUP(TRIM($D251),'PL mapping Std'!$A:$H,8,0))))</f>
        <v>#N/A</v>
      </c>
      <c r="W251" t="e">
        <f>IFERROR(VLOOKUP(E251,'F30 mapping'!A:D,4,0),VLOOKUP(D251,'F30 mapping'!A:D,4,0))</f>
        <v>#N/A</v>
      </c>
    </row>
    <row r="252" spans="8:23" x14ac:dyDescent="0.3">
      <c r="H252" s="8"/>
      <c r="I252" s="8"/>
      <c r="J252" s="8"/>
      <c r="K252" s="8"/>
      <c r="L252" s="8"/>
      <c r="M252" s="32"/>
      <c r="V252" t="e">
        <f>IF(IF(A252="BS",IFERROR(VLOOKUP(TRIM($E252),'BS Mapping std'!$A:$H,8,0),VLOOKUP(TRIM($D252),'BS Mapping std'!$A:$H,8,0)),IFERROR(VLOOKUP(TRIM($E252),'PL mapping Std'!$A:$H,8,0),VLOOKUP(TRIM($D252),'PL mapping Std'!$A:$H,8,0)))=0,"",IF(A252="BS",IFERROR(VLOOKUP(TRIM($E252),'BS Mapping std'!$A:$H,8,0),VLOOKUP(TRIM($D252),'BS Mapping std'!$A:$H,8,0)),IFERROR(VLOOKUP(TRIM($E252),'PL mapping Std'!$A:$H,8,0),VLOOKUP(TRIM($D252),'PL mapping Std'!$A:$H,8,0))))</f>
        <v>#N/A</v>
      </c>
      <c r="W252" t="e">
        <f>IFERROR(VLOOKUP(E252,'F30 mapping'!A:D,4,0),VLOOKUP(D252,'F30 mapping'!A:D,4,0))</f>
        <v>#N/A</v>
      </c>
    </row>
    <row r="253" spans="8:23" x14ac:dyDescent="0.3">
      <c r="H253" s="8"/>
      <c r="I253" s="8"/>
      <c r="J253" s="8"/>
      <c r="K253" s="8"/>
      <c r="L253" s="8"/>
      <c r="M253" s="32"/>
      <c r="V253" t="e">
        <f>IF(IF(A253="BS",IFERROR(VLOOKUP(TRIM($E253),'BS Mapping std'!$A:$H,8,0),VLOOKUP(TRIM($D253),'BS Mapping std'!$A:$H,8,0)),IFERROR(VLOOKUP(TRIM($E253),'PL mapping Std'!$A:$H,8,0),VLOOKUP(TRIM($D253),'PL mapping Std'!$A:$H,8,0)))=0,"",IF(A253="BS",IFERROR(VLOOKUP(TRIM($E253),'BS Mapping std'!$A:$H,8,0),VLOOKUP(TRIM($D253),'BS Mapping std'!$A:$H,8,0)),IFERROR(VLOOKUP(TRIM($E253),'PL mapping Std'!$A:$H,8,0),VLOOKUP(TRIM($D253),'PL mapping Std'!$A:$H,8,0))))</f>
        <v>#N/A</v>
      </c>
      <c r="W253" t="e">
        <f>IFERROR(VLOOKUP(E253,'F30 mapping'!A:D,4,0),VLOOKUP(D253,'F30 mapping'!A:D,4,0))</f>
        <v>#N/A</v>
      </c>
    </row>
    <row r="254" spans="8:23" x14ac:dyDescent="0.3">
      <c r="H254" s="8"/>
      <c r="I254" s="8"/>
      <c r="J254" s="8"/>
      <c r="K254" s="8"/>
      <c r="L254" s="8"/>
      <c r="M254" s="32"/>
      <c r="V254" t="e">
        <f>IF(IF(A254="BS",IFERROR(VLOOKUP(TRIM($E254),'BS Mapping std'!$A:$H,8,0),VLOOKUP(TRIM($D254),'BS Mapping std'!$A:$H,8,0)),IFERROR(VLOOKUP(TRIM($E254),'PL mapping Std'!$A:$H,8,0),VLOOKUP(TRIM($D254),'PL mapping Std'!$A:$H,8,0)))=0,"",IF(A254="BS",IFERROR(VLOOKUP(TRIM($E254),'BS Mapping std'!$A:$H,8,0),VLOOKUP(TRIM($D254),'BS Mapping std'!$A:$H,8,0)),IFERROR(VLOOKUP(TRIM($E254),'PL mapping Std'!$A:$H,8,0),VLOOKUP(TRIM($D254),'PL mapping Std'!$A:$H,8,0))))</f>
        <v>#N/A</v>
      </c>
      <c r="W254" t="e">
        <f>IFERROR(VLOOKUP(E254,'F30 mapping'!A:D,4,0),VLOOKUP(D254,'F30 mapping'!A:D,4,0))</f>
        <v>#N/A</v>
      </c>
    </row>
    <row r="255" spans="8:23" x14ac:dyDescent="0.3">
      <c r="H255" s="8"/>
      <c r="I255" s="8"/>
      <c r="J255" s="8"/>
      <c r="K255" s="8"/>
      <c r="L255" s="8"/>
      <c r="M255" s="32"/>
      <c r="V255" t="e">
        <f>IF(IF(A255="BS",IFERROR(VLOOKUP(TRIM($E255),'BS Mapping std'!$A:$H,8,0),VLOOKUP(TRIM($D255),'BS Mapping std'!$A:$H,8,0)),IFERROR(VLOOKUP(TRIM($E255),'PL mapping Std'!$A:$H,8,0),VLOOKUP(TRIM($D255),'PL mapping Std'!$A:$H,8,0)))=0,"",IF(A255="BS",IFERROR(VLOOKUP(TRIM($E255),'BS Mapping std'!$A:$H,8,0),VLOOKUP(TRIM($D255),'BS Mapping std'!$A:$H,8,0)),IFERROR(VLOOKUP(TRIM($E255),'PL mapping Std'!$A:$H,8,0),VLOOKUP(TRIM($D255),'PL mapping Std'!$A:$H,8,0))))</f>
        <v>#N/A</v>
      </c>
      <c r="W255" t="e">
        <f>IFERROR(VLOOKUP(E255,'F30 mapping'!A:D,4,0),VLOOKUP(D255,'F30 mapping'!A:D,4,0))</f>
        <v>#N/A</v>
      </c>
    </row>
    <row r="256" spans="8:23" x14ac:dyDescent="0.3">
      <c r="H256" s="8"/>
      <c r="I256" s="8"/>
      <c r="J256" s="8"/>
      <c r="K256" s="8"/>
      <c r="L256" s="8"/>
      <c r="M256" s="32"/>
      <c r="V256" t="e">
        <f>IF(IF(A256="BS",IFERROR(VLOOKUP(TRIM($E256),'BS Mapping std'!$A:$H,8,0),VLOOKUP(TRIM($D256),'BS Mapping std'!$A:$H,8,0)),IFERROR(VLOOKUP(TRIM($E256),'PL mapping Std'!$A:$H,8,0),VLOOKUP(TRIM($D256),'PL mapping Std'!$A:$H,8,0)))=0,"",IF(A256="BS",IFERROR(VLOOKUP(TRIM($E256),'BS Mapping std'!$A:$H,8,0),VLOOKUP(TRIM($D256),'BS Mapping std'!$A:$H,8,0)),IFERROR(VLOOKUP(TRIM($E256),'PL mapping Std'!$A:$H,8,0),VLOOKUP(TRIM($D256),'PL mapping Std'!$A:$H,8,0))))</f>
        <v>#N/A</v>
      </c>
      <c r="W256" t="e">
        <f>IFERROR(VLOOKUP(E256,'F30 mapping'!A:D,4,0),VLOOKUP(D256,'F30 mapping'!A:D,4,0))</f>
        <v>#N/A</v>
      </c>
    </row>
    <row r="257" spans="8:23" x14ac:dyDescent="0.3">
      <c r="H257" s="8"/>
      <c r="I257" s="8"/>
      <c r="J257" s="8"/>
      <c r="K257" s="8"/>
      <c r="L257" s="8"/>
      <c r="M257" s="32"/>
      <c r="V257" t="e">
        <f>IF(IF(A257="BS",IFERROR(VLOOKUP(TRIM($E257),'BS Mapping std'!$A:$H,8,0),VLOOKUP(TRIM($D257),'BS Mapping std'!$A:$H,8,0)),IFERROR(VLOOKUP(TRIM($E257),'PL mapping Std'!$A:$H,8,0),VLOOKUP(TRIM($D257),'PL mapping Std'!$A:$H,8,0)))=0,"",IF(A257="BS",IFERROR(VLOOKUP(TRIM($E257),'BS Mapping std'!$A:$H,8,0),VLOOKUP(TRIM($D257),'BS Mapping std'!$A:$H,8,0)),IFERROR(VLOOKUP(TRIM($E257),'PL mapping Std'!$A:$H,8,0),VLOOKUP(TRIM($D257),'PL mapping Std'!$A:$H,8,0))))</f>
        <v>#N/A</v>
      </c>
      <c r="W257" t="e">
        <f>IFERROR(VLOOKUP(E257,'F30 mapping'!A:D,4,0),VLOOKUP(D257,'F30 mapping'!A:D,4,0))</f>
        <v>#N/A</v>
      </c>
    </row>
    <row r="258" spans="8:23" x14ac:dyDescent="0.3">
      <c r="H258" s="8"/>
      <c r="I258" s="8"/>
      <c r="J258" s="8"/>
      <c r="K258" s="8"/>
      <c r="L258" s="8"/>
      <c r="M258" s="32"/>
      <c r="V258" t="e">
        <f>IF(IF(A258="BS",IFERROR(VLOOKUP(TRIM($E258),'BS Mapping std'!$A:$H,8,0),VLOOKUP(TRIM($D258),'BS Mapping std'!$A:$H,8,0)),IFERROR(VLOOKUP(TRIM($E258),'PL mapping Std'!$A:$H,8,0),VLOOKUP(TRIM($D258),'PL mapping Std'!$A:$H,8,0)))=0,"",IF(A258="BS",IFERROR(VLOOKUP(TRIM($E258),'BS Mapping std'!$A:$H,8,0),VLOOKUP(TRIM($D258),'BS Mapping std'!$A:$H,8,0)),IFERROR(VLOOKUP(TRIM($E258),'PL mapping Std'!$A:$H,8,0),VLOOKUP(TRIM($D258),'PL mapping Std'!$A:$H,8,0))))</f>
        <v>#N/A</v>
      </c>
      <c r="W258" t="e">
        <f>IFERROR(VLOOKUP(E258,'F30 mapping'!A:D,4,0),VLOOKUP(D258,'F30 mapping'!A:D,4,0))</f>
        <v>#N/A</v>
      </c>
    </row>
    <row r="259" spans="8:23" x14ac:dyDescent="0.3">
      <c r="H259" s="8"/>
      <c r="I259" s="8"/>
      <c r="J259" s="8"/>
      <c r="K259" s="8"/>
      <c r="L259" s="8"/>
      <c r="M259" s="32"/>
      <c r="V259" t="e">
        <f>IF(IF(A259="BS",IFERROR(VLOOKUP(TRIM($E259),'BS Mapping std'!$A:$H,8,0),VLOOKUP(TRIM($D259),'BS Mapping std'!$A:$H,8,0)),IFERROR(VLOOKUP(TRIM($E259),'PL mapping Std'!$A:$H,8,0),VLOOKUP(TRIM($D259),'PL mapping Std'!$A:$H,8,0)))=0,"",IF(A259="BS",IFERROR(VLOOKUP(TRIM($E259),'BS Mapping std'!$A:$H,8,0),VLOOKUP(TRIM($D259),'BS Mapping std'!$A:$H,8,0)),IFERROR(VLOOKUP(TRIM($E259),'PL mapping Std'!$A:$H,8,0),VLOOKUP(TRIM($D259),'PL mapping Std'!$A:$H,8,0))))</f>
        <v>#N/A</v>
      </c>
      <c r="W259" t="e">
        <f>IFERROR(VLOOKUP(E259,'F30 mapping'!A:D,4,0),VLOOKUP(D259,'F30 mapping'!A:D,4,0))</f>
        <v>#N/A</v>
      </c>
    </row>
    <row r="260" spans="8:23" x14ac:dyDescent="0.3">
      <c r="H260" s="8"/>
      <c r="I260" s="8"/>
      <c r="J260" s="8"/>
      <c r="K260" s="8"/>
      <c r="L260" s="8"/>
      <c r="M260" s="32"/>
      <c r="V260" t="e">
        <f>IF(IF(A260="BS",IFERROR(VLOOKUP(TRIM($E260),'BS Mapping std'!$A:$H,8,0),VLOOKUP(TRIM($D260),'BS Mapping std'!$A:$H,8,0)),IFERROR(VLOOKUP(TRIM($E260),'PL mapping Std'!$A:$H,8,0),VLOOKUP(TRIM($D260),'PL mapping Std'!$A:$H,8,0)))=0,"",IF(A260="BS",IFERROR(VLOOKUP(TRIM($E260),'BS Mapping std'!$A:$H,8,0),VLOOKUP(TRIM($D260),'BS Mapping std'!$A:$H,8,0)),IFERROR(VLOOKUP(TRIM($E260),'PL mapping Std'!$A:$H,8,0),VLOOKUP(TRIM($D260),'PL mapping Std'!$A:$H,8,0))))</f>
        <v>#N/A</v>
      </c>
      <c r="W260" t="e">
        <f>IFERROR(VLOOKUP(E260,'F30 mapping'!A:D,4,0),VLOOKUP(D260,'F30 mapping'!A:D,4,0))</f>
        <v>#N/A</v>
      </c>
    </row>
    <row r="261" spans="8:23" x14ac:dyDescent="0.3">
      <c r="H261" s="8"/>
      <c r="I261" s="8"/>
      <c r="J261" s="8"/>
      <c r="K261" s="8"/>
      <c r="L261" s="8"/>
      <c r="M261" s="32"/>
      <c r="V261" t="e">
        <f>IF(IF(A261="BS",IFERROR(VLOOKUP(TRIM($E261),'BS Mapping std'!$A:$H,8,0),VLOOKUP(TRIM($D261),'BS Mapping std'!$A:$H,8,0)),IFERROR(VLOOKUP(TRIM($E261),'PL mapping Std'!$A:$H,8,0),VLOOKUP(TRIM($D261),'PL mapping Std'!$A:$H,8,0)))=0,"",IF(A261="BS",IFERROR(VLOOKUP(TRIM($E261),'BS Mapping std'!$A:$H,8,0),VLOOKUP(TRIM($D261),'BS Mapping std'!$A:$H,8,0)),IFERROR(VLOOKUP(TRIM($E261),'PL mapping Std'!$A:$H,8,0),VLOOKUP(TRIM($D261),'PL mapping Std'!$A:$H,8,0))))</f>
        <v>#N/A</v>
      </c>
      <c r="W261" t="e">
        <f>IFERROR(VLOOKUP(E261,'F30 mapping'!A:D,4,0),VLOOKUP(D261,'F30 mapping'!A:D,4,0))</f>
        <v>#N/A</v>
      </c>
    </row>
    <row r="262" spans="8:23" x14ac:dyDescent="0.3">
      <c r="H262" s="8"/>
      <c r="I262" s="8"/>
      <c r="J262" s="8"/>
      <c r="K262" s="8"/>
      <c r="L262" s="8"/>
      <c r="M262" s="32"/>
      <c r="V262" t="e">
        <f>IF(IF(A262="BS",IFERROR(VLOOKUP(TRIM($E262),'BS Mapping std'!$A:$H,8,0),VLOOKUP(TRIM($D262),'BS Mapping std'!$A:$H,8,0)),IFERROR(VLOOKUP(TRIM($E262),'PL mapping Std'!$A:$H,8,0),VLOOKUP(TRIM($D262),'PL mapping Std'!$A:$H,8,0)))=0,"",IF(A262="BS",IFERROR(VLOOKUP(TRIM($E262),'BS Mapping std'!$A:$H,8,0),VLOOKUP(TRIM($D262),'BS Mapping std'!$A:$H,8,0)),IFERROR(VLOOKUP(TRIM($E262),'PL mapping Std'!$A:$H,8,0),VLOOKUP(TRIM($D262),'PL mapping Std'!$A:$H,8,0))))</f>
        <v>#N/A</v>
      </c>
      <c r="W262" t="e">
        <f>IFERROR(VLOOKUP(E262,'F30 mapping'!A:D,4,0),VLOOKUP(D262,'F30 mapping'!A:D,4,0))</f>
        <v>#N/A</v>
      </c>
    </row>
    <row r="263" spans="8:23" x14ac:dyDescent="0.3">
      <c r="H263" s="8"/>
      <c r="I263" s="8"/>
      <c r="J263" s="8"/>
      <c r="K263" s="8"/>
      <c r="L263" s="8"/>
      <c r="M263" s="32"/>
      <c r="V263" t="e">
        <f>IF(IF(A263="BS",IFERROR(VLOOKUP(TRIM($E263),'BS Mapping std'!$A:$H,8,0),VLOOKUP(TRIM($D263),'BS Mapping std'!$A:$H,8,0)),IFERROR(VLOOKUP(TRIM($E263),'PL mapping Std'!$A:$H,8,0),VLOOKUP(TRIM($D263),'PL mapping Std'!$A:$H,8,0)))=0,"",IF(A263="BS",IFERROR(VLOOKUP(TRIM($E263),'BS Mapping std'!$A:$H,8,0),VLOOKUP(TRIM($D263),'BS Mapping std'!$A:$H,8,0)),IFERROR(VLOOKUP(TRIM($E263),'PL mapping Std'!$A:$H,8,0),VLOOKUP(TRIM($D263),'PL mapping Std'!$A:$H,8,0))))</f>
        <v>#N/A</v>
      </c>
      <c r="W263" t="e">
        <f>IFERROR(VLOOKUP(E263,'F30 mapping'!A:D,4,0),VLOOKUP(D263,'F30 mapping'!A:D,4,0))</f>
        <v>#N/A</v>
      </c>
    </row>
    <row r="264" spans="8:23" x14ac:dyDescent="0.3">
      <c r="H264" s="8"/>
      <c r="I264" s="8"/>
      <c r="J264" s="8"/>
      <c r="K264" s="8"/>
      <c r="L264" s="8"/>
      <c r="M264" s="32"/>
      <c r="V264" t="e">
        <f>IF(IF(A264="BS",IFERROR(VLOOKUP(TRIM($E264),'BS Mapping std'!$A:$H,8,0),VLOOKUP(TRIM($D264),'BS Mapping std'!$A:$H,8,0)),IFERROR(VLOOKUP(TRIM($E264),'PL mapping Std'!$A:$H,8,0),VLOOKUP(TRIM($D264),'PL mapping Std'!$A:$H,8,0)))=0,"",IF(A264="BS",IFERROR(VLOOKUP(TRIM($E264),'BS Mapping std'!$A:$H,8,0),VLOOKUP(TRIM($D264),'BS Mapping std'!$A:$H,8,0)),IFERROR(VLOOKUP(TRIM($E264),'PL mapping Std'!$A:$H,8,0),VLOOKUP(TRIM($D264),'PL mapping Std'!$A:$H,8,0))))</f>
        <v>#N/A</v>
      </c>
      <c r="W264" t="e">
        <f>IFERROR(VLOOKUP(E264,'F30 mapping'!A:D,4,0),VLOOKUP(D264,'F30 mapping'!A:D,4,0))</f>
        <v>#N/A</v>
      </c>
    </row>
    <row r="265" spans="8:23" x14ac:dyDescent="0.3">
      <c r="H265" s="8"/>
      <c r="I265" s="8"/>
      <c r="J265" s="8"/>
      <c r="K265" s="8"/>
      <c r="L265" s="8"/>
      <c r="M265" s="32"/>
      <c r="V265" t="e">
        <f>IF(IF(A265="BS",IFERROR(VLOOKUP(TRIM($E265),'BS Mapping std'!$A:$H,8,0),VLOOKUP(TRIM($D265),'BS Mapping std'!$A:$H,8,0)),IFERROR(VLOOKUP(TRIM($E265),'PL mapping Std'!$A:$H,8,0),VLOOKUP(TRIM($D265),'PL mapping Std'!$A:$H,8,0)))=0,"",IF(A265="BS",IFERROR(VLOOKUP(TRIM($E265),'BS Mapping std'!$A:$H,8,0),VLOOKUP(TRIM($D265),'BS Mapping std'!$A:$H,8,0)),IFERROR(VLOOKUP(TRIM($E265),'PL mapping Std'!$A:$H,8,0),VLOOKUP(TRIM($D265),'PL mapping Std'!$A:$H,8,0))))</f>
        <v>#N/A</v>
      </c>
      <c r="W265" t="e">
        <f>IFERROR(VLOOKUP(E265,'F30 mapping'!A:D,4,0),VLOOKUP(D265,'F30 mapping'!A:D,4,0))</f>
        <v>#N/A</v>
      </c>
    </row>
    <row r="266" spans="8:23" x14ac:dyDescent="0.3">
      <c r="H266" s="8"/>
      <c r="I266" s="8"/>
      <c r="J266" s="8"/>
      <c r="K266" s="8"/>
      <c r="L266" s="8"/>
      <c r="M266" s="32"/>
      <c r="V266" t="e">
        <f>IF(IF(A266="BS",IFERROR(VLOOKUP(TRIM($E266),'BS Mapping std'!$A:$H,8,0),VLOOKUP(TRIM($D266),'BS Mapping std'!$A:$H,8,0)),IFERROR(VLOOKUP(TRIM($E266),'PL mapping Std'!$A:$H,8,0),VLOOKUP(TRIM($D266),'PL mapping Std'!$A:$H,8,0)))=0,"",IF(A266="BS",IFERROR(VLOOKUP(TRIM($E266),'BS Mapping std'!$A:$H,8,0),VLOOKUP(TRIM($D266),'BS Mapping std'!$A:$H,8,0)),IFERROR(VLOOKUP(TRIM($E266),'PL mapping Std'!$A:$H,8,0),VLOOKUP(TRIM($D266),'PL mapping Std'!$A:$H,8,0))))</f>
        <v>#N/A</v>
      </c>
      <c r="W266" t="e">
        <f>IFERROR(VLOOKUP(E266,'F30 mapping'!A:D,4,0),VLOOKUP(D266,'F30 mapping'!A:D,4,0))</f>
        <v>#N/A</v>
      </c>
    </row>
    <row r="267" spans="8:23" x14ac:dyDescent="0.3">
      <c r="H267" s="8"/>
      <c r="I267" s="8"/>
      <c r="J267" s="8"/>
      <c r="K267" s="8"/>
      <c r="L267" s="8"/>
      <c r="M267" s="32"/>
      <c r="V267" t="e">
        <f>IF(IF(A267="BS",IFERROR(VLOOKUP(TRIM($E267),'BS Mapping std'!$A:$H,8,0),VLOOKUP(TRIM($D267),'BS Mapping std'!$A:$H,8,0)),IFERROR(VLOOKUP(TRIM($E267),'PL mapping Std'!$A:$H,8,0),VLOOKUP(TRIM($D267),'PL mapping Std'!$A:$H,8,0)))=0,"",IF(A267="BS",IFERROR(VLOOKUP(TRIM($E267),'BS Mapping std'!$A:$H,8,0),VLOOKUP(TRIM($D267),'BS Mapping std'!$A:$H,8,0)),IFERROR(VLOOKUP(TRIM($E267),'PL mapping Std'!$A:$H,8,0),VLOOKUP(TRIM($D267),'PL mapping Std'!$A:$H,8,0))))</f>
        <v>#N/A</v>
      </c>
      <c r="W267" t="e">
        <f>IFERROR(VLOOKUP(E267,'F30 mapping'!A:D,4,0),VLOOKUP(D267,'F30 mapping'!A:D,4,0))</f>
        <v>#N/A</v>
      </c>
    </row>
    <row r="268" spans="8:23" x14ac:dyDescent="0.3">
      <c r="H268" s="8"/>
      <c r="I268" s="8"/>
      <c r="J268" s="8"/>
      <c r="K268" s="8"/>
      <c r="L268" s="8"/>
      <c r="M268" s="32"/>
      <c r="V268" t="e">
        <f>IF(IF(A268="BS",IFERROR(VLOOKUP(TRIM($E268),'BS Mapping std'!$A:$H,8,0),VLOOKUP(TRIM($D268),'BS Mapping std'!$A:$H,8,0)),IFERROR(VLOOKUP(TRIM($E268),'PL mapping Std'!$A:$H,8,0),VLOOKUP(TRIM($D268),'PL mapping Std'!$A:$H,8,0)))=0,"",IF(A268="BS",IFERROR(VLOOKUP(TRIM($E268),'BS Mapping std'!$A:$H,8,0),VLOOKUP(TRIM($D268),'BS Mapping std'!$A:$H,8,0)),IFERROR(VLOOKUP(TRIM($E268),'PL mapping Std'!$A:$H,8,0),VLOOKUP(TRIM($D268),'PL mapping Std'!$A:$H,8,0))))</f>
        <v>#N/A</v>
      </c>
      <c r="W268" t="e">
        <f>IFERROR(VLOOKUP(E268,'F30 mapping'!A:D,4,0),VLOOKUP(D268,'F30 mapping'!A:D,4,0))</f>
        <v>#N/A</v>
      </c>
    </row>
    <row r="269" spans="8:23" x14ac:dyDescent="0.3">
      <c r="H269" s="8"/>
      <c r="I269" s="8"/>
      <c r="J269" s="8"/>
      <c r="K269" s="8"/>
      <c r="L269" s="8"/>
      <c r="M269" s="32"/>
      <c r="V269" t="e">
        <f>IF(IF(A269="BS",IFERROR(VLOOKUP(TRIM($E269),'BS Mapping std'!$A:$H,8,0),VLOOKUP(TRIM($D269),'BS Mapping std'!$A:$H,8,0)),IFERROR(VLOOKUP(TRIM($E269),'PL mapping Std'!$A:$H,8,0),VLOOKUP(TRIM($D269),'PL mapping Std'!$A:$H,8,0)))=0,"",IF(A269="BS",IFERROR(VLOOKUP(TRIM($E269),'BS Mapping std'!$A:$H,8,0),VLOOKUP(TRIM($D269),'BS Mapping std'!$A:$H,8,0)),IFERROR(VLOOKUP(TRIM($E269),'PL mapping Std'!$A:$H,8,0),VLOOKUP(TRIM($D269),'PL mapping Std'!$A:$H,8,0))))</f>
        <v>#N/A</v>
      </c>
      <c r="W269" t="e">
        <f>IFERROR(VLOOKUP(E269,'F30 mapping'!A:D,4,0),VLOOKUP(D269,'F30 mapping'!A:D,4,0))</f>
        <v>#N/A</v>
      </c>
    </row>
    <row r="270" spans="8:23" x14ac:dyDescent="0.3">
      <c r="H270" s="8"/>
      <c r="I270" s="8"/>
      <c r="J270" s="8"/>
      <c r="K270" s="8"/>
      <c r="L270" s="8"/>
      <c r="M270" s="32"/>
      <c r="V270" t="e">
        <f>IF(IF(A270="BS",IFERROR(VLOOKUP(TRIM($E270),'BS Mapping std'!$A:$H,8,0),VLOOKUP(TRIM($D270),'BS Mapping std'!$A:$H,8,0)),IFERROR(VLOOKUP(TRIM($E270),'PL mapping Std'!$A:$H,8,0),VLOOKUP(TRIM($D270),'PL mapping Std'!$A:$H,8,0)))=0,"",IF(A270="BS",IFERROR(VLOOKUP(TRIM($E270),'BS Mapping std'!$A:$H,8,0),VLOOKUP(TRIM($D270),'BS Mapping std'!$A:$H,8,0)),IFERROR(VLOOKUP(TRIM($E270),'PL mapping Std'!$A:$H,8,0),VLOOKUP(TRIM($D270),'PL mapping Std'!$A:$H,8,0))))</f>
        <v>#N/A</v>
      </c>
      <c r="W270" t="e">
        <f>IFERROR(VLOOKUP(E270,'F30 mapping'!A:D,4,0),VLOOKUP(D270,'F30 mapping'!A:D,4,0))</f>
        <v>#N/A</v>
      </c>
    </row>
    <row r="271" spans="8:23" x14ac:dyDescent="0.3">
      <c r="H271" s="8"/>
      <c r="I271" s="8"/>
      <c r="J271" s="8"/>
      <c r="K271" s="8"/>
      <c r="L271" s="8"/>
      <c r="M271" s="32"/>
      <c r="V271" t="e">
        <f>IF(IF(A271="BS",IFERROR(VLOOKUP(TRIM($E271),'BS Mapping std'!$A:$H,8,0),VLOOKUP(TRIM($D271),'BS Mapping std'!$A:$H,8,0)),IFERROR(VLOOKUP(TRIM($E271),'PL mapping Std'!$A:$H,8,0),VLOOKUP(TRIM($D271),'PL mapping Std'!$A:$H,8,0)))=0,"",IF(A271="BS",IFERROR(VLOOKUP(TRIM($E271),'BS Mapping std'!$A:$H,8,0),VLOOKUP(TRIM($D271),'BS Mapping std'!$A:$H,8,0)),IFERROR(VLOOKUP(TRIM($E271),'PL mapping Std'!$A:$H,8,0),VLOOKUP(TRIM($D271),'PL mapping Std'!$A:$H,8,0))))</f>
        <v>#N/A</v>
      </c>
      <c r="W271" t="e">
        <f>IFERROR(VLOOKUP(E271,'F30 mapping'!A:D,4,0),VLOOKUP(D271,'F30 mapping'!A:D,4,0))</f>
        <v>#N/A</v>
      </c>
    </row>
    <row r="272" spans="8:23" x14ac:dyDescent="0.3">
      <c r="H272" s="8"/>
      <c r="I272" s="8"/>
      <c r="J272" s="8"/>
      <c r="K272" s="8"/>
      <c r="L272" s="8"/>
      <c r="M272" s="32"/>
      <c r="V272" t="e">
        <f>IF(IF(A272="BS",IFERROR(VLOOKUP(TRIM($E272),'BS Mapping std'!$A:$H,8,0),VLOOKUP(TRIM($D272),'BS Mapping std'!$A:$H,8,0)),IFERROR(VLOOKUP(TRIM($E272),'PL mapping Std'!$A:$H,8,0),VLOOKUP(TRIM($D272),'PL mapping Std'!$A:$H,8,0)))=0,"",IF(A272="BS",IFERROR(VLOOKUP(TRIM($E272),'BS Mapping std'!$A:$H,8,0),VLOOKUP(TRIM($D272),'BS Mapping std'!$A:$H,8,0)),IFERROR(VLOOKUP(TRIM($E272),'PL mapping Std'!$A:$H,8,0),VLOOKUP(TRIM($D272),'PL mapping Std'!$A:$H,8,0))))</f>
        <v>#N/A</v>
      </c>
      <c r="W272" t="e">
        <f>IFERROR(VLOOKUP(E272,'F30 mapping'!A:D,4,0),VLOOKUP(D272,'F30 mapping'!A:D,4,0))</f>
        <v>#N/A</v>
      </c>
    </row>
    <row r="273" spans="8:23" x14ac:dyDescent="0.3">
      <c r="H273" s="8"/>
      <c r="I273" s="8"/>
      <c r="J273" s="8"/>
      <c r="K273" s="8"/>
      <c r="L273" s="8"/>
      <c r="M273" s="32"/>
      <c r="V273" t="e">
        <f>IF(IF(A273="BS",IFERROR(VLOOKUP(TRIM($E273),'BS Mapping std'!$A:$H,8,0),VLOOKUP(TRIM($D273),'BS Mapping std'!$A:$H,8,0)),IFERROR(VLOOKUP(TRIM($E273),'PL mapping Std'!$A:$H,8,0),VLOOKUP(TRIM($D273),'PL mapping Std'!$A:$H,8,0)))=0,"",IF(A273="BS",IFERROR(VLOOKUP(TRIM($E273),'BS Mapping std'!$A:$H,8,0),VLOOKUP(TRIM($D273),'BS Mapping std'!$A:$H,8,0)),IFERROR(VLOOKUP(TRIM($E273),'PL mapping Std'!$A:$H,8,0),VLOOKUP(TRIM($D273),'PL mapping Std'!$A:$H,8,0))))</f>
        <v>#N/A</v>
      </c>
      <c r="W273" t="e">
        <f>IFERROR(VLOOKUP(E273,'F30 mapping'!A:D,4,0),VLOOKUP(D273,'F30 mapping'!A:D,4,0))</f>
        <v>#N/A</v>
      </c>
    </row>
    <row r="274" spans="8:23" x14ac:dyDescent="0.3">
      <c r="H274" s="8"/>
      <c r="I274" s="8"/>
      <c r="J274" s="8"/>
      <c r="K274" s="8"/>
      <c r="L274" s="8"/>
      <c r="M274" s="32"/>
      <c r="V274" t="e">
        <f>IF(IF(A274="BS",IFERROR(VLOOKUP(TRIM($E274),'BS Mapping std'!$A:$H,8,0),VLOOKUP(TRIM($D274),'BS Mapping std'!$A:$H,8,0)),IFERROR(VLOOKUP(TRIM($E274),'PL mapping Std'!$A:$H,8,0),VLOOKUP(TRIM($D274),'PL mapping Std'!$A:$H,8,0)))=0,"",IF(A274="BS",IFERROR(VLOOKUP(TRIM($E274),'BS Mapping std'!$A:$H,8,0),VLOOKUP(TRIM($D274),'BS Mapping std'!$A:$H,8,0)),IFERROR(VLOOKUP(TRIM($E274),'PL mapping Std'!$A:$H,8,0),VLOOKUP(TRIM($D274),'PL mapping Std'!$A:$H,8,0))))</f>
        <v>#N/A</v>
      </c>
      <c r="W274" t="e">
        <f>IFERROR(VLOOKUP(E274,'F30 mapping'!A:D,4,0),VLOOKUP(D274,'F30 mapping'!A:D,4,0))</f>
        <v>#N/A</v>
      </c>
    </row>
    <row r="275" spans="8:23" x14ac:dyDescent="0.3">
      <c r="H275" s="8"/>
      <c r="I275" s="8"/>
      <c r="J275" s="8"/>
      <c r="K275" s="8"/>
      <c r="L275" s="8"/>
      <c r="M275" s="32"/>
      <c r="V275" t="e">
        <f>IF(IF(A275="BS",IFERROR(VLOOKUP(TRIM($E275),'BS Mapping std'!$A:$H,8,0),VLOOKUP(TRIM($D275),'BS Mapping std'!$A:$H,8,0)),IFERROR(VLOOKUP(TRIM($E275),'PL mapping Std'!$A:$H,8,0),VLOOKUP(TRIM($D275),'PL mapping Std'!$A:$H,8,0)))=0,"",IF(A275="BS",IFERROR(VLOOKUP(TRIM($E275),'BS Mapping std'!$A:$H,8,0),VLOOKUP(TRIM($D275),'BS Mapping std'!$A:$H,8,0)),IFERROR(VLOOKUP(TRIM($E275),'PL mapping Std'!$A:$H,8,0),VLOOKUP(TRIM($D275),'PL mapping Std'!$A:$H,8,0))))</f>
        <v>#N/A</v>
      </c>
      <c r="W275" t="e">
        <f>IFERROR(VLOOKUP(E275,'F30 mapping'!A:D,4,0),VLOOKUP(D275,'F30 mapping'!A:D,4,0))</f>
        <v>#N/A</v>
      </c>
    </row>
    <row r="276" spans="8:23" x14ac:dyDescent="0.3">
      <c r="H276" s="8"/>
      <c r="I276" s="8"/>
      <c r="J276" s="8"/>
      <c r="K276" s="8"/>
      <c r="L276" s="8"/>
      <c r="M276" s="32"/>
      <c r="V276" t="e">
        <f>IF(IF(A276="BS",IFERROR(VLOOKUP(TRIM($E276),'BS Mapping std'!$A:$H,8,0),VLOOKUP(TRIM($D276),'BS Mapping std'!$A:$H,8,0)),IFERROR(VLOOKUP(TRIM($E276),'PL mapping Std'!$A:$H,8,0),VLOOKUP(TRIM($D276),'PL mapping Std'!$A:$H,8,0)))=0,"",IF(A276="BS",IFERROR(VLOOKUP(TRIM($E276),'BS Mapping std'!$A:$H,8,0),VLOOKUP(TRIM($D276),'BS Mapping std'!$A:$H,8,0)),IFERROR(VLOOKUP(TRIM($E276),'PL mapping Std'!$A:$H,8,0),VLOOKUP(TRIM($D276),'PL mapping Std'!$A:$H,8,0))))</f>
        <v>#N/A</v>
      </c>
      <c r="W276" t="e">
        <f>IFERROR(VLOOKUP(E276,'F30 mapping'!A:D,4,0),VLOOKUP(D276,'F30 mapping'!A:D,4,0))</f>
        <v>#N/A</v>
      </c>
    </row>
    <row r="277" spans="8:23" x14ac:dyDescent="0.3">
      <c r="H277" s="8"/>
      <c r="I277" s="8"/>
      <c r="J277" s="8"/>
      <c r="K277" s="8"/>
      <c r="L277" s="8"/>
      <c r="M277" s="32"/>
      <c r="V277" t="e">
        <f>IF(IF(A277="BS",IFERROR(VLOOKUP(TRIM($E277),'BS Mapping std'!$A:$H,8,0),VLOOKUP(TRIM($D277),'BS Mapping std'!$A:$H,8,0)),IFERROR(VLOOKUP(TRIM($E277),'PL mapping Std'!$A:$H,8,0),VLOOKUP(TRIM($D277),'PL mapping Std'!$A:$H,8,0)))=0,"",IF(A277="BS",IFERROR(VLOOKUP(TRIM($E277),'BS Mapping std'!$A:$H,8,0),VLOOKUP(TRIM($D277),'BS Mapping std'!$A:$H,8,0)),IFERROR(VLOOKUP(TRIM($E277),'PL mapping Std'!$A:$H,8,0),VLOOKUP(TRIM($D277),'PL mapping Std'!$A:$H,8,0))))</f>
        <v>#N/A</v>
      </c>
      <c r="W277" t="e">
        <f>IFERROR(VLOOKUP(E277,'F30 mapping'!A:D,4,0),VLOOKUP(D277,'F30 mapping'!A:D,4,0))</f>
        <v>#N/A</v>
      </c>
    </row>
    <row r="278" spans="8:23" x14ac:dyDescent="0.3">
      <c r="H278" s="8"/>
      <c r="I278" s="8"/>
      <c r="J278" s="8"/>
      <c r="K278" s="8"/>
      <c r="L278" s="8"/>
      <c r="M278" s="32"/>
      <c r="V278" t="e">
        <f>IF(IF(A278="BS",IFERROR(VLOOKUP(TRIM($E278),'BS Mapping std'!$A:$H,8,0),VLOOKUP(TRIM($D278),'BS Mapping std'!$A:$H,8,0)),IFERROR(VLOOKUP(TRIM($E278),'PL mapping Std'!$A:$H,8,0),VLOOKUP(TRIM($D278),'PL mapping Std'!$A:$H,8,0)))=0,"",IF(A278="BS",IFERROR(VLOOKUP(TRIM($E278),'BS Mapping std'!$A:$H,8,0),VLOOKUP(TRIM($D278),'BS Mapping std'!$A:$H,8,0)),IFERROR(VLOOKUP(TRIM($E278),'PL mapping Std'!$A:$H,8,0),VLOOKUP(TRIM($D278),'PL mapping Std'!$A:$H,8,0))))</f>
        <v>#N/A</v>
      </c>
      <c r="W278" t="e">
        <f>IFERROR(VLOOKUP(E278,'F30 mapping'!A:D,4,0),VLOOKUP(D278,'F30 mapping'!A:D,4,0))</f>
        <v>#N/A</v>
      </c>
    </row>
    <row r="279" spans="8:23" x14ac:dyDescent="0.3">
      <c r="H279" s="8"/>
      <c r="I279" s="8"/>
      <c r="J279" s="8"/>
      <c r="K279" s="8"/>
      <c r="L279" s="8"/>
      <c r="M279" s="32"/>
      <c r="V279" t="e">
        <f>IF(IF(A279="BS",IFERROR(VLOOKUP(TRIM($E279),'BS Mapping std'!$A:$H,8,0),VLOOKUP(TRIM($D279),'BS Mapping std'!$A:$H,8,0)),IFERROR(VLOOKUP(TRIM($E279),'PL mapping Std'!$A:$H,8,0),VLOOKUP(TRIM($D279),'PL mapping Std'!$A:$H,8,0)))=0,"",IF(A279="BS",IFERROR(VLOOKUP(TRIM($E279),'BS Mapping std'!$A:$H,8,0),VLOOKUP(TRIM($D279),'BS Mapping std'!$A:$H,8,0)),IFERROR(VLOOKUP(TRIM($E279),'PL mapping Std'!$A:$H,8,0),VLOOKUP(TRIM($D279),'PL mapping Std'!$A:$H,8,0))))</f>
        <v>#N/A</v>
      </c>
      <c r="W279" t="e">
        <f>IFERROR(VLOOKUP(E279,'F30 mapping'!A:D,4,0),VLOOKUP(D279,'F30 mapping'!A:D,4,0))</f>
        <v>#N/A</v>
      </c>
    </row>
    <row r="280" spans="8:23" x14ac:dyDescent="0.3">
      <c r="H280" s="8"/>
      <c r="I280" s="8"/>
      <c r="J280" s="8"/>
      <c r="K280" s="8"/>
      <c r="L280" s="8"/>
      <c r="M280" s="32"/>
      <c r="V280" t="e">
        <f>IF(IF(A280="BS",IFERROR(VLOOKUP(TRIM($E280),'BS Mapping std'!$A:$H,8,0),VLOOKUP(TRIM($D280),'BS Mapping std'!$A:$H,8,0)),IFERROR(VLOOKUP(TRIM($E280),'PL mapping Std'!$A:$H,8,0),VLOOKUP(TRIM($D280),'PL mapping Std'!$A:$H,8,0)))=0,"",IF(A280="BS",IFERROR(VLOOKUP(TRIM($E280),'BS Mapping std'!$A:$H,8,0),VLOOKUP(TRIM($D280),'BS Mapping std'!$A:$H,8,0)),IFERROR(VLOOKUP(TRIM($E280),'PL mapping Std'!$A:$H,8,0),VLOOKUP(TRIM($D280),'PL mapping Std'!$A:$H,8,0))))</f>
        <v>#N/A</v>
      </c>
      <c r="W280" t="e">
        <f>IFERROR(VLOOKUP(E280,'F30 mapping'!A:D,4,0),VLOOKUP(D280,'F30 mapping'!A:D,4,0))</f>
        <v>#N/A</v>
      </c>
    </row>
    <row r="281" spans="8:23" x14ac:dyDescent="0.3">
      <c r="H281" s="8"/>
      <c r="I281" s="8"/>
      <c r="J281" s="8"/>
      <c r="K281" s="8"/>
      <c r="L281" s="8"/>
      <c r="M281" s="32"/>
      <c r="V281" t="e">
        <f>IF(IF(A281="BS",IFERROR(VLOOKUP(TRIM($E281),'BS Mapping std'!$A:$H,8,0),VLOOKUP(TRIM($D281),'BS Mapping std'!$A:$H,8,0)),IFERROR(VLOOKUP(TRIM($E281),'PL mapping Std'!$A:$H,8,0),VLOOKUP(TRIM($D281),'PL mapping Std'!$A:$H,8,0)))=0,"",IF(A281="BS",IFERROR(VLOOKUP(TRIM($E281),'BS Mapping std'!$A:$H,8,0),VLOOKUP(TRIM($D281),'BS Mapping std'!$A:$H,8,0)),IFERROR(VLOOKUP(TRIM($E281),'PL mapping Std'!$A:$H,8,0),VLOOKUP(TRIM($D281),'PL mapping Std'!$A:$H,8,0))))</f>
        <v>#N/A</v>
      </c>
      <c r="W281" t="e">
        <f>IFERROR(VLOOKUP(E281,'F30 mapping'!A:D,4,0),VLOOKUP(D281,'F30 mapping'!A:D,4,0))</f>
        <v>#N/A</v>
      </c>
    </row>
    <row r="282" spans="8:23" x14ac:dyDescent="0.3">
      <c r="H282" s="8"/>
      <c r="I282" s="8"/>
      <c r="J282" s="8"/>
      <c r="K282" s="8"/>
      <c r="L282" s="8"/>
      <c r="M282" s="32"/>
      <c r="V282" t="e">
        <f>IF(IF(A282="BS",IFERROR(VLOOKUP(TRIM($E282),'BS Mapping std'!$A:$H,8,0),VLOOKUP(TRIM($D282),'BS Mapping std'!$A:$H,8,0)),IFERROR(VLOOKUP(TRIM($E282),'PL mapping Std'!$A:$H,8,0),VLOOKUP(TRIM($D282),'PL mapping Std'!$A:$H,8,0)))=0,"",IF(A282="BS",IFERROR(VLOOKUP(TRIM($E282),'BS Mapping std'!$A:$H,8,0),VLOOKUP(TRIM($D282),'BS Mapping std'!$A:$H,8,0)),IFERROR(VLOOKUP(TRIM($E282),'PL mapping Std'!$A:$H,8,0),VLOOKUP(TRIM($D282),'PL mapping Std'!$A:$H,8,0))))</f>
        <v>#N/A</v>
      </c>
      <c r="W282" t="e">
        <f>IFERROR(VLOOKUP(E282,'F30 mapping'!A:D,4,0),VLOOKUP(D282,'F30 mapping'!A:D,4,0))</f>
        <v>#N/A</v>
      </c>
    </row>
    <row r="283" spans="8:23" x14ac:dyDescent="0.3">
      <c r="H283" s="8"/>
      <c r="I283" s="8"/>
      <c r="J283" s="8"/>
      <c r="K283" s="8"/>
      <c r="L283" s="8"/>
      <c r="M283" s="32"/>
      <c r="V283" t="e">
        <f>IF(IF(A283="BS",IFERROR(VLOOKUP(TRIM($E283),'BS Mapping std'!$A:$H,8,0),VLOOKUP(TRIM($D283),'BS Mapping std'!$A:$H,8,0)),IFERROR(VLOOKUP(TRIM($E283),'PL mapping Std'!$A:$H,8,0),VLOOKUP(TRIM($D283),'PL mapping Std'!$A:$H,8,0)))=0,"",IF(A283="BS",IFERROR(VLOOKUP(TRIM($E283),'BS Mapping std'!$A:$H,8,0),VLOOKUP(TRIM($D283),'BS Mapping std'!$A:$H,8,0)),IFERROR(VLOOKUP(TRIM($E283),'PL mapping Std'!$A:$H,8,0),VLOOKUP(TRIM($D283),'PL mapping Std'!$A:$H,8,0))))</f>
        <v>#N/A</v>
      </c>
      <c r="W283" t="e">
        <f>IFERROR(VLOOKUP(E283,'F30 mapping'!A:D,4,0),VLOOKUP(D283,'F30 mapping'!A:D,4,0))</f>
        <v>#N/A</v>
      </c>
    </row>
    <row r="284" spans="8:23" x14ac:dyDescent="0.3">
      <c r="H284" s="8"/>
      <c r="I284" s="8"/>
      <c r="J284" s="8"/>
      <c r="K284" s="8"/>
      <c r="L284" s="8"/>
      <c r="M284" s="32"/>
      <c r="V284" t="e">
        <f>IF(IF(A284="BS",IFERROR(VLOOKUP(TRIM($E284),'BS Mapping std'!$A:$H,8,0),VLOOKUP(TRIM($D284),'BS Mapping std'!$A:$H,8,0)),IFERROR(VLOOKUP(TRIM($E284),'PL mapping Std'!$A:$H,8,0),VLOOKUP(TRIM($D284),'PL mapping Std'!$A:$H,8,0)))=0,"",IF(A284="BS",IFERROR(VLOOKUP(TRIM($E284),'BS Mapping std'!$A:$H,8,0),VLOOKUP(TRIM($D284),'BS Mapping std'!$A:$H,8,0)),IFERROR(VLOOKUP(TRIM($E284),'PL mapping Std'!$A:$H,8,0),VLOOKUP(TRIM($D284),'PL mapping Std'!$A:$H,8,0))))</f>
        <v>#N/A</v>
      </c>
      <c r="W284" t="e">
        <f>IFERROR(VLOOKUP(E284,'F30 mapping'!A:D,4,0),VLOOKUP(D284,'F30 mapping'!A:D,4,0))</f>
        <v>#N/A</v>
      </c>
    </row>
    <row r="285" spans="8:23" x14ac:dyDescent="0.3">
      <c r="H285" s="8"/>
      <c r="I285" s="8"/>
      <c r="J285" s="8"/>
      <c r="K285" s="8"/>
      <c r="L285" s="8"/>
      <c r="M285" s="32"/>
      <c r="V285" t="e">
        <f>IF(IF(A285="BS",IFERROR(VLOOKUP(TRIM($E285),'BS Mapping std'!$A:$H,8,0),VLOOKUP(TRIM($D285),'BS Mapping std'!$A:$H,8,0)),IFERROR(VLOOKUP(TRIM($E285),'PL mapping Std'!$A:$H,8,0),VLOOKUP(TRIM($D285),'PL mapping Std'!$A:$H,8,0)))=0,"",IF(A285="BS",IFERROR(VLOOKUP(TRIM($E285),'BS Mapping std'!$A:$H,8,0),VLOOKUP(TRIM($D285),'BS Mapping std'!$A:$H,8,0)),IFERROR(VLOOKUP(TRIM($E285),'PL mapping Std'!$A:$H,8,0),VLOOKUP(TRIM($D285),'PL mapping Std'!$A:$H,8,0))))</f>
        <v>#N/A</v>
      </c>
      <c r="W285" t="e">
        <f>IFERROR(VLOOKUP(E285,'F30 mapping'!A:D,4,0),VLOOKUP(D285,'F30 mapping'!A:D,4,0))</f>
        <v>#N/A</v>
      </c>
    </row>
    <row r="286" spans="8:23" x14ac:dyDescent="0.3">
      <c r="H286" s="8"/>
      <c r="I286" s="8"/>
      <c r="J286" s="8"/>
      <c r="K286" s="8"/>
      <c r="L286" s="8"/>
      <c r="M286" s="32"/>
      <c r="V286" t="e">
        <f>IF(IF(A286="BS",IFERROR(VLOOKUP(TRIM($E286),'BS Mapping std'!$A:$H,8,0),VLOOKUP(TRIM($D286),'BS Mapping std'!$A:$H,8,0)),IFERROR(VLOOKUP(TRIM($E286),'PL mapping Std'!$A:$H,8,0),VLOOKUP(TRIM($D286),'PL mapping Std'!$A:$H,8,0)))=0,"",IF(A286="BS",IFERROR(VLOOKUP(TRIM($E286),'BS Mapping std'!$A:$H,8,0),VLOOKUP(TRIM($D286),'BS Mapping std'!$A:$H,8,0)),IFERROR(VLOOKUP(TRIM($E286),'PL mapping Std'!$A:$H,8,0),VLOOKUP(TRIM($D286),'PL mapping Std'!$A:$H,8,0))))</f>
        <v>#N/A</v>
      </c>
      <c r="W286" t="e">
        <f>IFERROR(VLOOKUP(E286,'F30 mapping'!A:D,4,0),VLOOKUP(D286,'F30 mapping'!A:D,4,0))</f>
        <v>#N/A</v>
      </c>
    </row>
    <row r="287" spans="8:23" x14ac:dyDescent="0.3">
      <c r="H287" s="8"/>
      <c r="I287" s="8"/>
      <c r="J287" s="8"/>
      <c r="K287" s="8"/>
      <c r="L287" s="8"/>
      <c r="M287" s="32"/>
      <c r="V287" t="e">
        <f>IF(IF(A287="BS",IFERROR(VLOOKUP(TRIM($E287),'BS Mapping std'!$A:$H,8,0),VLOOKUP(TRIM($D287),'BS Mapping std'!$A:$H,8,0)),IFERROR(VLOOKUP(TRIM($E287),'PL mapping Std'!$A:$H,8,0),VLOOKUP(TRIM($D287),'PL mapping Std'!$A:$H,8,0)))=0,"",IF(A287="BS",IFERROR(VLOOKUP(TRIM($E287),'BS Mapping std'!$A:$H,8,0),VLOOKUP(TRIM($D287),'BS Mapping std'!$A:$H,8,0)),IFERROR(VLOOKUP(TRIM($E287),'PL mapping Std'!$A:$H,8,0),VLOOKUP(TRIM($D287),'PL mapping Std'!$A:$H,8,0))))</f>
        <v>#N/A</v>
      </c>
      <c r="W287" t="e">
        <f>IFERROR(VLOOKUP(E287,'F30 mapping'!A:D,4,0),VLOOKUP(D287,'F30 mapping'!A:D,4,0))</f>
        <v>#N/A</v>
      </c>
    </row>
    <row r="288" spans="8:23" x14ac:dyDescent="0.3">
      <c r="H288" s="8"/>
      <c r="I288" s="8"/>
      <c r="J288" s="8"/>
      <c r="K288" s="8"/>
      <c r="L288" s="8"/>
      <c r="M288" s="32"/>
      <c r="V288" t="e">
        <f>IF(IF(A288="BS",IFERROR(VLOOKUP(TRIM($E288),'BS Mapping std'!$A:$H,8,0),VLOOKUP(TRIM($D288),'BS Mapping std'!$A:$H,8,0)),IFERROR(VLOOKUP(TRIM($E288),'PL mapping Std'!$A:$H,8,0),VLOOKUP(TRIM($D288),'PL mapping Std'!$A:$H,8,0)))=0,"",IF(A288="BS",IFERROR(VLOOKUP(TRIM($E288),'BS Mapping std'!$A:$H,8,0),VLOOKUP(TRIM($D288),'BS Mapping std'!$A:$H,8,0)),IFERROR(VLOOKUP(TRIM($E288),'PL mapping Std'!$A:$H,8,0),VLOOKUP(TRIM($D288),'PL mapping Std'!$A:$H,8,0))))</f>
        <v>#N/A</v>
      </c>
      <c r="W288" t="e">
        <f>IFERROR(VLOOKUP(E288,'F30 mapping'!A:D,4,0),VLOOKUP(D288,'F30 mapping'!A:D,4,0))</f>
        <v>#N/A</v>
      </c>
    </row>
    <row r="289" spans="8:23" x14ac:dyDescent="0.3">
      <c r="H289" s="8"/>
      <c r="I289" s="8"/>
      <c r="J289" s="8"/>
      <c r="K289" s="8"/>
      <c r="L289" s="8"/>
      <c r="M289" s="32"/>
      <c r="V289" t="e">
        <f>IF(IF(A289="BS",IFERROR(VLOOKUP(TRIM($E289),'BS Mapping std'!$A:$H,8,0),VLOOKUP(TRIM($D289),'BS Mapping std'!$A:$H,8,0)),IFERROR(VLOOKUP(TRIM($E289),'PL mapping Std'!$A:$H,8,0),VLOOKUP(TRIM($D289),'PL mapping Std'!$A:$H,8,0)))=0,"",IF(A289="BS",IFERROR(VLOOKUP(TRIM($E289),'BS Mapping std'!$A:$H,8,0),VLOOKUP(TRIM($D289),'BS Mapping std'!$A:$H,8,0)),IFERROR(VLOOKUP(TRIM($E289),'PL mapping Std'!$A:$H,8,0),VLOOKUP(TRIM($D289),'PL mapping Std'!$A:$H,8,0))))</f>
        <v>#N/A</v>
      </c>
      <c r="W289" t="e">
        <f>IFERROR(VLOOKUP(E289,'F30 mapping'!A:D,4,0),VLOOKUP(D289,'F30 mapping'!A:D,4,0))</f>
        <v>#N/A</v>
      </c>
    </row>
    <row r="290" spans="8:23" x14ac:dyDescent="0.3">
      <c r="H290" s="8"/>
      <c r="I290" s="8"/>
      <c r="J290" s="8"/>
      <c r="K290" s="8"/>
      <c r="L290" s="8"/>
      <c r="M290" s="32"/>
      <c r="V290" t="e">
        <f>IF(IF(A290="BS",IFERROR(VLOOKUP(TRIM($E290),'BS Mapping std'!$A:$H,8,0),VLOOKUP(TRIM($D290),'BS Mapping std'!$A:$H,8,0)),IFERROR(VLOOKUP(TRIM($E290),'PL mapping Std'!$A:$H,8,0),VLOOKUP(TRIM($D290),'PL mapping Std'!$A:$H,8,0)))=0,"",IF(A290="BS",IFERROR(VLOOKUP(TRIM($E290),'BS Mapping std'!$A:$H,8,0),VLOOKUP(TRIM($D290),'BS Mapping std'!$A:$H,8,0)),IFERROR(VLOOKUP(TRIM($E290),'PL mapping Std'!$A:$H,8,0),VLOOKUP(TRIM($D290),'PL mapping Std'!$A:$H,8,0))))</f>
        <v>#N/A</v>
      </c>
      <c r="W290" t="e">
        <f>IFERROR(VLOOKUP(E290,'F30 mapping'!A:D,4,0),VLOOKUP(D290,'F30 mapping'!A:D,4,0))</f>
        <v>#N/A</v>
      </c>
    </row>
    <row r="291" spans="8:23" x14ac:dyDescent="0.3">
      <c r="H291" s="8"/>
      <c r="I291" s="8"/>
      <c r="J291" s="8"/>
      <c r="K291" s="8"/>
      <c r="L291" s="8"/>
      <c r="M291" s="32"/>
      <c r="V291" t="e">
        <f>IF(IF(A291="BS",IFERROR(VLOOKUP(TRIM($E291),'BS Mapping std'!$A:$H,8,0),VLOOKUP(TRIM($D291),'BS Mapping std'!$A:$H,8,0)),IFERROR(VLOOKUP(TRIM($E291),'PL mapping Std'!$A:$H,8,0),VLOOKUP(TRIM($D291),'PL mapping Std'!$A:$H,8,0)))=0,"",IF(A291="BS",IFERROR(VLOOKUP(TRIM($E291),'BS Mapping std'!$A:$H,8,0),VLOOKUP(TRIM($D291),'BS Mapping std'!$A:$H,8,0)),IFERROR(VLOOKUP(TRIM($E291),'PL mapping Std'!$A:$H,8,0),VLOOKUP(TRIM($D291),'PL mapping Std'!$A:$H,8,0))))</f>
        <v>#N/A</v>
      </c>
      <c r="W291" t="e">
        <f>IFERROR(VLOOKUP(E291,'F30 mapping'!A:D,4,0),VLOOKUP(D291,'F30 mapping'!A:D,4,0))</f>
        <v>#N/A</v>
      </c>
    </row>
    <row r="292" spans="8:23" x14ac:dyDescent="0.3">
      <c r="H292" s="8"/>
      <c r="I292" s="8"/>
      <c r="J292" s="8"/>
      <c r="K292" s="8"/>
      <c r="L292" s="8"/>
      <c r="M292" s="32"/>
      <c r="V292" t="e">
        <f>IF(IF(A292="BS",IFERROR(VLOOKUP(TRIM($E292),'BS Mapping std'!$A:$H,8,0),VLOOKUP(TRIM($D292),'BS Mapping std'!$A:$H,8,0)),IFERROR(VLOOKUP(TRIM($E292),'PL mapping Std'!$A:$H,8,0),VLOOKUP(TRIM($D292),'PL mapping Std'!$A:$H,8,0)))=0,"",IF(A292="BS",IFERROR(VLOOKUP(TRIM($E292),'BS Mapping std'!$A:$H,8,0),VLOOKUP(TRIM($D292),'BS Mapping std'!$A:$H,8,0)),IFERROR(VLOOKUP(TRIM($E292),'PL mapping Std'!$A:$H,8,0),VLOOKUP(TRIM($D292),'PL mapping Std'!$A:$H,8,0))))</f>
        <v>#N/A</v>
      </c>
      <c r="W292" t="e">
        <f>IFERROR(VLOOKUP(E292,'F30 mapping'!A:D,4,0),VLOOKUP(D292,'F30 mapping'!A:D,4,0))</f>
        <v>#N/A</v>
      </c>
    </row>
    <row r="293" spans="8:23" x14ac:dyDescent="0.3">
      <c r="H293" s="8"/>
      <c r="I293" s="8"/>
      <c r="J293" s="8"/>
      <c r="K293" s="8"/>
      <c r="L293" s="8"/>
      <c r="M293" s="32"/>
      <c r="V293" t="e">
        <f>IF(IF(A293="BS",IFERROR(VLOOKUP(TRIM($E293),'BS Mapping std'!$A:$H,8,0),VLOOKUP(TRIM($D293),'BS Mapping std'!$A:$H,8,0)),IFERROR(VLOOKUP(TRIM($E293),'PL mapping Std'!$A:$H,8,0),VLOOKUP(TRIM($D293),'PL mapping Std'!$A:$H,8,0)))=0,"",IF(A293="BS",IFERROR(VLOOKUP(TRIM($E293),'BS Mapping std'!$A:$H,8,0),VLOOKUP(TRIM($D293),'BS Mapping std'!$A:$H,8,0)),IFERROR(VLOOKUP(TRIM($E293),'PL mapping Std'!$A:$H,8,0),VLOOKUP(TRIM($D293),'PL mapping Std'!$A:$H,8,0))))</f>
        <v>#N/A</v>
      </c>
      <c r="W293" t="e">
        <f>IFERROR(VLOOKUP(E293,'F30 mapping'!A:D,4,0),VLOOKUP(D293,'F30 mapping'!A:D,4,0))</f>
        <v>#N/A</v>
      </c>
    </row>
    <row r="294" spans="8:23" x14ac:dyDescent="0.3">
      <c r="H294" s="8"/>
      <c r="I294" s="8"/>
      <c r="J294" s="8"/>
      <c r="K294" s="8"/>
      <c r="L294" s="8"/>
      <c r="M294" s="32"/>
      <c r="V294" t="e">
        <f>IF(IF(A294="BS",IFERROR(VLOOKUP(TRIM($E294),'BS Mapping std'!$A:$H,8,0),VLOOKUP(TRIM($D294),'BS Mapping std'!$A:$H,8,0)),IFERROR(VLOOKUP(TRIM($E294),'PL mapping Std'!$A:$H,8,0),VLOOKUP(TRIM($D294),'PL mapping Std'!$A:$H,8,0)))=0,"",IF(A294="BS",IFERROR(VLOOKUP(TRIM($E294),'BS Mapping std'!$A:$H,8,0),VLOOKUP(TRIM($D294),'BS Mapping std'!$A:$H,8,0)),IFERROR(VLOOKUP(TRIM($E294),'PL mapping Std'!$A:$H,8,0),VLOOKUP(TRIM($D294),'PL mapping Std'!$A:$H,8,0))))</f>
        <v>#N/A</v>
      </c>
      <c r="W294" t="e">
        <f>IFERROR(VLOOKUP(E294,'F30 mapping'!A:D,4,0),VLOOKUP(D294,'F30 mapping'!A:D,4,0))</f>
        <v>#N/A</v>
      </c>
    </row>
    <row r="295" spans="8:23" x14ac:dyDescent="0.3">
      <c r="H295" s="8"/>
      <c r="I295" s="8"/>
      <c r="J295" s="8"/>
      <c r="K295" s="8"/>
      <c r="L295" s="8"/>
      <c r="M295" s="32"/>
      <c r="V295" t="e">
        <f>IF(IF(A295="BS",IFERROR(VLOOKUP(TRIM($E295),'BS Mapping std'!$A:$H,8,0),VLOOKUP(TRIM($D295),'BS Mapping std'!$A:$H,8,0)),IFERROR(VLOOKUP(TRIM($E295),'PL mapping Std'!$A:$H,8,0),VLOOKUP(TRIM($D295),'PL mapping Std'!$A:$H,8,0)))=0,"",IF(A295="BS",IFERROR(VLOOKUP(TRIM($E295),'BS Mapping std'!$A:$H,8,0),VLOOKUP(TRIM($D295),'BS Mapping std'!$A:$H,8,0)),IFERROR(VLOOKUP(TRIM($E295),'PL mapping Std'!$A:$H,8,0),VLOOKUP(TRIM($D295),'PL mapping Std'!$A:$H,8,0))))</f>
        <v>#N/A</v>
      </c>
      <c r="W295" t="e">
        <f>IFERROR(VLOOKUP(E295,'F30 mapping'!A:D,4,0),VLOOKUP(D295,'F30 mapping'!A:D,4,0))</f>
        <v>#N/A</v>
      </c>
    </row>
    <row r="296" spans="8:23" x14ac:dyDescent="0.3">
      <c r="H296" s="8"/>
      <c r="I296" s="8"/>
      <c r="J296" s="8"/>
      <c r="K296" s="8"/>
      <c r="L296" s="8"/>
      <c r="M296" s="32"/>
      <c r="V296" t="e">
        <f>IF(IF(A296="BS",IFERROR(VLOOKUP(TRIM($E296),'BS Mapping std'!$A:$H,8,0),VLOOKUP(TRIM($D296),'BS Mapping std'!$A:$H,8,0)),IFERROR(VLOOKUP(TRIM($E296),'PL mapping Std'!$A:$H,8,0),VLOOKUP(TRIM($D296),'PL mapping Std'!$A:$H,8,0)))=0,"",IF(A296="BS",IFERROR(VLOOKUP(TRIM($E296),'BS Mapping std'!$A:$H,8,0),VLOOKUP(TRIM($D296),'BS Mapping std'!$A:$H,8,0)),IFERROR(VLOOKUP(TRIM($E296),'PL mapping Std'!$A:$H,8,0),VLOOKUP(TRIM($D296),'PL mapping Std'!$A:$H,8,0))))</f>
        <v>#N/A</v>
      </c>
      <c r="W296" t="e">
        <f>IFERROR(VLOOKUP(E296,'F30 mapping'!A:D,4,0),VLOOKUP(D296,'F30 mapping'!A:D,4,0))</f>
        <v>#N/A</v>
      </c>
    </row>
    <row r="297" spans="8:23" x14ac:dyDescent="0.3">
      <c r="H297" s="8"/>
      <c r="I297" s="8"/>
      <c r="J297" s="8"/>
      <c r="K297" s="8"/>
      <c r="L297" s="8"/>
      <c r="M297" s="32"/>
      <c r="V297" t="e">
        <f>IF(IF(A297="BS",IFERROR(VLOOKUP(TRIM($E297),'BS Mapping std'!$A:$H,8,0),VLOOKUP(TRIM($D297),'BS Mapping std'!$A:$H,8,0)),IFERROR(VLOOKUP(TRIM($E297),'PL mapping Std'!$A:$H,8,0),VLOOKUP(TRIM($D297),'PL mapping Std'!$A:$H,8,0)))=0,"",IF(A297="BS",IFERROR(VLOOKUP(TRIM($E297),'BS Mapping std'!$A:$H,8,0),VLOOKUP(TRIM($D297),'BS Mapping std'!$A:$H,8,0)),IFERROR(VLOOKUP(TRIM($E297),'PL mapping Std'!$A:$H,8,0),VLOOKUP(TRIM($D297),'PL mapping Std'!$A:$H,8,0))))</f>
        <v>#N/A</v>
      </c>
      <c r="W297" t="e">
        <f>IFERROR(VLOOKUP(E297,'F30 mapping'!A:D,4,0),VLOOKUP(D297,'F30 mapping'!A:D,4,0))</f>
        <v>#N/A</v>
      </c>
    </row>
    <row r="298" spans="8:23" x14ac:dyDescent="0.3">
      <c r="H298" s="8"/>
      <c r="I298" s="8"/>
      <c r="J298" s="8"/>
      <c r="K298" s="8"/>
      <c r="L298" s="8"/>
      <c r="M298" s="32"/>
      <c r="V298" t="e">
        <f>IF(IF(A298="BS",IFERROR(VLOOKUP(TRIM($E298),'BS Mapping std'!$A:$H,8,0),VLOOKUP(TRIM($D298),'BS Mapping std'!$A:$H,8,0)),IFERROR(VLOOKUP(TRIM($E298),'PL mapping Std'!$A:$H,8,0),VLOOKUP(TRIM($D298),'PL mapping Std'!$A:$H,8,0)))=0,"",IF(A298="BS",IFERROR(VLOOKUP(TRIM($E298),'BS Mapping std'!$A:$H,8,0),VLOOKUP(TRIM($D298),'BS Mapping std'!$A:$H,8,0)),IFERROR(VLOOKUP(TRIM($E298),'PL mapping Std'!$A:$H,8,0),VLOOKUP(TRIM($D298),'PL mapping Std'!$A:$H,8,0))))</f>
        <v>#N/A</v>
      </c>
      <c r="W298" t="e">
        <f>IFERROR(VLOOKUP(E298,'F30 mapping'!A:D,4,0),VLOOKUP(D298,'F30 mapping'!A:D,4,0))</f>
        <v>#N/A</v>
      </c>
    </row>
    <row r="299" spans="8:23" x14ac:dyDescent="0.3">
      <c r="H299" s="8"/>
      <c r="I299" s="8"/>
      <c r="J299" s="8"/>
      <c r="K299" s="8"/>
      <c r="L299" s="8"/>
      <c r="M299" s="32"/>
      <c r="V299" t="e">
        <f>IF(IF(A299="BS",IFERROR(VLOOKUP(TRIM($E299),'BS Mapping std'!$A:$H,8,0),VLOOKUP(TRIM($D299),'BS Mapping std'!$A:$H,8,0)),IFERROR(VLOOKUP(TRIM($E299),'PL mapping Std'!$A:$H,8,0),VLOOKUP(TRIM($D299),'PL mapping Std'!$A:$H,8,0)))=0,"",IF(A299="BS",IFERROR(VLOOKUP(TRIM($E299),'BS Mapping std'!$A:$H,8,0),VLOOKUP(TRIM($D299),'BS Mapping std'!$A:$H,8,0)),IFERROR(VLOOKUP(TRIM($E299),'PL mapping Std'!$A:$H,8,0),VLOOKUP(TRIM($D299),'PL mapping Std'!$A:$H,8,0))))</f>
        <v>#N/A</v>
      </c>
      <c r="W299" t="e">
        <f>IFERROR(VLOOKUP(E299,'F30 mapping'!A:D,4,0),VLOOKUP(D299,'F30 mapping'!A:D,4,0))</f>
        <v>#N/A</v>
      </c>
    </row>
    <row r="300" spans="8:23" x14ac:dyDescent="0.3">
      <c r="H300" s="8"/>
      <c r="I300" s="8"/>
      <c r="J300" s="8"/>
      <c r="K300" s="8"/>
      <c r="L300" s="8"/>
      <c r="M300" s="32"/>
      <c r="V300" t="e">
        <f>IF(IF(A300="BS",IFERROR(VLOOKUP(TRIM($E300),'BS Mapping std'!$A:$H,8,0),VLOOKUP(TRIM($D300),'BS Mapping std'!$A:$H,8,0)),IFERROR(VLOOKUP(TRIM($E300),'PL mapping Std'!$A:$H,8,0),VLOOKUP(TRIM($D300),'PL mapping Std'!$A:$H,8,0)))=0,"",IF(A300="BS",IFERROR(VLOOKUP(TRIM($E300),'BS Mapping std'!$A:$H,8,0),VLOOKUP(TRIM($D300),'BS Mapping std'!$A:$H,8,0)),IFERROR(VLOOKUP(TRIM($E300),'PL mapping Std'!$A:$H,8,0),VLOOKUP(TRIM($D300),'PL mapping Std'!$A:$H,8,0))))</f>
        <v>#N/A</v>
      </c>
      <c r="W300" t="e">
        <f>IFERROR(VLOOKUP(E300,'F30 mapping'!A:D,4,0),VLOOKUP(D300,'F30 mapping'!A:D,4,0))</f>
        <v>#N/A</v>
      </c>
    </row>
    <row r="301" spans="8:23" x14ac:dyDescent="0.3">
      <c r="H301" s="8"/>
      <c r="I301" s="8"/>
      <c r="J301" s="8"/>
      <c r="K301" s="8"/>
      <c r="L301" s="8"/>
      <c r="M301" s="32"/>
      <c r="V301" t="e">
        <f>IF(IF(A301="BS",IFERROR(VLOOKUP(TRIM($E301),'BS Mapping std'!$A:$H,8,0),VLOOKUP(TRIM($D301),'BS Mapping std'!$A:$H,8,0)),IFERROR(VLOOKUP(TRIM($E301),'PL mapping Std'!$A:$H,8,0),VLOOKUP(TRIM($D301),'PL mapping Std'!$A:$H,8,0)))=0,"",IF(A301="BS",IFERROR(VLOOKUP(TRIM($E301),'BS Mapping std'!$A:$H,8,0),VLOOKUP(TRIM($D301),'BS Mapping std'!$A:$H,8,0)),IFERROR(VLOOKUP(TRIM($E301),'PL mapping Std'!$A:$H,8,0),VLOOKUP(TRIM($D301),'PL mapping Std'!$A:$H,8,0))))</f>
        <v>#N/A</v>
      </c>
      <c r="W301" t="e">
        <f>IFERROR(VLOOKUP(E301,'F30 mapping'!A:D,4,0),VLOOKUP(D301,'F30 mapping'!A:D,4,0))</f>
        <v>#N/A</v>
      </c>
    </row>
    <row r="302" spans="8:23" x14ac:dyDescent="0.3">
      <c r="H302" s="8"/>
      <c r="I302" s="8"/>
      <c r="J302" s="8"/>
      <c r="K302" s="8"/>
      <c r="L302" s="8"/>
      <c r="M302" s="32"/>
      <c r="V302" t="e">
        <f>IF(IF(A302="BS",IFERROR(VLOOKUP(TRIM($E302),'BS Mapping std'!$A:$H,8,0),VLOOKUP(TRIM($D302),'BS Mapping std'!$A:$H,8,0)),IFERROR(VLOOKUP(TRIM($E302),'PL mapping Std'!$A:$H,8,0),VLOOKUP(TRIM($D302),'PL mapping Std'!$A:$H,8,0)))=0,"",IF(A302="BS",IFERROR(VLOOKUP(TRIM($E302),'BS Mapping std'!$A:$H,8,0),VLOOKUP(TRIM($D302),'BS Mapping std'!$A:$H,8,0)),IFERROR(VLOOKUP(TRIM($E302),'PL mapping Std'!$A:$H,8,0),VLOOKUP(TRIM($D302),'PL mapping Std'!$A:$H,8,0))))</f>
        <v>#N/A</v>
      </c>
      <c r="W302" t="e">
        <f>IFERROR(VLOOKUP(E302,'F30 mapping'!A:D,4,0),VLOOKUP(D302,'F30 mapping'!A:D,4,0))</f>
        <v>#N/A</v>
      </c>
    </row>
    <row r="303" spans="8:23" x14ac:dyDescent="0.3">
      <c r="H303" s="8"/>
      <c r="I303" s="8"/>
      <c r="J303" s="8"/>
      <c r="K303" s="8"/>
      <c r="L303" s="8"/>
      <c r="M303" s="32"/>
      <c r="V303" t="e">
        <f>IF(IF(A303="BS",IFERROR(VLOOKUP(TRIM($E303),'BS Mapping std'!$A:$H,8,0),VLOOKUP(TRIM($D303),'BS Mapping std'!$A:$H,8,0)),IFERROR(VLOOKUP(TRIM($E303),'PL mapping Std'!$A:$H,8,0),VLOOKUP(TRIM($D303),'PL mapping Std'!$A:$H,8,0)))=0,"",IF(A303="BS",IFERROR(VLOOKUP(TRIM($E303),'BS Mapping std'!$A:$H,8,0),VLOOKUP(TRIM($D303),'BS Mapping std'!$A:$H,8,0)),IFERROR(VLOOKUP(TRIM($E303),'PL mapping Std'!$A:$H,8,0),VLOOKUP(TRIM($D303),'PL mapping Std'!$A:$H,8,0))))</f>
        <v>#N/A</v>
      </c>
      <c r="W303" t="e">
        <f>IFERROR(VLOOKUP(E303,'F30 mapping'!A:D,4,0),VLOOKUP(D303,'F30 mapping'!A:D,4,0))</f>
        <v>#N/A</v>
      </c>
    </row>
    <row r="304" spans="8:23" x14ac:dyDescent="0.3">
      <c r="H304" s="8"/>
      <c r="I304" s="8"/>
      <c r="J304" s="8"/>
      <c r="K304" s="8"/>
      <c r="L304" s="8"/>
      <c r="M304" s="32"/>
      <c r="V304" t="e">
        <f>IF(IF(A304="BS",IFERROR(VLOOKUP(TRIM($E304),'BS Mapping std'!$A:$H,8,0),VLOOKUP(TRIM($D304),'BS Mapping std'!$A:$H,8,0)),IFERROR(VLOOKUP(TRIM($E304),'PL mapping Std'!$A:$H,8,0),VLOOKUP(TRIM($D304),'PL mapping Std'!$A:$H,8,0)))=0,"",IF(A304="BS",IFERROR(VLOOKUP(TRIM($E304),'BS Mapping std'!$A:$H,8,0),VLOOKUP(TRIM($D304),'BS Mapping std'!$A:$H,8,0)),IFERROR(VLOOKUP(TRIM($E304),'PL mapping Std'!$A:$H,8,0),VLOOKUP(TRIM($D304),'PL mapping Std'!$A:$H,8,0))))</f>
        <v>#N/A</v>
      </c>
      <c r="W304" t="e">
        <f>IFERROR(VLOOKUP(E304,'F30 mapping'!A:D,4,0),VLOOKUP(D304,'F30 mapping'!A:D,4,0))</f>
        <v>#N/A</v>
      </c>
    </row>
    <row r="305" spans="8:23" x14ac:dyDescent="0.3">
      <c r="H305" s="8"/>
      <c r="I305" s="8"/>
      <c r="J305" s="8"/>
      <c r="K305" s="8"/>
      <c r="L305" s="8"/>
      <c r="M305" s="32"/>
      <c r="V305" t="e">
        <f>IF(IF(A305="BS",IFERROR(VLOOKUP(TRIM($E305),'BS Mapping std'!$A:$H,8,0),VLOOKUP(TRIM($D305),'BS Mapping std'!$A:$H,8,0)),IFERROR(VLOOKUP(TRIM($E305),'PL mapping Std'!$A:$H,8,0),VLOOKUP(TRIM($D305),'PL mapping Std'!$A:$H,8,0)))=0,"",IF(A305="BS",IFERROR(VLOOKUP(TRIM($E305),'BS Mapping std'!$A:$H,8,0),VLOOKUP(TRIM($D305),'BS Mapping std'!$A:$H,8,0)),IFERROR(VLOOKUP(TRIM($E305),'PL mapping Std'!$A:$H,8,0),VLOOKUP(TRIM($D305),'PL mapping Std'!$A:$H,8,0))))</f>
        <v>#N/A</v>
      </c>
      <c r="W305" t="e">
        <f>IFERROR(VLOOKUP(E305,'F30 mapping'!A:D,4,0),VLOOKUP(D305,'F30 mapping'!A:D,4,0))</f>
        <v>#N/A</v>
      </c>
    </row>
    <row r="306" spans="8:23" x14ac:dyDescent="0.3">
      <c r="H306" s="8"/>
      <c r="I306" s="8"/>
      <c r="J306" s="8"/>
      <c r="K306" s="8"/>
      <c r="L306" s="8"/>
      <c r="M306" s="32"/>
      <c r="V306" t="e">
        <f>IF(IF(A306="BS",IFERROR(VLOOKUP(TRIM($E306),'BS Mapping std'!$A:$H,8,0),VLOOKUP(TRIM($D306),'BS Mapping std'!$A:$H,8,0)),IFERROR(VLOOKUP(TRIM($E306),'PL mapping Std'!$A:$H,8,0),VLOOKUP(TRIM($D306),'PL mapping Std'!$A:$H,8,0)))=0,"",IF(A306="BS",IFERROR(VLOOKUP(TRIM($E306),'BS Mapping std'!$A:$H,8,0),VLOOKUP(TRIM($D306),'BS Mapping std'!$A:$H,8,0)),IFERROR(VLOOKUP(TRIM($E306),'PL mapping Std'!$A:$H,8,0),VLOOKUP(TRIM($D306),'PL mapping Std'!$A:$H,8,0))))</f>
        <v>#N/A</v>
      </c>
      <c r="W306" t="e">
        <f>IFERROR(VLOOKUP(E306,'F30 mapping'!A:D,4,0),VLOOKUP(D306,'F30 mapping'!A:D,4,0))</f>
        <v>#N/A</v>
      </c>
    </row>
    <row r="307" spans="8:23" x14ac:dyDescent="0.3">
      <c r="H307" s="8"/>
      <c r="I307" s="8"/>
      <c r="J307" s="8"/>
      <c r="K307" s="8"/>
      <c r="L307" s="8"/>
      <c r="M307" s="32"/>
      <c r="V307" t="e">
        <f>IF(IF(A307="BS",IFERROR(VLOOKUP(TRIM($E307),'BS Mapping std'!$A:$H,8,0),VLOOKUP(TRIM($D307),'BS Mapping std'!$A:$H,8,0)),IFERROR(VLOOKUP(TRIM($E307),'PL mapping Std'!$A:$H,8,0),VLOOKUP(TRIM($D307),'PL mapping Std'!$A:$H,8,0)))=0,"",IF(A307="BS",IFERROR(VLOOKUP(TRIM($E307),'BS Mapping std'!$A:$H,8,0),VLOOKUP(TRIM($D307),'BS Mapping std'!$A:$H,8,0)),IFERROR(VLOOKUP(TRIM($E307),'PL mapping Std'!$A:$H,8,0),VLOOKUP(TRIM($D307),'PL mapping Std'!$A:$H,8,0))))</f>
        <v>#N/A</v>
      </c>
      <c r="W307" t="e">
        <f>IFERROR(VLOOKUP(E307,'F30 mapping'!A:D,4,0),VLOOKUP(D307,'F30 mapping'!A:D,4,0))</f>
        <v>#N/A</v>
      </c>
    </row>
    <row r="308" spans="8:23" x14ac:dyDescent="0.3">
      <c r="H308" s="8"/>
      <c r="I308" s="8"/>
      <c r="J308" s="8"/>
      <c r="K308" s="8"/>
      <c r="L308" s="8"/>
      <c r="M308" s="32"/>
      <c r="V308" t="e">
        <f>IF(IF(A308="BS",IFERROR(VLOOKUP(TRIM($E308),'BS Mapping std'!$A:$H,8,0),VLOOKUP(TRIM($D308),'BS Mapping std'!$A:$H,8,0)),IFERROR(VLOOKUP(TRIM($E308),'PL mapping Std'!$A:$H,8,0),VLOOKUP(TRIM($D308),'PL mapping Std'!$A:$H,8,0)))=0,"",IF(A308="BS",IFERROR(VLOOKUP(TRIM($E308),'BS Mapping std'!$A:$H,8,0),VLOOKUP(TRIM($D308),'BS Mapping std'!$A:$H,8,0)),IFERROR(VLOOKUP(TRIM($E308),'PL mapping Std'!$A:$H,8,0),VLOOKUP(TRIM($D308),'PL mapping Std'!$A:$H,8,0))))</f>
        <v>#N/A</v>
      </c>
      <c r="W308" t="e">
        <f>IFERROR(VLOOKUP(E308,'F30 mapping'!A:D,4,0),VLOOKUP(D308,'F30 mapping'!A:D,4,0))</f>
        <v>#N/A</v>
      </c>
    </row>
    <row r="309" spans="8:23" x14ac:dyDescent="0.3">
      <c r="H309" s="8"/>
      <c r="I309" s="8"/>
      <c r="J309" s="8"/>
      <c r="K309" s="8"/>
      <c r="L309" s="8"/>
      <c r="M309" s="32"/>
      <c r="V309" t="e">
        <f>IF(IF(A309="BS",IFERROR(VLOOKUP(TRIM($E309),'BS Mapping std'!$A:$H,8,0),VLOOKUP(TRIM($D309),'BS Mapping std'!$A:$H,8,0)),IFERROR(VLOOKUP(TRIM($E309),'PL mapping Std'!$A:$H,8,0),VLOOKUP(TRIM($D309),'PL mapping Std'!$A:$H,8,0)))=0,"",IF(A309="BS",IFERROR(VLOOKUP(TRIM($E309),'BS Mapping std'!$A:$H,8,0),VLOOKUP(TRIM($D309),'BS Mapping std'!$A:$H,8,0)),IFERROR(VLOOKUP(TRIM($E309),'PL mapping Std'!$A:$H,8,0),VLOOKUP(TRIM($D309),'PL mapping Std'!$A:$H,8,0))))</f>
        <v>#N/A</v>
      </c>
      <c r="W309" t="e">
        <f>IFERROR(VLOOKUP(E309,'F30 mapping'!A:D,4,0),VLOOKUP(D309,'F30 mapping'!A:D,4,0))</f>
        <v>#N/A</v>
      </c>
    </row>
    <row r="310" spans="8:23" x14ac:dyDescent="0.3">
      <c r="H310" s="8"/>
      <c r="I310" s="8"/>
      <c r="J310" s="8"/>
      <c r="K310" s="8"/>
      <c r="L310" s="8"/>
      <c r="M310" s="32"/>
      <c r="V310" t="e">
        <f>IF(IF(A310="BS",IFERROR(VLOOKUP(TRIM($E310),'BS Mapping std'!$A:$H,8,0),VLOOKUP(TRIM($D310),'BS Mapping std'!$A:$H,8,0)),IFERROR(VLOOKUP(TRIM($E310),'PL mapping Std'!$A:$H,8,0),VLOOKUP(TRIM($D310),'PL mapping Std'!$A:$H,8,0)))=0,"",IF(A310="BS",IFERROR(VLOOKUP(TRIM($E310),'BS Mapping std'!$A:$H,8,0),VLOOKUP(TRIM($D310),'BS Mapping std'!$A:$H,8,0)),IFERROR(VLOOKUP(TRIM($E310),'PL mapping Std'!$A:$H,8,0),VLOOKUP(TRIM($D310),'PL mapping Std'!$A:$H,8,0))))</f>
        <v>#N/A</v>
      </c>
      <c r="W310" t="e">
        <f>IFERROR(VLOOKUP(E310,'F30 mapping'!A:D,4,0),VLOOKUP(D310,'F30 mapping'!A:D,4,0))</f>
        <v>#N/A</v>
      </c>
    </row>
    <row r="311" spans="8:23" x14ac:dyDescent="0.3">
      <c r="H311" s="8"/>
      <c r="I311" s="8"/>
      <c r="J311" s="8"/>
      <c r="K311" s="8"/>
      <c r="L311" s="8"/>
      <c r="M311" s="32"/>
      <c r="V311" t="e">
        <f>IF(IF(A311="BS",IFERROR(VLOOKUP(TRIM($E311),'BS Mapping std'!$A:$H,8,0),VLOOKUP(TRIM($D311),'BS Mapping std'!$A:$H,8,0)),IFERROR(VLOOKUP(TRIM($E311),'PL mapping Std'!$A:$H,8,0),VLOOKUP(TRIM($D311),'PL mapping Std'!$A:$H,8,0)))=0,"",IF(A311="BS",IFERROR(VLOOKUP(TRIM($E311),'BS Mapping std'!$A:$H,8,0),VLOOKUP(TRIM($D311),'BS Mapping std'!$A:$H,8,0)),IFERROR(VLOOKUP(TRIM($E311),'PL mapping Std'!$A:$H,8,0),VLOOKUP(TRIM($D311),'PL mapping Std'!$A:$H,8,0))))</f>
        <v>#N/A</v>
      </c>
      <c r="W311" t="e">
        <f>IFERROR(VLOOKUP(E311,'F30 mapping'!A:D,4,0),VLOOKUP(D311,'F30 mapping'!A:D,4,0))</f>
        <v>#N/A</v>
      </c>
    </row>
    <row r="312" spans="8:23" x14ac:dyDescent="0.3">
      <c r="H312" s="8"/>
      <c r="I312" s="8"/>
      <c r="J312" s="8"/>
      <c r="K312" s="8"/>
      <c r="L312" s="8"/>
      <c r="M312" s="32"/>
      <c r="V312" t="e">
        <f>IF(IF(A312="BS",IFERROR(VLOOKUP(TRIM($E312),'BS Mapping std'!$A:$H,8,0),VLOOKUP(TRIM($D312),'BS Mapping std'!$A:$H,8,0)),IFERROR(VLOOKUP(TRIM($E312),'PL mapping Std'!$A:$H,8,0),VLOOKUP(TRIM($D312),'PL mapping Std'!$A:$H,8,0)))=0,"",IF(A312="BS",IFERROR(VLOOKUP(TRIM($E312),'BS Mapping std'!$A:$H,8,0),VLOOKUP(TRIM($D312),'BS Mapping std'!$A:$H,8,0)),IFERROR(VLOOKUP(TRIM($E312),'PL mapping Std'!$A:$H,8,0),VLOOKUP(TRIM($D312),'PL mapping Std'!$A:$H,8,0))))</f>
        <v>#N/A</v>
      </c>
      <c r="W312" t="e">
        <f>IFERROR(VLOOKUP(E312,'F30 mapping'!A:D,4,0),VLOOKUP(D312,'F30 mapping'!A:D,4,0))</f>
        <v>#N/A</v>
      </c>
    </row>
    <row r="313" spans="8:23" x14ac:dyDescent="0.3">
      <c r="H313" s="8"/>
      <c r="I313" s="8"/>
      <c r="J313" s="8"/>
      <c r="K313" s="8"/>
      <c r="L313" s="8"/>
      <c r="M313" s="32"/>
      <c r="V313" t="e">
        <f>IF(IF(A313="BS",IFERROR(VLOOKUP(TRIM($E313),'BS Mapping std'!$A:$H,8,0),VLOOKUP(TRIM($D313),'BS Mapping std'!$A:$H,8,0)),IFERROR(VLOOKUP(TRIM($E313),'PL mapping Std'!$A:$H,8,0),VLOOKUP(TRIM($D313),'PL mapping Std'!$A:$H,8,0)))=0,"",IF(A313="BS",IFERROR(VLOOKUP(TRIM($E313),'BS Mapping std'!$A:$H,8,0),VLOOKUP(TRIM($D313),'BS Mapping std'!$A:$H,8,0)),IFERROR(VLOOKUP(TRIM($E313),'PL mapping Std'!$A:$H,8,0),VLOOKUP(TRIM($D313),'PL mapping Std'!$A:$H,8,0))))</f>
        <v>#N/A</v>
      </c>
      <c r="W313" t="e">
        <f>IFERROR(VLOOKUP(E313,'F30 mapping'!A:D,4,0),VLOOKUP(D313,'F30 mapping'!A:D,4,0))</f>
        <v>#N/A</v>
      </c>
    </row>
    <row r="314" spans="8:23" x14ac:dyDescent="0.3">
      <c r="H314" s="8"/>
      <c r="I314" s="8"/>
      <c r="J314" s="8"/>
      <c r="K314" s="8"/>
      <c r="L314" s="8"/>
      <c r="M314" s="32"/>
      <c r="V314" t="e">
        <f>IF(IF(A314="BS",IFERROR(VLOOKUP(TRIM($E314),'BS Mapping std'!$A:$H,8,0),VLOOKUP(TRIM($D314),'BS Mapping std'!$A:$H,8,0)),IFERROR(VLOOKUP(TRIM($E314),'PL mapping Std'!$A:$H,8,0),VLOOKUP(TRIM($D314),'PL mapping Std'!$A:$H,8,0)))=0,"",IF(A314="BS",IFERROR(VLOOKUP(TRIM($E314),'BS Mapping std'!$A:$H,8,0),VLOOKUP(TRIM($D314),'BS Mapping std'!$A:$H,8,0)),IFERROR(VLOOKUP(TRIM($E314),'PL mapping Std'!$A:$H,8,0),VLOOKUP(TRIM($D314),'PL mapping Std'!$A:$H,8,0))))</f>
        <v>#N/A</v>
      </c>
      <c r="W314" t="e">
        <f>IFERROR(VLOOKUP(E314,'F30 mapping'!A:D,4,0),VLOOKUP(D314,'F30 mapping'!A:D,4,0))</f>
        <v>#N/A</v>
      </c>
    </row>
    <row r="315" spans="8:23" x14ac:dyDescent="0.3">
      <c r="H315" s="8"/>
      <c r="I315" s="8"/>
      <c r="J315" s="8"/>
      <c r="K315" s="8"/>
      <c r="L315" s="8"/>
      <c r="M315" s="32"/>
      <c r="V315" t="e">
        <f>IF(IF(A315="BS",IFERROR(VLOOKUP(TRIM($E315),'BS Mapping std'!$A:$H,8,0),VLOOKUP(TRIM($D315),'BS Mapping std'!$A:$H,8,0)),IFERROR(VLOOKUP(TRIM($E315),'PL mapping Std'!$A:$H,8,0),VLOOKUP(TRIM($D315),'PL mapping Std'!$A:$H,8,0)))=0,"",IF(A315="BS",IFERROR(VLOOKUP(TRIM($E315),'BS Mapping std'!$A:$H,8,0),VLOOKUP(TRIM($D315),'BS Mapping std'!$A:$H,8,0)),IFERROR(VLOOKUP(TRIM($E315),'PL mapping Std'!$A:$H,8,0),VLOOKUP(TRIM($D315),'PL mapping Std'!$A:$H,8,0))))</f>
        <v>#N/A</v>
      </c>
      <c r="W315" t="e">
        <f>IFERROR(VLOOKUP(E315,'F30 mapping'!A:D,4,0),VLOOKUP(D315,'F30 mapping'!A:D,4,0))</f>
        <v>#N/A</v>
      </c>
    </row>
    <row r="316" spans="8:23" x14ac:dyDescent="0.3">
      <c r="H316" s="8"/>
      <c r="I316" s="8"/>
      <c r="J316" s="8"/>
      <c r="K316" s="8"/>
      <c r="L316" s="8"/>
      <c r="M316" s="32"/>
      <c r="V316" t="e">
        <f>IF(IF(A316="BS",IFERROR(VLOOKUP(TRIM($E316),'BS Mapping std'!$A:$H,8,0),VLOOKUP(TRIM($D316),'BS Mapping std'!$A:$H,8,0)),IFERROR(VLOOKUP(TRIM($E316),'PL mapping Std'!$A:$H,8,0),VLOOKUP(TRIM($D316),'PL mapping Std'!$A:$H,8,0)))=0,"",IF(A316="BS",IFERROR(VLOOKUP(TRIM($E316),'BS Mapping std'!$A:$H,8,0),VLOOKUP(TRIM($D316),'BS Mapping std'!$A:$H,8,0)),IFERROR(VLOOKUP(TRIM($E316),'PL mapping Std'!$A:$H,8,0),VLOOKUP(TRIM($D316),'PL mapping Std'!$A:$H,8,0))))</f>
        <v>#N/A</v>
      </c>
      <c r="W316" t="e">
        <f>IFERROR(VLOOKUP(E316,'F30 mapping'!A:D,4,0),VLOOKUP(D316,'F30 mapping'!A:D,4,0))</f>
        <v>#N/A</v>
      </c>
    </row>
    <row r="317" spans="8:23" x14ac:dyDescent="0.3">
      <c r="H317" s="8"/>
      <c r="I317" s="8"/>
      <c r="J317" s="8"/>
      <c r="K317" s="8"/>
      <c r="L317" s="8"/>
      <c r="M317" s="32"/>
      <c r="V317" t="e">
        <f>IF(IF(A317="BS",IFERROR(VLOOKUP(TRIM($E317),'BS Mapping std'!$A:$H,8,0),VLOOKUP(TRIM($D317),'BS Mapping std'!$A:$H,8,0)),IFERROR(VLOOKUP(TRIM($E317),'PL mapping Std'!$A:$H,8,0),VLOOKUP(TRIM($D317),'PL mapping Std'!$A:$H,8,0)))=0,"",IF(A317="BS",IFERROR(VLOOKUP(TRIM($E317),'BS Mapping std'!$A:$H,8,0),VLOOKUP(TRIM($D317),'BS Mapping std'!$A:$H,8,0)),IFERROR(VLOOKUP(TRIM($E317),'PL mapping Std'!$A:$H,8,0),VLOOKUP(TRIM($D317),'PL mapping Std'!$A:$H,8,0))))</f>
        <v>#N/A</v>
      </c>
      <c r="W317" t="e">
        <f>IFERROR(VLOOKUP(E317,'F30 mapping'!A:D,4,0),VLOOKUP(D317,'F30 mapping'!A:D,4,0))</f>
        <v>#N/A</v>
      </c>
    </row>
    <row r="318" spans="8:23" x14ac:dyDescent="0.3">
      <c r="H318" s="8"/>
      <c r="I318" s="8"/>
      <c r="J318" s="8"/>
      <c r="K318" s="8"/>
      <c r="L318" s="8"/>
      <c r="M318" s="32"/>
      <c r="V318" t="e">
        <f>IF(IF(A318="BS",IFERROR(VLOOKUP(TRIM($E318),'BS Mapping std'!$A:$H,8,0),VLOOKUP(TRIM($D318),'BS Mapping std'!$A:$H,8,0)),IFERROR(VLOOKUP(TRIM($E318),'PL mapping Std'!$A:$H,8,0),VLOOKUP(TRIM($D318),'PL mapping Std'!$A:$H,8,0)))=0,"",IF(A318="BS",IFERROR(VLOOKUP(TRIM($E318),'BS Mapping std'!$A:$H,8,0),VLOOKUP(TRIM($D318),'BS Mapping std'!$A:$H,8,0)),IFERROR(VLOOKUP(TRIM($E318),'PL mapping Std'!$A:$H,8,0),VLOOKUP(TRIM($D318),'PL mapping Std'!$A:$H,8,0))))</f>
        <v>#N/A</v>
      </c>
      <c r="W318" t="e">
        <f>IFERROR(VLOOKUP(E318,'F30 mapping'!A:D,4,0),VLOOKUP(D318,'F30 mapping'!A:D,4,0))</f>
        <v>#N/A</v>
      </c>
    </row>
    <row r="319" spans="8:23" x14ac:dyDescent="0.3">
      <c r="H319" s="8"/>
      <c r="I319" s="8"/>
      <c r="J319" s="8"/>
      <c r="K319" s="8"/>
      <c r="L319" s="8"/>
      <c r="M319" s="32"/>
      <c r="V319" t="e">
        <f>IF(IF(A319="BS",IFERROR(VLOOKUP(TRIM($E319),'BS Mapping std'!$A:$H,8,0),VLOOKUP(TRIM($D319),'BS Mapping std'!$A:$H,8,0)),IFERROR(VLOOKUP(TRIM($E319),'PL mapping Std'!$A:$H,8,0),VLOOKUP(TRIM($D319),'PL mapping Std'!$A:$H,8,0)))=0,"",IF(A319="BS",IFERROR(VLOOKUP(TRIM($E319),'BS Mapping std'!$A:$H,8,0),VLOOKUP(TRIM($D319),'BS Mapping std'!$A:$H,8,0)),IFERROR(VLOOKUP(TRIM($E319),'PL mapping Std'!$A:$H,8,0),VLOOKUP(TRIM($D319),'PL mapping Std'!$A:$H,8,0))))</f>
        <v>#N/A</v>
      </c>
      <c r="W319" t="e">
        <f>IFERROR(VLOOKUP(E319,'F30 mapping'!A:D,4,0),VLOOKUP(D319,'F30 mapping'!A:D,4,0))</f>
        <v>#N/A</v>
      </c>
    </row>
    <row r="320" spans="8:23" x14ac:dyDescent="0.3">
      <c r="H320" s="8"/>
      <c r="I320" s="8"/>
      <c r="J320" s="8"/>
      <c r="K320" s="8"/>
      <c r="L320" s="8"/>
      <c r="M320" s="32"/>
      <c r="V320" t="e">
        <f>IF(IF(A320="BS",IFERROR(VLOOKUP(TRIM($E320),'BS Mapping std'!$A:$H,8,0),VLOOKUP(TRIM($D320),'BS Mapping std'!$A:$H,8,0)),IFERROR(VLOOKUP(TRIM($E320),'PL mapping Std'!$A:$H,8,0),VLOOKUP(TRIM($D320),'PL mapping Std'!$A:$H,8,0)))=0,"",IF(A320="BS",IFERROR(VLOOKUP(TRIM($E320),'BS Mapping std'!$A:$H,8,0),VLOOKUP(TRIM($D320),'BS Mapping std'!$A:$H,8,0)),IFERROR(VLOOKUP(TRIM($E320),'PL mapping Std'!$A:$H,8,0),VLOOKUP(TRIM($D320),'PL mapping Std'!$A:$H,8,0))))</f>
        <v>#N/A</v>
      </c>
      <c r="W320" t="e">
        <f>IFERROR(VLOOKUP(E320,'F30 mapping'!A:D,4,0),VLOOKUP(D320,'F30 mapping'!A:D,4,0))</f>
        <v>#N/A</v>
      </c>
    </row>
    <row r="321" spans="8:23" x14ac:dyDescent="0.3">
      <c r="H321" s="8"/>
      <c r="I321" s="8"/>
      <c r="J321" s="8"/>
      <c r="K321" s="8"/>
      <c r="L321" s="8"/>
      <c r="M321" s="32"/>
      <c r="V321" t="e">
        <f>IF(IF(A321="BS",IFERROR(VLOOKUP(TRIM($E321),'BS Mapping std'!$A:$H,8,0),VLOOKUP(TRIM($D321),'BS Mapping std'!$A:$H,8,0)),IFERROR(VLOOKUP(TRIM($E321),'PL mapping Std'!$A:$H,8,0),VLOOKUP(TRIM($D321),'PL mapping Std'!$A:$H,8,0)))=0,"",IF(A321="BS",IFERROR(VLOOKUP(TRIM($E321),'BS Mapping std'!$A:$H,8,0),VLOOKUP(TRIM($D321),'BS Mapping std'!$A:$H,8,0)),IFERROR(VLOOKUP(TRIM($E321),'PL mapping Std'!$A:$H,8,0),VLOOKUP(TRIM($D321),'PL mapping Std'!$A:$H,8,0))))</f>
        <v>#N/A</v>
      </c>
      <c r="W321" t="e">
        <f>IFERROR(VLOOKUP(E321,'F30 mapping'!A:D,4,0),VLOOKUP(D321,'F30 mapping'!A:D,4,0))</f>
        <v>#N/A</v>
      </c>
    </row>
    <row r="322" spans="8:23" x14ac:dyDescent="0.3">
      <c r="H322" s="8"/>
      <c r="I322" s="8"/>
      <c r="J322" s="8"/>
      <c r="K322" s="8"/>
      <c r="L322" s="8"/>
      <c r="M322" s="32"/>
      <c r="V322" t="e">
        <f>IF(IF(A322="BS",IFERROR(VLOOKUP(TRIM($E322),'BS Mapping std'!$A:$H,8,0),VLOOKUP(TRIM($D322),'BS Mapping std'!$A:$H,8,0)),IFERROR(VLOOKUP(TRIM($E322),'PL mapping Std'!$A:$H,8,0),VLOOKUP(TRIM($D322),'PL mapping Std'!$A:$H,8,0)))=0,"",IF(A322="BS",IFERROR(VLOOKUP(TRIM($E322),'BS Mapping std'!$A:$H,8,0),VLOOKUP(TRIM($D322),'BS Mapping std'!$A:$H,8,0)),IFERROR(VLOOKUP(TRIM($E322),'PL mapping Std'!$A:$H,8,0),VLOOKUP(TRIM($D322),'PL mapping Std'!$A:$H,8,0))))</f>
        <v>#N/A</v>
      </c>
      <c r="W322" t="e">
        <f>IFERROR(VLOOKUP(E322,'F30 mapping'!A:D,4,0),VLOOKUP(D322,'F30 mapping'!A:D,4,0))</f>
        <v>#N/A</v>
      </c>
    </row>
    <row r="323" spans="8:23" x14ac:dyDescent="0.3">
      <c r="H323" s="8"/>
      <c r="I323" s="8"/>
      <c r="J323" s="8"/>
      <c r="K323" s="8"/>
      <c r="L323" s="8"/>
      <c r="M323" s="32"/>
      <c r="V323" t="e">
        <f>IF(IF(A323="BS",IFERROR(VLOOKUP(TRIM($E323),'BS Mapping std'!$A:$H,8,0),VLOOKUP(TRIM($D323),'BS Mapping std'!$A:$H,8,0)),IFERROR(VLOOKUP(TRIM($E323),'PL mapping Std'!$A:$H,8,0),VLOOKUP(TRIM($D323),'PL mapping Std'!$A:$H,8,0)))=0,"",IF(A323="BS",IFERROR(VLOOKUP(TRIM($E323),'BS Mapping std'!$A:$H,8,0),VLOOKUP(TRIM($D323),'BS Mapping std'!$A:$H,8,0)),IFERROR(VLOOKUP(TRIM($E323),'PL mapping Std'!$A:$H,8,0),VLOOKUP(TRIM($D323),'PL mapping Std'!$A:$H,8,0))))</f>
        <v>#N/A</v>
      </c>
      <c r="W323" t="e">
        <f>IFERROR(VLOOKUP(E323,'F30 mapping'!A:D,4,0),VLOOKUP(D323,'F30 mapping'!A:D,4,0))</f>
        <v>#N/A</v>
      </c>
    </row>
    <row r="324" spans="8:23" x14ac:dyDescent="0.3">
      <c r="H324" s="8"/>
      <c r="I324" s="8"/>
      <c r="J324" s="8"/>
      <c r="K324" s="8"/>
      <c r="L324" s="8"/>
      <c r="M324" s="32"/>
      <c r="V324" t="e">
        <f>IF(IF(A324="BS",IFERROR(VLOOKUP(TRIM($E324),'BS Mapping std'!$A:$H,8,0),VLOOKUP(TRIM($D324),'BS Mapping std'!$A:$H,8,0)),IFERROR(VLOOKUP(TRIM($E324),'PL mapping Std'!$A:$H,8,0),VLOOKUP(TRIM($D324),'PL mapping Std'!$A:$H,8,0)))=0,"",IF(A324="BS",IFERROR(VLOOKUP(TRIM($E324),'BS Mapping std'!$A:$H,8,0),VLOOKUP(TRIM($D324),'BS Mapping std'!$A:$H,8,0)),IFERROR(VLOOKUP(TRIM($E324),'PL mapping Std'!$A:$H,8,0),VLOOKUP(TRIM($D324),'PL mapping Std'!$A:$H,8,0))))</f>
        <v>#N/A</v>
      </c>
      <c r="W324" t="e">
        <f>IFERROR(VLOOKUP(E324,'F30 mapping'!A:D,4,0),VLOOKUP(D324,'F30 mapping'!A:D,4,0))</f>
        <v>#N/A</v>
      </c>
    </row>
    <row r="325" spans="8:23" x14ac:dyDescent="0.3">
      <c r="H325" s="8"/>
      <c r="I325" s="8"/>
      <c r="J325" s="8"/>
      <c r="K325" s="8"/>
      <c r="L325" s="8"/>
      <c r="M325" s="32"/>
      <c r="V325" t="e">
        <f>IF(IF(A325="BS",IFERROR(VLOOKUP(TRIM($E325),'BS Mapping std'!$A:$H,8,0),VLOOKUP(TRIM($D325),'BS Mapping std'!$A:$H,8,0)),IFERROR(VLOOKUP(TRIM($E325),'PL mapping Std'!$A:$H,8,0),VLOOKUP(TRIM($D325),'PL mapping Std'!$A:$H,8,0)))=0,"",IF(A325="BS",IFERROR(VLOOKUP(TRIM($E325),'BS Mapping std'!$A:$H,8,0),VLOOKUP(TRIM($D325),'BS Mapping std'!$A:$H,8,0)),IFERROR(VLOOKUP(TRIM($E325),'PL mapping Std'!$A:$H,8,0),VLOOKUP(TRIM($D325),'PL mapping Std'!$A:$H,8,0))))</f>
        <v>#N/A</v>
      </c>
      <c r="W325" t="e">
        <f>IFERROR(VLOOKUP(E325,'F30 mapping'!A:D,4,0),VLOOKUP(D325,'F30 mapping'!A:D,4,0))</f>
        <v>#N/A</v>
      </c>
    </row>
    <row r="326" spans="8:23" x14ac:dyDescent="0.3">
      <c r="H326" s="8"/>
      <c r="I326" s="8"/>
      <c r="J326" s="8"/>
      <c r="K326" s="8"/>
      <c r="L326" s="8"/>
      <c r="M326" s="32"/>
      <c r="V326" t="e">
        <f>IF(IF(A326="BS",IFERROR(VLOOKUP(TRIM($E326),'BS Mapping std'!$A:$H,8,0),VLOOKUP(TRIM($D326),'BS Mapping std'!$A:$H,8,0)),IFERROR(VLOOKUP(TRIM($E326),'PL mapping Std'!$A:$H,8,0),VLOOKUP(TRIM($D326),'PL mapping Std'!$A:$H,8,0)))=0,"",IF(A326="BS",IFERROR(VLOOKUP(TRIM($E326),'BS Mapping std'!$A:$H,8,0),VLOOKUP(TRIM($D326),'BS Mapping std'!$A:$H,8,0)),IFERROR(VLOOKUP(TRIM($E326),'PL mapping Std'!$A:$H,8,0),VLOOKUP(TRIM($D326),'PL mapping Std'!$A:$H,8,0))))</f>
        <v>#N/A</v>
      </c>
      <c r="W326" t="e">
        <f>IFERROR(VLOOKUP(E326,'F30 mapping'!A:D,4,0),VLOOKUP(D326,'F30 mapping'!A:D,4,0))</f>
        <v>#N/A</v>
      </c>
    </row>
    <row r="327" spans="8:23" x14ac:dyDescent="0.3">
      <c r="H327" s="8"/>
      <c r="I327" s="8"/>
      <c r="J327" s="8"/>
      <c r="K327" s="8"/>
      <c r="L327" s="8"/>
      <c r="M327" s="32"/>
      <c r="V327" t="e">
        <f>IF(IF(A327="BS",IFERROR(VLOOKUP(TRIM($E327),'BS Mapping std'!$A:$H,8,0),VLOOKUP(TRIM($D327),'BS Mapping std'!$A:$H,8,0)),IFERROR(VLOOKUP(TRIM($E327),'PL mapping Std'!$A:$H,8,0),VLOOKUP(TRIM($D327),'PL mapping Std'!$A:$H,8,0)))=0,"",IF(A327="BS",IFERROR(VLOOKUP(TRIM($E327),'BS Mapping std'!$A:$H,8,0),VLOOKUP(TRIM($D327),'BS Mapping std'!$A:$H,8,0)),IFERROR(VLOOKUP(TRIM($E327),'PL mapping Std'!$A:$H,8,0),VLOOKUP(TRIM($D327),'PL mapping Std'!$A:$H,8,0))))</f>
        <v>#N/A</v>
      </c>
      <c r="W327" t="e">
        <f>IFERROR(VLOOKUP(E327,'F30 mapping'!A:D,4,0),VLOOKUP(D327,'F30 mapping'!A:D,4,0))</f>
        <v>#N/A</v>
      </c>
    </row>
    <row r="328" spans="8:23" x14ac:dyDescent="0.3">
      <c r="H328" s="8"/>
      <c r="I328" s="8"/>
      <c r="J328" s="8"/>
      <c r="K328" s="8"/>
      <c r="L328" s="8"/>
      <c r="M328" s="32"/>
      <c r="V328" t="e">
        <f>IF(IF(A328="BS",IFERROR(VLOOKUP(TRIM($E328),'BS Mapping std'!$A:$H,8,0),VLOOKUP(TRIM($D328),'BS Mapping std'!$A:$H,8,0)),IFERROR(VLOOKUP(TRIM($E328),'PL mapping Std'!$A:$H,8,0),VLOOKUP(TRIM($D328),'PL mapping Std'!$A:$H,8,0)))=0,"",IF(A328="BS",IFERROR(VLOOKUP(TRIM($E328),'BS Mapping std'!$A:$H,8,0),VLOOKUP(TRIM($D328),'BS Mapping std'!$A:$H,8,0)),IFERROR(VLOOKUP(TRIM($E328),'PL mapping Std'!$A:$H,8,0),VLOOKUP(TRIM($D328),'PL mapping Std'!$A:$H,8,0))))</f>
        <v>#N/A</v>
      </c>
      <c r="W328" t="e">
        <f>IFERROR(VLOOKUP(E328,'F30 mapping'!A:D,4,0),VLOOKUP(D328,'F30 mapping'!A:D,4,0))</f>
        <v>#N/A</v>
      </c>
    </row>
    <row r="329" spans="8:23" x14ac:dyDescent="0.3">
      <c r="H329" s="8"/>
      <c r="I329" s="8"/>
      <c r="J329" s="8"/>
      <c r="K329" s="8"/>
      <c r="L329" s="8"/>
      <c r="M329" s="32"/>
      <c r="V329" t="e">
        <f>IF(IF(A329="BS",IFERROR(VLOOKUP(TRIM($E329),'BS Mapping std'!$A:$H,8,0),VLOOKUP(TRIM($D329),'BS Mapping std'!$A:$H,8,0)),IFERROR(VLOOKUP(TRIM($E329),'PL mapping Std'!$A:$H,8,0),VLOOKUP(TRIM($D329),'PL mapping Std'!$A:$H,8,0)))=0,"",IF(A329="BS",IFERROR(VLOOKUP(TRIM($E329),'BS Mapping std'!$A:$H,8,0),VLOOKUP(TRIM($D329),'BS Mapping std'!$A:$H,8,0)),IFERROR(VLOOKUP(TRIM($E329),'PL mapping Std'!$A:$H,8,0),VLOOKUP(TRIM($D329),'PL mapping Std'!$A:$H,8,0))))</f>
        <v>#N/A</v>
      </c>
      <c r="W329" t="e">
        <f>IFERROR(VLOOKUP(E329,'F30 mapping'!A:D,4,0),VLOOKUP(D329,'F30 mapping'!A:D,4,0))</f>
        <v>#N/A</v>
      </c>
    </row>
    <row r="330" spans="8:23" x14ac:dyDescent="0.3">
      <c r="H330" s="8"/>
      <c r="I330" s="8"/>
      <c r="J330" s="8"/>
      <c r="K330" s="8"/>
      <c r="L330" s="8"/>
      <c r="M330" s="32"/>
      <c r="V330" t="e">
        <f>IF(IF(A330="BS",IFERROR(VLOOKUP(TRIM($E330),'BS Mapping std'!$A:$H,8,0),VLOOKUP(TRIM($D330),'BS Mapping std'!$A:$H,8,0)),IFERROR(VLOOKUP(TRIM($E330),'PL mapping Std'!$A:$H,8,0),VLOOKUP(TRIM($D330),'PL mapping Std'!$A:$H,8,0)))=0,"",IF(A330="BS",IFERROR(VLOOKUP(TRIM($E330),'BS Mapping std'!$A:$H,8,0),VLOOKUP(TRIM($D330),'BS Mapping std'!$A:$H,8,0)),IFERROR(VLOOKUP(TRIM($E330),'PL mapping Std'!$A:$H,8,0),VLOOKUP(TRIM($D330),'PL mapping Std'!$A:$H,8,0))))</f>
        <v>#N/A</v>
      </c>
      <c r="W330" t="e">
        <f>IFERROR(VLOOKUP(E330,'F30 mapping'!A:D,4,0),VLOOKUP(D330,'F30 mapping'!A:D,4,0))</f>
        <v>#N/A</v>
      </c>
    </row>
    <row r="331" spans="8:23" x14ac:dyDescent="0.3">
      <c r="H331" s="8"/>
      <c r="I331" s="8"/>
      <c r="J331" s="8"/>
      <c r="K331" s="8"/>
      <c r="L331" s="8"/>
      <c r="M331" s="32"/>
      <c r="V331" t="e">
        <f>IF(IF(A331="BS",IFERROR(VLOOKUP(TRIM($E331),'BS Mapping std'!$A:$H,8,0),VLOOKUP(TRIM($D331),'BS Mapping std'!$A:$H,8,0)),IFERROR(VLOOKUP(TRIM($E331),'PL mapping Std'!$A:$H,8,0),VLOOKUP(TRIM($D331),'PL mapping Std'!$A:$H,8,0)))=0,"",IF(A331="BS",IFERROR(VLOOKUP(TRIM($E331),'BS Mapping std'!$A:$H,8,0),VLOOKUP(TRIM($D331),'BS Mapping std'!$A:$H,8,0)),IFERROR(VLOOKUP(TRIM($E331),'PL mapping Std'!$A:$H,8,0),VLOOKUP(TRIM($D331),'PL mapping Std'!$A:$H,8,0))))</f>
        <v>#N/A</v>
      </c>
      <c r="W331" t="e">
        <f>IFERROR(VLOOKUP(E331,'F30 mapping'!A:D,4,0),VLOOKUP(D331,'F30 mapping'!A:D,4,0))</f>
        <v>#N/A</v>
      </c>
    </row>
    <row r="332" spans="8:23" x14ac:dyDescent="0.3">
      <c r="H332" s="8"/>
      <c r="I332" s="8"/>
      <c r="J332" s="8"/>
      <c r="K332" s="8"/>
      <c r="L332" s="8"/>
      <c r="M332" s="32"/>
      <c r="V332" t="e">
        <f>IF(IF(A332="BS",IFERROR(VLOOKUP(TRIM($E332),'BS Mapping std'!$A:$H,8,0),VLOOKUP(TRIM($D332),'BS Mapping std'!$A:$H,8,0)),IFERROR(VLOOKUP(TRIM($E332),'PL mapping Std'!$A:$H,8,0),VLOOKUP(TRIM($D332),'PL mapping Std'!$A:$H,8,0)))=0,"",IF(A332="BS",IFERROR(VLOOKUP(TRIM($E332),'BS Mapping std'!$A:$H,8,0),VLOOKUP(TRIM($D332),'BS Mapping std'!$A:$H,8,0)),IFERROR(VLOOKUP(TRIM($E332),'PL mapping Std'!$A:$H,8,0),VLOOKUP(TRIM($D332),'PL mapping Std'!$A:$H,8,0))))</f>
        <v>#N/A</v>
      </c>
      <c r="W332" t="e">
        <f>IFERROR(VLOOKUP(E332,'F30 mapping'!A:D,4,0),VLOOKUP(D332,'F30 mapping'!A:D,4,0))</f>
        <v>#N/A</v>
      </c>
    </row>
    <row r="333" spans="8:23" x14ac:dyDescent="0.3">
      <c r="H333" s="8"/>
      <c r="I333" s="8"/>
      <c r="J333" s="8"/>
      <c r="K333" s="8"/>
      <c r="L333" s="8"/>
      <c r="M333" s="32"/>
      <c r="V333" t="e">
        <f>IF(IF(A333="BS",IFERROR(VLOOKUP(TRIM($E333),'BS Mapping std'!$A:$H,8,0),VLOOKUP(TRIM($D333),'BS Mapping std'!$A:$H,8,0)),IFERROR(VLOOKUP(TRIM($E333),'PL mapping Std'!$A:$H,8,0),VLOOKUP(TRIM($D333),'PL mapping Std'!$A:$H,8,0)))=0,"",IF(A333="BS",IFERROR(VLOOKUP(TRIM($E333),'BS Mapping std'!$A:$H,8,0),VLOOKUP(TRIM($D333),'BS Mapping std'!$A:$H,8,0)),IFERROR(VLOOKUP(TRIM($E333),'PL mapping Std'!$A:$H,8,0),VLOOKUP(TRIM($D333),'PL mapping Std'!$A:$H,8,0))))</f>
        <v>#N/A</v>
      </c>
      <c r="W333" t="e">
        <f>IFERROR(VLOOKUP(E333,'F30 mapping'!A:D,4,0),VLOOKUP(D333,'F30 mapping'!A:D,4,0))</f>
        <v>#N/A</v>
      </c>
    </row>
    <row r="334" spans="8:23" x14ac:dyDescent="0.3">
      <c r="H334" s="8"/>
      <c r="I334" s="8"/>
      <c r="J334" s="8"/>
      <c r="K334" s="8"/>
      <c r="L334" s="8"/>
      <c r="M334" s="32"/>
      <c r="V334" t="e">
        <f>IF(IF(A334="BS",IFERROR(VLOOKUP(TRIM($E334),'BS Mapping std'!$A:$H,8,0),VLOOKUP(TRIM($D334),'BS Mapping std'!$A:$H,8,0)),IFERROR(VLOOKUP(TRIM($E334),'PL mapping Std'!$A:$H,8,0),VLOOKUP(TRIM($D334),'PL mapping Std'!$A:$H,8,0)))=0,"",IF(A334="BS",IFERROR(VLOOKUP(TRIM($E334),'BS Mapping std'!$A:$H,8,0),VLOOKUP(TRIM($D334),'BS Mapping std'!$A:$H,8,0)),IFERROR(VLOOKUP(TRIM($E334),'PL mapping Std'!$A:$H,8,0),VLOOKUP(TRIM($D334),'PL mapping Std'!$A:$H,8,0))))</f>
        <v>#N/A</v>
      </c>
      <c r="W334" t="e">
        <f>IFERROR(VLOOKUP(E334,'F30 mapping'!A:D,4,0),VLOOKUP(D334,'F30 mapping'!A:D,4,0))</f>
        <v>#N/A</v>
      </c>
    </row>
    <row r="335" spans="8:23" x14ac:dyDescent="0.3">
      <c r="H335" s="8"/>
      <c r="I335" s="8"/>
      <c r="J335" s="8"/>
      <c r="K335" s="8"/>
      <c r="L335" s="8"/>
      <c r="M335" s="32"/>
      <c r="V335" t="e">
        <f>IF(IF(A335="BS",IFERROR(VLOOKUP(TRIM($E335),'BS Mapping std'!$A:$H,8,0),VLOOKUP(TRIM($D335),'BS Mapping std'!$A:$H,8,0)),IFERROR(VLOOKUP(TRIM($E335),'PL mapping Std'!$A:$H,8,0),VLOOKUP(TRIM($D335),'PL mapping Std'!$A:$H,8,0)))=0,"",IF(A335="BS",IFERROR(VLOOKUP(TRIM($E335),'BS Mapping std'!$A:$H,8,0),VLOOKUP(TRIM($D335),'BS Mapping std'!$A:$H,8,0)),IFERROR(VLOOKUP(TRIM($E335),'PL mapping Std'!$A:$H,8,0),VLOOKUP(TRIM($D335),'PL mapping Std'!$A:$H,8,0))))</f>
        <v>#N/A</v>
      </c>
      <c r="W335" t="e">
        <f>IFERROR(VLOOKUP(E335,'F30 mapping'!A:D,4,0),VLOOKUP(D335,'F30 mapping'!A:D,4,0))</f>
        <v>#N/A</v>
      </c>
    </row>
    <row r="336" spans="8:23" x14ac:dyDescent="0.3">
      <c r="H336" s="8"/>
      <c r="I336" s="8"/>
      <c r="J336" s="8"/>
      <c r="K336" s="8"/>
      <c r="L336" s="8"/>
      <c r="M336" s="32"/>
      <c r="V336" t="e">
        <f>IF(IF(A336="BS",IFERROR(VLOOKUP(TRIM($E336),'BS Mapping std'!$A:$H,8,0),VLOOKUP(TRIM($D336),'BS Mapping std'!$A:$H,8,0)),IFERROR(VLOOKUP(TRIM($E336),'PL mapping Std'!$A:$H,8,0),VLOOKUP(TRIM($D336),'PL mapping Std'!$A:$H,8,0)))=0,"",IF(A336="BS",IFERROR(VLOOKUP(TRIM($E336),'BS Mapping std'!$A:$H,8,0),VLOOKUP(TRIM($D336),'BS Mapping std'!$A:$H,8,0)),IFERROR(VLOOKUP(TRIM($E336),'PL mapping Std'!$A:$H,8,0),VLOOKUP(TRIM($D336),'PL mapping Std'!$A:$H,8,0))))</f>
        <v>#N/A</v>
      </c>
      <c r="W336" t="e">
        <f>IFERROR(VLOOKUP(E336,'F30 mapping'!A:D,4,0),VLOOKUP(D336,'F30 mapping'!A:D,4,0))</f>
        <v>#N/A</v>
      </c>
    </row>
    <row r="337" spans="8:23" x14ac:dyDescent="0.3">
      <c r="H337" s="8"/>
      <c r="I337" s="8"/>
      <c r="J337" s="8"/>
      <c r="K337" s="8"/>
      <c r="L337" s="8"/>
      <c r="M337" s="32"/>
      <c r="V337" t="e">
        <f>IF(IF(A337="BS",IFERROR(VLOOKUP(TRIM($E337),'BS Mapping std'!$A:$H,8,0),VLOOKUP(TRIM($D337),'BS Mapping std'!$A:$H,8,0)),IFERROR(VLOOKUP(TRIM($E337),'PL mapping Std'!$A:$H,8,0),VLOOKUP(TRIM($D337),'PL mapping Std'!$A:$H,8,0)))=0,"",IF(A337="BS",IFERROR(VLOOKUP(TRIM($E337),'BS Mapping std'!$A:$H,8,0),VLOOKUP(TRIM($D337),'BS Mapping std'!$A:$H,8,0)),IFERROR(VLOOKUP(TRIM($E337),'PL mapping Std'!$A:$H,8,0),VLOOKUP(TRIM($D337),'PL mapping Std'!$A:$H,8,0))))</f>
        <v>#N/A</v>
      </c>
      <c r="W337" t="e">
        <f>IFERROR(VLOOKUP(E337,'F30 mapping'!A:D,4,0),VLOOKUP(D337,'F30 mapping'!A:D,4,0))</f>
        <v>#N/A</v>
      </c>
    </row>
    <row r="338" spans="8:23" x14ac:dyDescent="0.3">
      <c r="H338" s="8"/>
      <c r="I338" s="8"/>
      <c r="J338" s="8"/>
      <c r="K338" s="8"/>
      <c r="L338" s="8"/>
      <c r="M338" s="32"/>
      <c r="V338" t="e">
        <f>IF(IF(A338="BS",IFERROR(VLOOKUP(TRIM($E338),'BS Mapping std'!$A:$H,8,0),VLOOKUP(TRIM($D338),'BS Mapping std'!$A:$H,8,0)),IFERROR(VLOOKUP(TRIM($E338),'PL mapping Std'!$A:$H,8,0),VLOOKUP(TRIM($D338),'PL mapping Std'!$A:$H,8,0)))=0,"",IF(A338="BS",IFERROR(VLOOKUP(TRIM($E338),'BS Mapping std'!$A:$H,8,0),VLOOKUP(TRIM($D338),'BS Mapping std'!$A:$H,8,0)),IFERROR(VLOOKUP(TRIM($E338),'PL mapping Std'!$A:$H,8,0),VLOOKUP(TRIM($D338),'PL mapping Std'!$A:$H,8,0))))</f>
        <v>#N/A</v>
      </c>
      <c r="W338" t="e">
        <f>IFERROR(VLOOKUP(E338,'F30 mapping'!A:D,4,0),VLOOKUP(D338,'F30 mapping'!A:D,4,0))</f>
        <v>#N/A</v>
      </c>
    </row>
    <row r="339" spans="8:23" x14ac:dyDescent="0.3">
      <c r="H339" s="8"/>
      <c r="I339" s="8"/>
      <c r="J339" s="8"/>
      <c r="K339" s="8"/>
      <c r="L339" s="8"/>
      <c r="M339" s="32"/>
      <c r="V339" t="e">
        <f>IF(IF(A339="BS",IFERROR(VLOOKUP(TRIM($E339),'BS Mapping std'!$A:$H,8,0),VLOOKUP(TRIM($D339),'BS Mapping std'!$A:$H,8,0)),IFERROR(VLOOKUP(TRIM($E339),'PL mapping Std'!$A:$H,8,0),VLOOKUP(TRIM($D339),'PL mapping Std'!$A:$H,8,0)))=0,"",IF(A339="BS",IFERROR(VLOOKUP(TRIM($E339),'BS Mapping std'!$A:$H,8,0),VLOOKUP(TRIM($D339),'BS Mapping std'!$A:$H,8,0)),IFERROR(VLOOKUP(TRIM($E339),'PL mapping Std'!$A:$H,8,0),VLOOKUP(TRIM($D339),'PL mapping Std'!$A:$H,8,0))))</f>
        <v>#N/A</v>
      </c>
      <c r="W339" t="e">
        <f>IFERROR(VLOOKUP(E339,'F30 mapping'!A:D,4,0),VLOOKUP(D339,'F30 mapping'!A:D,4,0))</f>
        <v>#N/A</v>
      </c>
    </row>
    <row r="340" spans="8:23" x14ac:dyDescent="0.3">
      <c r="H340" s="8"/>
      <c r="I340" s="8"/>
      <c r="J340" s="8"/>
      <c r="K340" s="8"/>
      <c r="L340" s="8"/>
      <c r="M340" s="32"/>
      <c r="V340" t="e">
        <f>IF(IF(A340="BS",IFERROR(VLOOKUP(TRIM($E340),'BS Mapping std'!$A:$H,8,0),VLOOKUP(TRIM($D340),'BS Mapping std'!$A:$H,8,0)),IFERROR(VLOOKUP(TRIM($E340),'PL mapping Std'!$A:$H,8,0),VLOOKUP(TRIM($D340),'PL mapping Std'!$A:$H,8,0)))=0,"",IF(A340="BS",IFERROR(VLOOKUP(TRIM($E340),'BS Mapping std'!$A:$H,8,0),VLOOKUP(TRIM($D340),'BS Mapping std'!$A:$H,8,0)),IFERROR(VLOOKUP(TRIM($E340),'PL mapping Std'!$A:$H,8,0),VLOOKUP(TRIM($D340),'PL mapping Std'!$A:$H,8,0))))</f>
        <v>#N/A</v>
      </c>
      <c r="W340" t="e">
        <f>IFERROR(VLOOKUP(E340,'F30 mapping'!A:D,4,0),VLOOKUP(D340,'F30 mapping'!A:D,4,0))</f>
        <v>#N/A</v>
      </c>
    </row>
    <row r="341" spans="8:23" x14ac:dyDescent="0.3">
      <c r="H341" s="8"/>
      <c r="I341" s="8"/>
      <c r="J341" s="8"/>
      <c r="K341" s="8"/>
      <c r="L341" s="8"/>
      <c r="M341" s="32"/>
      <c r="V341" t="e">
        <f>IF(IF(A341="BS",IFERROR(VLOOKUP(TRIM($E341),'BS Mapping std'!$A:$H,8,0),VLOOKUP(TRIM($D341),'BS Mapping std'!$A:$H,8,0)),IFERROR(VLOOKUP(TRIM($E341),'PL mapping Std'!$A:$H,8,0),VLOOKUP(TRIM($D341),'PL mapping Std'!$A:$H,8,0)))=0,"",IF(A341="BS",IFERROR(VLOOKUP(TRIM($E341),'BS Mapping std'!$A:$H,8,0),VLOOKUP(TRIM($D341),'BS Mapping std'!$A:$H,8,0)),IFERROR(VLOOKUP(TRIM($E341),'PL mapping Std'!$A:$H,8,0),VLOOKUP(TRIM($D341),'PL mapping Std'!$A:$H,8,0))))</f>
        <v>#N/A</v>
      </c>
      <c r="W341" t="e">
        <f>IFERROR(VLOOKUP(E341,'F30 mapping'!A:D,4,0),VLOOKUP(D341,'F30 mapping'!A:D,4,0))</f>
        <v>#N/A</v>
      </c>
    </row>
    <row r="342" spans="8:23" x14ac:dyDescent="0.3">
      <c r="H342" s="8"/>
      <c r="I342" s="8"/>
      <c r="J342" s="8"/>
      <c r="K342" s="8"/>
      <c r="L342" s="8"/>
      <c r="M342" s="32"/>
      <c r="V342" t="e">
        <f>IF(IF(A342="BS",IFERROR(VLOOKUP(TRIM($E342),'BS Mapping std'!$A:$H,8,0),VLOOKUP(TRIM($D342),'BS Mapping std'!$A:$H,8,0)),IFERROR(VLOOKUP(TRIM($E342),'PL mapping Std'!$A:$H,8,0),VLOOKUP(TRIM($D342),'PL mapping Std'!$A:$H,8,0)))=0,"",IF(A342="BS",IFERROR(VLOOKUP(TRIM($E342),'BS Mapping std'!$A:$H,8,0),VLOOKUP(TRIM($D342),'BS Mapping std'!$A:$H,8,0)),IFERROR(VLOOKUP(TRIM($E342),'PL mapping Std'!$A:$H,8,0),VLOOKUP(TRIM($D342),'PL mapping Std'!$A:$H,8,0))))</f>
        <v>#N/A</v>
      </c>
      <c r="W342" t="e">
        <f>IFERROR(VLOOKUP(E342,'F30 mapping'!A:D,4,0),VLOOKUP(D342,'F30 mapping'!A:D,4,0))</f>
        <v>#N/A</v>
      </c>
    </row>
    <row r="343" spans="8:23" x14ac:dyDescent="0.3">
      <c r="H343" s="8"/>
      <c r="I343" s="8"/>
      <c r="J343" s="8"/>
      <c r="K343" s="8"/>
      <c r="L343" s="8"/>
      <c r="M343" s="32"/>
      <c r="V343" t="e">
        <f>IF(IF(A343="BS",IFERROR(VLOOKUP(TRIM($E343),'BS Mapping std'!$A:$H,8,0),VLOOKUP(TRIM($D343),'BS Mapping std'!$A:$H,8,0)),IFERROR(VLOOKUP(TRIM($E343),'PL mapping Std'!$A:$H,8,0),VLOOKUP(TRIM($D343),'PL mapping Std'!$A:$H,8,0)))=0,"",IF(A343="BS",IFERROR(VLOOKUP(TRIM($E343),'BS Mapping std'!$A:$H,8,0),VLOOKUP(TRIM($D343),'BS Mapping std'!$A:$H,8,0)),IFERROR(VLOOKUP(TRIM($E343),'PL mapping Std'!$A:$H,8,0),VLOOKUP(TRIM($D343),'PL mapping Std'!$A:$H,8,0))))</f>
        <v>#N/A</v>
      </c>
      <c r="W343" t="e">
        <f>IFERROR(VLOOKUP(E343,'F30 mapping'!A:D,4,0),VLOOKUP(D343,'F30 mapping'!A:D,4,0))</f>
        <v>#N/A</v>
      </c>
    </row>
    <row r="344" spans="8:23" x14ac:dyDescent="0.3">
      <c r="H344" s="8"/>
      <c r="I344" s="8"/>
      <c r="J344" s="8"/>
      <c r="K344" s="8"/>
      <c r="L344" s="8"/>
      <c r="M344" s="32"/>
      <c r="V344" t="e">
        <f>IF(IF(A344="BS",IFERROR(VLOOKUP(TRIM($E344),'BS Mapping std'!$A:$H,8,0),VLOOKUP(TRIM($D344),'BS Mapping std'!$A:$H,8,0)),IFERROR(VLOOKUP(TRIM($E344),'PL mapping Std'!$A:$H,8,0),VLOOKUP(TRIM($D344),'PL mapping Std'!$A:$H,8,0)))=0,"",IF(A344="BS",IFERROR(VLOOKUP(TRIM($E344),'BS Mapping std'!$A:$H,8,0),VLOOKUP(TRIM($D344),'BS Mapping std'!$A:$H,8,0)),IFERROR(VLOOKUP(TRIM($E344),'PL mapping Std'!$A:$H,8,0),VLOOKUP(TRIM($D344),'PL mapping Std'!$A:$H,8,0))))</f>
        <v>#N/A</v>
      </c>
      <c r="W344" t="e">
        <f>IFERROR(VLOOKUP(E344,'F30 mapping'!A:D,4,0),VLOOKUP(D344,'F30 mapping'!A:D,4,0))</f>
        <v>#N/A</v>
      </c>
    </row>
    <row r="345" spans="8:23" x14ac:dyDescent="0.3">
      <c r="H345" s="8"/>
      <c r="I345" s="8"/>
      <c r="J345" s="8"/>
      <c r="K345" s="8"/>
      <c r="L345" s="8"/>
      <c r="M345" s="32"/>
      <c r="V345" t="e">
        <f>IF(IF(A345="BS",IFERROR(VLOOKUP(TRIM($E345),'BS Mapping std'!$A:$H,8,0),VLOOKUP(TRIM($D345),'BS Mapping std'!$A:$H,8,0)),IFERROR(VLOOKUP(TRIM($E345),'PL mapping Std'!$A:$H,8,0),VLOOKUP(TRIM($D345),'PL mapping Std'!$A:$H,8,0)))=0,"",IF(A345="BS",IFERROR(VLOOKUP(TRIM($E345),'BS Mapping std'!$A:$H,8,0),VLOOKUP(TRIM($D345),'BS Mapping std'!$A:$H,8,0)),IFERROR(VLOOKUP(TRIM($E345),'PL mapping Std'!$A:$H,8,0),VLOOKUP(TRIM($D345),'PL mapping Std'!$A:$H,8,0))))</f>
        <v>#N/A</v>
      </c>
      <c r="W345" t="e">
        <f>IFERROR(VLOOKUP(E345,'F30 mapping'!A:D,4,0),VLOOKUP(D345,'F30 mapping'!A:D,4,0))</f>
        <v>#N/A</v>
      </c>
    </row>
    <row r="346" spans="8:23" x14ac:dyDescent="0.3">
      <c r="H346" s="8"/>
      <c r="I346" s="8"/>
      <c r="J346" s="8"/>
      <c r="K346" s="8"/>
      <c r="L346" s="8"/>
      <c r="M346" s="32"/>
      <c r="V346" t="e">
        <f>IF(IF(A346="BS",IFERROR(VLOOKUP(TRIM($E346),'BS Mapping std'!$A:$H,8,0),VLOOKUP(TRIM($D346),'BS Mapping std'!$A:$H,8,0)),IFERROR(VLOOKUP(TRIM($E346),'PL mapping Std'!$A:$H,8,0),VLOOKUP(TRIM($D346),'PL mapping Std'!$A:$H,8,0)))=0,"",IF(A346="BS",IFERROR(VLOOKUP(TRIM($E346),'BS Mapping std'!$A:$H,8,0),VLOOKUP(TRIM($D346),'BS Mapping std'!$A:$H,8,0)),IFERROR(VLOOKUP(TRIM($E346),'PL mapping Std'!$A:$H,8,0),VLOOKUP(TRIM($D346),'PL mapping Std'!$A:$H,8,0))))</f>
        <v>#N/A</v>
      </c>
      <c r="W346" t="e">
        <f>IFERROR(VLOOKUP(E346,'F30 mapping'!A:D,4,0),VLOOKUP(D346,'F30 mapping'!A:D,4,0))</f>
        <v>#N/A</v>
      </c>
    </row>
    <row r="347" spans="8:23" x14ac:dyDescent="0.3">
      <c r="H347" s="8"/>
      <c r="I347" s="8"/>
      <c r="J347" s="8"/>
      <c r="K347" s="8"/>
      <c r="L347" s="8"/>
      <c r="M347" s="32"/>
      <c r="V347" t="e">
        <f>IF(IF(A347="BS",IFERROR(VLOOKUP(TRIM($E347),'BS Mapping std'!$A:$H,8,0),VLOOKUP(TRIM($D347),'BS Mapping std'!$A:$H,8,0)),IFERROR(VLOOKUP(TRIM($E347),'PL mapping Std'!$A:$H,8,0),VLOOKUP(TRIM($D347),'PL mapping Std'!$A:$H,8,0)))=0,"",IF(A347="BS",IFERROR(VLOOKUP(TRIM($E347),'BS Mapping std'!$A:$H,8,0),VLOOKUP(TRIM($D347),'BS Mapping std'!$A:$H,8,0)),IFERROR(VLOOKUP(TRIM($E347),'PL mapping Std'!$A:$H,8,0),VLOOKUP(TRIM($D347),'PL mapping Std'!$A:$H,8,0))))</f>
        <v>#N/A</v>
      </c>
      <c r="W347" t="e">
        <f>IFERROR(VLOOKUP(E347,'F30 mapping'!A:D,4,0),VLOOKUP(D347,'F30 mapping'!A:D,4,0))</f>
        <v>#N/A</v>
      </c>
    </row>
    <row r="348" spans="8:23" x14ac:dyDescent="0.3">
      <c r="H348" s="8"/>
      <c r="I348" s="8"/>
      <c r="J348" s="8"/>
      <c r="K348" s="8"/>
      <c r="L348" s="8"/>
      <c r="M348" s="32"/>
      <c r="V348" t="e">
        <f>IF(IF(A348="BS",IFERROR(VLOOKUP(TRIM($E348),'BS Mapping std'!$A:$H,8,0),VLOOKUP(TRIM($D348),'BS Mapping std'!$A:$H,8,0)),IFERROR(VLOOKUP(TRIM($E348),'PL mapping Std'!$A:$H,8,0),VLOOKUP(TRIM($D348),'PL mapping Std'!$A:$H,8,0)))=0,"",IF(A348="BS",IFERROR(VLOOKUP(TRIM($E348),'BS Mapping std'!$A:$H,8,0),VLOOKUP(TRIM($D348),'BS Mapping std'!$A:$H,8,0)),IFERROR(VLOOKUP(TRIM($E348),'PL mapping Std'!$A:$H,8,0),VLOOKUP(TRIM($D348),'PL mapping Std'!$A:$H,8,0))))</f>
        <v>#N/A</v>
      </c>
      <c r="W348" t="e">
        <f>IFERROR(VLOOKUP(E348,'F30 mapping'!A:D,4,0),VLOOKUP(D348,'F30 mapping'!A:D,4,0))</f>
        <v>#N/A</v>
      </c>
    </row>
    <row r="349" spans="8:23" x14ac:dyDescent="0.3">
      <c r="H349" s="8"/>
      <c r="I349" s="8"/>
      <c r="J349" s="8"/>
      <c r="K349" s="8"/>
      <c r="L349" s="8"/>
      <c r="M349" s="32"/>
      <c r="V349" t="e">
        <f>IF(IF(A349="BS",IFERROR(VLOOKUP(TRIM($E349),'BS Mapping std'!$A:$H,8,0),VLOOKUP(TRIM($D349),'BS Mapping std'!$A:$H,8,0)),IFERROR(VLOOKUP(TRIM($E349),'PL mapping Std'!$A:$H,8,0),VLOOKUP(TRIM($D349),'PL mapping Std'!$A:$H,8,0)))=0,"",IF(A349="BS",IFERROR(VLOOKUP(TRIM($E349),'BS Mapping std'!$A:$H,8,0),VLOOKUP(TRIM($D349),'BS Mapping std'!$A:$H,8,0)),IFERROR(VLOOKUP(TRIM($E349),'PL mapping Std'!$A:$H,8,0),VLOOKUP(TRIM($D349),'PL mapping Std'!$A:$H,8,0))))</f>
        <v>#N/A</v>
      </c>
      <c r="W349" t="e">
        <f>IFERROR(VLOOKUP(E349,'F30 mapping'!A:D,4,0),VLOOKUP(D349,'F30 mapping'!A:D,4,0))</f>
        <v>#N/A</v>
      </c>
    </row>
    <row r="350" spans="8:23" x14ac:dyDescent="0.3">
      <c r="H350" s="8"/>
      <c r="I350" s="8"/>
      <c r="J350" s="8"/>
      <c r="K350" s="8"/>
      <c r="L350" s="8"/>
      <c r="M350" s="32"/>
      <c r="V350" t="e">
        <f>IF(IF(A350="BS",IFERROR(VLOOKUP(TRIM($E350),'BS Mapping std'!$A:$H,8,0),VLOOKUP(TRIM($D350),'BS Mapping std'!$A:$H,8,0)),IFERROR(VLOOKUP(TRIM($E350),'PL mapping Std'!$A:$H,8,0),VLOOKUP(TRIM($D350),'PL mapping Std'!$A:$H,8,0)))=0,"",IF(A350="BS",IFERROR(VLOOKUP(TRIM($E350),'BS Mapping std'!$A:$H,8,0),VLOOKUP(TRIM($D350),'BS Mapping std'!$A:$H,8,0)),IFERROR(VLOOKUP(TRIM($E350),'PL mapping Std'!$A:$H,8,0),VLOOKUP(TRIM($D350),'PL mapping Std'!$A:$H,8,0))))</f>
        <v>#N/A</v>
      </c>
      <c r="W350" t="e">
        <f>IFERROR(VLOOKUP(E350,'F30 mapping'!A:D,4,0),VLOOKUP(D350,'F30 mapping'!A:D,4,0))</f>
        <v>#N/A</v>
      </c>
    </row>
    <row r="351" spans="8:23" x14ac:dyDescent="0.3">
      <c r="H351" s="8"/>
      <c r="I351" s="8"/>
      <c r="J351" s="8"/>
      <c r="K351" s="8"/>
      <c r="L351" s="8"/>
      <c r="M351" s="32"/>
      <c r="V351" t="e">
        <f>IF(IF(A351="BS",IFERROR(VLOOKUP(TRIM($E351),'BS Mapping std'!$A:$H,8,0),VLOOKUP(TRIM($D351),'BS Mapping std'!$A:$H,8,0)),IFERROR(VLOOKUP(TRIM($E351),'PL mapping Std'!$A:$H,8,0),VLOOKUP(TRIM($D351),'PL mapping Std'!$A:$H,8,0)))=0,"",IF(A351="BS",IFERROR(VLOOKUP(TRIM($E351),'BS Mapping std'!$A:$H,8,0),VLOOKUP(TRIM($D351),'BS Mapping std'!$A:$H,8,0)),IFERROR(VLOOKUP(TRIM($E351),'PL mapping Std'!$A:$H,8,0),VLOOKUP(TRIM($D351),'PL mapping Std'!$A:$H,8,0))))</f>
        <v>#N/A</v>
      </c>
      <c r="W351" t="e">
        <f>IFERROR(VLOOKUP(E351,'F30 mapping'!A:D,4,0),VLOOKUP(D351,'F30 mapping'!A:D,4,0))</f>
        <v>#N/A</v>
      </c>
    </row>
    <row r="352" spans="8:23" x14ac:dyDescent="0.3">
      <c r="H352" s="8"/>
      <c r="I352" s="8"/>
      <c r="J352" s="8"/>
      <c r="K352" s="8"/>
      <c r="L352" s="8"/>
      <c r="M352" s="32"/>
      <c r="V352" t="e">
        <f>IF(IF(A352="BS",IFERROR(VLOOKUP(TRIM($E352),'BS Mapping std'!$A:$H,8,0),VLOOKUP(TRIM($D352),'BS Mapping std'!$A:$H,8,0)),IFERROR(VLOOKUP(TRIM($E352),'PL mapping Std'!$A:$H,8,0),VLOOKUP(TRIM($D352),'PL mapping Std'!$A:$H,8,0)))=0,"",IF(A352="BS",IFERROR(VLOOKUP(TRIM($E352),'BS Mapping std'!$A:$H,8,0),VLOOKUP(TRIM($D352),'BS Mapping std'!$A:$H,8,0)),IFERROR(VLOOKUP(TRIM($E352),'PL mapping Std'!$A:$H,8,0),VLOOKUP(TRIM($D352),'PL mapping Std'!$A:$H,8,0))))</f>
        <v>#N/A</v>
      </c>
      <c r="W352" t="e">
        <f>IFERROR(VLOOKUP(E352,'F30 mapping'!A:D,4,0),VLOOKUP(D352,'F30 mapping'!A:D,4,0))</f>
        <v>#N/A</v>
      </c>
    </row>
    <row r="353" spans="8:23" x14ac:dyDescent="0.3">
      <c r="H353" s="8"/>
      <c r="I353" s="8"/>
      <c r="J353" s="8"/>
      <c r="K353" s="8"/>
      <c r="L353" s="8"/>
      <c r="M353" s="32"/>
      <c r="V353" t="e">
        <f>IF(IF(A353="BS",IFERROR(VLOOKUP(TRIM($E353),'BS Mapping std'!$A:$H,8,0),VLOOKUP(TRIM($D353),'BS Mapping std'!$A:$H,8,0)),IFERROR(VLOOKUP(TRIM($E353),'PL mapping Std'!$A:$H,8,0),VLOOKUP(TRIM($D353),'PL mapping Std'!$A:$H,8,0)))=0,"",IF(A353="BS",IFERROR(VLOOKUP(TRIM($E353),'BS Mapping std'!$A:$H,8,0),VLOOKUP(TRIM($D353),'BS Mapping std'!$A:$H,8,0)),IFERROR(VLOOKUP(TRIM($E353),'PL mapping Std'!$A:$H,8,0),VLOOKUP(TRIM($D353),'PL mapping Std'!$A:$H,8,0))))</f>
        <v>#N/A</v>
      </c>
      <c r="W353" t="e">
        <f>IFERROR(VLOOKUP(E353,'F30 mapping'!A:D,4,0),VLOOKUP(D353,'F30 mapping'!A:D,4,0))</f>
        <v>#N/A</v>
      </c>
    </row>
    <row r="354" spans="8:23" x14ac:dyDescent="0.3">
      <c r="H354" s="8"/>
      <c r="I354" s="8"/>
      <c r="J354" s="8"/>
      <c r="K354" s="8"/>
      <c r="L354" s="8"/>
      <c r="M354" s="32"/>
      <c r="V354" t="e">
        <f>IF(IF(A354="BS",IFERROR(VLOOKUP(TRIM($E354),'BS Mapping std'!$A:$H,8,0),VLOOKUP(TRIM($D354),'BS Mapping std'!$A:$H,8,0)),IFERROR(VLOOKUP(TRIM($E354),'PL mapping Std'!$A:$H,8,0),VLOOKUP(TRIM($D354),'PL mapping Std'!$A:$H,8,0)))=0,"",IF(A354="BS",IFERROR(VLOOKUP(TRIM($E354),'BS Mapping std'!$A:$H,8,0),VLOOKUP(TRIM($D354),'BS Mapping std'!$A:$H,8,0)),IFERROR(VLOOKUP(TRIM($E354),'PL mapping Std'!$A:$H,8,0),VLOOKUP(TRIM($D354),'PL mapping Std'!$A:$H,8,0))))</f>
        <v>#N/A</v>
      </c>
      <c r="W354" t="e">
        <f>IFERROR(VLOOKUP(E354,'F30 mapping'!A:D,4,0),VLOOKUP(D354,'F30 mapping'!A:D,4,0))</f>
        <v>#N/A</v>
      </c>
    </row>
    <row r="355" spans="8:23" x14ac:dyDescent="0.3">
      <c r="H355" s="8"/>
      <c r="I355" s="8"/>
      <c r="J355" s="8"/>
      <c r="K355" s="8"/>
      <c r="L355" s="8"/>
      <c r="M355" s="32"/>
      <c r="V355" t="e">
        <f>IF(IF(A355="BS",IFERROR(VLOOKUP(TRIM($E355),'BS Mapping std'!$A:$H,8,0),VLOOKUP(TRIM($D355),'BS Mapping std'!$A:$H,8,0)),IFERROR(VLOOKUP(TRIM($E355),'PL mapping Std'!$A:$H,8,0),VLOOKUP(TRIM($D355),'PL mapping Std'!$A:$H,8,0)))=0,"",IF(A355="BS",IFERROR(VLOOKUP(TRIM($E355),'BS Mapping std'!$A:$H,8,0),VLOOKUP(TRIM($D355),'BS Mapping std'!$A:$H,8,0)),IFERROR(VLOOKUP(TRIM($E355),'PL mapping Std'!$A:$H,8,0),VLOOKUP(TRIM($D355),'PL mapping Std'!$A:$H,8,0))))</f>
        <v>#N/A</v>
      </c>
      <c r="W355" t="e">
        <f>IFERROR(VLOOKUP(E355,'F30 mapping'!A:D,4,0),VLOOKUP(D355,'F30 mapping'!A:D,4,0))</f>
        <v>#N/A</v>
      </c>
    </row>
    <row r="356" spans="8:23" x14ac:dyDescent="0.3">
      <c r="H356" s="8"/>
      <c r="I356" s="8"/>
      <c r="J356" s="8"/>
      <c r="K356" s="8"/>
      <c r="L356" s="8"/>
      <c r="M356" s="32"/>
      <c r="V356" t="e">
        <f>IF(IF(A356="BS",IFERROR(VLOOKUP(TRIM($E356),'BS Mapping std'!$A:$H,8,0),VLOOKUP(TRIM($D356),'BS Mapping std'!$A:$H,8,0)),IFERROR(VLOOKUP(TRIM($E356),'PL mapping Std'!$A:$H,8,0),VLOOKUP(TRIM($D356),'PL mapping Std'!$A:$H,8,0)))=0,"",IF(A356="BS",IFERROR(VLOOKUP(TRIM($E356),'BS Mapping std'!$A:$H,8,0),VLOOKUP(TRIM($D356),'BS Mapping std'!$A:$H,8,0)),IFERROR(VLOOKUP(TRIM($E356),'PL mapping Std'!$A:$H,8,0),VLOOKUP(TRIM($D356),'PL mapping Std'!$A:$H,8,0))))</f>
        <v>#N/A</v>
      </c>
      <c r="W356" t="e">
        <f>IFERROR(VLOOKUP(E356,'F30 mapping'!A:D,4,0),VLOOKUP(D356,'F30 mapping'!A:D,4,0))</f>
        <v>#N/A</v>
      </c>
    </row>
    <row r="357" spans="8:23" x14ac:dyDescent="0.3">
      <c r="H357" s="8"/>
      <c r="I357" s="8"/>
      <c r="J357" s="8"/>
      <c r="K357" s="8"/>
      <c r="L357" s="8"/>
      <c r="M357" s="32"/>
      <c r="V357" t="e">
        <f>IF(IF(A357="BS",IFERROR(VLOOKUP(TRIM($E357),'BS Mapping std'!$A:$H,8,0),VLOOKUP(TRIM($D357),'BS Mapping std'!$A:$H,8,0)),IFERROR(VLOOKUP(TRIM($E357),'PL mapping Std'!$A:$H,8,0),VLOOKUP(TRIM($D357),'PL mapping Std'!$A:$H,8,0)))=0,"",IF(A357="BS",IFERROR(VLOOKUP(TRIM($E357),'BS Mapping std'!$A:$H,8,0),VLOOKUP(TRIM($D357),'BS Mapping std'!$A:$H,8,0)),IFERROR(VLOOKUP(TRIM($E357),'PL mapping Std'!$A:$H,8,0),VLOOKUP(TRIM($D357),'PL mapping Std'!$A:$H,8,0))))</f>
        <v>#N/A</v>
      </c>
      <c r="W357" t="e">
        <f>IFERROR(VLOOKUP(E357,'F30 mapping'!A:D,4,0),VLOOKUP(D357,'F30 mapping'!A:D,4,0))</f>
        <v>#N/A</v>
      </c>
    </row>
    <row r="358" spans="8:23" x14ac:dyDescent="0.3">
      <c r="H358" s="8"/>
      <c r="I358" s="8"/>
      <c r="J358" s="8"/>
      <c r="K358" s="8"/>
      <c r="L358" s="8"/>
      <c r="M358" s="32"/>
      <c r="V358" t="e">
        <f>IF(IF(A358="BS",IFERROR(VLOOKUP(TRIM($E358),'BS Mapping std'!$A:$H,8,0),VLOOKUP(TRIM($D358),'BS Mapping std'!$A:$H,8,0)),IFERROR(VLOOKUP(TRIM($E358),'PL mapping Std'!$A:$H,8,0),VLOOKUP(TRIM($D358),'PL mapping Std'!$A:$H,8,0)))=0,"",IF(A358="BS",IFERROR(VLOOKUP(TRIM($E358),'BS Mapping std'!$A:$H,8,0),VLOOKUP(TRIM($D358),'BS Mapping std'!$A:$H,8,0)),IFERROR(VLOOKUP(TRIM($E358),'PL mapping Std'!$A:$H,8,0),VLOOKUP(TRIM($D358),'PL mapping Std'!$A:$H,8,0))))</f>
        <v>#N/A</v>
      </c>
      <c r="W358" t="e">
        <f>IFERROR(VLOOKUP(E358,'F30 mapping'!A:D,4,0),VLOOKUP(D358,'F30 mapping'!A:D,4,0))</f>
        <v>#N/A</v>
      </c>
    </row>
    <row r="359" spans="8:23" x14ac:dyDescent="0.3">
      <c r="H359" s="8"/>
      <c r="I359" s="8"/>
      <c r="J359" s="8"/>
      <c r="K359" s="8"/>
      <c r="L359" s="8"/>
      <c r="M359" s="32"/>
      <c r="V359" t="e">
        <f>IF(IF(A359="BS",IFERROR(VLOOKUP(TRIM($E359),'BS Mapping std'!$A:$H,8,0),VLOOKUP(TRIM($D359),'BS Mapping std'!$A:$H,8,0)),IFERROR(VLOOKUP(TRIM($E359),'PL mapping Std'!$A:$H,8,0),VLOOKUP(TRIM($D359),'PL mapping Std'!$A:$H,8,0)))=0,"",IF(A359="BS",IFERROR(VLOOKUP(TRIM($E359),'BS Mapping std'!$A:$H,8,0),VLOOKUP(TRIM($D359),'BS Mapping std'!$A:$H,8,0)),IFERROR(VLOOKUP(TRIM($E359),'PL mapping Std'!$A:$H,8,0),VLOOKUP(TRIM($D359),'PL mapping Std'!$A:$H,8,0))))</f>
        <v>#N/A</v>
      </c>
      <c r="W359" t="e">
        <f>IFERROR(VLOOKUP(E359,'F30 mapping'!A:D,4,0),VLOOKUP(D359,'F30 mapping'!A:D,4,0))</f>
        <v>#N/A</v>
      </c>
    </row>
    <row r="360" spans="8:23" x14ac:dyDescent="0.3">
      <c r="H360" s="8"/>
      <c r="I360" s="8"/>
      <c r="J360" s="8"/>
      <c r="K360" s="8"/>
      <c r="L360" s="8"/>
      <c r="M360" s="32"/>
      <c r="V360" t="e">
        <f>IF(IF(A360="BS",IFERROR(VLOOKUP(TRIM($E360),'BS Mapping std'!$A:$H,8,0),VLOOKUP(TRIM($D360),'BS Mapping std'!$A:$H,8,0)),IFERROR(VLOOKUP(TRIM($E360),'PL mapping Std'!$A:$H,8,0),VLOOKUP(TRIM($D360),'PL mapping Std'!$A:$H,8,0)))=0,"",IF(A360="BS",IFERROR(VLOOKUP(TRIM($E360),'BS Mapping std'!$A:$H,8,0),VLOOKUP(TRIM($D360),'BS Mapping std'!$A:$H,8,0)),IFERROR(VLOOKUP(TRIM($E360),'PL mapping Std'!$A:$H,8,0),VLOOKUP(TRIM($D360),'PL mapping Std'!$A:$H,8,0))))</f>
        <v>#N/A</v>
      </c>
      <c r="W360" t="e">
        <f>IFERROR(VLOOKUP(E360,'F30 mapping'!A:D,4,0),VLOOKUP(D360,'F30 mapping'!A:D,4,0))</f>
        <v>#N/A</v>
      </c>
    </row>
    <row r="361" spans="8:23" x14ac:dyDescent="0.3">
      <c r="H361" s="8"/>
      <c r="I361" s="8"/>
      <c r="J361" s="8"/>
      <c r="K361" s="8"/>
      <c r="L361" s="8"/>
      <c r="M361" s="32"/>
      <c r="V361" t="e">
        <f>IF(IF(A361="BS",IFERROR(VLOOKUP(TRIM($E361),'BS Mapping std'!$A:$H,8,0),VLOOKUP(TRIM($D361),'BS Mapping std'!$A:$H,8,0)),IFERROR(VLOOKUP(TRIM($E361),'PL mapping Std'!$A:$H,8,0),VLOOKUP(TRIM($D361),'PL mapping Std'!$A:$H,8,0)))=0,"",IF(A361="BS",IFERROR(VLOOKUP(TRIM($E361),'BS Mapping std'!$A:$H,8,0),VLOOKUP(TRIM($D361),'BS Mapping std'!$A:$H,8,0)),IFERROR(VLOOKUP(TRIM($E361),'PL mapping Std'!$A:$H,8,0),VLOOKUP(TRIM($D361),'PL mapping Std'!$A:$H,8,0))))</f>
        <v>#N/A</v>
      </c>
      <c r="W361" t="e">
        <f>IFERROR(VLOOKUP(E361,'F30 mapping'!A:D,4,0),VLOOKUP(D361,'F30 mapping'!A:D,4,0))</f>
        <v>#N/A</v>
      </c>
    </row>
    <row r="362" spans="8:23" x14ac:dyDescent="0.3">
      <c r="H362" s="8"/>
      <c r="I362" s="8"/>
      <c r="J362" s="8"/>
      <c r="K362" s="8"/>
      <c r="L362" s="8"/>
      <c r="M362" s="32"/>
      <c r="V362" t="e">
        <f>IF(IF(A362="BS",IFERROR(VLOOKUP(TRIM($E362),'BS Mapping std'!$A:$H,8,0),VLOOKUP(TRIM($D362),'BS Mapping std'!$A:$H,8,0)),IFERROR(VLOOKUP(TRIM($E362),'PL mapping Std'!$A:$H,8,0),VLOOKUP(TRIM($D362),'PL mapping Std'!$A:$H,8,0)))=0,"",IF(A362="BS",IFERROR(VLOOKUP(TRIM($E362),'BS Mapping std'!$A:$H,8,0),VLOOKUP(TRIM($D362),'BS Mapping std'!$A:$H,8,0)),IFERROR(VLOOKUP(TRIM($E362),'PL mapping Std'!$A:$H,8,0),VLOOKUP(TRIM($D362),'PL mapping Std'!$A:$H,8,0))))</f>
        <v>#N/A</v>
      </c>
      <c r="W362" t="e">
        <f>IFERROR(VLOOKUP(E362,'F30 mapping'!A:D,4,0),VLOOKUP(D362,'F30 mapping'!A:D,4,0))</f>
        <v>#N/A</v>
      </c>
    </row>
    <row r="363" spans="8:23" x14ac:dyDescent="0.3">
      <c r="H363" s="8"/>
      <c r="I363" s="8"/>
      <c r="J363" s="8"/>
      <c r="K363" s="8"/>
      <c r="L363" s="8"/>
      <c r="M363" s="32"/>
      <c r="V363" t="e">
        <f>IF(IF(A363="BS",IFERROR(VLOOKUP(TRIM($E363),'BS Mapping std'!$A:$H,8,0),VLOOKUP(TRIM($D363),'BS Mapping std'!$A:$H,8,0)),IFERROR(VLOOKUP(TRIM($E363),'PL mapping Std'!$A:$H,8,0),VLOOKUP(TRIM($D363),'PL mapping Std'!$A:$H,8,0)))=0,"",IF(A363="BS",IFERROR(VLOOKUP(TRIM($E363),'BS Mapping std'!$A:$H,8,0),VLOOKUP(TRIM($D363),'BS Mapping std'!$A:$H,8,0)),IFERROR(VLOOKUP(TRIM($E363),'PL mapping Std'!$A:$H,8,0),VLOOKUP(TRIM($D363),'PL mapping Std'!$A:$H,8,0))))</f>
        <v>#N/A</v>
      </c>
      <c r="W363" t="e">
        <f>IFERROR(VLOOKUP(E363,'F30 mapping'!A:D,4,0),VLOOKUP(D363,'F30 mapping'!A:D,4,0))</f>
        <v>#N/A</v>
      </c>
    </row>
    <row r="364" spans="8:23" x14ac:dyDescent="0.3">
      <c r="H364" s="8"/>
      <c r="I364" s="8"/>
      <c r="J364" s="8"/>
      <c r="K364" s="8"/>
      <c r="L364" s="8"/>
      <c r="M364" s="32"/>
      <c r="V364" t="e">
        <f>IF(IF(A364="BS",IFERROR(VLOOKUP(TRIM($E364),'BS Mapping std'!$A:$H,8,0),VLOOKUP(TRIM($D364),'BS Mapping std'!$A:$H,8,0)),IFERROR(VLOOKUP(TRIM($E364),'PL mapping Std'!$A:$H,8,0),VLOOKUP(TRIM($D364),'PL mapping Std'!$A:$H,8,0)))=0,"",IF(A364="BS",IFERROR(VLOOKUP(TRIM($E364),'BS Mapping std'!$A:$H,8,0),VLOOKUP(TRIM($D364),'BS Mapping std'!$A:$H,8,0)),IFERROR(VLOOKUP(TRIM($E364),'PL mapping Std'!$A:$H,8,0),VLOOKUP(TRIM($D364),'PL mapping Std'!$A:$H,8,0))))</f>
        <v>#N/A</v>
      </c>
      <c r="W364" t="e">
        <f>IFERROR(VLOOKUP(E364,'F30 mapping'!A:D,4,0),VLOOKUP(D364,'F30 mapping'!A:D,4,0))</f>
        <v>#N/A</v>
      </c>
    </row>
    <row r="365" spans="8:23" x14ac:dyDescent="0.3">
      <c r="H365" s="8"/>
      <c r="I365" s="8"/>
      <c r="J365" s="8"/>
      <c r="K365" s="8"/>
      <c r="L365" s="8"/>
      <c r="M365" s="32"/>
      <c r="V365" t="e">
        <f>IF(IF(A365="BS",IFERROR(VLOOKUP(TRIM($E365),'BS Mapping std'!$A:$H,8,0),VLOOKUP(TRIM($D365),'BS Mapping std'!$A:$H,8,0)),IFERROR(VLOOKUP(TRIM($E365),'PL mapping Std'!$A:$H,8,0),VLOOKUP(TRIM($D365),'PL mapping Std'!$A:$H,8,0)))=0,"",IF(A365="BS",IFERROR(VLOOKUP(TRIM($E365),'BS Mapping std'!$A:$H,8,0),VLOOKUP(TRIM($D365),'BS Mapping std'!$A:$H,8,0)),IFERROR(VLOOKUP(TRIM($E365),'PL mapping Std'!$A:$H,8,0),VLOOKUP(TRIM($D365),'PL mapping Std'!$A:$H,8,0))))</f>
        <v>#N/A</v>
      </c>
      <c r="W365" t="e">
        <f>IFERROR(VLOOKUP(E365,'F30 mapping'!A:D,4,0),VLOOKUP(D365,'F30 mapping'!A:D,4,0))</f>
        <v>#N/A</v>
      </c>
    </row>
    <row r="366" spans="8:23" x14ac:dyDescent="0.3">
      <c r="H366" s="8"/>
      <c r="I366" s="8"/>
      <c r="J366" s="8"/>
      <c r="K366" s="8"/>
      <c r="L366" s="8"/>
      <c r="M366" s="32"/>
      <c r="V366" t="e">
        <f>IF(IF(A366="BS",IFERROR(VLOOKUP(TRIM($E366),'BS Mapping std'!$A:$H,8,0),VLOOKUP(TRIM($D366),'BS Mapping std'!$A:$H,8,0)),IFERROR(VLOOKUP(TRIM($E366),'PL mapping Std'!$A:$H,8,0),VLOOKUP(TRIM($D366),'PL mapping Std'!$A:$H,8,0)))=0,"",IF(A366="BS",IFERROR(VLOOKUP(TRIM($E366),'BS Mapping std'!$A:$H,8,0),VLOOKUP(TRIM($D366),'BS Mapping std'!$A:$H,8,0)),IFERROR(VLOOKUP(TRIM($E366),'PL mapping Std'!$A:$H,8,0),VLOOKUP(TRIM($D366),'PL mapping Std'!$A:$H,8,0))))</f>
        <v>#N/A</v>
      </c>
      <c r="W366" t="e">
        <f>IFERROR(VLOOKUP(E366,'F30 mapping'!A:D,4,0),VLOOKUP(D366,'F30 mapping'!A:D,4,0))</f>
        <v>#N/A</v>
      </c>
    </row>
    <row r="367" spans="8:23" x14ac:dyDescent="0.3">
      <c r="H367" s="8"/>
      <c r="I367" s="8"/>
      <c r="J367" s="8"/>
      <c r="K367" s="8"/>
      <c r="L367" s="8"/>
      <c r="M367" s="32"/>
      <c r="V367" t="e">
        <f>IF(IF(A367="BS",IFERROR(VLOOKUP(TRIM($E367),'BS Mapping std'!$A:$H,8,0),VLOOKUP(TRIM($D367),'BS Mapping std'!$A:$H,8,0)),IFERROR(VLOOKUP(TRIM($E367),'PL mapping Std'!$A:$H,8,0),VLOOKUP(TRIM($D367),'PL mapping Std'!$A:$H,8,0)))=0,"",IF(A367="BS",IFERROR(VLOOKUP(TRIM($E367),'BS Mapping std'!$A:$H,8,0),VLOOKUP(TRIM($D367),'BS Mapping std'!$A:$H,8,0)),IFERROR(VLOOKUP(TRIM($E367),'PL mapping Std'!$A:$H,8,0),VLOOKUP(TRIM($D367),'PL mapping Std'!$A:$H,8,0))))</f>
        <v>#N/A</v>
      </c>
      <c r="W367" t="e">
        <f>IFERROR(VLOOKUP(E367,'F30 mapping'!A:D,4,0),VLOOKUP(D367,'F30 mapping'!A:D,4,0))</f>
        <v>#N/A</v>
      </c>
    </row>
    <row r="368" spans="8:23" x14ac:dyDescent="0.3">
      <c r="H368" s="8"/>
      <c r="I368" s="8"/>
      <c r="J368" s="8"/>
      <c r="K368" s="8"/>
      <c r="L368" s="8"/>
      <c r="M368" s="32"/>
      <c r="V368" t="e">
        <f>IF(IF(A368="BS",IFERROR(VLOOKUP(TRIM($E368),'BS Mapping std'!$A:$H,8,0),VLOOKUP(TRIM($D368),'BS Mapping std'!$A:$H,8,0)),IFERROR(VLOOKUP(TRIM($E368),'PL mapping Std'!$A:$H,8,0),VLOOKUP(TRIM($D368),'PL mapping Std'!$A:$H,8,0)))=0,"",IF(A368="BS",IFERROR(VLOOKUP(TRIM($E368),'BS Mapping std'!$A:$H,8,0),VLOOKUP(TRIM($D368),'BS Mapping std'!$A:$H,8,0)),IFERROR(VLOOKUP(TRIM($E368),'PL mapping Std'!$A:$H,8,0),VLOOKUP(TRIM($D368),'PL mapping Std'!$A:$H,8,0))))</f>
        <v>#N/A</v>
      </c>
      <c r="W368" t="e">
        <f>IFERROR(VLOOKUP(E368,'F30 mapping'!A:D,4,0),VLOOKUP(D368,'F30 mapping'!A:D,4,0))</f>
        <v>#N/A</v>
      </c>
    </row>
    <row r="369" spans="8:23" x14ac:dyDescent="0.3">
      <c r="H369" s="8"/>
      <c r="I369" s="8"/>
      <c r="J369" s="8"/>
      <c r="K369" s="8"/>
      <c r="L369" s="8"/>
      <c r="M369" s="32"/>
      <c r="V369" t="e">
        <f>IF(IF(A369="BS",IFERROR(VLOOKUP(TRIM($E369),'BS Mapping std'!$A:$H,8,0),VLOOKUP(TRIM($D369),'BS Mapping std'!$A:$H,8,0)),IFERROR(VLOOKUP(TRIM($E369),'PL mapping Std'!$A:$H,8,0),VLOOKUP(TRIM($D369),'PL mapping Std'!$A:$H,8,0)))=0,"",IF(A369="BS",IFERROR(VLOOKUP(TRIM($E369),'BS Mapping std'!$A:$H,8,0),VLOOKUP(TRIM($D369),'BS Mapping std'!$A:$H,8,0)),IFERROR(VLOOKUP(TRIM($E369),'PL mapping Std'!$A:$H,8,0),VLOOKUP(TRIM($D369),'PL mapping Std'!$A:$H,8,0))))</f>
        <v>#N/A</v>
      </c>
      <c r="W369" t="e">
        <f>IFERROR(VLOOKUP(E369,'F30 mapping'!A:D,4,0),VLOOKUP(D369,'F30 mapping'!A:D,4,0))</f>
        <v>#N/A</v>
      </c>
    </row>
    <row r="370" spans="8:23" x14ac:dyDescent="0.3">
      <c r="H370" s="8"/>
      <c r="I370" s="8"/>
      <c r="J370" s="8"/>
      <c r="K370" s="8"/>
      <c r="L370" s="8"/>
      <c r="M370" s="32"/>
      <c r="V370" t="e">
        <f>IF(IF(A370="BS",IFERROR(VLOOKUP(TRIM($E370),'BS Mapping std'!$A:$H,8,0),VLOOKUP(TRIM($D370),'BS Mapping std'!$A:$H,8,0)),IFERROR(VLOOKUP(TRIM($E370),'PL mapping Std'!$A:$H,8,0),VLOOKUP(TRIM($D370),'PL mapping Std'!$A:$H,8,0)))=0,"",IF(A370="BS",IFERROR(VLOOKUP(TRIM($E370),'BS Mapping std'!$A:$H,8,0),VLOOKUP(TRIM($D370),'BS Mapping std'!$A:$H,8,0)),IFERROR(VLOOKUP(TRIM($E370),'PL mapping Std'!$A:$H,8,0),VLOOKUP(TRIM($D370),'PL mapping Std'!$A:$H,8,0))))</f>
        <v>#N/A</v>
      </c>
      <c r="W370" t="e">
        <f>IFERROR(VLOOKUP(E370,'F30 mapping'!A:D,4,0),VLOOKUP(D370,'F30 mapping'!A:D,4,0))</f>
        <v>#N/A</v>
      </c>
    </row>
    <row r="371" spans="8:23" x14ac:dyDescent="0.3">
      <c r="H371" s="8"/>
      <c r="I371" s="8"/>
      <c r="J371" s="8"/>
      <c r="K371" s="8"/>
      <c r="L371" s="8"/>
      <c r="M371" s="32"/>
      <c r="V371" t="e">
        <f>IF(IF(A371="BS",IFERROR(VLOOKUP(TRIM($E371),'BS Mapping std'!$A:$H,8,0),VLOOKUP(TRIM($D371),'BS Mapping std'!$A:$H,8,0)),IFERROR(VLOOKUP(TRIM($E371),'PL mapping Std'!$A:$H,8,0),VLOOKUP(TRIM($D371),'PL mapping Std'!$A:$H,8,0)))=0,"",IF(A371="BS",IFERROR(VLOOKUP(TRIM($E371),'BS Mapping std'!$A:$H,8,0),VLOOKUP(TRIM($D371),'BS Mapping std'!$A:$H,8,0)),IFERROR(VLOOKUP(TRIM($E371),'PL mapping Std'!$A:$H,8,0),VLOOKUP(TRIM($D371),'PL mapping Std'!$A:$H,8,0))))</f>
        <v>#N/A</v>
      </c>
      <c r="W371" t="e">
        <f>IFERROR(VLOOKUP(E371,'F30 mapping'!A:D,4,0),VLOOKUP(D371,'F30 mapping'!A:D,4,0))</f>
        <v>#N/A</v>
      </c>
    </row>
    <row r="372" spans="8:23" x14ac:dyDescent="0.3">
      <c r="H372" s="8"/>
      <c r="I372" s="8"/>
      <c r="J372" s="8"/>
      <c r="K372" s="8"/>
      <c r="L372" s="8"/>
      <c r="M372" s="32"/>
      <c r="V372" t="e">
        <f>IF(IF(A372="BS",IFERROR(VLOOKUP(TRIM($E372),'BS Mapping std'!$A:$H,8,0),VLOOKUP(TRIM($D372),'BS Mapping std'!$A:$H,8,0)),IFERROR(VLOOKUP(TRIM($E372),'PL mapping Std'!$A:$H,8,0),VLOOKUP(TRIM($D372),'PL mapping Std'!$A:$H,8,0)))=0,"",IF(A372="BS",IFERROR(VLOOKUP(TRIM($E372),'BS Mapping std'!$A:$H,8,0),VLOOKUP(TRIM($D372),'BS Mapping std'!$A:$H,8,0)),IFERROR(VLOOKUP(TRIM($E372),'PL mapping Std'!$A:$H,8,0),VLOOKUP(TRIM($D372),'PL mapping Std'!$A:$H,8,0))))</f>
        <v>#N/A</v>
      </c>
      <c r="W372" t="e">
        <f>IFERROR(VLOOKUP(E372,'F30 mapping'!A:D,4,0),VLOOKUP(D372,'F30 mapping'!A:D,4,0))</f>
        <v>#N/A</v>
      </c>
    </row>
    <row r="373" spans="8:23" x14ac:dyDescent="0.3">
      <c r="H373" s="8"/>
      <c r="I373" s="8"/>
      <c r="J373" s="8"/>
      <c r="K373" s="8"/>
      <c r="L373" s="8"/>
      <c r="M373" s="32"/>
      <c r="V373" t="e">
        <f>IF(IF(A373="BS",IFERROR(VLOOKUP(TRIM($E373),'BS Mapping std'!$A:$H,8,0),VLOOKUP(TRIM($D373),'BS Mapping std'!$A:$H,8,0)),IFERROR(VLOOKUP(TRIM($E373),'PL mapping Std'!$A:$H,8,0),VLOOKUP(TRIM($D373),'PL mapping Std'!$A:$H,8,0)))=0,"",IF(A373="BS",IFERROR(VLOOKUP(TRIM($E373),'BS Mapping std'!$A:$H,8,0),VLOOKUP(TRIM($D373),'BS Mapping std'!$A:$H,8,0)),IFERROR(VLOOKUP(TRIM($E373),'PL mapping Std'!$A:$H,8,0),VLOOKUP(TRIM($D373),'PL mapping Std'!$A:$H,8,0))))</f>
        <v>#N/A</v>
      </c>
      <c r="W373" t="e">
        <f>IFERROR(VLOOKUP(E373,'F30 mapping'!A:D,4,0),VLOOKUP(D373,'F30 mapping'!A:D,4,0))</f>
        <v>#N/A</v>
      </c>
    </row>
    <row r="374" spans="8:23" x14ac:dyDescent="0.3">
      <c r="H374" s="8"/>
      <c r="I374" s="8"/>
      <c r="J374" s="8"/>
      <c r="K374" s="8"/>
      <c r="L374" s="8"/>
      <c r="M374" s="32"/>
      <c r="V374" t="e">
        <f>IF(IF(A374="BS",IFERROR(VLOOKUP(TRIM($E374),'BS Mapping std'!$A:$H,8,0),VLOOKUP(TRIM($D374),'BS Mapping std'!$A:$H,8,0)),IFERROR(VLOOKUP(TRIM($E374),'PL mapping Std'!$A:$H,8,0),VLOOKUP(TRIM($D374),'PL mapping Std'!$A:$H,8,0)))=0,"",IF(A374="BS",IFERROR(VLOOKUP(TRIM($E374),'BS Mapping std'!$A:$H,8,0),VLOOKUP(TRIM($D374),'BS Mapping std'!$A:$H,8,0)),IFERROR(VLOOKUP(TRIM($E374),'PL mapping Std'!$A:$H,8,0),VLOOKUP(TRIM($D374),'PL mapping Std'!$A:$H,8,0))))</f>
        <v>#N/A</v>
      </c>
      <c r="W374" t="e">
        <f>IFERROR(VLOOKUP(E374,'F30 mapping'!A:D,4,0),VLOOKUP(D374,'F30 mapping'!A:D,4,0))</f>
        <v>#N/A</v>
      </c>
    </row>
    <row r="375" spans="8:23" x14ac:dyDescent="0.3">
      <c r="H375" s="8"/>
      <c r="I375" s="8"/>
      <c r="J375" s="8"/>
      <c r="K375" s="8"/>
      <c r="L375" s="8"/>
      <c r="M375" s="32"/>
      <c r="V375" t="e">
        <f>IF(IF(A375="BS",IFERROR(VLOOKUP(TRIM($E375),'BS Mapping std'!$A:$H,8,0),VLOOKUP(TRIM($D375),'BS Mapping std'!$A:$H,8,0)),IFERROR(VLOOKUP(TRIM($E375),'PL mapping Std'!$A:$H,8,0),VLOOKUP(TRIM($D375),'PL mapping Std'!$A:$H,8,0)))=0,"",IF(A375="BS",IFERROR(VLOOKUP(TRIM($E375),'BS Mapping std'!$A:$H,8,0),VLOOKUP(TRIM($D375),'BS Mapping std'!$A:$H,8,0)),IFERROR(VLOOKUP(TRIM($E375),'PL mapping Std'!$A:$H,8,0),VLOOKUP(TRIM($D375),'PL mapping Std'!$A:$H,8,0))))</f>
        <v>#N/A</v>
      </c>
      <c r="W375" t="e">
        <f>IFERROR(VLOOKUP(E375,'F30 mapping'!A:D,4,0),VLOOKUP(D375,'F30 mapping'!A:D,4,0))</f>
        <v>#N/A</v>
      </c>
    </row>
    <row r="376" spans="8:23" x14ac:dyDescent="0.3">
      <c r="H376" s="8"/>
      <c r="I376" s="8"/>
      <c r="J376" s="8"/>
      <c r="K376" s="8"/>
      <c r="L376" s="8"/>
      <c r="M376" s="32"/>
      <c r="V376" t="e">
        <f>IF(IF(A376="BS",IFERROR(VLOOKUP(TRIM($E376),'BS Mapping std'!$A:$H,8,0),VLOOKUP(TRIM($D376),'BS Mapping std'!$A:$H,8,0)),IFERROR(VLOOKUP(TRIM($E376),'PL mapping Std'!$A:$H,8,0),VLOOKUP(TRIM($D376),'PL mapping Std'!$A:$H,8,0)))=0,"",IF(A376="BS",IFERROR(VLOOKUP(TRIM($E376),'BS Mapping std'!$A:$H,8,0),VLOOKUP(TRIM($D376),'BS Mapping std'!$A:$H,8,0)),IFERROR(VLOOKUP(TRIM($E376),'PL mapping Std'!$A:$H,8,0),VLOOKUP(TRIM($D376),'PL mapping Std'!$A:$H,8,0))))</f>
        <v>#N/A</v>
      </c>
      <c r="W376" t="e">
        <f>IFERROR(VLOOKUP(E376,'F30 mapping'!A:D,4,0),VLOOKUP(D376,'F30 mapping'!A:D,4,0))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R60"/>
  <sheetViews>
    <sheetView showGridLines="0" workbookViewId="0">
      <selection activeCell="D10" sqref="D10"/>
    </sheetView>
  </sheetViews>
  <sheetFormatPr defaultColWidth="103.109375" defaultRowHeight="12" outlineLevelCol="1" x14ac:dyDescent="0.3"/>
  <cols>
    <col min="1" max="1" width="95.44140625" bestFit="1" customWidth="1"/>
    <col min="2" max="2" width="8" customWidth="1"/>
    <col min="3" max="3" width="12.33203125" bestFit="1" customWidth="1"/>
    <col min="4" max="4" width="14.33203125" customWidth="1"/>
    <col min="5" max="5" width="13.44140625" customWidth="1" outlineLevel="1"/>
    <col min="6" max="6" width="9.109375" customWidth="1" outlineLevel="1"/>
    <col min="7" max="8" width="25.6640625" customWidth="1" outlineLevel="1"/>
    <col min="9" max="9" width="40.6640625" customWidth="1" outlineLevel="1"/>
    <col min="10" max="10" width="44" customWidth="1" outlineLevel="1"/>
    <col min="11" max="11" width="40.33203125" customWidth="1" outlineLevel="1"/>
    <col min="12" max="12" width="23.109375" customWidth="1" outlineLevel="1"/>
    <col min="13" max="13" width="18.6640625" customWidth="1" outlineLevel="1"/>
    <col min="14" max="14" width="10.33203125" customWidth="1" outlineLevel="1"/>
    <col min="15" max="15" width="11.44140625" customWidth="1" outlineLevel="1"/>
    <col min="16" max="16" width="29.77734375" customWidth="1" outlineLevel="1"/>
    <col min="17" max="17" width="28.33203125" customWidth="1" outlineLevel="1"/>
    <col min="18" max="18" width="22.44140625" customWidth="1" outlineLevel="1"/>
    <col min="19" max="19" width="41.109375" customWidth="1" outlineLevel="1"/>
    <col min="20" max="20" width="35.6640625" customWidth="1" outlineLevel="1"/>
    <col min="21" max="21" width="37.44140625" customWidth="1" outlineLevel="1"/>
    <col min="22" max="22" width="29" customWidth="1" outlineLevel="1"/>
    <col min="23" max="23" width="26.44140625" customWidth="1" outlineLevel="1"/>
    <col min="24" max="24" width="34.109375" customWidth="1" outlineLevel="1"/>
    <col min="25" max="25" width="43.109375" customWidth="1" outlineLevel="1"/>
    <col min="26" max="26" width="13.33203125" customWidth="1" outlineLevel="1"/>
    <col min="27" max="27" width="41.109375" customWidth="1" outlineLevel="1"/>
    <col min="28" max="28" width="35.6640625" customWidth="1" outlineLevel="1"/>
    <col min="29" max="29" width="37.44140625" customWidth="1" outlineLevel="1"/>
    <col min="30" max="30" width="29" customWidth="1" outlineLevel="1"/>
    <col min="31" max="31" width="26.44140625" customWidth="1" outlineLevel="1"/>
    <col min="32" max="32" width="34.109375" customWidth="1" outlineLevel="1"/>
    <col min="33" max="33" width="43.109375" customWidth="1" outlineLevel="1"/>
    <col min="34" max="34" width="13.33203125" customWidth="1" outlineLevel="1"/>
    <col min="35" max="35" width="15.77734375" customWidth="1" outlineLevel="1"/>
    <col min="36" max="36" width="20.44140625" customWidth="1" outlineLevel="1"/>
    <col min="37" max="37" width="10" customWidth="1" outlineLevel="1"/>
    <col min="38" max="38" width="19.44140625" customWidth="1" outlineLevel="1"/>
    <col min="39" max="39" width="27.44140625" customWidth="1" outlineLevel="1"/>
    <col min="40" max="40" width="11.44140625" customWidth="1" outlineLevel="1"/>
    <col min="41" max="41" width="37.44140625" customWidth="1" outlineLevel="1"/>
    <col min="42" max="42" width="50" customWidth="1" outlineLevel="1"/>
    <col min="43" max="43" width="50.44140625" customWidth="1" outlineLevel="1"/>
    <col min="44" max="44" width="21.44140625" customWidth="1" outlineLevel="1"/>
    <col min="45" max="45" width="103.109375" customWidth="1"/>
  </cols>
  <sheetData>
    <row r="1" spans="1:44" x14ac:dyDescent="0.3">
      <c r="B1" s="25" t="s">
        <v>201</v>
      </c>
      <c r="C1" s="26">
        <f>C52</f>
        <v>0</v>
      </c>
      <c r="D1" s="26"/>
      <c r="E1" s="26">
        <f>SUM(AN1:AR1)</f>
        <v>0</v>
      </c>
      <c r="G1" s="109">
        <f t="shared" ref="G1:AR1" si="0">G7+SUM(G12:G51)</f>
        <v>0</v>
      </c>
      <c r="H1" s="109">
        <f t="shared" si="0"/>
        <v>0</v>
      </c>
      <c r="I1" s="109">
        <f t="shared" si="0"/>
        <v>0</v>
      </c>
      <c r="J1" s="109">
        <f t="shared" si="0"/>
        <v>0</v>
      </c>
      <c r="K1" s="109">
        <f t="shared" si="0"/>
        <v>0</v>
      </c>
      <c r="L1" s="109">
        <f t="shared" si="0"/>
        <v>0</v>
      </c>
      <c r="M1" s="109">
        <f t="shared" si="0"/>
        <v>0</v>
      </c>
      <c r="N1" s="109">
        <f t="shared" si="0"/>
        <v>0</v>
      </c>
      <c r="O1" s="109">
        <f t="shared" si="0"/>
        <v>0</v>
      </c>
      <c r="P1" s="109">
        <f t="shared" si="0"/>
        <v>0</v>
      </c>
      <c r="Q1" s="109">
        <f t="shared" si="0"/>
        <v>0</v>
      </c>
      <c r="R1" s="109">
        <f t="shared" si="0"/>
        <v>0</v>
      </c>
      <c r="S1" s="109">
        <f t="shared" si="0"/>
        <v>0</v>
      </c>
      <c r="T1" s="109">
        <f t="shared" si="0"/>
        <v>0</v>
      </c>
      <c r="U1" s="109">
        <f t="shared" si="0"/>
        <v>0</v>
      </c>
      <c r="V1" s="109">
        <f t="shared" si="0"/>
        <v>0</v>
      </c>
      <c r="W1" s="109">
        <f t="shared" si="0"/>
        <v>0</v>
      </c>
      <c r="X1" s="109">
        <f t="shared" si="0"/>
        <v>0</v>
      </c>
      <c r="Y1" s="109">
        <f t="shared" si="0"/>
        <v>0</v>
      </c>
      <c r="Z1" s="109">
        <f t="shared" si="0"/>
        <v>0</v>
      </c>
      <c r="AA1" s="109">
        <f t="shared" si="0"/>
        <v>0</v>
      </c>
      <c r="AB1" s="109">
        <f t="shared" si="0"/>
        <v>0</v>
      </c>
      <c r="AC1" s="109">
        <f t="shared" si="0"/>
        <v>0</v>
      </c>
      <c r="AD1" s="109">
        <f t="shared" si="0"/>
        <v>0</v>
      </c>
      <c r="AE1" s="109">
        <f t="shared" si="0"/>
        <v>0</v>
      </c>
      <c r="AF1" s="109">
        <f t="shared" si="0"/>
        <v>0</v>
      </c>
      <c r="AG1" s="109">
        <f t="shared" si="0"/>
        <v>0</v>
      </c>
      <c r="AH1" s="109">
        <f t="shared" si="0"/>
        <v>0</v>
      </c>
      <c r="AI1" s="109">
        <f t="shared" si="0"/>
        <v>0</v>
      </c>
      <c r="AJ1" s="109">
        <f t="shared" si="0"/>
        <v>0</v>
      </c>
      <c r="AK1" s="109">
        <f t="shared" si="0"/>
        <v>0</v>
      </c>
      <c r="AL1" s="109">
        <f t="shared" si="0"/>
        <v>0</v>
      </c>
      <c r="AM1" s="109">
        <f t="shared" si="0"/>
        <v>0</v>
      </c>
      <c r="AN1" s="109">
        <f t="shared" si="0"/>
        <v>0</v>
      </c>
      <c r="AO1" s="109">
        <f t="shared" si="0"/>
        <v>0</v>
      </c>
      <c r="AP1" s="109">
        <f t="shared" si="0"/>
        <v>0</v>
      </c>
      <c r="AQ1" s="109">
        <f t="shared" si="0"/>
        <v>0</v>
      </c>
      <c r="AR1" s="109">
        <f t="shared" si="0"/>
        <v>0</v>
      </c>
    </row>
    <row r="2" spans="1:44" x14ac:dyDescent="0.3">
      <c r="G2">
        <f>VLOOKUP(G4,'for CF captions'!$A:$B,2,0)</f>
        <v>7</v>
      </c>
      <c r="H2">
        <f>VLOOKUP(H4,'for CF captions'!$A:$B,2,0)</f>
        <v>17</v>
      </c>
      <c r="I2">
        <f>VLOOKUP(I4,'for CF captions'!$A:$B,2,0)</f>
        <v>18</v>
      </c>
      <c r="J2">
        <f>VLOOKUP(J4,'for CF captions'!$A:$B,2,0)</f>
        <v>19</v>
      </c>
      <c r="K2">
        <f>VLOOKUP(K4,'for CF captions'!$A:$B,2,0)</f>
        <v>20</v>
      </c>
      <c r="L2">
        <f>VLOOKUP(L4,'for CF captions'!$A:$B,2,0)</f>
        <v>21</v>
      </c>
      <c r="M2">
        <f>VLOOKUP(M4,'for CF captions'!$A:$B,2,0)</f>
        <v>22</v>
      </c>
      <c r="N2">
        <f>VLOOKUP(N4,'for CF captions'!$A:$B,2,0)</f>
        <v>23</v>
      </c>
      <c r="O2">
        <f>VLOOKUP(O4,'for CF captions'!$A:$B,2,0)</f>
        <v>30</v>
      </c>
      <c r="P2">
        <f>VLOOKUP(P4,'for CF captions'!$A:$B,2,0)</f>
        <v>36</v>
      </c>
      <c r="Q2">
        <f>VLOOKUP(Q4,'for CF captions'!$A:$B,2,0)</f>
        <v>39</v>
      </c>
      <c r="R2">
        <f>VLOOKUP(R4,'for CF captions'!$A:$B,2,0)</f>
        <v>40</v>
      </c>
      <c r="S2">
        <f>VLOOKUP(S4,'for CF captions'!$A:$B,2,0)</f>
        <v>42</v>
      </c>
      <c r="T2">
        <f>VLOOKUP(T4,'for CF captions'!$A:$B,2,0)</f>
        <v>45</v>
      </c>
      <c r="U2">
        <f>VLOOKUP(U4,'for CF captions'!$A:$B,2,0)</f>
        <v>46</v>
      </c>
      <c r="V2">
        <f>VLOOKUP(V4,'for CF captions'!$A:$B,2,0)</f>
        <v>47</v>
      </c>
      <c r="W2">
        <f>VLOOKUP(W4,'for CF captions'!$A:$B,2,0)</f>
        <v>48</v>
      </c>
      <c r="X2">
        <f>VLOOKUP(X4,'for CF captions'!$A:$B,2,0)</f>
        <v>49</v>
      </c>
      <c r="Y2">
        <f>VLOOKUP(Y4,'for CF captions'!$A:$B,2,0)</f>
        <v>50</v>
      </c>
      <c r="Z2">
        <f>VLOOKUP(Z4,'for CF captions'!$A:$B,2,0)</f>
        <v>51</v>
      </c>
      <c r="AA2">
        <f>VLOOKUP(AA4,'for CF captions'!$A:$B,2,0)</f>
        <v>52</v>
      </c>
      <c r="AB2">
        <f>VLOOKUP(AB4,'for CF captions'!$A:$B,2,0)</f>
        <v>56</v>
      </c>
      <c r="AC2">
        <f>VLOOKUP(AC4,'for CF captions'!$A:$B,2,0)</f>
        <v>57</v>
      </c>
      <c r="AD2">
        <f>VLOOKUP(AD4,'for CF captions'!$A:$B,2,0)</f>
        <v>58</v>
      </c>
      <c r="AE2">
        <f>VLOOKUP(AE4,'for CF captions'!$A:$B,2,0)</f>
        <v>59</v>
      </c>
      <c r="AF2">
        <f>VLOOKUP(AF4,'for CF captions'!$A:$B,2,0)</f>
        <v>60</v>
      </c>
      <c r="AG2">
        <f>VLOOKUP(AG4,'for CF captions'!$A:$B,2,0)</f>
        <v>61</v>
      </c>
      <c r="AH2">
        <f>VLOOKUP(AH4,'for CF captions'!$A:$B,2,0)</f>
        <v>62</v>
      </c>
      <c r="AI2">
        <f>VLOOKUP(AI4,'for CF captions'!$A:$B,2,0)</f>
        <v>63</v>
      </c>
      <c r="AJ2">
        <f>VLOOKUP(AJ4,'for CF captions'!$A:$B,2,0)</f>
        <v>68</v>
      </c>
      <c r="AK2">
        <f>VLOOKUP(AK4,'for CF captions'!$A:$B,2,0)</f>
        <v>79</v>
      </c>
      <c r="AL2">
        <f>VLOOKUP(AL4,'for CF captions'!$A:$B,2,0)</f>
        <v>85</v>
      </c>
      <c r="AM2">
        <f>VLOOKUP(AM4,'for CF captions'!$A:$B,2,0)</f>
        <v>86</v>
      </c>
      <c r="AN2">
        <f>VLOOKUP(AN4,'for CF captions'!$A:$B,2,0)</f>
        <v>87</v>
      </c>
      <c r="AO2">
        <f>VLOOKUP(AO4,'for CF captions'!$A:$B,2,0)</f>
        <v>91</v>
      </c>
      <c r="AP2">
        <f>VLOOKUP(AP4,'for CF captions'!$A:$B,2,0)</f>
        <v>95</v>
      </c>
      <c r="AQ2">
        <f>VLOOKUP(AQ4,'for CF captions'!$A:$B,2,0)</f>
        <v>97</v>
      </c>
      <c r="AR2">
        <f>VLOOKUP(AR4,'for CF captions'!$A:$B,2,0)</f>
        <v>99</v>
      </c>
    </row>
    <row r="3" spans="1:44" x14ac:dyDescent="0.3">
      <c r="AP3">
        <f>AP2+1</f>
        <v>96</v>
      </c>
      <c r="AQ3">
        <f>AQ2+1</f>
        <v>98</v>
      </c>
    </row>
    <row r="4" spans="1:44" x14ac:dyDescent="0.3">
      <c r="F4" s="72" t="s">
        <v>633</v>
      </c>
      <c r="G4" s="2" t="s">
        <v>60</v>
      </c>
      <c r="H4" s="2" t="s">
        <v>61</v>
      </c>
      <c r="I4" t="s">
        <v>74</v>
      </c>
      <c r="J4" t="s">
        <v>76</v>
      </c>
      <c r="K4" t="s">
        <v>78</v>
      </c>
      <c r="L4" t="s">
        <v>80</v>
      </c>
      <c r="M4" t="s">
        <v>82</v>
      </c>
      <c r="N4" t="s">
        <v>84</v>
      </c>
      <c r="O4" t="s">
        <v>88</v>
      </c>
      <c r="P4" t="s">
        <v>94</v>
      </c>
      <c r="Q4" t="s">
        <v>102</v>
      </c>
      <c r="R4" t="s">
        <v>107</v>
      </c>
      <c r="S4" t="s">
        <v>110</v>
      </c>
      <c r="T4" t="s">
        <v>115</v>
      </c>
      <c r="U4" t="s">
        <v>117</v>
      </c>
      <c r="V4" t="s">
        <v>119</v>
      </c>
      <c r="W4" t="s">
        <v>121</v>
      </c>
      <c r="X4" t="s">
        <v>123</v>
      </c>
      <c r="Y4" t="s">
        <v>125</v>
      </c>
      <c r="Z4" t="s">
        <v>127</v>
      </c>
      <c r="AA4" t="s">
        <v>129</v>
      </c>
      <c r="AB4" t="s">
        <v>135</v>
      </c>
      <c r="AC4" t="s">
        <v>137</v>
      </c>
      <c r="AD4" t="s">
        <v>138</v>
      </c>
      <c r="AE4" t="s">
        <v>140</v>
      </c>
      <c r="AF4" t="s">
        <v>141</v>
      </c>
      <c r="AG4" t="s">
        <v>143</v>
      </c>
      <c r="AH4" t="s">
        <v>144</v>
      </c>
      <c r="AI4" t="s">
        <v>146</v>
      </c>
      <c r="AJ4" t="s">
        <v>153</v>
      </c>
      <c r="AK4" t="s">
        <v>154</v>
      </c>
      <c r="AL4" s="2" t="s">
        <v>167</v>
      </c>
      <c r="AM4" t="s">
        <v>175</v>
      </c>
      <c r="AN4" t="s">
        <v>177</v>
      </c>
      <c r="AO4" t="s">
        <v>178</v>
      </c>
      <c r="AP4" t="s">
        <v>188</v>
      </c>
      <c r="AQ4" t="s">
        <v>190</v>
      </c>
      <c r="AR4" t="s">
        <v>194</v>
      </c>
    </row>
    <row r="5" spans="1:44" x14ac:dyDescent="0.3">
      <c r="E5" s="108">
        <f>SUM(G5:AR5)</f>
        <v>0</v>
      </c>
      <c r="F5">
        <f>B9</f>
        <v>-1</v>
      </c>
      <c r="G5" s="8">
        <f>SUMIF('1. F10'!$C:$C,G$2,'1. F10'!$D:$D)</f>
        <v>0</v>
      </c>
      <c r="H5" s="8">
        <f>SUMIF('1. F10'!$C:$C,H$2,'1. F10'!$D:$D)</f>
        <v>0</v>
      </c>
      <c r="I5" s="8">
        <f>SUMIF('1. F10'!$C:$C,I$2,'1. F10'!$D:$D)</f>
        <v>0</v>
      </c>
      <c r="J5" s="8">
        <f>SUMIF('1. F10'!$C:$C,J$2,'1. F10'!$D:$D)</f>
        <v>0</v>
      </c>
      <c r="K5" s="8">
        <f>SUMIF('1. F10'!$C:$C,K$2,'1. F10'!$D:$D)</f>
        <v>0</v>
      </c>
      <c r="L5" s="8">
        <f>SUMIF('1. F10'!$C:$C,L$2,'1. F10'!$D:$D)</f>
        <v>0</v>
      </c>
      <c r="M5" s="8">
        <f>SUMIF('1. F10'!$C:$C,M$2,'1. F10'!$D:$D)</f>
        <v>0</v>
      </c>
      <c r="N5" s="8">
        <f>SUMIF('1. F10'!$C:$C,N$2,'1. F10'!$D:$D)</f>
        <v>0</v>
      </c>
      <c r="O5" s="8">
        <f>SUMIF('1. F10'!$C:$C,O$2,'1. F10'!$D:$D)</f>
        <v>0</v>
      </c>
      <c r="P5" s="8">
        <f>SUMIF('1. F10'!$C:$C,P$2,'1. F10'!$D:$D)</f>
        <v>0</v>
      </c>
      <c r="Q5" s="8">
        <f>SUMIF('1. F10'!$C:$C,Q$2,'1. F10'!$D:$D)</f>
        <v>0</v>
      </c>
      <c r="R5" s="8">
        <f>SUMIF('1. F10'!$C:$C,R$2,'1. F10'!$D:$D)</f>
        <v>0</v>
      </c>
      <c r="S5" s="8">
        <f>SUMIF('1. F10'!$C:$C,S$2,'1. F10'!$D:$D)</f>
        <v>0</v>
      </c>
      <c r="T5" s="8">
        <f>-SUMIF('1. F10'!$C:$C,T$2,'1. F10'!$D:$D)</f>
        <v>0</v>
      </c>
      <c r="U5" s="8">
        <f>-SUMIF('1. F10'!$C:$C,U$2,'1. F10'!$D:$D)</f>
        <v>0</v>
      </c>
      <c r="V5" s="8">
        <f>-SUMIF('1. F10'!$C:$C,V$2,'1. F10'!$D:$D)</f>
        <v>0</v>
      </c>
      <c r="W5" s="8">
        <f>-SUMIF('1. F10'!$C:$C,W$2,'1. F10'!$D:$D)</f>
        <v>0</v>
      </c>
      <c r="X5" s="8">
        <f>-SUMIF('1. F10'!$C:$C,X$2,'1. F10'!$D:$D)</f>
        <v>0</v>
      </c>
      <c r="Y5" s="8">
        <f>-SUMIF('1. F10'!$C:$C,Y$2,'1. F10'!$D:$D)</f>
        <v>0</v>
      </c>
      <c r="Z5" s="8">
        <f>-SUMIF('1. F10'!$C:$C,Z$2,'1. F10'!$D:$D)</f>
        <v>0</v>
      </c>
      <c r="AA5" s="8">
        <f>-SUMIF('1. F10'!$C:$C,AA$2,'1. F10'!$D:$D)</f>
        <v>0</v>
      </c>
      <c r="AB5" s="8">
        <f>-SUMIF('1. F10'!$C:$C,AB$2,'1. F10'!$D:$D)</f>
        <v>0</v>
      </c>
      <c r="AC5" s="8">
        <f>-SUMIF('1. F10'!$C:$C,AC$2,'1. F10'!$D:$D)</f>
        <v>0</v>
      </c>
      <c r="AD5" s="8">
        <f>-SUMIF('1. F10'!$C:$C,AD$2,'1. F10'!$D:$D)</f>
        <v>0</v>
      </c>
      <c r="AE5" s="8">
        <f>-SUMIF('1. F10'!$C:$C,AE$2,'1. F10'!$D:$D)</f>
        <v>0</v>
      </c>
      <c r="AF5" s="8">
        <f>-SUMIF('1. F10'!$C:$C,AF$2,'1. F10'!$D:$D)</f>
        <v>0</v>
      </c>
      <c r="AG5" s="8">
        <f>-SUMIF('1. F10'!$C:$C,AG$2,'1. F10'!$D:$D)</f>
        <v>0</v>
      </c>
      <c r="AH5" s="8">
        <f>-SUMIF('1. F10'!$C:$C,AH$2,'1. F10'!$D:$D)</f>
        <v>0</v>
      </c>
      <c r="AI5" s="8">
        <f>-SUMIF('1. F10'!$C:$C,AI$2,'1. F10'!$D:$D)</f>
        <v>0</v>
      </c>
      <c r="AJ5" s="8">
        <f>-SUMIF('1. F10'!$C:$C,AJ$2,'1. F10'!$D:$D)</f>
        <v>0</v>
      </c>
      <c r="AK5" s="8">
        <f>-SUMIF('1. F10'!$C:$C,AK$2,'1. F10'!$D:$D)</f>
        <v>0</v>
      </c>
      <c r="AL5" s="8">
        <f>-SUMIF('1. F10'!$C:$C,AL$2,'1. F10'!$D:$D)</f>
        <v>0</v>
      </c>
      <c r="AM5" s="8">
        <f>-SUMIF('1. F10'!$C:$C,AM$2,'1. F10'!$D:$D)</f>
        <v>0</v>
      </c>
      <c r="AN5" s="8">
        <f>-SUMIF('1. F10'!$C:$C,AN$2,'1. F10'!$D:$D)</f>
        <v>0</v>
      </c>
      <c r="AO5" s="8">
        <f>-SUMIF('1. F10'!$C:$C,AO$2,'1. F10'!$D:$D)</f>
        <v>0</v>
      </c>
      <c r="AP5" s="8">
        <f>-SUMIF('1. F10'!$C:$C,AP$2,'1. F10'!$D:$D)+SUMIF('1. F10'!$C:$C,AP$3,'1. F10'!$D:$D)</f>
        <v>0</v>
      </c>
      <c r="AQ5" s="8">
        <f>-SUMIF('1. F10'!$C:$C,AQ$2,'1. F10'!$D:$D)+SUMIF('1. F10'!$C:$C,AQ$3,'1. F10'!$D:$D)</f>
        <v>0</v>
      </c>
      <c r="AR5" s="8">
        <f>SUMIF('1. F10'!$C:$C,AR$2,'1. F10'!$D:$D)</f>
        <v>0</v>
      </c>
    </row>
    <row r="6" spans="1:44" x14ac:dyDescent="0.3">
      <c r="E6" s="108">
        <f>SUM(G6:AR6)</f>
        <v>0</v>
      </c>
      <c r="F6">
        <f>C9</f>
        <v>0</v>
      </c>
      <c r="G6" s="8">
        <f>SUMIF('1. F10'!$C:$C,G$2,'1. F10'!$E:$E)</f>
        <v>0</v>
      </c>
      <c r="H6" s="8">
        <f>SUMIF('1. F10'!$C:$C,H$2,'1. F10'!$E:$E)</f>
        <v>0</v>
      </c>
      <c r="I6" s="8">
        <f>SUMIF('1. F10'!$C:$C,I$2,'1. F10'!$E:$E)</f>
        <v>0</v>
      </c>
      <c r="J6" s="8">
        <f>SUMIF('1. F10'!$C:$C,J$2,'1. F10'!$E:$E)</f>
        <v>0</v>
      </c>
      <c r="K6" s="8">
        <f>SUMIF('1. F10'!$C:$C,K$2,'1. F10'!$E:$E)</f>
        <v>0</v>
      </c>
      <c r="L6" s="8">
        <f>SUMIF('1. F10'!$C:$C,L$2,'1. F10'!$E:$E)</f>
        <v>0</v>
      </c>
      <c r="M6" s="8">
        <f>SUMIF('1. F10'!$C:$C,M$2,'1. F10'!$E:$E)</f>
        <v>0</v>
      </c>
      <c r="N6" s="8">
        <f>SUMIF('1. F10'!$C:$C,N$2,'1. F10'!$E:$E)</f>
        <v>0</v>
      </c>
      <c r="O6" s="8">
        <f>SUMIF('1. F10'!$C:$C,O$2,'1. F10'!$E:$E)</f>
        <v>0</v>
      </c>
      <c r="P6" s="8">
        <f>SUMIF('1. F10'!$C:$C,P$2,'1. F10'!$E:$E)</f>
        <v>0</v>
      </c>
      <c r="Q6" s="8">
        <f>SUMIF('1. F10'!$C:$C,Q$2,'1. F10'!$E:$E)</f>
        <v>0</v>
      </c>
      <c r="R6" s="8">
        <f>SUMIF('1. F10'!$C:$C,R$2,'1. F10'!$E:$E)</f>
        <v>0</v>
      </c>
      <c r="S6" s="8">
        <f>SUMIF('1. F10'!$C:$C,S$2,'1. F10'!$E:$E)</f>
        <v>0</v>
      </c>
      <c r="T6" s="8">
        <f>-SUMIF('1. F10'!$C:$C,T$2,'1. F10'!$E:$E)</f>
        <v>0</v>
      </c>
      <c r="U6" s="8">
        <f>-SUMIF('1. F10'!$C:$C,U$2,'1. F10'!$E:$E)</f>
        <v>0</v>
      </c>
      <c r="V6" s="8">
        <f>-SUMIF('1. F10'!$C:$C,V$2,'1. F10'!$E:$E)</f>
        <v>0</v>
      </c>
      <c r="W6" s="8">
        <f>-SUMIF('1. F10'!$C:$C,W$2,'1. F10'!$E:$E)</f>
        <v>0</v>
      </c>
      <c r="X6" s="8">
        <f>-SUMIF('1. F10'!$C:$C,X$2,'1. F10'!$E:$E)</f>
        <v>0</v>
      </c>
      <c r="Y6" s="8">
        <f>-SUMIF('1. F10'!$C:$C,Y$2,'1. F10'!$E:$E)</f>
        <v>0</v>
      </c>
      <c r="Z6" s="8">
        <f>-SUMIF('1. F10'!$C:$C,Z$2,'1. F10'!$E:$E)</f>
        <v>0</v>
      </c>
      <c r="AA6" s="8">
        <f>-SUMIF('1. F10'!$C:$C,AA$2,'1. F10'!$E:$E)</f>
        <v>0</v>
      </c>
      <c r="AB6" s="8">
        <f>-SUMIF('1. F10'!$C:$C,AB$2,'1. F10'!$E:$E)</f>
        <v>0</v>
      </c>
      <c r="AC6" s="8">
        <f>-SUMIF('1. F10'!$C:$C,AC$2,'1. F10'!$E:$E)</f>
        <v>0</v>
      </c>
      <c r="AD6" s="8">
        <f>-SUMIF('1. F10'!$C:$C,AD$2,'1. F10'!$E:$E)</f>
        <v>0</v>
      </c>
      <c r="AE6" s="8">
        <f>-SUMIF('1. F10'!$C:$C,AE$2,'1. F10'!$E:$E)</f>
        <v>0</v>
      </c>
      <c r="AF6" s="8">
        <f>-SUMIF('1. F10'!$C:$C,AF$2,'1. F10'!$E:$E)</f>
        <v>0</v>
      </c>
      <c r="AG6" s="8">
        <f>-SUMIF('1. F10'!$C:$C,AG$2,'1. F10'!$E:$E)</f>
        <v>0</v>
      </c>
      <c r="AH6" s="8">
        <f>-SUMIF('1. F10'!$C:$C,AH$2,'1. F10'!$E:$E)</f>
        <v>0</v>
      </c>
      <c r="AI6" s="8">
        <f>-SUMIF('1. F10'!$C:$C,AI$2,'1. F10'!$E:$E)</f>
        <v>0</v>
      </c>
      <c r="AJ6" s="8">
        <f>-SUMIF('1. F10'!$C:$C,AJ$2,'1. F10'!$E:$E)</f>
        <v>0</v>
      </c>
      <c r="AK6" s="8">
        <f>-SUMIF('1. F10'!$C:$C,AK$2,'1. F10'!$E:$E)</f>
        <v>0</v>
      </c>
      <c r="AL6" s="8">
        <f>-SUMIF('1. F10'!$C:$C,AL$2,'1. F10'!$E:$E)</f>
        <v>0</v>
      </c>
      <c r="AM6" s="8">
        <f>-SUMIF('1. F10'!$C:$C,AM$2,'1. F10'!$E:$E)</f>
        <v>0</v>
      </c>
      <c r="AN6" s="8">
        <f>-SUMIF('1. F10'!$C:$C,AN$2,'1. F10'!$E:$E)</f>
        <v>0</v>
      </c>
      <c r="AO6" s="8">
        <f>-SUMIF('1. F10'!$C:$C,AO$2,'1. F10'!$E:$E)</f>
        <v>0</v>
      </c>
      <c r="AP6" s="8">
        <f>-SUMIF('1. F10'!$C:$C,AP$2,'1. F10'!$E:$E)+SUMIF('1. F10'!$C:$C,AP$3,'1. F10'!$E:$E)</f>
        <v>0</v>
      </c>
      <c r="AQ6" s="8">
        <f>-SUMIF('1. F10'!$C:$C,AQ$2,'1. F10'!$E:$E)+SUMIF('1. F10'!$C:$C,AQ$3,'1. F10'!$E:$E)</f>
        <v>0</v>
      </c>
      <c r="AR6" s="8">
        <f>SUMIF('1. F10'!$C:$C,AR$2,'1. F10'!$E:$E)</f>
        <v>0</v>
      </c>
    </row>
    <row r="7" spans="1:44" x14ac:dyDescent="0.3">
      <c r="E7" s="108">
        <f>SUM(G7:AR7)</f>
        <v>0</v>
      </c>
      <c r="F7" s="110" t="s">
        <v>634</v>
      </c>
      <c r="G7" s="26">
        <f t="shared" ref="G7:AR7" si="1">G6-G5</f>
        <v>0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26">
        <f t="shared" si="1"/>
        <v>0</v>
      </c>
      <c r="P7" s="26">
        <f t="shared" si="1"/>
        <v>0</v>
      </c>
      <c r="Q7" s="26">
        <f t="shared" si="1"/>
        <v>0</v>
      </c>
      <c r="R7" s="26">
        <f t="shared" si="1"/>
        <v>0</v>
      </c>
      <c r="S7" s="26">
        <f t="shared" si="1"/>
        <v>0</v>
      </c>
      <c r="T7" s="26">
        <f t="shared" si="1"/>
        <v>0</v>
      </c>
      <c r="U7" s="26">
        <f t="shared" si="1"/>
        <v>0</v>
      </c>
      <c r="V7" s="26">
        <f t="shared" si="1"/>
        <v>0</v>
      </c>
      <c r="W7" s="26">
        <f t="shared" si="1"/>
        <v>0</v>
      </c>
      <c r="X7" s="26">
        <f t="shared" si="1"/>
        <v>0</v>
      </c>
      <c r="Y7" s="26">
        <f t="shared" si="1"/>
        <v>0</v>
      </c>
      <c r="Z7" s="26">
        <f t="shared" si="1"/>
        <v>0</v>
      </c>
      <c r="AA7" s="26">
        <f t="shared" si="1"/>
        <v>0</v>
      </c>
      <c r="AB7" s="26">
        <f t="shared" si="1"/>
        <v>0</v>
      </c>
      <c r="AC7" s="26">
        <f t="shared" si="1"/>
        <v>0</v>
      </c>
      <c r="AD7" s="26">
        <f t="shared" si="1"/>
        <v>0</v>
      </c>
      <c r="AE7" s="26">
        <f t="shared" si="1"/>
        <v>0</v>
      </c>
      <c r="AF7" s="26">
        <f t="shared" si="1"/>
        <v>0</v>
      </c>
      <c r="AG7" s="26">
        <f t="shared" si="1"/>
        <v>0</v>
      </c>
      <c r="AH7" s="26">
        <f t="shared" si="1"/>
        <v>0</v>
      </c>
      <c r="AI7" s="26">
        <f t="shared" si="1"/>
        <v>0</v>
      </c>
      <c r="AJ7" s="26">
        <f t="shared" si="1"/>
        <v>0</v>
      </c>
      <c r="AK7" s="26">
        <f t="shared" si="1"/>
        <v>0</v>
      </c>
      <c r="AL7" s="26">
        <f t="shared" si="1"/>
        <v>0</v>
      </c>
      <c r="AM7" s="26">
        <f t="shared" si="1"/>
        <v>0</v>
      </c>
      <c r="AN7" s="26">
        <f t="shared" si="1"/>
        <v>0</v>
      </c>
      <c r="AO7" s="26">
        <f t="shared" si="1"/>
        <v>0</v>
      </c>
      <c r="AP7" s="26">
        <f t="shared" si="1"/>
        <v>0</v>
      </c>
      <c r="AQ7" s="26">
        <f t="shared" si="1"/>
        <v>0</v>
      </c>
      <c r="AR7" s="26">
        <f t="shared" si="1"/>
        <v>0</v>
      </c>
    </row>
    <row r="8" spans="1:44" x14ac:dyDescent="0.3">
      <c r="A8" s="132" t="s">
        <v>635</v>
      </c>
      <c r="B8" s="45" t="s">
        <v>636</v>
      </c>
      <c r="C8" s="46"/>
      <c r="D8" s="72"/>
    </row>
    <row r="9" spans="1:44" x14ac:dyDescent="0.3">
      <c r="A9" s="170"/>
      <c r="B9" s="170">
        <f>'Trial Balance'!J6</f>
        <v>-1</v>
      </c>
      <c r="C9" s="170">
        <f>'Trial Balance'!K6</f>
        <v>0</v>
      </c>
      <c r="D9" s="111" t="s">
        <v>637</v>
      </c>
    </row>
    <row r="10" spans="1:44" x14ac:dyDescent="0.3">
      <c r="A10" s="45" t="s">
        <v>282</v>
      </c>
      <c r="B10" s="132">
        <v>1</v>
      </c>
      <c r="C10" s="132">
        <v>2</v>
      </c>
      <c r="D10" s="72"/>
    </row>
    <row r="11" spans="1:44" x14ac:dyDescent="0.3">
      <c r="A11" s="45" t="s">
        <v>638</v>
      </c>
      <c r="B11" s="46"/>
      <c r="C11" s="46"/>
    </row>
    <row r="12" spans="1:44" x14ac:dyDescent="0.3">
      <c r="A12" s="45" t="s">
        <v>639</v>
      </c>
      <c r="B12" s="46"/>
      <c r="C12" s="47">
        <f>SUM(G12:AR12)+D12</f>
        <v>0</v>
      </c>
      <c r="D12" s="8"/>
      <c r="AA12" s="8">
        <f>'2. F20'!E95</f>
        <v>0</v>
      </c>
      <c r="AL12" s="8">
        <f>AL7</f>
        <v>0</v>
      </c>
      <c r="AP12" s="8"/>
      <c r="AQ12" s="8">
        <f>-AQ6</f>
        <v>0</v>
      </c>
    </row>
    <row r="13" spans="1:44" x14ac:dyDescent="0.3">
      <c r="A13" s="112" t="s">
        <v>640</v>
      </c>
      <c r="B13" s="46"/>
      <c r="C13" s="47"/>
      <c r="D13" s="8"/>
    </row>
    <row r="14" spans="1:44" x14ac:dyDescent="0.3">
      <c r="A14" s="46" t="s">
        <v>641</v>
      </c>
      <c r="B14" s="46"/>
      <c r="C14" s="47">
        <f>SUM(G14:AR14)+D14</f>
        <v>0</v>
      </c>
      <c r="D14" s="8"/>
      <c r="G14" s="8">
        <f>'N3 - NCA'!I22</f>
        <v>0</v>
      </c>
      <c r="H14" s="8">
        <f>'N3 - NCA'!I37</f>
        <v>0</v>
      </c>
    </row>
    <row r="15" spans="1:44" x14ac:dyDescent="0.3">
      <c r="A15" s="46" t="s">
        <v>642</v>
      </c>
      <c r="B15" s="46"/>
      <c r="C15" s="47">
        <f>SUM(G15:AR15)</f>
        <v>0</v>
      </c>
      <c r="D15" s="8"/>
      <c r="N15" s="8">
        <f>'N3 - NCA'!$I$46</f>
        <v>0</v>
      </c>
    </row>
    <row r="16" spans="1:44" x14ac:dyDescent="0.3">
      <c r="A16" s="46" t="s">
        <v>643</v>
      </c>
      <c r="B16" s="46"/>
      <c r="C16" s="47">
        <f>SUM(G16:AR16)+D16</f>
        <v>0</v>
      </c>
      <c r="D16" s="8"/>
      <c r="O16" s="8">
        <f>'2. F20'!E44</f>
        <v>0</v>
      </c>
    </row>
    <row r="17" spans="1:36" x14ac:dyDescent="0.3">
      <c r="A17" s="46" t="s">
        <v>644</v>
      </c>
      <c r="B17" s="46"/>
      <c r="C17" s="47">
        <f>SUM(G17:AR17)+D17</f>
        <v>0</v>
      </c>
      <c r="D17" s="8"/>
      <c r="AJ17" s="8">
        <f>-AJ7</f>
        <v>0</v>
      </c>
    </row>
    <row r="18" spans="1:36" x14ac:dyDescent="0.3">
      <c r="A18" s="46" t="s">
        <v>645</v>
      </c>
      <c r="B18" s="46"/>
      <c r="C18" s="47">
        <f>SUM(G18:AR18)+D18</f>
        <v>0</v>
      </c>
      <c r="D18" s="8"/>
      <c r="R18" s="8">
        <f>-'2. F20'!E74</f>
        <v>0</v>
      </c>
    </row>
    <row r="19" spans="1:36" x14ac:dyDescent="0.3">
      <c r="A19" s="46" t="s">
        <v>646</v>
      </c>
      <c r="B19" s="46"/>
      <c r="C19" s="47">
        <f>SUM(G19:AR19)+D19</f>
        <v>0</v>
      </c>
      <c r="D19" s="8"/>
      <c r="R19" s="8">
        <f>'2. F20'!E83</f>
        <v>0</v>
      </c>
    </row>
    <row r="20" spans="1:36" x14ac:dyDescent="0.3">
      <c r="A20" s="46" t="s">
        <v>647</v>
      </c>
      <c r="B20" s="46"/>
      <c r="C20" s="47">
        <f>SUM(G20:AR20)+D20</f>
        <v>0</v>
      </c>
      <c r="D20" s="8"/>
      <c r="H20" s="8">
        <f>-'N3 - NCA'!K37</f>
        <v>0</v>
      </c>
    </row>
    <row r="21" spans="1:36" x14ac:dyDescent="0.3">
      <c r="A21" s="46"/>
      <c r="B21" s="46"/>
      <c r="C21" s="46"/>
    </row>
    <row r="22" spans="1:36" x14ac:dyDescent="0.3">
      <c r="A22" s="45" t="s">
        <v>648</v>
      </c>
      <c r="B22" s="45"/>
      <c r="C22" s="80">
        <f>SUM(C12:C20)</f>
        <v>0</v>
      </c>
      <c r="D22" s="24"/>
    </row>
    <row r="23" spans="1:36" x14ac:dyDescent="0.3">
      <c r="A23" s="46"/>
      <c r="B23" s="46"/>
      <c r="C23" s="46"/>
    </row>
    <row r="24" spans="1:36" x14ac:dyDescent="0.3">
      <c r="A24" s="46" t="s">
        <v>649</v>
      </c>
      <c r="B24" s="46"/>
      <c r="C24" s="47">
        <f>SUM(G24:AR24)+D24</f>
        <v>0</v>
      </c>
      <c r="D24" s="8"/>
      <c r="P24" s="8">
        <f>-P7</f>
        <v>0</v>
      </c>
      <c r="S24" s="8">
        <f>-S7</f>
        <v>0</v>
      </c>
    </row>
    <row r="25" spans="1:36" x14ac:dyDescent="0.3">
      <c r="A25" s="46" t="s">
        <v>650</v>
      </c>
      <c r="B25" s="46"/>
      <c r="C25" s="47">
        <f>SUM(G25:AR25)+D25</f>
        <v>0</v>
      </c>
      <c r="D25" s="8"/>
      <c r="O25" s="8">
        <f>-O7-O16</f>
        <v>0</v>
      </c>
    </row>
    <row r="26" spans="1:36" x14ac:dyDescent="0.3">
      <c r="A26" s="46" t="s">
        <v>651</v>
      </c>
      <c r="B26" s="46"/>
      <c r="C26" s="47">
        <f>SUM(G26:AR26)+D26</f>
        <v>0</v>
      </c>
      <c r="D26" s="8"/>
      <c r="V26" s="8">
        <f>-V7</f>
        <v>0</v>
      </c>
      <c r="W26" s="8">
        <f>-W7</f>
        <v>0</v>
      </c>
      <c r="X26" s="8">
        <f>-X7</f>
        <v>0</v>
      </c>
      <c r="Y26" s="8">
        <f>-Y7</f>
        <v>0</v>
      </c>
      <c r="Z26" s="8">
        <f>-Z7</f>
        <v>0</v>
      </c>
      <c r="AA26" s="8">
        <f>-AA7-AA46-AA44-AA12</f>
        <v>0</v>
      </c>
      <c r="AG26" s="8">
        <f>-AG7</f>
        <v>0</v>
      </c>
    </row>
    <row r="27" spans="1:36" x14ac:dyDescent="0.3">
      <c r="A27" s="46"/>
      <c r="B27" s="46"/>
      <c r="C27" s="46"/>
    </row>
    <row r="28" spans="1:36" x14ac:dyDescent="0.3">
      <c r="A28" s="46" t="s">
        <v>652</v>
      </c>
      <c r="B28" s="46"/>
      <c r="C28" s="47">
        <f>SUM(G28:AR28)+D28</f>
        <v>0</v>
      </c>
      <c r="D28" s="8"/>
      <c r="R28" s="8">
        <f>-R19</f>
        <v>0</v>
      </c>
    </row>
    <row r="29" spans="1:36" x14ac:dyDescent="0.3">
      <c r="A29" s="46" t="s">
        <v>653</v>
      </c>
      <c r="B29" s="46"/>
      <c r="C29" s="47">
        <f>B60+D29</f>
        <v>0</v>
      </c>
      <c r="D29" s="8"/>
    </row>
    <row r="30" spans="1:36" x14ac:dyDescent="0.3">
      <c r="A30" s="45" t="s">
        <v>654</v>
      </c>
      <c r="B30" s="45"/>
      <c r="C30" s="80">
        <f>SUM(C22:C29)</f>
        <v>0</v>
      </c>
      <c r="D30" s="24"/>
    </row>
    <row r="31" spans="1:36" x14ac:dyDescent="0.3">
      <c r="A31" s="46"/>
      <c r="B31" s="46"/>
      <c r="C31" s="46"/>
    </row>
    <row r="32" spans="1:36" x14ac:dyDescent="0.3">
      <c r="A32" s="45" t="s">
        <v>655</v>
      </c>
      <c r="B32" s="46"/>
      <c r="C32" s="46"/>
    </row>
    <row r="33" spans="1:42" x14ac:dyDescent="0.3">
      <c r="A33" s="46" t="s">
        <v>656</v>
      </c>
      <c r="B33" s="46"/>
      <c r="C33" s="47">
        <f t="shared" ref="C33:C39" si="2">SUM(G33:AR33)+D33</f>
        <v>0</v>
      </c>
      <c r="D33" s="8"/>
      <c r="H33" s="8">
        <f>-'N3 - NCA'!C37</f>
        <v>0</v>
      </c>
      <c r="AN33" s="8">
        <f>-AN7</f>
        <v>0</v>
      </c>
      <c r="AP33" s="8">
        <f>-AP7</f>
        <v>0</v>
      </c>
    </row>
    <row r="34" spans="1:42" x14ac:dyDescent="0.3">
      <c r="A34" s="46" t="s">
        <v>657</v>
      </c>
      <c r="B34" s="46"/>
      <c r="C34" s="47">
        <f t="shared" si="2"/>
        <v>0</v>
      </c>
      <c r="D34" s="8"/>
      <c r="G34" s="8">
        <f>-'N3 - NCA'!C22</f>
        <v>0</v>
      </c>
    </row>
    <row r="35" spans="1:42" x14ac:dyDescent="0.3">
      <c r="A35" s="46" t="s">
        <v>658</v>
      </c>
      <c r="B35" s="46"/>
      <c r="C35" s="47">
        <f t="shared" si="2"/>
        <v>0</v>
      </c>
      <c r="D35" s="8"/>
      <c r="H35" s="8">
        <f>'N3 - NCA'!E22+'N3 - NCA'!E37</f>
        <v>0</v>
      </c>
    </row>
    <row r="36" spans="1:42" x14ac:dyDescent="0.3">
      <c r="A36" s="46" t="s">
        <v>659</v>
      </c>
      <c r="B36" s="46"/>
      <c r="C36" s="47">
        <f t="shared" si="2"/>
        <v>0</v>
      </c>
      <c r="D36" s="8"/>
      <c r="I36" s="8">
        <f>-'N3 - NCA'!C46</f>
        <v>0</v>
      </c>
    </row>
    <row r="37" spans="1:42" x14ac:dyDescent="0.3">
      <c r="A37" s="46" t="s">
        <v>660</v>
      </c>
      <c r="B37" s="46"/>
      <c r="C37" s="47">
        <f t="shared" si="2"/>
        <v>0</v>
      </c>
      <c r="D37" s="8"/>
      <c r="I37" s="8">
        <f>'N3 - NCA'!E46</f>
        <v>0</v>
      </c>
    </row>
    <row r="38" spans="1:42" x14ac:dyDescent="0.3">
      <c r="A38" s="46" t="s">
        <v>661</v>
      </c>
      <c r="B38" s="46"/>
      <c r="C38" s="47">
        <f t="shared" si="2"/>
        <v>0</v>
      </c>
      <c r="D38" s="8"/>
      <c r="R38" s="8">
        <f>-R18</f>
        <v>0</v>
      </c>
    </row>
    <row r="39" spans="1:42" x14ac:dyDescent="0.3">
      <c r="A39" s="46" t="s">
        <v>662</v>
      </c>
      <c r="B39" s="46"/>
      <c r="C39" s="47">
        <f t="shared" si="2"/>
        <v>0</v>
      </c>
      <c r="D39" s="8"/>
      <c r="Q39" s="8">
        <f>-Q7</f>
        <v>0</v>
      </c>
      <c r="R39" s="8"/>
    </row>
    <row r="40" spans="1:42" x14ac:dyDescent="0.3">
      <c r="A40" s="45" t="s">
        <v>663</v>
      </c>
      <c r="B40" s="46"/>
      <c r="C40" s="80">
        <f>SUM(C33:C39)</f>
        <v>0</v>
      </c>
      <c r="D40" s="24"/>
    </row>
    <row r="41" spans="1:42" x14ac:dyDescent="0.3">
      <c r="A41" s="46"/>
      <c r="B41" s="46"/>
      <c r="C41" s="46"/>
    </row>
    <row r="42" spans="1:42" x14ac:dyDescent="0.3">
      <c r="A42" s="45" t="s">
        <v>664</v>
      </c>
      <c r="B42" s="46"/>
      <c r="C42" s="46"/>
    </row>
    <row r="43" spans="1:42" x14ac:dyDescent="0.3">
      <c r="A43" s="46" t="s">
        <v>665</v>
      </c>
      <c r="B43" s="46"/>
      <c r="C43" s="47">
        <f>SUM(G43:AR43)+D43</f>
        <v>0</v>
      </c>
      <c r="D43" s="8"/>
      <c r="AC43" s="8">
        <f>ROUND(SUMIF('Trial Balance'!N:N,"BS57",'Trial Balance'!J:J),0)</f>
        <v>0</v>
      </c>
    </row>
    <row r="44" spans="1:42" x14ac:dyDescent="0.3">
      <c r="A44" s="46" t="s">
        <v>666</v>
      </c>
      <c r="B44" s="46"/>
      <c r="C44" s="47">
        <f>SUM(G44:AR44)+D44</f>
        <v>0</v>
      </c>
      <c r="D44" s="8"/>
      <c r="AA44" s="113">
        <f>-ROUND(SUMIF('Trial Balance'!$D:$D,"455",'Trial Balance'!$I:$I),0)</f>
        <v>0</v>
      </c>
      <c r="AC44" s="8">
        <f>-ROUND(SUMIF('Trial Balance'!N:N,"BS57",'Trial Balance'!J:J),0)</f>
        <v>0</v>
      </c>
    </row>
    <row r="45" spans="1:42" x14ac:dyDescent="0.3">
      <c r="A45" s="46" t="s">
        <v>667</v>
      </c>
      <c r="B45" s="46"/>
      <c r="C45" s="47">
        <f>SUM(G45:AR45)+D45</f>
        <v>0</v>
      </c>
      <c r="D45" s="8"/>
    </row>
    <row r="46" spans="1:42" x14ac:dyDescent="0.3">
      <c r="A46" s="46" t="s">
        <v>668</v>
      </c>
      <c r="B46" s="46"/>
      <c r="C46" s="47">
        <f>SUM(G46:AR46)+D46</f>
        <v>0</v>
      </c>
      <c r="D46" s="8"/>
      <c r="AA46" s="113">
        <f>-ROUND(SUMIF('Trial Balance'!$D:$D,"457",'Trial Balance'!$I:$I),0)</f>
        <v>0</v>
      </c>
    </row>
    <row r="47" spans="1:42" x14ac:dyDescent="0.3">
      <c r="A47" s="46"/>
      <c r="B47" s="46"/>
      <c r="C47" s="46"/>
    </row>
    <row r="48" spans="1:42" x14ac:dyDescent="0.3">
      <c r="A48" s="45" t="s">
        <v>669</v>
      </c>
      <c r="B48" s="45"/>
      <c r="C48" s="45">
        <f>SUM(C43:C46)</f>
        <v>0</v>
      </c>
      <c r="D48" s="2"/>
    </row>
    <row r="49" spans="1:18" x14ac:dyDescent="0.3">
      <c r="A49" s="46" t="s">
        <v>670</v>
      </c>
      <c r="B49" s="46"/>
      <c r="C49" s="47">
        <f>C30+C40+C48</f>
        <v>0</v>
      </c>
      <c r="D49" s="8"/>
      <c r="R49" s="8">
        <f>-R7</f>
        <v>0</v>
      </c>
    </row>
    <row r="50" spans="1:18" x14ac:dyDescent="0.3">
      <c r="A50" s="45" t="s">
        <v>671</v>
      </c>
      <c r="B50" s="46"/>
      <c r="C50" s="80">
        <f>'1. F10'!D60</f>
        <v>0</v>
      </c>
      <c r="D50" s="24"/>
    </row>
    <row r="51" spans="1:18" x14ac:dyDescent="0.3">
      <c r="A51" s="45" t="s">
        <v>672</v>
      </c>
      <c r="B51" s="46"/>
      <c r="C51" s="80">
        <f>'1. F10'!E60</f>
        <v>0</v>
      </c>
      <c r="D51" s="24"/>
    </row>
    <row r="52" spans="1:18" x14ac:dyDescent="0.3">
      <c r="A52" s="25" t="s">
        <v>201</v>
      </c>
      <c r="C52" s="26">
        <f>C51-C50-C49</f>
        <v>0</v>
      </c>
      <c r="D52" s="26"/>
    </row>
    <row r="55" spans="1:18" ht="12.65" customHeight="1" thickBot="1" x14ac:dyDescent="0.35"/>
    <row r="56" spans="1:18" x14ac:dyDescent="0.3">
      <c r="A56" s="51" t="s">
        <v>673</v>
      </c>
      <c r="B56" s="5"/>
    </row>
    <row r="57" spans="1:18" x14ac:dyDescent="0.3">
      <c r="A57" s="7" t="s">
        <v>5</v>
      </c>
      <c r="B57" s="9">
        <f>SUMIF('Trial Balance'!$D:$D,"441",'Trial Balance'!H:H)</f>
        <v>0</v>
      </c>
    </row>
    <row r="58" spans="1:18" x14ac:dyDescent="0.3">
      <c r="A58" s="7" t="s">
        <v>3</v>
      </c>
      <c r="B58" s="9">
        <f>SUMIF('Trial Balance'!$D:$D,"441",'Trial Balance'!K:K)</f>
        <v>0</v>
      </c>
    </row>
    <row r="59" spans="1:18" x14ac:dyDescent="0.3">
      <c r="A59" s="7" t="s">
        <v>674</v>
      </c>
      <c r="B59" s="114">
        <f>'2. F20'!E95</f>
        <v>0</v>
      </c>
    </row>
    <row r="60" spans="1:18" ht="12.65" customHeight="1" thickBot="1" x14ac:dyDescent="0.35">
      <c r="A60" s="11" t="s">
        <v>675</v>
      </c>
      <c r="B60" s="115">
        <f>B58-SUM(B57+B59)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75"/>
  <sheetViews>
    <sheetView showGridLines="0" zoomScale="80" zoomScaleNormal="80" workbookViewId="0">
      <selection activeCell="B1" sqref="B1:B7"/>
    </sheetView>
  </sheetViews>
  <sheetFormatPr defaultRowHeight="12" outlineLevelCol="1" x14ac:dyDescent="0.3"/>
  <cols>
    <col min="1" max="1" width="92.33203125" bestFit="1" customWidth="1"/>
    <col min="2" max="2" width="15.77734375" bestFit="1" customWidth="1"/>
    <col min="3" max="3" width="14.44140625" bestFit="1" customWidth="1"/>
    <col min="4" max="4" width="11.44140625" bestFit="1" customWidth="1"/>
    <col min="5" max="5" width="22.44140625" customWidth="1"/>
    <col min="6" max="6" width="5" bestFit="1" customWidth="1"/>
    <col min="7" max="7" width="18.77734375" bestFit="1" customWidth="1"/>
    <col min="8" max="8" width="15.44140625" bestFit="1" customWidth="1"/>
    <col min="9" max="9" width="13.109375" bestFit="1" customWidth="1"/>
    <col min="10" max="10" width="12.44140625" bestFit="1" customWidth="1"/>
    <col min="11" max="11" width="16.44140625" bestFit="1" customWidth="1"/>
    <col min="12" max="12" width="8.109375" bestFit="1" customWidth="1"/>
    <col min="13" max="13" width="18" bestFit="1" customWidth="1"/>
    <col min="14" max="15" width="15.77734375" bestFit="1" customWidth="1"/>
    <col min="17" max="17" width="12.44140625" style="2" bestFit="1" customWidth="1"/>
    <col min="18" max="18" width="13.44140625" style="25" bestFit="1" customWidth="1"/>
    <col min="20" max="20" width="85.6640625" hidden="1" customWidth="1" outlineLevel="1"/>
    <col min="21" max="21" width="8.77734375" customWidth="1" collapsed="1"/>
  </cols>
  <sheetData>
    <row r="1" spans="1:18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18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18" x14ac:dyDescent="0.3">
      <c r="A3" s="1" t="str">
        <f>'Trial Balance'!A3</f>
        <v xml:space="preserve">VAT tax code: </v>
      </c>
      <c r="B3" s="17">
        <f>'Trial Balance'!B3</f>
        <v>0</v>
      </c>
    </row>
    <row r="4" spans="1:18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18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18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18" x14ac:dyDescent="0.3">
      <c r="A7" s="1" t="str">
        <f>'Trial Balance'!A7</f>
        <v>Financial Year</v>
      </c>
      <c r="B7" s="17">
        <f>'Trial Balance'!B7</f>
        <v>0</v>
      </c>
    </row>
    <row r="9" spans="1:18" x14ac:dyDescent="0.3">
      <c r="A9" s="2" t="s">
        <v>676</v>
      </c>
    </row>
    <row r="11" spans="1:18" ht="13.75" customHeight="1" x14ac:dyDescent="0.3">
      <c r="A11" s="281" t="s">
        <v>677</v>
      </c>
      <c r="B11" s="172"/>
      <c r="C11" s="129"/>
      <c r="D11" s="173" t="s">
        <v>678</v>
      </c>
      <c r="E11" s="129"/>
      <c r="F11" s="129"/>
      <c r="G11" s="129"/>
      <c r="H11" s="172"/>
      <c r="I11" s="129"/>
      <c r="J11" s="173" t="s">
        <v>679</v>
      </c>
      <c r="K11" s="129"/>
      <c r="L11" s="129"/>
      <c r="M11" s="129"/>
      <c r="N11" s="172" t="s">
        <v>680</v>
      </c>
      <c r="O11" s="130"/>
    </row>
    <row r="12" spans="1:18" ht="14.5" customHeight="1" x14ac:dyDescent="0.3">
      <c r="A12" s="282"/>
      <c r="B12" s="102"/>
      <c r="C12" s="174"/>
      <c r="D12" s="174"/>
      <c r="E12" s="174"/>
      <c r="F12" s="174"/>
      <c r="G12" s="174"/>
      <c r="H12" s="176"/>
      <c r="I12" s="177"/>
      <c r="J12" s="178" t="s">
        <v>681</v>
      </c>
      <c r="K12" s="177"/>
      <c r="L12" s="177"/>
      <c r="M12" s="177"/>
      <c r="N12" s="102"/>
      <c r="O12" s="175"/>
    </row>
    <row r="13" spans="1:18" x14ac:dyDescent="0.3">
      <c r="A13" s="282"/>
      <c r="B13" s="171" t="s">
        <v>682</v>
      </c>
      <c r="C13" s="171" t="s">
        <v>683</v>
      </c>
      <c r="D13" s="171" t="s">
        <v>684</v>
      </c>
      <c r="E13" s="171" t="s">
        <v>685</v>
      </c>
      <c r="F13" s="171" t="s">
        <v>686</v>
      </c>
      <c r="G13" s="171" t="s">
        <v>687</v>
      </c>
      <c r="H13" s="171" t="s">
        <v>682</v>
      </c>
      <c r="I13" s="171" t="s">
        <v>688</v>
      </c>
      <c r="J13" s="171" t="s">
        <v>689</v>
      </c>
      <c r="K13" s="171" t="s">
        <v>685</v>
      </c>
      <c r="L13" s="171" t="s">
        <v>686</v>
      </c>
      <c r="M13" s="171" t="s">
        <v>687</v>
      </c>
      <c r="N13" s="171" t="s">
        <v>682</v>
      </c>
      <c r="O13" s="171" t="s">
        <v>687</v>
      </c>
    </row>
    <row r="14" spans="1:18" s="117" customFormat="1" ht="42" customHeight="1" x14ac:dyDescent="0.3">
      <c r="A14" s="116">
        <v>0</v>
      </c>
      <c r="B14" s="116">
        <v>1</v>
      </c>
      <c r="C14" s="116">
        <v>2</v>
      </c>
      <c r="D14" s="116">
        <v>3</v>
      </c>
      <c r="E14" s="116">
        <v>4</v>
      </c>
      <c r="F14" s="116">
        <v>5</v>
      </c>
      <c r="G14" s="116" t="s">
        <v>690</v>
      </c>
      <c r="H14" s="116">
        <v>6</v>
      </c>
      <c r="I14" s="116">
        <v>7</v>
      </c>
      <c r="J14" s="116">
        <v>8</v>
      </c>
      <c r="K14" s="116">
        <v>9</v>
      </c>
      <c r="L14" s="116">
        <v>10</v>
      </c>
      <c r="M14" s="116" t="s">
        <v>691</v>
      </c>
      <c r="N14" s="116" t="s">
        <v>692</v>
      </c>
      <c r="O14" s="116" t="s">
        <v>693</v>
      </c>
      <c r="Q14" s="72"/>
      <c r="R14" s="38"/>
    </row>
    <row r="15" spans="1:18" s="2" customFormat="1" x14ac:dyDescent="0.3">
      <c r="A15" s="45" t="s">
        <v>694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R15" s="25"/>
    </row>
    <row r="16" spans="1:18" x14ac:dyDescent="0.3">
      <c r="A16" s="46" t="s">
        <v>695</v>
      </c>
      <c r="B16" s="47">
        <f>ROUND(SUMIF('Trial Balance'!S:S,A16,'Trial Balance'!H:H),0)</f>
        <v>0</v>
      </c>
      <c r="C16" s="47">
        <f>ROUND(SUMIF('Trial Balance'!S:S,A16,'Trial Balance'!I:I),0)</f>
        <v>0</v>
      </c>
      <c r="D16" s="118"/>
      <c r="E16" s="47">
        <f>ROUND(SUMIF('Trial Balance'!S:S,A16,'Trial Balance'!J:J),0)</f>
        <v>0</v>
      </c>
      <c r="F16" s="118"/>
      <c r="G16" s="47">
        <f t="shared" ref="G16:G22" si="0">B16+C16+D16-E16-F16</f>
        <v>0</v>
      </c>
      <c r="H16" s="47">
        <f>-ROUND(SUMIF('Trial Balance'!T:T,A16,'Trial Balance'!H:H),0)</f>
        <v>0</v>
      </c>
      <c r="I16" s="47">
        <f>ROUND(SUMIF('Trial Balance'!T:T,A16,'Trial Balance'!J:J),0)</f>
        <v>0</v>
      </c>
      <c r="J16" s="118"/>
      <c r="K16" s="47">
        <f>ROUND(SUMIF('Trial Balance'!T:T,A16,'Trial Balance'!I:I),0)</f>
        <v>0</v>
      </c>
      <c r="L16" s="118"/>
      <c r="M16" s="47">
        <f t="shared" ref="M16:M22" si="1">H16+I16-K16</f>
        <v>0</v>
      </c>
      <c r="N16" s="47">
        <f t="shared" ref="N16:N22" si="2">B16-H16</f>
        <v>0</v>
      </c>
      <c r="O16" s="47">
        <f t="shared" ref="O16:O22" si="3">G16-M16</f>
        <v>0</v>
      </c>
    </row>
    <row r="17" spans="1:18" x14ac:dyDescent="0.3">
      <c r="A17" s="46" t="s">
        <v>696</v>
      </c>
      <c r="B17" s="47">
        <f>ROUND(SUMIF('Trial Balance'!S:S,A17,'Trial Balance'!H:H),0)</f>
        <v>0</v>
      </c>
      <c r="C17" s="47">
        <f>ROUND(SUMIF('Trial Balance'!S:S,A17,'Trial Balance'!I:I),0)</f>
        <v>0</v>
      </c>
      <c r="D17" s="118"/>
      <c r="E17" s="47">
        <f>ROUND(SUMIF('Trial Balance'!S:S,A17,'Trial Balance'!J:J),0)</f>
        <v>0</v>
      </c>
      <c r="F17" s="118"/>
      <c r="G17" s="47">
        <f t="shared" si="0"/>
        <v>0</v>
      </c>
      <c r="H17" s="47">
        <f>-ROUND(SUMIF('Trial Balance'!T:T,A17,'Trial Balance'!H:H),0)</f>
        <v>0</v>
      </c>
      <c r="I17" s="47">
        <f>ROUND(SUMIF('Trial Balance'!T:T,A17,'Trial Balance'!J:J),0)</f>
        <v>0</v>
      </c>
      <c r="J17" s="118"/>
      <c r="K17" s="47">
        <f>ROUND(SUMIF('Trial Balance'!T:T,A17,'Trial Balance'!I:I),0)</f>
        <v>0</v>
      </c>
      <c r="L17" s="118"/>
      <c r="M17" s="47">
        <f t="shared" si="1"/>
        <v>0</v>
      </c>
      <c r="N17" s="47">
        <f t="shared" si="2"/>
        <v>0</v>
      </c>
      <c r="O17" s="47">
        <f t="shared" si="3"/>
        <v>0</v>
      </c>
    </row>
    <row r="18" spans="1:18" x14ac:dyDescent="0.3">
      <c r="A18" s="46" t="s">
        <v>697</v>
      </c>
      <c r="B18" s="47">
        <f>ROUND(SUMIF('Trial Balance'!S:S,A18,'Trial Balance'!H:H),0)</f>
        <v>0</v>
      </c>
      <c r="C18" s="47">
        <f>ROUND(SUMIF('Trial Balance'!S:S,A18,'Trial Balance'!I:I),0)</f>
        <v>0</v>
      </c>
      <c r="D18" s="118"/>
      <c r="E18" s="47">
        <f>ROUND(SUMIF('Trial Balance'!S:S,A18,'Trial Balance'!J:J),0)</f>
        <v>0</v>
      </c>
      <c r="F18" s="118"/>
      <c r="G18" s="47">
        <f t="shared" si="0"/>
        <v>0</v>
      </c>
      <c r="H18" s="47">
        <f>-ROUND(SUMIF('Trial Balance'!T:T,A18,'Trial Balance'!H:H),0)</f>
        <v>0</v>
      </c>
      <c r="I18" s="47">
        <f>ROUND(SUMIF('Trial Balance'!T:T,A18,'Trial Balance'!J:J),0)</f>
        <v>0</v>
      </c>
      <c r="J18" s="118"/>
      <c r="K18" s="47">
        <f>ROUND(SUMIF('Trial Balance'!T:T,A18,'Trial Balance'!I:I),0)</f>
        <v>0</v>
      </c>
      <c r="L18" s="118"/>
      <c r="M18" s="47">
        <f t="shared" si="1"/>
        <v>0</v>
      </c>
      <c r="N18" s="47">
        <f t="shared" si="2"/>
        <v>0</v>
      </c>
      <c r="O18" s="47">
        <f t="shared" si="3"/>
        <v>0</v>
      </c>
    </row>
    <row r="19" spans="1:18" x14ac:dyDescent="0.3">
      <c r="A19" s="46" t="s">
        <v>698</v>
      </c>
      <c r="B19" s="47">
        <f>ROUND(SUMIF('Trial Balance'!S:S,A19,'Trial Balance'!H:H),0)</f>
        <v>0</v>
      </c>
      <c r="C19" s="47">
        <f>ROUND(SUMIF('Trial Balance'!S:S,A19,'Trial Balance'!I:I),0)</f>
        <v>0</v>
      </c>
      <c r="D19" s="118"/>
      <c r="E19" s="47">
        <f>ROUND(SUMIF('Trial Balance'!S:S,A19,'Trial Balance'!J:J),0)</f>
        <v>0</v>
      </c>
      <c r="F19" s="118"/>
      <c r="G19" s="47">
        <f t="shared" si="0"/>
        <v>0</v>
      </c>
      <c r="H19" s="47">
        <f>-ROUND(SUMIF('Trial Balance'!T:T,A19,'Trial Balance'!H:H),0)</f>
        <v>0</v>
      </c>
      <c r="I19" s="47">
        <f>ROUND(SUMIF('Trial Balance'!T:T,A19,'Trial Balance'!J:J),0)</f>
        <v>0</v>
      </c>
      <c r="J19" s="118"/>
      <c r="K19" s="47">
        <f>ROUND(SUMIF('Trial Balance'!T:T,A19,'Trial Balance'!I:I),0)</f>
        <v>0</v>
      </c>
      <c r="L19" s="118"/>
      <c r="M19" s="47">
        <f t="shared" si="1"/>
        <v>0</v>
      </c>
      <c r="N19" s="47">
        <f t="shared" si="2"/>
        <v>0</v>
      </c>
      <c r="O19" s="47">
        <f t="shared" si="3"/>
        <v>0</v>
      </c>
    </row>
    <row r="20" spans="1:18" x14ac:dyDescent="0.3">
      <c r="A20" s="46" t="s">
        <v>699</v>
      </c>
      <c r="B20" s="47">
        <f>ROUND(SUMIF('Trial Balance'!S:S,A20,'Trial Balance'!H:H),0)</f>
        <v>0</v>
      </c>
      <c r="C20" s="47">
        <f>ROUND(SUMIF('Trial Balance'!S:S,A20,'Trial Balance'!I:I),0)</f>
        <v>0</v>
      </c>
      <c r="D20" s="118"/>
      <c r="E20" s="47">
        <f>ROUND(SUMIF('Trial Balance'!S:S,A20,'Trial Balance'!J:J),0)</f>
        <v>0</v>
      </c>
      <c r="F20" s="118"/>
      <c r="G20" s="47">
        <f t="shared" si="0"/>
        <v>0</v>
      </c>
      <c r="H20" s="47">
        <f>-ROUND(SUMIF('Trial Balance'!T:T,A20,'Trial Balance'!H:H),0)</f>
        <v>0</v>
      </c>
      <c r="I20" s="47">
        <f>ROUND(SUMIF('Trial Balance'!T:T,A20,'Trial Balance'!J:J),0)</f>
        <v>0</v>
      </c>
      <c r="J20" s="118"/>
      <c r="K20" s="47">
        <f>ROUND(SUMIF('Trial Balance'!T:T,A20,'Trial Balance'!I:I),0)</f>
        <v>0</v>
      </c>
      <c r="L20" s="118"/>
      <c r="M20" s="47">
        <f t="shared" si="1"/>
        <v>0</v>
      </c>
      <c r="N20" s="47">
        <f t="shared" si="2"/>
        <v>0</v>
      </c>
      <c r="O20" s="47">
        <f t="shared" si="3"/>
        <v>0</v>
      </c>
    </row>
    <row r="21" spans="1:18" x14ac:dyDescent="0.3">
      <c r="A21" s="46" t="s">
        <v>700</v>
      </c>
      <c r="B21" s="47">
        <f>ROUND(SUMIF('Trial Balance'!S:S,A21,'Trial Balance'!H:H),0)</f>
        <v>0</v>
      </c>
      <c r="C21" s="47">
        <f>ROUND(SUMIF('Trial Balance'!S:S,A21,'Trial Balance'!I:I),0)</f>
        <v>0</v>
      </c>
      <c r="D21" s="118"/>
      <c r="E21" s="47">
        <f>ROUND(SUMIF('Trial Balance'!S:S,A21,'Trial Balance'!J:J),0)</f>
        <v>0</v>
      </c>
      <c r="F21" s="118"/>
      <c r="G21" s="47">
        <f t="shared" si="0"/>
        <v>0</v>
      </c>
      <c r="H21" s="47">
        <f>-ROUND(SUMIF('Trial Balance'!T:T,A21,'Trial Balance'!H:H),0)</f>
        <v>0</v>
      </c>
      <c r="I21" s="47">
        <f>ROUND(SUMIF('Trial Balance'!T:T,A21,'Trial Balance'!J:J),0)</f>
        <v>0</v>
      </c>
      <c r="J21" s="118"/>
      <c r="K21" s="47">
        <f>ROUND(SUMIF('Trial Balance'!T:T,A21,'Trial Balance'!I:I),0)</f>
        <v>0</v>
      </c>
      <c r="L21" s="118"/>
      <c r="M21" s="47">
        <f t="shared" si="1"/>
        <v>0</v>
      </c>
      <c r="N21" s="47">
        <f t="shared" si="2"/>
        <v>0</v>
      </c>
      <c r="O21" s="47">
        <f t="shared" si="3"/>
        <v>0</v>
      </c>
    </row>
    <row r="22" spans="1:18" s="2" customFormat="1" x14ac:dyDescent="0.3">
      <c r="A22" s="45" t="s">
        <v>701</v>
      </c>
      <c r="B22" s="80">
        <f>SUM(B16:B21)</f>
        <v>0</v>
      </c>
      <c r="C22" s="80">
        <f>SUM(C16:C21)</f>
        <v>0</v>
      </c>
      <c r="D22" s="119">
        <f>SUM(D16:D21)</f>
        <v>0</v>
      </c>
      <c r="E22" s="80">
        <f>SUM(E16:E21)</f>
        <v>0</v>
      </c>
      <c r="F22" s="119"/>
      <c r="G22" s="80">
        <f t="shared" si="0"/>
        <v>0</v>
      </c>
      <c r="H22" s="80">
        <f>SUM(H16:H21)</f>
        <v>0</v>
      </c>
      <c r="I22" s="80">
        <f>SUM(I16:I21)</f>
        <v>0</v>
      </c>
      <c r="J22" s="119">
        <f>SUM(J16:J21)</f>
        <v>0</v>
      </c>
      <c r="K22" s="80">
        <f>SUM(K16:K21)</f>
        <v>0</v>
      </c>
      <c r="L22" s="119"/>
      <c r="M22" s="80">
        <f t="shared" si="1"/>
        <v>0</v>
      </c>
      <c r="N22" s="80">
        <f t="shared" si="2"/>
        <v>0</v>
      </c>
      <c r="O22" s="80">
        <f t="shared" si="3"/>
        <v>0</v>
      </c>
      <c r="Q22" s="24"/>
      <c r="R22" s="26"/>
    </row>
    <row r="23" spans="1:18" x14ac:dyDescent="0.3">
      <c r="A23" s="46"/>
      <c r="B23" s="47"/>
      <c r="C23" s="47"/>
      <c r="D23" s="118"/>
      <c r="E23" s="47"/>
      <c r="F23" s="118"/>
      <c r="G23" s="47"/>
      <c r="H23" s="47"/>
      <c r="I23" s="47"/>
      <c r="J23" s="118"/>
      <c r="K23" s="47"/>
      <c r="L23" s="118"/>
      <c r="M23" s="47"/>
      <c r="N23" s="47"/>
      <c r="O23" s="47"/>
      <c r="Q23" s="24"/>
      <c r="R23" s="26"/>
    </row>
    <row r="24" spans="1:18" s="2" customFormat="1" x14ac:dyDescent="0.3">
      <c r="A24" s="45" t="s">
        <v>702</v>
      </c>
      <c r="B24" s="80"/>
      <c r="C24" s="80"/>
      <c r="D24" s="119"/>
      <c r="E24" s="80"/>
      <c r="F24" s="119"/>
      <c r="G24" s="80"/>
      <c r="H24" s="80">
        <f>G24</f>
        <v>0</v>
      </c>
      <c r="I24" s="80"/>
      <c r="J24" s="119"/>
      <c r="K24" s="80"/>
      <c r="L24" s="119"/>
      <c r="M24" s="80"/>
      <c r="N24" s="80"/>
      <c r="O24" s="80"/>
      <c r="Q24" s="24"/>
      <c r="R24" s="26"/>
    </row>
    <row r="25" spans="1:18" x14ac:dyDescent="0.3">
      <c r="A25" s="46" t="s">
        <v>703</v>
      </c>
      <c r="B25" s="47">
        <f>ROUND(SUMIF('Trial Balance'!S:S,A25,'Trial Balance'!H:H),0)</f>
        <v>0</v>
      </c>
      <c r="C25" s="47">
        <f>ROUND(SUMIF('Trial Balance'!S:S,A25,'Trial Balance'!I:I),0)</f>
        <v>0</v>
      </c>
      <c r="D25" s="118"/>
      <c r="E25" s="47">
        <f>ROUND(SUMIF('Trial Balance'!S:S,A25,'Trial Balance'!J:J),0)</f>
        <v>0</v>
      </c>
      <c r="F25" s="118"/>
      <c r="G25" s="47">
        <f t="shared" ref="G25:G36" si="4">B25+C25+D25-E25-F25</f>
        <v>0</v>
      </c>
      <c r="H25" s="47">
        <f>-ROUND(SUMIF('Trial Balance'!T:T,A25,'Trial Balance'!H:H),0)</f>
        <v>0</v>
      </c>
      <c r="I25" s="47">
        <f>ROUND(SUMIF('Trial Balance'!T:T,A25,'Trial Balance'!J:J),0)</f>
        <v>0</v>
      </c>
      <c r="J25" s="118"/>
      <c r="K25" s="47">
        <f>ROUND(SUMIF('Trial Balance'!T:T,A25,'Trial Balance'!I:I),0)</f>
        <v>0</v>
      </c>
      <c r="L25" s="118"/>
      <c r="M25" s="47">
        <f t="shared" ref="M25:M37" si="5">H25+I25-K25</f>
        <v>0</v>
      </c>
      <c r="N25" s="47">
        <f t="shared" ref="N25:N37" si="6">B25-H25</f>
        <v>0</v>
      </c>
      <c r="O25" s="47">
        <f t="shared" ref="O25:O37" si="7">G25-M25</f>
        <v>0</v>
      </c>
      <c r="Q25" s="24"/>
      <c r="R25" s="26"/>
    </row>
    <row r="26" spans="1:18" x14ac:dyDescent="0.3">
      <c r="A26" s="46" t="s">
        <v>704</v>
      </c>
      <c r="B26" s="47">
        <f>ROUND(SUMIF('Trial Balance'!S:S,A26,'Trial Balance'!H:H),0)</f>
        <v>0</v>
      </c>
      <c r="C26" s="47">
        <f>ROUND(SUMIF('Trial Balance'!S:S,A26,'Trial Balance'!I:I),0)</f>
        <v>0</v>
      </c>
      <c r="D26" s="118"/>
      <c r="E26" s="47">
        <f>ROUND(SUMIF('Trial Balance'!S:S,A26,'Trial Balance'!J:J),0)</f>
        <v>0</v>
      </c>
      <c r="F26" s="118"/>
      <c r="G26" s="47">
        <f t="shared" si="4"/>
        <v>0</v>
      </c>
      <c r="H26" s="47">
        <f>-ROUND(SUMIF('Trial Balance'!T:T,A26,'Trial Balance'!H:H),0)</f>
        <v>0</v>
      </c>
      <c r="I26" s="47">
        <f>ROUND(SUMIF('Trial Balance'!T:T,A26,'Trial Balance'!J:J),0)</f>
        <v>0</v>
      </c>
      <c r="J26" s="118"/>
      <c r="K26" s="47">
        <f>ROUND(SUMIF('Trial Balance'!T:T,A26,'Trial Balance'!I:I),0)</f>
        <v>0</v>
      </c>
      <c r="L26" s="118"/>
      <c r="M26" s="47">
        <f t="shared" si="5"/>
        <v>0</v>
      </c>
      <c r="N26" s="47">
        <f t="shared" si="6"/>
        <v>0</v>
      </c>
      <c r="O26" s="47">
        <f t="shared" si="7"/>
        <v>0</v>
      </c>
      <c r="Q26" s="24"/>
      <c r="R26" s="26"/>
    </row>
    <row r="27" spans="1:18" x14ac:dyDescent="0.3">
      <c r="A27" s="46" t="s">
        <v>705</v>
      </c>
      <c r="B27" s="47">
        <f>ROUND(SUMIF('Trial Balance'!S:S,A27,'Trial Balance'!H:H),0)</f>
        <v>0</v>
      </c>
      <c r="C27" s="47">
        <f>ROUND(SUMIF('Trial Balance'!S:S,A27,'Trial Balance'!I:I),0)</f>
        <v>0</v>
      </c>
      <c r="D27" s="118"/>
      <c r="E27" s="47">
        <f>ROUND(SUMIF('Trial Balance'!S:S,A27,'Trial Balance'!J:J),0)</f>
        <v>0</v>
      </c>
      <c r="F27" s="118"/>
      <c r="G27" s="47">
        <f t="shared" si="4"/>
        <v>0</v>
      </c>
      <c r="H27" s="47">
        <f>-ROUND(SUMIF('Trial Balance'!T:T,A27,'Trial Balance'!H:H),0)</f>
        <v>0</v>
      </c>
      <c r="I27" s="47">
        <f>ROUND(SUMIF('Trial Balance'!T:T,A27,'Trial Balance'!J:J),0)</f>
        <v>0</v>
      </c>
      <c r="J27" s="118"/>
      <c r="K27" s="47">
        <f>ROUND(SUMIF('Trial Balance'!T:T,A27,'Trial Balance'!I:I),0)</f>
        <v>0</v>
      </c>
      <c r="L27" s="118"/>
      <c r="M27" s="47">
        <f t="shared" si="5"/>
        <v>0</v>
      </c>
      <c r="N27" s="47">
        <f t="shared" si="6"/>
        <v>0</v>
      </c>
      <c r="O27" s="47">
        <f t="shared" si="7"/>
        <v>0</v>
      </c>
      <c r="Q27" s="24"/>
      <c r="R27" s="26"/>
    </row>
    <row r="28" spans="1:18" x14ac:dyDescent="0.3">
      <c r="A28" s="46" t="s">
        <v>706</v>
      </c>
      <c r="B28" s="47">
        <f>ROUND(SUMIF('Trial Balance'!S:S,A28,'Trial Balance'!H:H),0)</f>
        <v>0</v>
      </c>
      <c r="C28" s="47">
        <f>ROUND(SUMIF('Trial Balance'!S:S,A28,'Trial Balance'!I:I),0)</f>
        <v>0</v>
      </c>
      <c r="D28" s="118"/>
      <c r="E28" s="47">
        <f>ROUND(SUMIF('Trial Balance'!S:S,A28,'Trial Balance'!J:J),0)</f>
        <v>0</v>
      </c>
      <c r="F28" s="118"/>
      <c r="G28" s="47">
        <f t="shared" si="4"/>
        <v>0</v>
      </c>
      <c r="H28" s="47">
        <f>-ROUND(SUMIF('Trial Balance'!T:T,A28,'Trial Balance'!H:H),0)</f>
        <v>0</v>
      </c>
      <c r="I28" s="47">
        <f>ROUND(SUMIF('Trial Balance'!T:T,A28,'Trial Balance'!J:J),0)</f>
        <v>0</v>
      </c>
      <c r="J28" s="118"/>
      <c r="K28" s="47">
        <f>ROUND(SUMIF('Trial Balance'!T:T,A28,'Trial Balance'!I:I),0)</f>
        <v>0</v>
      </c>
      <c r="L28" s="118"/>
      <c r="M28" s="47">
        <f t="shared" si="5"/>
        <v>0</v>
      </c>
      <c r="N28" s="47">
        <f t="shared" si="6"/>
        <v>0</v>
      </c>
      <c r="O28" s="47">
        <f t="shared" si="7"/>
        <v>0</v>
      </c>
      <c r="Q28" s="24"/>
      <c r="R28" s="26"/>
    </row>
    <row r="29" spans="1:18" x14ac:dyDescent="0.3">
      <c r="A29" s="46" t="s">
        <v>707</v>
      </c>
      <c r="B29" s="47">
        <f>ROUND(SUMIF('Trial Balance'!S:S,A29,'Trial Balance'!H:H),0)</f>
        <v>0</v>
      </c>
      <c r="C29" s="47">
        <f>ROUND(SUMIF('Trial Balance'!S:S,A29,'Trial Balance'!I:I),0)</f>
        <v>0</v>
      </c>
      <c r="D29" s="118"/>
      <c r="E29" s="47">
        <f>ROUND(SUMIF('Trial Balance'!S:S,A29,'Trial Balance'!J:J),0)</f>
        <v>0</v>
      </c>
      <c r="F29" s="118"/>
      <c r="G29" s="47">
        <f t="shared" si="4"/>
        <v>0</v>
      </c>
      <c r="H29" s="47">
        <f>-ROUND(SUMIF('Trial Balance'!T:T,A29,'Trial Balance'!H:H),0)</f>
        <v>0</v>
      </c>
      <c r="I29" s="47">
        <f>ROUND(SUMIF('Trial Balance'!T:T,A29,'Trial Balance'!J:J),0)</f>
        <v>0</v>
      </c>
      <c r="J29" s="118"/>
      <c r="K29" s="47">
        <f>ROUND(SUMIF('Trial Balance'!T:T,A29,'Trial Balance'!I:I),0)</f>
        <v>0</v>
      </c>
      <c r="L29" s="118"/>
      <c r="M29" s="47">
        <f t="shared" si="5"/>
        <v>0</v>
      </c>
      <c r="N29" s="47">
        <f t="shared" si="6"/>
        <v>0</v>
      </c>
      <c r="O29" s="47">
        <f t="shared" si="7"/>
        <v>0</v>
      </c>
      <c r="Q29" s="24"/>
      <c r="R29" s="26"/>
    </row>
    <row r="30" spans="1:18" x14ac:dyDescent="0.3">
      <c r="A30" s="46" t="s">
        <v>708</v>
      </c>
      <c r="B30" s="47">
        <f>ROUND(SUMIF('Trial Balance'!S:S,A30,'Trial Balance'!H:H),0)</f>
        <v>0</v>
      </c>
      <c r="C30" s="47">
        <f>ROUND(SUMIF('Trial Balance'!S:S,A30,'Trial Balance'!I:I),0)</f>
        <v>0</v>
      </c>
      <c r="D30" s="118"/>
      <c r="E30" s="47">
        <f>ROUND(SUMIF('Trial Balance'!S:S,A30,'Trial Balance'!J:J),0)</f>
        <v>0</v>
      </c>
      <c r="F30" s="118"/>
      <c r="G30" s="47">
        <f t="shared" si="4"/>
        <v>0</v>
      </c>
      <c r="H30" s="47">
        <f>-ROUND(SUMIF('Trial Balance'!T:T,A30,'Trial Balance'!H:H),0)</f>
        <v>0</v>
      </c>
      <c r="I30" s="47">
        <f>ROUND(SUMIF('Trial Balance'!T:T,A30,'Trial Balance'!J:J),0)</f>
        <v>0</v>
      </c>
      <c r="J30" s="118"/>
      <c r="K30" s="47">
        <f>ROUND(SUMIF('Trial Balance'!T:T,A30,'Trial Balance'!I:I),0)</f>
        <v>0</v>
      </c>
      <c r="L30" s="118"/>
      <c r="M30" s="47">
        <f t="shared" si="5"/>
        <v>0</v>
      </c>
      <c r="N30" s="47">
        <f t="shared" si="6"/>
        <v>0</v>
      </c>
      <c r="O30" s="47">
        <f t="shared" si="7"/>
        <v>0</v>
      </c>
      <c r="Q30" s="24"/>
      <c r="R30" s="26"/>
    </row>
    <row r="31" spans="1:18" x14ac:dyDescent="0.3">
      <c r="A31" s="46" t="s">
        <v>709</v>
      </c>
      <c r="B31" s="47">
        <f>ROUND(SUMIF('Trial Balance'!S:S,A31,'Trial Balance'!H:H),0)</f>
        <v>0</v>
      </c>
      <c r="C31" s="47">
        <f>ROUND(SUMIF('Trial Balance'!S:S,A31,'Trial Balance'!I:I),0)</f>
        <v>0</v>
      </c>
      <c r="D31" s="118"/>
      <c r="E31" s="47">
        <f>ROUND(SUMIF('Trial Balance'!S:S,A31,'Trial Balance'!J:J),0)</f>
        <v>0</v>
      </c>
      <c r="F31" s="118"/>
      <c r="G31" s="47">
        <f t="shared" si="4"/>
        <v>0</v>
      </c>
      <c r="H31" s="47">
        <f>-ROUND(SUMIF('Trial Balance'!T:T,A31,'Trial Balance'!H:H),0)</f>
        <v>0</v>
      </c>
      <c r="I31" s="47">
        <f>ROUND(SUMIF('Trial Balance'!T:T,A31,'Trial Balance'!J:J),0)</f>
        <v>0</v>
      </c>
      <c r="J31" s="118"/>
      <c r="K31" s="47">
        <f>ROUND(SUMIF('Trial Balance'!T:T,A31,'Trial Balance'!I:I),0)</f>
        <v>0</v>
      </c>
      <c r="L31" s="118"/>
      <c r="M31" s="47">
        <f t="shared" si="5"/>
        <v>0</v>
      </c>
      <c r="N31" s="47">
        <f t="shared" si="6"/>
        <v>0</v>
      </c>
      <c r="O31" s="47">
        <f t="shared" si="7"/>
        <v>0</v>
      </c>
      <c r="Q31" s="24"/>
      <c r="R31" s="26"/>
    </row>
    <row r="32" spans="1:18" x14ac:dyDescent="0.3">
      <c r="A32" s="46" t="s">
        <v>710</v>
      </c>
      <c r="B32" s="47">
        <f>ROUND(SUMIF('Trial Balance'!S:S,A32,'Trial Balance'!H:H),0)</f>
        <v>0</v>
      </c>
      <c r="C32" s="47">
        <f>ROUND(SUMIF('Trial Balance'!S:S,A32,'Trial Balance'!I:I),0)</f>
        <v>0</v>
      </c>
      <c r="D32" s="118"/>
      <c r="E32" s="47">
        <f>ROUND(SUMIF('Trial Balance'!S:S,A32,'Trial Balance'!J:J),0)</f>
        <v>0</v>
      </c>
      <c r="F32" s="118"/>
      <c r="G32" s="47">
        <f t="shared" si="4"/>
        <v>0</v>
      </c>
      <c r="H32" s="47">
        <f>-ROUND(SUMIF('Trial Balance'!T:T,A32,'Trial Balance'!H:H),0)</f>
        <v>0</v>
      </c>
      <c r="I32" s="47">
        <f>ROUND(SUMIF('Trial Balance'!T:T,A32,'Trial Balance'!J:J),0)</f>
        <v>0</v>
      </c>
      <c r="J32" s="118"/>
      <c r="K32" s="47">
        <f>ROUND(SUMIF('Trial Balance'!T:T,A32,'Trial Balance'!I:I),0)</f>
        <v>0</v>
      </c>
      <c r="L32" s="118"/>
      <c r="M32" s="47">
        <f t="shared" si="5"/>
        <v>0</v>
      </c>
      <c r="N32" s="47">
        <f t="shared" si="6"/>
        <v>0</v>
      </c>
      <c r="O32" s="47">
        <f t="shared" si="7"/>
        <v>0</v>
      </c>
      <c r="Q32" s="24"/>
      <c r="R32" s="26"/>
    </row>
    <row r="33" spans="1:18" x14ac:dyDescent="0.3">
      <c r="A33" s="46" t="s">
        <v>711</v>
      </c>
      <c r="B33" s="47">
        <f>ROUND(SUMIF('Trial Balance'!S:S,A33,'Trial Balance'!H:H),0)</f>
        <v>0</v>
      </c>
      <c r="C33" s="47">
        <f>ROUND(SUMIF('Trial Balance'!S:S,A33,'Trial Balance'!I:I),0)</f>
        <v>0</v>
      </c>
      <c r="D33" s="118"/>
      <c r="E33" s="47">
        <f>ROUND(SUMIF('Trial Balance'!S:S,A33,'Trial Balance'!J:J),0)</f>
        <v>0</v>
      </c>
      <c r="F33" s="118"/>
      <c r="G33" s="47">
        <f t="shared" si="4"/>
        <v>0</v>
      </c>
      <c r="H33" s="47">
        <f>-ROUND(SUMIF('Trial Balance'!T:T,A33,'Trial Balance'!H:H),0)</f>
        <v>0</v>
      </c>
      <c r="I33" s="47">
        <f>ROUND(SUMIF('Trial Balance'!T:T,A33,'Trial Balance'!J:J),0)</f>
        <v>0</v>
      </c>
      <c r="J33" s="118"/>
      <c r="K33" s="47">
        <f>ROUND(SUMIF('Trial Balance'!T:T,A33,'Trial Balance'!I:I),0)</f>
        <v>0</v>
      </c>
      <c r="L33" s="118"/>
      <c r="M33" s="47">
        <f t="shared" si="5"/>
        <v>0</v>
      </c>
      <c r="N33" s="47">
        <f t="shared" si="6"/>
        <v>0</v>
      </c>
      <c r="O33" s="47">
        <f t="shared" si="7"/>
        <v>0</v>
      </c>
      <c r="Q33" s="24"/>
      <c r="R33" s="26"/>
    </row>
    <row r="34" spans="1:18" x14ac:dyDescent="0.3">
      <c r="A34" s="46" t="s">
        <v>712</v>
      </c>
      <c r="B34" s="47">
        <f>ROUND(SUMIF('Trial Balance'!S:S,A34,'Trial Balance'!H:H),0)</f>
        <v>0</v>
      </c>
      <c r="C34" s="47">
        <f>ROUND(SUMIF('Trial Balance'!S:S,A34,'Trial Balance'!I:I),0)</f>
        <v>0</v>
      </c>
      <c r="D34" s="118"/>
      <c r="E34" s="47">
        <f>ROUND(SUMIF('Trial Balance'!S:S,A34,'Trial Balance'!J:J),0)</f>
        <v>0</v>
      </c>
      <c r="F34" s="118"/>
      <c r="G34" s="47">
        <f t="shared" si="4"/>
        <v>0</v>
      </c>
      <c r="H34" s="47">
        <f>-ROUND(SUMIF('Trial Balance'!T:T,A34,'Trial Balance'!H:H),0)</f>
        <v>0</v>
      </c>
      <c r="I34" s="47">
        <f>ROUND(SUMIF('Trial Balance'!T:T,A34,'Trial Balance'!J:J),0)</f>
        <v>0</v>
      </c>
      <c r="J34" s="118"/>
      <c r="K34" s="47">
        <f>ROUND(SUMIF('Trial Balance'!T:T,A34,'Trial Balance'!I:I),0)</f>
        <v>0</v>
      </c>
      <c r="L34" s="118"/>
      <c r="M34" s="47">
        <f t="shared" si="5"/>
        <v>0</v>
      </c>
      <c r="N34" s="47">
        <f t="shared" si="6"/>
        <v>0</v>
      </c>
      <c r="O34" s="47">
        <f t="shared" si="7"/>
        <v>0</v>
      </c>
      <c r="Q34" s="24"/>
      <c r="R34" s="26"/>
    </row>
    <row r="35" spans="1:18" x14ac:dyDescent="0.3">
      <c r="A35" s="46" t="s">
        <v>713</v>
      </c>
      <c r="B35" s="47">
        <f>ROUND(SUMIF('Trial Balance'!S:S,A35,'Trial Balance'!H:H),0)</f>
        <v>0</v>
      </c>
      <c r="C35" s="47">
        <f>ROUND(SUMIF('Trial Balance'!S:S,A35,'Trial Balance'!I:I),0)</f>
        <v>0</v>
      </c>
      <c r="D35" s="118"/>
      <c r="E35" s="47">
        <f>ROUND(SUMIF('Trial Balance'!S:S,A35,'Trial Balance'!J:J),0)</f>
        <v>0</v>
      </c>
      <c r="F35" s="118"/>
      <c r="G35" s="47">
        <f t="shared" si="4"/>
        <v>0</v>
      </c>
      <c r="H35" s="47">
        <f>-ROUND(SUMIF('Trial Balance'!T:T,A35,'Trial Balance'!H:H),0)</f>
        <v>0</v>
      </c>
      <c r="I35" s="47">
        <f>ROUND(SUMIF('Trial Balance'!T:T,A35,'Trial Balance'!J:J),0)</f>
        <v>0</v>
      </c>
      <c r="J35" s="118"/>
      <c r="K35" s="47">
        <f>ROUND(SUMIF('Trial Balance'!T:T,A35,'Trial Balance'!I:I),0)</f>
        <v>0</v>
      </c>
      <c r="L35" s="118"/>
      <c r="M35" s="47">
        <f t="shared" si="5"/>
        <v>0</v>
      </c>
      <c r="N35" s="47">
        <f t="shared" si="6"/>
        <v>0</v>
      </c>
      <c r="O35" s="47">
        <f t="shared" si="7"/>
        <v>0</v>
      </c>
      <c r="Q35" s="24"/>
      <c r="R35" s="26"/>
    </row>
    <row r="36" spans="1:18" x14ac:dyDescent="0.3">
      <c r="A36" s="46" t="s">
        <v>714</v>
      </c>
      <c r="B36" s="47">
        <f>ROUND(SUMIF('Trial Balance'!S:S,A36,'Trial Balance'!H:H),0)</f>
        <v>0</v>
      </c>
      <c r="C36" s="47">
        <f>ROUND(SUMIF('Trial Balance'!S:S,A36,'Trial Balance'!I:I),0)</f>
        <v>0</v>
      </c>
      <c r="D36" s="118"/>
      <c r="E36" s="47">
        <f>ROUND(SUMIF('Trial Balance'!S:S,A36,'Trial Balance'!J:J),0)</f>
        <v>0</v>
      </c>
      <c r="F36" s="118"/>
      <c r="G36" s="47">
        <f t="shared" si="4"/>
        <v>0</v>
      </c>
      <c r="H36" s="47">
        <f>-ROUND(SUMIF('Trial Balance'!T:T,A36,'Trial Balance'!H:H),0)</f>
        <v>0</v>
      </c>
      <c r="I36" s="47">
        <f>ROUND(SUMIF('Trial Balance'!T:T,A36,'Trial Balance'!J:J),0)</f>
        <v>0</v>
      </c>
      <c r="J36" s="118"/>
      <c r="K36" s="47">
        <f>ROUND(SUMIF('Trial Balance'!T:T,A36,'Trial Balance'!I:I),0)</f>
        <v>0</v>
      </c>
      <c r="L36" s="118"/>
      <c r="M36" s="47">
        <f t="shared" si="5"/>
        <v>0</v>
      </c>
      <c r="N36" s="47">
        <f t="shared" si="6"/>
        <v>0</v>
      </c>
      <c r="O36" s="47">
        <f t="shared" si="7"/>
        <v>0</v>
      </c>
      <c r="Q36" s="24"/>
      <c r="R36" s="26"/>
    </row>
    <row r="37" spans="1:18" s="2" customFormat="1" x14ac:dyDescent="0.3">
      <c r="A37" s="45" t="s">
        <v>715</v>
      </c>
      <c r="B37" s="80">
        <f t="shared" ref="B37:I37" si="8">SUM(B25:B36)</f>
        <v>0</v>
      </c>
      <c r="C37" s="80">
        <f t="shared" si="8"/>
        <v>0</v>
      </c>
      <c r="D37" s="119">
        <f t="shared" si="8"/>
        <v>0</v>
      </c>
      <c r="E37" s="80">
        <f t="shared" si="8"/>
        <v>0</v>
      </c>
      <c r="F37" s="119">
        <f t="shared" si="8"/>
        <v>0</v>
      </c>
      <c r="G37" s="80">
        <f t="shared" si="8"/>
        <v>0</v>
      </c>
      <c r="H37" s="80">
        <f t="shared" si="8"/>
        <v>0</v>
      </c>
      <c r="I37" s="80">
        <f t="shared" si="8"/>
        <v>0</v>
      </c>
      <c r="J37" s="119"/>
      <c r="K37" s="80">
        <f>SUM(K25:K36)</f>
        <v>0</v>
      </c>
      <c r="L37" s="119"/>
      <c r="M37" s="80">
        <f t="shared" si="5"/>
        <v>0</v>
      </c>
      <c r="N37" s="80">
        <f t="shared" si="6"/>
        <v>0</v>
      </c>
      <c r="O37" s="80">
        <f t="shared" si="7"/>
        <v>0</v>
      </c>
      <c r="Q37" s="120"/>
      <c r="R37" s="26"/>
    </row>
    <row r="38" spans="1:18" x14ac:dyDescent="0.3">
      <c r="A38" s="46"/>
      <c r="B38" s="47"/>
      <c r="C38" s="47"/>
      <c r="D38" s="118"/>
      <c r="E38" s="47"/>
      <c r="F38" s="118"/>
      <c r="G38" s="47"/>
      <c r="H38" s="47"/>
      <c r="I38" s="47"/>
      <c r="J38" s="118"/>
      <c r="K38" s="47"/>
      <c r="L38" s="118"/>
      <c r="M38" s="47"/>
      <c r="N38" s="47"/>
      <c r="O38" s="47"/>
      <c r="Q38" s="24"/>
      <c r="R38" s="26"/>
    </row>
    <row r="39" spans="1:18" s="2" customFormat="1" x14ac:dyDescent="0.3">
      <c r="A39" s="45" t="s">
        <v>716</v>
      </c>
      <c r="B39" s="80"/>
      <c r="C39" s="80"/>
      <c r="D39" s="119"/>
      <c r="E39" s="80"/>
      <c r="F39" s="119"/>
      <c r="G39" s="80"/>
      <c r="H39" s="80"/>
      <c r="I39" s="80"/>
      <c r="J39" s="119"/>
      <c r="K39" s="80"/>
      <c r="L39" s="119"/>
      <c r="M39" s="80"/>
      <c r="N39" s="80"/>
      <c r="O39" s="80"/>
      <c r="Q39" s="24"/>
      <c r="R39" s="26"/>
    </row>
    <row r="40" spans="1:18" x14ac:dyDescent="0.3">
      <c r="A40" s="46" t="s">
        <v>717</v>
      </c>
      <c r="B40" s="47">
        <f>ROUND(SUMIF('Trial Balance'!S:S,A40,'Trial Balance'!H:H),0)</f>
        <v>0</v>
      </c>
      <c r="C40" s="47">
        <f>ROUND(SUMIF('Trial Balance'!S:S,A40,'Trial Balance'!I:I),0)</f>
        <v>0</v>
      </c>
      <c r="D40" s="118"/>
      <c r="E40" s="47">
        <f>ROUND(SUMIF('Trial Balance'!S:S,A40,'Trial Balance'!J:J),0)</f>
        <v>0</v>
      </c>
      <c r="F40" s="118"/>
      <c r="G40" s="47">
        <f t="shared" ref="G40:G45" si="9">B40+C40+D40-E40-F40</f>
        <v>0</v>
      </c>
      <c r="H40" s="47">
        <f>-ROUND(SUMIF('Trial Balance'!T:T,A40,'Trial Balance'!H:H),0)</f>
        <v>0</v>
      </c>
      <c r="I40" s="47">
        <f>ROUND(SUMIF('Trial Balance'!T:T,A40,'Trial Balance'!J:J),0)</f>
        <v>0</v>
      </c>
      <c r="J40" s="118"/>
      <c r="K40" s="47">
        <f>ROUND(SUMIF('Trial Balance'!T:T,A40,'Trial Balance'!I:I),0)</f>
        <v>0</v>
      </c>
      <c r="L40" s="118"/>
      <c r="M40" s="47">
        <f t="shared" ref="M40:M45" si="10">H40+I40-K40</f>
        <v>0</v>
      </c>
      <c r="N40" s="47">
        <f t="shared" ref="N40:N46" si="11">B40-H40</f>
        <v>0</v>
      </c>
      <c r="O40" s="47">
        <f t="shared" ref="O40:O46" si="12">G40-M40</f>
        <v>0</v>
      </c>
      <c r="Q40" s="24"/>
      <c r="R40" s="26"/>
    </row>
    <row r="41" spans="1:18" x14ac:dyDescent="0.3">
      <c r="A41" s="46" t="s">
        <v>718</v>
      </c>
      <c r="B41" s="47">
        <f>ROUND(SUMIF('Trial Balance'!S:S,A41,'Trial Balance'!H:H),0)</f>
        <v>0</v>
      </c>
      <c r="C41" s="47">
        <f>ROUND(SUMIF('Trial Balance'!S:S,A41,'Trial Balance'!I:I),0)</f>
        <v>0</v>
      </c>
      <c r="D41" s="118"/>
      <c r="E41" s="47">
        <f>ROUND(SUMIF('Trial Balance'!S:S,A41,'Trial Balance'!J:J),0)</f>
        <v>0</v>
      </c>
      <c r="F41" s="118"/>
      <c r="G41" s="47">
        <f t="shared" si="9"/>
        <v>0</v>
      </c>
      <c r="H41" s="47">
        <f>-ROUND(SUMIF('Trial Balance'!T:T,A41,'Trial Balance'!H:H),0)</f>
        <v>0</v>
      </c>
      <c r="I41" s="47">
        <f>ROUND(SUMIF('Trial Balance'!T:T,A41,'Trial Balance'!J:J),0)</f>
        <v>0</v>
      </c>
      <c r="J41" s="118"/>
      <c r="K41" s="47">
        <f>ROUND(SUMIF('Trial Balance'!T:T,A41,'Trial Balance'!I:I),0)</f>
        <v>0</v>
      </c>
      <c r="L41" s="118"/>
      <c r="M41" s="47">
        <f t="shared" si="10"/>
        <v>0</v>
      </c>
      <c r="N41" s="47">
        <f t="shared" si="11"/>
        <v>0</v>
      </c>
      <c r="O41" s="47">
        <f t="shared" si="12"/>
        <v>0</v>
      </c>
      <c r="Q41" s="24"/>
      <c r="R41" s="26"/>
    </row>
    <row r="42" spans="1:18" x14ac:dyDescent="0.3">
      <c r="A42" s="46" t="s">
        <v>719</v>
      </c>
      <c r="B42" s="47">
        <f>ROUND(SUMIF('Trial Balance'!S:S,A42,'Trial Balance'!H:H),0)</f>
        <v>0</v>
      </c>
      <c r="C42" s="47">
        <f>ROUND(SUMIF('Trial Balance'!S:S,A42,'Trial Balance'!I:I),0)</f>
        <v>0</v>
      </c>
      <c r="D42" s="118"/>
      <c r="E42" s="47">
        <f>ROUND(SUMIF('Trial Balance'!S:S,A42,'Trial Balance'!J:J),0)</f>
        <v>0</v>
      </c>
      <c r="F42" s="118"/>
      <c r="G42" s="47">
        <f t="shared" si="9"/>
        <v>0</v>
      </c>
      <c r="H42" s="47">
        <f>-ROUND(SUMIF('Trial Balance'!T:T,A42,'Trial Balance'!H:H),0)</f>
        <v>0</v>
      </c>
      <c r="I42" s="47">
        <f>ROUND(SUMIF('Trial Balance'!T:T,A42,'Trial Balance'!J:J),0)</f>
        <v>0</v>
      </c>
      <c r="J42" s="118"/>
      <c r="K42" s="47">
        <f>ROUND(SUMIF('Trial Balance'!T:T,A42,'Trial Balance'!I:I),0)</f>
        <v>0</v>
      </c>
      <c r="L42" s="118"/>
      <c r="M42" s="47">
        <f t="shared" si="10"/>
        <v>0</v>
      </c>
      <c r="N42" s="47">
        <f t="shared" si="11"/>
        <v>0</v>
      </c>
      <c r="O42" s="47">
        <f t="shared" si="12"/>
        <v>0</v>
      </c>
      <c r="Q42" s="24"/>
      <c r="R42" s="26"/>
    </row>
    <row r="43" spans="1:18" x14ac:dyDescent="0.3">
      <c r="A43" s="46" t="s">
        <v>720</v>
      </c>
      <c r="B43" s="47">
        <f>ROUND(SUMIF('Trial Balance'!S:S,A43,'Trial Balance'!H:H),0)</f>
        <v>0</v>
      </c>
      <c r="C43" s="47">
        <f>ROUND(SUMIF('Trial Balance'!S:S,A43,'Trial Balance'!I:I),0)</f>
        <v>0</v>
      </c>
      <c r="D43" s="118"/>
      <c r="E43" s="47">
        <f>ROUND(SUMIF('Trial Balance'!S:S,A43,'Trial Balance'!J:J),0)</f>
        <v>0</v>
      </c>
      <c r="F43" s="118"/>
      <c r="G43" s="47">
        <f t="shared" si="9"/>
        <v>0</v>
      </c>
      <c r="H43" s="47">
        <f>-ROUND(SUMIF('Trial Balance'!T:T,A43,'Trial Balance'!H:H),0)</f>
        <v>0</v>
      </c>
      <c r="I43" s="47">
        <f>ROUND(SUMIF('Trial Balance'!T:T,A43,'Trial Balance'!J:J),0)</f>
        <v>0</v>
      </c>
      <c r="J43" s="118"/>
      <c r="K43" s="47">
        <f>ROUND(SUMIF('Trial Balance'!T:T,A43,'Trial Balance'!I:I),0)</f>
        <v>0</v>
      </c>
      <c r="L43" s="118"/>
      <c r="M43" s="47">
        <f t="shared" si="10"/>
        <v>0</v>
      </c>
      <c r="N43" s="47">
        <f t="shared" si="11"/>
        <v>0</v>
      </c>
      <c r="O43" s="47">
        <f t="shared" si="12"/>
        <v>0</v>
      </c>
      <c r="Q43" s="24"/>
      <c r="R43" s="26"/>
    </row>
    <row r="44" spans="1:18" x14ac:dyDescent="0.3">
      <c r="A44" s="46" t="s">
        <v>721</v>
      </c>
      <c r="B44" s="47">
        <f>ROUND(SUMIF('Trial Balance'!S:S,A44,'Trial Balance'!H:H),0)</f>
        <v>0</v>
      </c>
      <c r="C44" s="47">
        <f>ROUND(SUMIF('Trial Balance'!S:S,A44,'Trial Balance'!I:I),0)</f>
        <v>0</v>
      </c>
      <c r="D44" s="118"/>
      <c r="E44" s="47">
        <f>ROUND(SUMIF('Trial Balance'!S:S,A44,'Trial Balance'!J:J),0)</f>
        <v>0</v>
      </c>
      <c r="F44" s="118"/>
      <c r="G44" s="47">
        <f t="shared" si="9"/>
        <v>0</v>
      </c>
      <c r="H44" s="47">
        <f>-ROUND(SUMIF('Trial Balance'!T:T,A44,'Trial Balance'!H:H),0)</f>
        <v>0</v>
      </c>
      <c r="I44" s="47">
        <f>ROUND(SUMIF('Trial Balance'!T:T,A44,'Trial Balance'!J:J),0)</f>
        <v>0</v>
      </c>
      <c r="J44" s="118"/>
      <c r="K44" s="47">
        <f>ROUND(SUMIF('Trial Balance'!T:T,A44,'Trial Balance'!I:I),0)</f>
        <v>0</v>
      </c>
      <c r="L44" s="118"/>
      <c r="M44" s="47">
        <f t="shared" si="10"/>
        <v>0</v>
      </c>
      <c r="N44" s="47">
        <f t="shared" si="11"/>
        <v>0</v>
      </c>
      <c r="O44" s="47">
        <f t="shared" si="12"/>
        <v>0</v>
      </c>
      <c r="Q44" s="24"/>
      <c r="R44" s="26"/>
    </row>
    <row r="45" spans="1:18" x14ac:dyDescent="0.3">
      <c r="A45" s="46" t="s">
        <v>722</v>
      </c>
      <c r="B45" s="47">
        <f>ROUND(SUMIF('Trial Balance'!S:S,A45,'Trial Balance'!H:H),0)</f>
        <v>0</v>
      </c>
      <c r="C45" s="47">
        <f>ROUND(SUMIF('Trial Balance'!S:S,A45,'Trial Balance'!I:I),0)</f>
        <v>0</v>
      </c>
      <c r="D45" s="118"/>
      <c r="E45" s="47">
        <f>ROUND(SUMIF('Trial Balance'!S:S,A45,'Trial Balance'!J:J),0)</f>
        <v>0</v>
      </c>
      <c r="F45" s="118"/>
      <c r="G45" s="47">
        <f t="shared" si="9"/>
        <v>0</v>
      </c>
      <c r="H45" s="47">
        <f>-ROUND(SUMIF('Trial Balance'!T:T,A45,'Trial Balance'!H:H),0)</f>
        <v>0</v>
      </c>
      <c r="I45" s="47">
        <f>ROUND(SUMIF('Trial Balance'!T:T,A45,'Trial Balance'!J:J),0)</f>
        <v>0</v>
      </c>
      <c r="J45" s="118"/>
      <c r="K45" s="47">
        <f>ROUND(SUMIF('Trial Balance'!T:T,A45,'Trial Balance'!I:I),0)</f>
        <v>0</v>
      </c>
      <c r="L45" s="118"/>
      <c r="M45" s="47">
        <f t="shared" si="10"/>
        <v>0</v>
      </c>
      <c r="N45" s="47">
        <f t="shared" si="11"/>
        <v>0</v>
      </c>
      <c r="O45" s="47">
        <f t="shared" si="12"/>
        <v>0</v>
      </c>
      <c r="Q45" s="24"/>
      <c r="R45" s="26"/>
    </row>
    <row r="46" spans="1:18" s="2" customFormat="1" x14ac:dyDescent="0.3">
      <c r="A46" s="45" t="s">
        <v>723</v>
      </c>
      <c r="B46" s="80">
        <f>SUM(B40:B45)</f>
        <v>0</v>
      </c>
      <c r="C46" s="80">
        <f>SUM(C40:C45)</f>
        <v>0</v>
      </c>
      <c r="D46" s="119"/>
      <c r="E46" s="80">
        <f>SUM(E40:E45)</f>
        <v>0</v>
      </c>
      <c r="F46" s="119"/>
      <c r="G46" s="80">
        <f t="shared" ref="G46:M46" si="13">SUM(G40:G45)</f>
        <v>0</v>
      </c>
      <c r="H46" s="80">
        <f t="shared" si="13"/>
        <v>0</v>
      </c>
      <c r="I46" s="80">
        <f t="shared" si="13"/>
        <v>0</v>
      </c>
      <c r="J46" s="119">
        <f t="shared" si="13"/>
        <v>0</v>
      </c>
      <c r="K46" s="80">
        <f t="shared" si="13"/>
        <v>0</v>
      </c>
      <c r="L46" s="119">
        <f t="shared" si="13"/>
        <v>0</v>
      </c>
      <c r="M46" s="80">
        <f t="shared" si="13"/>
        <v>0</v>
      </c>
      <c r="N46" s="80">
        <f t="shared" si="11"/>
        <v>0</v>
      </c>
      <c r="O46" s="80">
        <f t="shared" si="12"/>
        <v>0</v>
      </c>
      <c r="Q46" s="24"/>
      <c r="R46" s="26"/>
    </row>
    <row r="51" spans="1:20" x14ac:dyDescent="0.3">
      <c r="A51" s="2" t="s">
        <v>724</v>
      </c>
    </row>
    <row r="53" spans="1:20" ht="24" customHeight="1" x14ac:dyDescent="0.3">
      <c r="A53" s="133" t="s">
        <v>725</v>
      </c>
      <c r="B53" s="133" t="s">
        <v>682</v>
      </c>
      <c r="C53" s="133" t="s">
        <v>551</v>
      </c>
      <c r="D53" s="133" t="s">
        <v>32</v>
      </c>
      <c r="E53" s="133" t="s">
        <v>726</v>
      </c>
      <c r="G53" s="121" t="s">
        <v>727</v>
      </c>
      <c r="H53" s="121" t="s">
        <v>728</v>
      </c>
      <c r="I53" s="122" t="s">
        <v>729</v>
      </c>
      <c r="J53" s="122" t="s">
        <v>730</v>
      </c>
      <c r="K53" s="123" t="s">
        <v>41</v>
      </c>
      <c r="L53" s="123" t="s">
        <v>42</v>
      </c>
    </row>
    <row r="54" spans="1:20" x14ac:dyDescent="0.3">
      <c r="A54" s="46" t="s">
        <v>695</v>
      </c>
      <c r="B54" s="47">
        <f>ABS(ROUND(SUMIF('Trial Balance'!S:S,T54,'Trial Balance'!H:H),0))</f>
        <v>0</v>
      </c>
      <c r="C54" s="47">
        <f>ABS(ROUND(SUMIF('Trial Balance'!S:S,T54,'Trial Balance'!J:J),0))</f>
        <v>0</v>
      </c>
      <c r="D54" s="47">
        <f>ABS(ROUND(SUMIF('Trial Balance'!S:S,T54,'Trial Balance'!I:I),0))</f>
        <v>0</v>
      </c>
      <c r="E54" s="47">
        <f>B54+C54-D54</f>
        <v>0</v>
      </c>
      <c r="T54" t="str">
        <f>A54&amp;" - "&amp;"ADJE"</f>
        <v>Set-up and development costs  - ADJE</v>
      </c>
    </row>
    <row r="55" spans="1:20" x14ac:dyDescent="0.3">
      <c r="A55" s="46" t="s">
        <v>696</v>
      </c>
      <c r="B55" s="47">
        <f>ABS(ROUND(SUMIF('Trial Balance'!S:S,T55,'Trial Balance'!H:H),0))</f>
        <v>0</v>
      </c>
      <c r="C55" s="47">
        <f>ABS(ROUND(SUMIF('Trial Balance'!S:S,T55,'Trial Balance'!J:J),0))</f>
        <v>0</v>
      </c>
      <c r="D55" s="47">
        <f>ABS(ROUND(SUMIF('Trial Balance'!S:S,T55,'Trial Balance'!I:I),0))</f>
        <v>0</v>
      </c>
      <c r="E55" s="47">
        <f>B55+C55-D55</f>
        <v>0</v>
      </c>
      <c r="T55" t="str">
        <f>A55&amp;" - "&amp;"ADJE"</f>
        <v>Concessions, patents, trade marks, rights and similar assets and other intangible assets - ADJE</v>
      </c>
    </row>
    <row r="56" spans="1:20" x14ac:dyDescent="0.3">
      <c r="A56" s="46" t="s">
        <v>698</v>
      </c>
      <c r="B56" s="47">
        <f>ABS(ROUND(SUMIF('Trial Balance'!S:S,T56,'Trial Balance'!H:H),0))</f>
        <v>0</v>
      </c>
      <c r="C56" s="47">
        <f>ABS(ROUND(SUMIF('Trial Balance'!S:S,T56,'Trial Balance'!J:J),0))</f>
        <v>0</v>
      </c>
      <c r="D56" s="47">
        <f>ABS(ROUND(SUMIF('Trial Balance'!S:S,T56,'Trial Balance'!I:I),0))</f>
        <v>0</v>
      </c>
      <c r="E56" s="47">
        <f>B56+C56-D56</f>
        <v>0</v>
      </c>
      <c r="T56" t="str">
        <f>A56&amp;" - "&amp;"ADJE"</f>
        <v>Intangible assets for exploration and valuation of mineral resources - ADJE</v>
      </c>
    </row>
    <row r="57" spans="1:20" x14ac:dyDescent="0.3">
      <c r="A57" s="46" t="s">
        <v>699</v>
      </c>
      <c r="B57" s="47">
        <f>ABS(ROUND(SUMIF('Trial Balance'!S:S,T57,'Trial Balance'!H:H),0))</f>
        <v>0</v>
      </c>
      <c r="C57" s="47">
        <f>ABS(ROUND(SUMIF('Trial Balance'!S:S,T57,'Trial Balance'!J:J),0))</f>
        <v>0</v>
      </c>
      <c r="D57" s="47">
        <f>ABS(ROUND(SUMIF('Trial Balance'!S:S,T57,'Trial Balance'!I:I),0))</f>
        <v>0</v>
      </c>
      <c r="E57" s="47">
        <f>B57+C57-D57</f>
        <v>0</v>
      </c>
      <c r="T57" t="str">
        <f>A57&amp;" - "&amp;"ADJE"</f>
        <v>Other intangible assets - ADJE</v>
      </c>
    </row>
    <row r="58" spans="1:20" x14ac:dyDescent="0.3">
      <c r="A58" s="46" t="s">
        <v>697</v>
      </c>
      <c r="B58" s="47">
        <f>ABS(ROUND(SUMIF('Trial Balance'!S:S,T58,'Trial Balance'!H:H),0))</f>
        <v>0</v>
      </c>
      <c r="C58" s="47">
        <f>ABS(ROUND(SUMIF('Trial Balance'!S:S,T58,'Trial Balance'!J:J),0))</f>
        <v>0</v>
      </c>
      <c r="D58" s="47">
        <f>ABS(ROUND(SUMIF('Trial Balance'!S:S,T58,'Trial Balance'!I:I),0))</f>
        <v>0</v>
      </c>
      <c r="E58" s="47">
        <f>B58+C58-D58</f>
        <v>0</v>
      </c>
      <c r="T58" t="str">
        <f>A58&amp;" - "&amp;"ADJE"</f>
        <v>Goodwill - ADJE</v>
      </c>
    </row>
    <row r="59" spans="1:20" x14ac:dyDescent="0.3">
      <c r="A59" s="45" t="s">
        <v>701</v>
      </c>
      <c r="B59" s="80">
        <f>SUM(B54:B58)</f>
        <v>0</v>
      </c>
      <c r="C59" s="80">
        <f>SUM(C54:C58)</f>
        <v>0</v>
      </c>
      <c r="D59" s="80">
        <f>SUM(D54:D58)</f>
        <v>0</v>
      </c>
      <c r="E59" s="80">
        <f>SUM(E54:E58)</f>
        <v>0</v>
      </c>
      <c r="G59" s="8">
        <f>N22-B59</f>
        <v>0</v>
      </c>
      <c r="H59" s="8">
        <f>O22-E59</f>
        <v>0</v>
      </c>
      <c r="I59" s="124">
        <f>'1. F10'!D20</f>
        <v>0</v>
      </c>
      <c r="J59" s="124">
        <f>'1. F10'!E20</f>
        <v>0</v>
      </c>
      <c r="K59" s="108">
        <f>G59-I59</f>
        <v>0</v>
      </c>
      <c r="L59" s="108">
        <f>H59-J59</f>
        <v>0</v>
      </c>
    </row>
    <row r="60" spans="1:20" x14ac:dyDescent="0.3">
      <c r="A60" s="46" t="s">
        <v>703</v>
      </c>
      <c r="B60" s="47">
        <f>ABS(ROUND(SUMIF('Trial Balance'!S:S,T60,'Trial Balance'!H:H),0))</f>
        <v>0</v>
      </c>
      <c r="C60" s="47">
        <f>ABS(ROUND(SUMIF('Trial Balance'!S:S,T60,'Trial Balance'!J:J),0))</f>
        <v>0</v>
      </c>
      <c r="D60" s="47">
        <f>ABS(ROUND(SUMIF('Trial Balance'!S:S,T60,'Trial Balance'!I:I),0))</f>
        <v>0</v>
      </c>
      <c r="E60" s="47">
        <f t="shared" ref="E60:E68" si="14">B60+C60-D60</f>
        <v>0</v>
      </c>
      <c r="T60" t="str">
        <f t="shared" ref="T60:T68" si="15">A60&amp;" - "&amp;"ADJE"</f>
        <v>Land and land improvements - ADJE</v>
      </c>
    </row>
    <row r="61" spans="1:20" x14ac:dyDescent="0.3">
      <c r="A61" s="46" t="s">
        <v>704</v>
      </c>
      <c r="B61" s="47">
        <f>ABS(ROUND(SUMIF('Trial Balance'!S:S,T61,'Trial Balance'!H:H),0))</f>
        <v>0</v>
      </c>
      <c r="C61" s="47">
        <f>ABS(ROUND(SUMIF('Trial Balance'!S:S,T61,'Trial Balance'!J:J),0))</f>
        <v>0</v>
      </c>
      <c r="D61" s="47">
        <f>ABS(ROUND(SUMIF('Trial Balance'!S:S,T61,'Trial Balance'!I:I),0))</f>
        <v>0</v>
      </c>
      <c r="E61" s="47">
        <f t="shared" si="14"/>
        <v>0</v>
      </c>
      <c r="T61" t="str">
        <f t="shared" si="15"/>
        <v>Buildings - ADJE</v>
      </c>
    </row>
    <row r="62" spans="1:20" x14ac:dyDescent="0.3">
      <c r="A62" s="46" t="s">
        <v>705</v>
      </c>
      <c r="B62" s="47">
        <f>ABS(ROUND(SUMIF('Trial Balance'!S:S,T62,'Trial Balance'!H:H),0))</f>
        <v>0</v>
      </c>
      <c r="C62" s="47">
        <f>ABS(ROUND(SUMIF('Trial Balance'!S:S,T62,'Trial Balance'!J:J),0))</f>
        <v>0</v>
      </c>
      <c r="D62" s="47">
        <f>ABS(ROUND(SUMIF('Trial Balance'!S:S,T62,'Trial Balance'!I:I),0))</f>
        <v>0</v>
      </c>
      <c r="E62" s="47">
        <f t="shared" si="14"/>
        <v>0</v>
      </c>
      <c r="T62" t="str">
        <f t="shared" si="15"/>
        <v>Technical equipment and machinery  - ADJE</v>
      </c>
    </row>
    <row r="63" spans="1:20" x14ac:dyDescent="0.3">
      <c r="A63" s="46" t="s">
        <v>706</v>
      </c>
      <c r="B63" s="47">
        <f>ABS(ROUND(SUMIF('Trial Balance'!S:S,T63,'Trial Balance'!H:H),0))</f>
        <v>0</v>
      </c>
      <c r="C63" s="47">
        <f>ABS(ROUND(SUMIF('Trial Balance'!S:S,T63,'Trial Balance'!J:J),0))</f>
        <v>0</v>
      </c>
      <c r="D63" s="47">
        <f>ABS(ROUND(SUMIF('Trial Balance'!S:S,T63,'Trial Balance'!I:I),0))</f>
        <v>0</v>
      </c>
      <c r="E63" s="47">
        <f t="shared" si="14"/>
        <v>0</v>
      </c>
      <c r="T63" t="str">
        <f t="shared" si="15"/>
        <v>Other fixtures, tools and furniture - ADJE</v>
      </c>
    </row>
    <row r="64" spans="1:20" x14ac:dyDescent="0.3">
      <c r="A64" s="46" t="s">
        <v>707</v>
      </c>
      <c r="B64" s="47">
        <f>ABS(ROUND(SUMIF('Trial Balance'!S:S,T64,'Trial Balance'!H:H),0))</f>
        <v>0</v>
      </c>
      <c r="C64" s="47">
        <f>ABS(ROUND(SUMIF('Trial Balance'!S:S,T64,'Trial Balance'!J:J),0))</f>
        <v>0</v>
      </c>
      <c r="D64" s="47">
        <f>ABS(ROUND(SUMIF('Trial Balance'!S:S,T64,'Trial Balance'!I:I),0))</f>
        <v>0</v>
      </c>
      <c r="E64" s="47">
        <f t="shared" si="14"/>
        <v>0</v>
      </c>
      <c r="T64" t="str">
        <f t="shared" si="15"/>
        <v>Investment property – land - ADJE</v>
      </c>
    </row>
    <row r="65" spans="1:20" x14ac:dyDescent="0.3">
      <c r="A65" s="46" t="s">
        <v>711</v>
      </c>
      <c r="B65" s="47">
        <f>ABS(ROUND(SUMIF('Trial Balance'!S:S,T65,'Trial Balance'!H:H),0))</f>
        <v>0</v>
      </c>
      <c r="C65" s="47">
        <f>ABS(ROUND(SUMIF('Trial Balance'!S:S,T65,'Trial Balance'!J:J),0))</f>
        <v>0</v>
      </c>
      <c r="D65" s="47">
        <f>ABS(ROUND(SUMIF('Trial Balance'!S:S,T65,'Trial Balance'!I:I),0))</f>
        <v>0</v>
      </c>
      <c r="E65" s="47">
        <f t="shared" si="14"/>
        <v>0</v>
      </c>
      <c r="T65" t="str">
        <f t="shared" si="15"/>
        <v>Tangible assets for exploration and valuation of mineral resources - ADJE</v>
      </c>
    </row>
    <row r="66" spans="1:20" x14ac:dyDescent="0.3">
      <c r="A66" s="46" t="s">
        <v>712</v>
      </c>
      <c r="B66" s="47">
        <f>ABS(ROUND(SUMIF('Trial Balance'!S:S,T66,'Trial Balance'!H:H),0))</f>
        <v>0</v>
      </c>
      <c r="C66" s="47">
        <f>ABS(ROUND(SUMIF('Trial Balance'!S:S,T66,'Trial Balance'!J:J),0))</f>
        <v>0</v>
      </c>
      <c r="D66" s="47">
        <f>ABS(ROUND(SUMIF('Trial Balance'!S:S,T66,'Trial Balance'!I:I),0))</f>
        <v>0</v>
      </c>
      <c r="E66" s="47">
        <f t="shared" si="14"/>
        <v>0</v>
      </c>
      <c r="T66" t="str">
        <f t="shared" si="15"/>
        <v>Bearer biological assets – plantations - ADJE</v>
      </c>
    </row>
    <row r="67" spans="1:20" x14ac:dyDescent="0.3">
      <c r="A67" s="46" t="s">
        <v>709</v>
      </c>
      <c r="B67" s="47">
        <f>ABS(ROUND(SUMIF('Trial Balance'!S:S,T67,'Trial Balance'!H:H),0))</f>
        <v>0</v>
      </c>
      <c r="C67" s="47">
        <f>ABS(ROUND(SUMIF('Trial Balance'!S:S,T67,'Trial Balance'!J:J),0))</f>
        <v>0</v>
      </c>
      <c r="D67" s="47">
        <f>ABS(ROUND(SUMIF('Trial Balance'!S:S,T67,'Trial Balance'!I:I),0))</f>
        <v>0</v>
      </c>
      <c r="E67" s="47">
        <f t="shared" si="14"/>
        <v>0</v>
      </c>
      <c r="T67" t="str">
        <f t="shared" si="15"/>
        <v>Tangible assets in progress - ADJE</v>
      </c>
    </row>
    <row r="68" spans="1:20" x14ac:dyDescent="0.3">
      <c r="A68" s="46" t="s">
        <v>710</v>
      </c>
      <c r="B68" s="47">
        <f>ABS(ROUND(SUMIF('Trial Balance'!S:S,T68,'Trial Balance'!H:H),0))</f>
        <v>0</v>
      </c>
      <c r="C68" s="47">
        <f>ABS(ROUND(SUMIF('Trial Balance'!S:S,T68,'Trial Balance'!J:J),0))</f>
        <v>0</v>
      </c>
      <c r="D68" s="47">
        <f>ABS(ROUND(SUMIF('Trial Balance'!S:S,T68,'Trial Balance'!I:I),0))</f>
        <v>0</v>
      </c>
      <c r="E68" s="47">
        <f t="shared" si="14"/>
        <v>0</v>
      </c>
      <c r="T68" t="str">
        <f t="shared" si="15"/>
        <v>Investment property in progress - ADJE</v>
      </c>
    </row>
    <row r="69" spans="1:20" x14ac:dyDescent="0.3">
      <c r="A69" s="45" t="s">
        <v>715</v>
      </c>
      <c r="B69" s="80">
        <f>SUM(B60:B68)</f>
        <v>0</v>
      </c>
      <c r="C69" s="80">
        <f>SUM(C60:C68)</f>
        <v>0</v>
      </c>
      <c r="D69" s="80">
        <f>SUM(D60:D68)</f>
        <v>0</v>
      </c>
      <c r="E69" s="80">
        <f>SUM(E60:E68)</f>
        <v>0</v>
      </c>
      <c r="G69" s="8">
        <f>N37-B69</f>
        <v>0</v>
      </c>
      <c r="H69" s="8">
        <f>O37-E69</f>
        <v>0</v>
      </c>
      <c r="I69" s="124">
        <f>'1. F10'!D31</f>
        <v>0</v>
      </c>
      <c r="J69" s="124">
        <f>'1. F10'!E31</f>
        <v>0</v>
      </c>
      <c r="K69" s="108">
        <f>G69-I69</f>
        <v>0</v>
      </c>
      <c r="L69" s="108">
        <f>H69-J69</f>
        <v>0</v>
      </c>
    </row>
    <row r="70" spans="1:20" x14ac:dyDescent="0.3">
      <c r="A70" s="46" t="s">
        <v>717</v>
      </c>
      <c r="B70" s="47">
        <f>ABS(ROUND(SUMIF('Trial Balance'!S:S,T70,'Trial Balance'!H:H),0))</f>
        <v>0</v>
      </c>
      <c r="C70" s="47">
        <f>ABS(ROUND(SUMIF('Trial Balance'!S:S,T70,'Trial Balance'!J:J),0))</f>
        <v>0</v>
      </c>
      <c r="D70" s="47">
        <f>ABS(ROUND(SUMIF('Trial Balance'!S:S,T70,'Trial Balance'!I:I),0))</f>
        <v>0</v>
      </c>
      <c r="E70" s="47">
        <f>B70+C70-D70</f>
        <v>0</v>
      </c>
      <c r="T70" t="str">
        <f>A70&amp;" - "&amp;"ADJE"</f>
        <v>Shares in subsidiaries - ADJE</v>
      </c>
    </row>
    <row r="71" spans="1:20" x14ac:dyDescent="0.3">
      <c r="A71" s="46" t="s">
        <v>719</v>
      </c>
      <c r="B71" s="47">
        <f>ABS(ROUND(SUMIF('Trial Balance'!S:S,T71,'Trial Balance'!H:H),0))</f>
        <v>0</v>
      </c>
      <c r="C71" s="47">
        <f>ABS(ROUND(SUMIF('Trial Balance'!S:S,T71,'Trial Balance'!J:J),0))</f>
        <v>0</v>
      </c>
      <c r="D71" s="47">
        <f>ABS(ROUND(SUMIF('Trial Balance'!S:S,T71,'Trial Balance'!I:I),0))</f>
        <v>0</v>
      </c>
      <c r="E71" s="47">
        <f>B71+C71-D71</f>
        <v>0</v>
      </c>
      <c r="T71" t="str">
        <f>A71&amp;" - "&amp;"ADJE"</f>
        <v>Investments in associates and jointly controlled entities - ADJE</v>
      </c>
    </row>
    <row r="72" spans="1:20" x14ac:dyDescent="0.3">
      <c r="A72" s="46" t="s">
        <v>721</v>
      </c>
      <c r="B72" s="47">
        <f>ABS(ROUND(SUMIF('Trial Balance'!S:S,T72,'Trial Balance'!H:H),0))</f>
        <v>0</v>
      </c>
      <c r="C72" s="47">
        <f>ABS(ROUND(SUMIF('Trial Balance'!S:S,T72,'Trial Balance'!J:J),0))</f>
        <v>0</v>
      </c>
      <c r="D72" s="47">
        <f>ABS(ROUND(SUMIF('Trial Balance'!S:S,T72,'Trial Balance'!I:I),0))</f>
        <v>0</v>
      </c>
      <c r="E72" s="47">
        <f>B72+C72-D72</f>
        <v>0</v>
      </c>
      <c r="T72" t="str">
        <f>A72&amp;" - "&amp;"ADJE"</f>
        <v>Other investments  - ADJE</v>
      </c>
    </row>
    <row r="73" spans="1:20" x14ac:dyDescent="0.3">
      <c r="A73" s="45" t="s">
        <v>723</v>
      </c>
      <c r="B73" s="80">
        <f>SUM(B70:B72)</f>
        <v>0</v>
      </c>
      <c r="C73" s="80">
        <f>SUM(C70:C72)</f>
        <v>0</v>
      </c>
      <c r="D73" s="80">
        <f>SUM(D70:D72)</f>
        <v>0</v>
      </c>
      <c r="E73" s="80">
        <f>SUM(E70:E72)</f>
        <v>0</v>
      </c>
      <c r="G73" s="8">
        <f>N46-B73</f>
        <v>0</v>
      </c>
      <c r="H73" s="8">
        <f>O46-E73</f>
        <v>0</v>
      </c>
      <c r="I73" s="124">
        <f>'1. F10'!D39</f>
        <v>0</v>
      </c>
      <c r="J73" s="124">
        <f>'1. F10'!E39</f>
        <v>0</v>
      </c>
      <c r="K73" s="108">
        <f>G73-I73</f>
        <v>0</v>
      </c>
      <c r="L73" s="108">
        <f>H73-J73</f>
        <v>0</v>
      </c>
    </row>
    <row r="74" spans="1:20" ht="12.65" customHeight="1" thickBot="1" x14ac:dyDescent="0.35"/>
    <row r="75" spans="1:20" ht="12.65" customHeight="1" thickBot="1" x14ac:dyDescent="0.35">
      <c r="A75" s="125" t="s">
        <v>731</v>
      </c>
      <c r="B75" s="126">
        <f>B73+B70+B59</f>
        <v>0</v>
      </c>
      <c r="C75" s="126">
        <f>C73+C70+C59</f>
        <v>0</v>
      </c>
      <c r="D75" s="126">
        <f>D73+D70+D59</f>
        <v>0</v>
      </c>
      <c r="E75" s="127">
        <f>E73+E70+E59</f>
        <v>0</v>
      </c>
    </row>
  </sheetData>
  <mergeCells count="1">
    <mergeCell ref="A11:A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7"/>
  <sheetViews>
    <sheetView showGridLines="0" workbookViewId="0">
      <selection activeCell="B1" sqref="B1:B7"/>
    </sheetView>
  </sheetViews>
  <sheetFormatPr defaultRowHeight="12" outlineLevelCol="1" x14ac:dyDescent="0.3"/>
  <cols>
    <col min="1" max="1" width="33.33203125" bestFit="1" customWidth="1"/>
    <col min="2" max="2" width="11.6640625" bestFit="1" customWidth="1"/>
    <col min="3" max="3" width="18" bestFit="1" customWidth="1"/>
    <col min="4" max="4" width="11.6640625" bestFit="1" customWidth="1"/>
    <col min="5" max="5" width="11.44140625" bestFit="1" customWidth="1"/>
    <col min="6" max="6" width="19.44140625" bestFit="1" customWidth="1"/>
    <col min="7" max="7" width="11.6640625" bestFit="1" customWidth="1"/>
    <col min="9" max="9" width="9.109375" customWidth="1" outlineLevel="1"/>
  </cols>
  <sheetData>
    <row r="1" spans="1:9" x14ac:dyDescent="0.3">
      <c r="A1" s="1" t="str">
        <f>'N3 - NCA'!A1</f>
        <v xml:space="preserve">Company:                </v>
      </c>
      <c r="B1" s="17">
        <f>'N3 - NCA'!B1</f>
        <v>0</v>
      </c>
    </row>
    <row r="2" spans="1:9" x14ac:dyDescent="0.3">
      <c r="A2" s="1" t="str">
        <f>'N3 - NCA'!A2</f>
        <v xml:space="preserve">Address:                    </v>
      </c>
      <c r="B2" s="17">
        <f>'N3 - NCA'!B2</f>
        <v>0</v>
      </c>
    </row>
    <row r="3" spans="1:9" x14ac:dyDescent="0.3">
      <c r="A3" s="1" t="str">
        <f>'N3 - NCA'!A3</f>
        <v xml:space="preserve">VAT tax code: </v>
      </c>
      <c r="B3" s="17">
        <f>'N3 - NCA'!B3</f>
        <v>0</v>
      </c>
    </row>
    <row r="4" spans="1:9" x14ac:dyDescent="0.3">
      <c r="A4" s="1" t="str">
        <f>'N3 - NCA'!A4</f>
        <v xml:space="preserve">Registration no:            </v>
      </c>
      <c r="B4" s="17">
        <f>'N3 - NCA'!B4</f>
        <v>0</v>
      </c>
    </row>
    <row r="5" spans="1:9" x14ac:dyDescent="0.3">
      <c r="A5" s="1" t="str">
        <f>'N3 - NCA'!A5</f>
        <v xml:space="preserve">Type of Company:        </v>
      </c>
      <c r="B5" s="17">
        <f>'N3 - NCA'!B5</f>
        <v>0</v>
      </c>
    </row>
    <row r="6" spans="1:9" x14ac:dyDescent="0.3">
      <c r="A6" s="1" t="str">
        <f>'N3 - NCA'!A6</f>
        <v xml:space="preserve">Main activity:            </v>
      </c>
      <c r="B6" s="17">
        <f>'N3 - NCA'!B6</f>
        <v>0</v>
      </c>
    </row>
    <row r="7" spans="1:9" x14ac:dyDescent="0.3">
      <c r="A7" s="1" t="str">
        <f>'N3 - NCA'!A7</f>
        <v>Financial Year</v>
      </c>
      <c r="B7" s="17">
        <f>'N3 - NCA'!B7</f>
        <v>0</v>
      </c>
    </row>
    <row r="9" spans="1:9" x14ac:dyDescent="0.3">
      <c r="A9" s="2" t="s">
        <v>732</v>
      </c>
    </row>
    <row r="11" spans="1:9" x14ac:dyDescent="0.3">
      <c r="A11" s="128"/>
      <c r="B11" s="101">
        <f>'Trial Balance'!J6</f>
        <v>-1</v>
      </c>
      <c r="C11" s="129"/>
      <c r="D11" s="129"/>
      <c r="E11" s="101">
        <f>'Trial Balance'!K6</f>
        <v>0</v>
      </c>
      <c r="F11" s="129"/>
      <c r="G11" s="130"/>
    </row>
    <row r="12" spans="1:9" x14ac:dyDescent="0.3">
      <c r="A12" s="102"/>
      <c r="B12" s="103" t="s">
        <v>733</v>
      </c>
      <c r="C12" s="103" t="s">
        <v>734</v>
      </c>
      <c r="D12" s="103" t="s">
        <v>735</v>
      </c>
      <c r="E12" s="103" t="s">
        <v>733</v>
      </c>
      <c r="F12" s="103" t="s">
        <v>736</v>
      </c>
      <c r="G12" s="104" t="s">
        <v>298</v>
      </c>
    </row>
    <row r="13" spans="1:9" x14ac:dyDescent="0.3">
      <c r="A13" s="46" t="s">
        <v>737</v>
      </c>
      <c r="B13" s="47">
        <f>ROUND(SUMIF('Trial Balance'!S:S,A13,'Trial Balance'!H:H),0)</f>
        <v>0</v>
      </c>
      <c r="C13" s="47">
        <f>-ROUND(SUMIF('Trial Balance'!S:S,I13,'Trial Balance'!H:H),2)</f>
        <v>0</v>
      </c>
      <c r="D13" s="47">
        <f t="shared" ref="D13:D24" si="0">B13-C13</f>
        <v>0</v>
      </c>
      <c r="E13" s="47">
        <f>ROUND(SUMIF('Trial Balance'!S:S,A13,'Trial Balance'!K:K),0)</f>
        <v>0</v>
      </c>
      <c r="F13" s="47">
        <f>-ROUND(SUMIF('Trial Balance'!S:S,I13,'Trial Balance'!K:K),0)</f>
        <v>0</v>
      </c>
      <c r="G13" s="47">
        <f t="shared" ref="G13:G24" si="1">E13-F13</f>
        <v>0</v>
      </c>
      <c r="I13" t="s">
        <v>738</v>
      </c>
    </row>
    <row r="14" spans="1:9" x14ac:dyDescent="0.3">
      <c r="A14" s="46" t="s">
        <v>739</v>
      </c>
      <c r="B14" s="47">
        <f>SUMIF('Trial Balance'!S:S,A14,'Trial Balance'!H:H)</f>
        <v>0</v>
      </c>
      <c r="C14" s="47">
        <f>-ROUND(SUMIF('Trial Balance'!S:S,I14,'Trial Balance'!H:H),2)</f>
        <v>0</v>
      </c>
      <c r="D14" s="47">
        <f t="shared" si="0"/>
        <v>0</v>
      </c>
      <c r="E14" s="47">
        <f>ROUND(SUMIF('Trial Balance'!S:S,A14,'Trial Balance'!K:K),0)</f>
        <v>0</v>
      </c>
      <c r="F14" s="47">
        <f>-ROUND(SUMIF('Trial Balance'!S:S,I14,'Trial Balance'!K:K),0)</f>
        <v>0</v>
      </c>
      <c r="G14" s="47">
        <f t="shared" si="1"/>
        <v>0</v>
      </c>
      <c r="I14" t="s">
        <v>740</v>
      </c>
    </row>
    <row r="15" spans="1:9" x14ac:dyDescent="0.3">
      <c r="A15" s="46" t="s">
        <v>741</v>
      </c>
      <c r="B15" s="47">
        <f>SUMIF('Trial Balance'!S:S,A15,'Trial Balance'!H:H)</f>
        <v>0</v>
      </c>
      <c r="C15" s="47">
        <f>-ROUND(SUMIF('Trial Balance'!S:S,I15,'Trial Balance'!H:H),2)</f>
        <v>0</v>
      </c>
      <c r="D15" s="47">
        <f t="shared" si="0"/>
        <v>0</v>
      </c>
      <c r="E15" s="47">
        <f>ROUND(SUMIF('Trial Balance'!S:S,A15,'Trial Balance'!K:K),0)</f>
        <v>0</v>
      </c>
      <c r="F15" s="47">
        <f>-ROUND(SUMIF('Trial Balance'!S:S,I15,'Trial Balance'!K:K),0)</f>
        <v>0</v>
      </c>
      <c r="G15" s="47">
        <f t="shared" si="1"/>
        <v>0</v>
      </c>
      <c r="I15" t="s">
        <v>742</v>
      </c>
    </row>
    <row r="16" spans="1:9" x14ac:dyDescent="0.3">
      <c r="A16" s="46" t="s">
        <v>743</v>
      </c>
      <c r="B16" s="47">
        <f>SUMIF('Trial Balance'!S:S,A16,'Trial Balance'!H:H)</f>
        <v>0</v>
      </c>
      <c r="C16" s="47">
        <f>-ROUND(SUMIF('Trial Balance'!S:S,I16,'Trial Balance'!H:H),2)</f>
        <v>0</v>
      </c>
      <c r="D16" s="47">
        <f t="shared" si="0"/>
        <v>0</v>
      </c>
      <c r="E16" s="47">
        <f>ROUND(SUMIF('Trial Balance'!S:S,A16,'Trial Balance'!K:K),0)</f>
        <v>0</v>
      </c>
      <c r="F16" s="47">
        <f>-ROUND(SUMIF('Trial Balance'!S:S,I16,'Trial Balance'!K:K),0)</f>
        <v>0</v>
      </c>
      <c r="G16" s="47">
        <f t="shared" si="1"/>
        <v>0</v>
      </c>
      <c r="I16" t="s">
        <v>744</v>
      </c>
    </row>
    <row r="17" spans="1:9" x14ac:dyDescent="0.3">
      <c r="A17" s="46" t="s">
        <v>745</v>
      </c>
      <c r="B17" s="47">
        <f>SUMIF('Trial Balance'!S:S,A17,'Trial Balance'!H:H)</f>
        <v>0</v>
      </c>
      <c r="C17" s="47">
        <f>-ROUND(SUMIF('Trial Balance'!S:S,I17,'Trial Balance'!H:H),2)</f>
        <v>0</v>
      </c>
      <c r="D17" s="47">
        <f t="shared" si="0"/>
        <v>0</v>
      </c>
      <c r="E17" s="47">
        <f>ROUND(SUMIF('Trial Balance'!S:S,A17,'Trial Balance'!K:K),0)</f>
        <v>0</v>
      </c>
      <c r="F17" s="47">
        <f>-ROUND(SUMIF('Trial Balance'!S:S,I17,'Trial Balance'!K:K),0)</f>
        <v>0</v>
      </c>
      <c r="G17" s="47">
        <f t="shared" si="1"/>
        <v>0</v>
      </c>
      <c r="I17" t="s">
        <v>746</v>
      </c>
    </row>
    <row r="18" spans="1:9" x14ac:dyDescent="0.3">
      <c r="A18" s="46" t="s">
        <v>747</v>
      </c>
      <c r="B18" s="47">
        <f>SUMIF('Trial Balance'!S:S,A18,'Trial Balance'!H:H)</f>
        <v>0</v>
      </c>
      <c r="C18" s="47">
        <f>-ROUND(SUMIF('Trial Balance'!S:S,I18,'Trial Balance'!H:H),2)</f>
        <v>0</v>
      </c>
      <c r="D18" s="47">
        <f t="shared" si="0"/>
        <v>0</v>
      </c>
      <c r="E18" s="47">
        <f>ROUND(SUMIF('Trial Balance'!S:S,A18,'Trial Balance'!K:K),0)</f>
        <v>0</v>
      </c>
      <c r="F18" s="47">
        <f>-ROUND(SUMIF('Trial Balance'!S:S,I18,'Trial Balance'!K:K),0)</f>
        <v>0</v>
      </c>
      <c r="G18" s="47">
        <f t="shared" si="1"/>
        <v>0</v>
      </c>
      <c r="I18" t="s">
        <v>748</v>
      </c>
    </row>
    <row r="19" spans="1:9" x14ac:dyDescent="0.3">
      <c r="A19" s="46" t="s">
        <v>749</v>
      </c>
      <c r="B19" s="47">
        <f>SUMIF('Trial Balance'!S:S,A19,'Trial Balance'!H:H)</f>
        <v>0</v>
      </c>
      <c r="C19" s="47">
        <f>-ROUND(SUMIF('Trial Balance'!S:S,I19,'Trial Balance'!H:H),2)</f>
        <v>0</v>
      </c>
      <c r="D19" s="47">
        <f t="shared" si="0"/>
        <v>0</v>
      </c>
      <c r="E19" s="47">
        <f>ROUND(SUMIF('Trial Balance'!S:S,A19,'Trial Balance'!K:K),0)</f>
        <v>0</v>
      </c>
      <c r="F19" s="47">
        <f>-ROUND(SUMIF('Trial Balance'!S:S,I19,'Trial Balance'!K:K),0)</f>
        <v>0</v>
      </c>
      <c r="G19" s="47">
        <f t="shared" si="1"/>
        <v>0</v>
      </c>
      <c r="I19" t="s">
        <v>750</v>
      </c>
    </row>
    <row r="20" spans="1:9" x14ac:dyDescent="0.3">
      <c r="A20" s="46" t="s">
        <v>751</v>
      </c>
      <c r="B20" s="47">
        <f>SUMIF('Trial Balance'!S:S,A20,'Trial Balance'!H:H)</f>
        <v>0</v>
      </c>
      <c r="C20" s="47">
        <f>-ROUND(SUMIF('Trial Balance'!S:S,I20,'Trial Balance'!H:H),2)</f>
        <v>0</v>
      </c>
      <c r="D20" s="47">
        <f t="shared" si="0"/>
        <v>0</v>
      </c>
      <c r="E20" s="47">
        <f>ROUND(SUMIF('Trial Balance'!S:S,A20,'Trial Balance'!K:K),0)</f>
        <v>0</v>
      </c>
      <c r="F20" s="47">
        <f>-ROUND(SUMIF('Trial Balance'!S:S,I20,'Trial Balance'!K:K),0)</f>
        <v>0</v>
      </c>
      <c r="G20" s="47">
        <f t="shared" si="1"/>
        <v>0</v>
      </c>
      <c r="I20" t="s">
        <v>752</v>
      </c>
    </row>
    <row r="21" spans="1:9" x14ac:dyDescent="0.3">
      <c r="A21" s="46" t="s">
        <v>753</v>
      </c>
      <c r="B21" s="47">
        <f>SUMIF('Trial Balance'!S:S,A21,'Trial Balance'!H:H)</f>
        <v>0</v>
      </c>
      <c r="C21" s="47">
        <f>-ROUND(SUMIF('Trial Balance'!S:S,I21,'Trial Balance'!H:H),2)</f>
        <v>0</v>
      </c>
      <c r="D21" s="47">
        <f t="shared" si="0"/>
        <v>0</v>
      </c>
      <c r="E21" s="47">
        <f>ROUND(SUMIF('Trial Balance'!S:S,A21,'Trial Balance'!K:K),0)</f>
        <v>0</v>
      </c>
      <c r="F21" s="47">
        <f>-ROUND(SUMIF('Trial Balance'!S:S,I21,'Trial Balance'!K:K),0)</f>
        <v>0</v>
      </c>
      <c r="G21" s="47">
        <f t="shared" si="1"/>
        <v>0</v>
      </c>
      <c r="I21" t="s">
        <v>754</v>
      </c>
    </row>
    <row r="22" spans="1:9" x14ac:dyDescent="0.3">
      <c r="A22" s="46" t="s">
        <v>755</v>
      </c>
      <c r="B22" s="47">
        <f>SUMIF('Trial Balance'!S:S,A22,'Trial Balance'!H:H)</f>
        <v>0</v>
      </c>
      <c r="C22" s="47">
        <f>-ROUND(SUMIF('Trial Balance'!S:S,I22,'Trial Balance'!H:H),2)</f>
        <v>0</v>
      </c>
      <c r="D22" s="47">
        <f t="shared" si="0"/>
        <v>0</v>
      </c>
      <c r="E22" s="47">
        <f>ROUND(SUMIF('Trial Balance'!S:S,A22,'Trial Balance'!K:K),0)</f>
        <v>0</v>
      </c>
      <c r="F22" s="47">
        <f>-ROUND(SUMIF('Trial Balance'!S:S,I22,'Trial Balance'!K:K),0)</f>
        <v>0</v>
      </c>
      <c r="G22" s="47">
        <f t="shared" si="1"/>
        <v>0</v>
      </c>
      <c r="I22" t="s">
        <v>756</v>
      </c>
    </row>
    <row r="23" spans="1:9" x14ac:dyDescent="0.3">
      <c r="A23" s="46" t="s">
        <v>757</v>
      </c>
      <c r="B23" s="47">
        <f>SUMIF('Trial Balance'!S:S,A23,'Trial Balance'!H:H)</f>
        <v>0</v>
      </c>
      <c r="C23" s="47">
        <f>-ROUND(SUMIF('Trial Balance'!S:S,I23,'Trial Balance'!H:H),2)</f>
        <v>0</v>
      </c>
      <c r="D23" s="47">
        <f t="shared" si="0"/>
        <v>0</v>
      </c>
      <c r="E23" s="47">
        <f>ROUND(SUMIF('Trial Balance'!S:S,A23,'Trial Balance'!K:K),0)</f>
        <v>0</v>
      </c>
      <c r="F23" s="47">
        <f>-ROUND(SUMIF('Trial Balance'!S:S,I23,'Trial Balance'!K:K),0)</f>
        <v>0</v>
      </c>
      <c r="G23" s="47">
        <f t="shared" si="1"/>
        <v>0</v>
      </c>
      <c r="I23" t="s">
        <v>758</v>
      </c>
    </row>
    <row r="24" spans="1:9" x14ac:dyDescent="0.3">
      <c r="A24" s="46" t="s">
        <v>759</v>
      </c>
      <c r="B24" s="47">
        <f>SUMIF('Trial Balance'!S:S,A24,'Trial Balance'!H:H)</f>
        <v>0</v>
      </c>
      <c r="C24" s="47">
        <f>-ROUND(SUMIF('Trial Balance'!S:S,I24,'Trial Balance'!H:H),2)</f>
        <v>0</v>
      </c>
      <c r="D24" s="47">
        <f t="shared" si="0"/>
        <v>0</v>
      </c>
      <c r="E24" s="47">
        <f>ROUND(SUMIF('Trial Balance'!S:S,A24,'Trial Balance'!K:K),0)</f>
        <v>0</v>
      </c>
      <c r="F24" s="47">
        <f>-ROUND(SUMIF('Trial Balance'!S:S,I24,'Trial Balance'!K:K),0)</f>
        <v>0</v>
      </c>
      <c r="G24" s="47">
        <f t="shared" si="1"/>
        <v>0</v>
      </c>
      <c r="I24" t="s">
        <v>760</v>
      </c>
    </row>
    <row r="25" spans="1:9" x14ac:dyDescent="0.3">
      <c r="A25" s="2" t="s">
        <v>298</v>
      </c>
      <c r="B25" s="24">
        <f t="shared" ref="B25:G25" si="2">SUM(B13:B24)</f>
        <v>0</v>
      </c>
      <c r="C25" s="24">
        <f t="shared" si="2"/>
        <v>0</v>
      </c>
      <c r="D25" s="24">
        <f t="shared" si="2"/>
        <v>0</v>
      </c>
      <c r="E25" s="24">
        <f t="shared" si="2"/>
        <v>0</v>
      </c>
      <c r="F25" s="24">
        <f t="shared" si="2"/>
        <v>0</v>
      </c>
      <c r="G25" s="24">
        <f t="shared" si="2"/>
        <v>0</v>
      </c>
    </row>
    <row r="26" spans="1:9" ht="12.65" customHeight="1" thickBot="1" x14ac:dyDescent="0.35">
      <c r="F26" s="15" t="s">
        <v>761</v>
      </c>
      <c r="G26" s="56">
        <f>'1. F10'!E47</f>
        <v>0</v>
      </c>
    </row>
    <row r="27" spans="1:9" ht="12.65" customHeight="1" thickTop="1" x14ac:dyDescent="0.3">
      <c r="F27" s="25" t="s">
        <v>201</v>
      </c>
      <c r="G27" s="108">
        <f>G25-G26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48"/>
  <sheetViews>
    <sheetView showGridLines="0" topLeftCell="A18" workbookViewId="0">
      <selection activeCell="B34" sqref="B34"/>
    </sheetView>
  </sheetViews>
  <sheetFormatPr defaultColWidth="47.77734375" defaultRowHeight="12" x14ac:dyDescent="0.3"/>
  <cols>
    <col min="1" max="1" width="41.109375" bestFit="1" customWidth="1"/>
    <col min="2" max="2" width="77.109375" bestFit="1" customWidth="1"/>
    <col min="3" max="3" width="10.44140625" bestFit="1" customWidth="1"/>
    <col min="4" max="4" width="21.44140625" bestFit="1" customWidth="1"/>
    <col min="5" max="5" width="15.109375" bestFit="1" customWidth="1"/>
    <col min="6" max="6" width="15.33203125" bestFit="1" customWidth="1"/>
    <col min="7" max="7" width="10.44140625" bestFit="1" customWidth="1"/>
    <col min="8" max="8" width="6.33203125" bestFit="1" customWidth="1"/>
  </cols>
  <sheetData>
    <row r="1" spans="1:8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8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8" x14ac:dyDescent="0.3">
      <c r="A3" s="1" t="str">
        <f>'Trial Balance'!A3</f>
        <v xml:space="preserve">VAT tax code: </v>
      </c>
      <c r="B3" s="17">
        <f>'Trial Balance'!B3</f>
        <v>0</v>
      </c>
    </row>
    <row r="4" spans="1:8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8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8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8" x14ac:dyDescent="0.3">
      <c r="A7" s="1" t="str">
        <f>'Trial Balance'!A7</f>
        <v>Financial Year</v>
      </c>
      <c r="B7" s="17">
        <f>'Trial Balance'!B7</f>
        <v>0</v>
      </c>
    </row>
    <row r="9" spans="1:8" x14ac:dyDescent="0.3">
      <c r="A9" s="2" t="s">
        <v>762</v>
      </c>
    </row>
    <row r="11" spans="1:8" ht="12" customHeight="1" x14ac:dyDescent="0.3">
      <c r="A11" s="189"/>
      <c r="B11" s="129"/>
      <c r="C11" s="180"/>
      <c r="D11" s="129"/>
      <c r="E11" s="187" t="s">
        <v>2328</v>
      </c>
      <c r="F11" s="186" t="s">
        <v>2329</v>
      </c>
    </row>
    <row r="12" spans="1:8" ht="12.65" customHeight="1" x14ac:dyDescent="0.3">
      <c r="A12" s="190"/>
      <c r="B12" s="179" t="s">
        <v>763</v>
      </c>
      <c r="C12" s="181">
        <f>'Trial Balance'!J6</f>
        <v>-1</v>
      </c>
      <c r="D12" s="179">
        <f>'Trial Balance'!K6</f>
        <v>0</v>
      </c>
      <c r="E12" s="102"/>
      <c r="F12" s="175"/>
    </row>
    <row r="13" spans="1:8" x14ac:dyDescent="0.3">
      <c r="A13" s="44"/>
      <c r="B13" s="174"/>
      <c r="C13" s="44"/>
      <c r="D13" s="175"/>
      <c r="E13" s="184" t="s">
        <v>764</v>
      </c>
      <c r="F13" s="185" t="s">
        <v>765</v>
      </c>
    </row>
    <row r="14" spans="1:8" x14ac:dyDescent="0.3">
      <c r="A14" s="44">
        <v>1</v>
      </c>
      <c r="B14" s="44" t="s">
        <v>766</v>
      </c>
      <c r="C14" s="183">
        <f>ROUND(SUMIF('Trial Balance'!S:S,B14,'Trial Balance'!H:H),0)</f>
        <v>0</v>
      </c>
      <c r="D14" s="183">
        <f>ROUND(SUMIF('Trial Balance'!S:S,B14,'Trial Balance'!K:K),0)</f>
        <v>0</v>
      </c>
      <c r="E14" s="50"/>
      <c r="F14" s="50"/>
    </row>
    <row r="15" spans="1:8" x14ac:dyDescent="0.3">
      <c r="A15" s="46">
        <v>2</v>
      </c>
      <c r="B15" s="46" t="s">
        <v>767</v>
      </c>
      <c r="C15" s="47">
        <f>ROUND(SUMIF('Trial Balance'!S:S,B15,'Trial Balance'!H:H),0)</f>
        <v>0</v>
      </c>
      <c r="D15" s="47">
        <f>ROUND(SUMIF('Trial Balance'!S:S,B15,'Trial Balance'!K:K),0)</f>
        <v>0</v>
      </c>
      <c r="E15" s="50"/>
      <c r="F15" s="50"/>
    </row>
    <row r="16" spans="1:8" x14ac:dyDescent="0.3">
      <c r="A16" s="46">
        <v>3</v>
      </c>
      <c r="B16" s="46" t="s">
        <v>768</v>
      </c>
      <c r="C16" s="47">
        <f>ROUND(SUMIF('Trial Balance'!S:S,B16,'Trial Balance'!H:H),0)</f>
        <v>0</v>
      </c>
      <c r="D16" s="47">
        <f>ROUND(SUMIF('Trial Balance'!S:S,B16,'Trial Balance'!K:K),0)</f>
        <v>0</v>
      </c>
      <c r="E16" s="50"/>
      <c r="F16" s="50"/>
      <c r="G16" s="38"/>
      <c r="H16" s="38"/>
    </row>
    <row r="17" spans="1:8" x14ac:dyDescent="0.3">
      <c r="A17" s="46">
        <v>3</v>
      </c>
      <c r="B17" s="46" t="s">
        <v>769</v>
      </c>
      <c r="C17" s="80">
        <f>SUM(C14:C16)</f>
        <v>0</v>
      </c>
      <c r="D17" s="80">
        <f>SUM(D14:D16)</f>
        <v>0</v>
      </c>
      <c r="E17" s="50"/>
      <c r="F17" s="50"/>
    </row>
    <row r="18" spans="1:8" x14ac:dyDescent="0.3">
      <c r="A18" s="46">
        <v>4</v>
      </c>
      <c r="B18" s="46" t="s">
        <v>770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72" t="s">
        <v>771</v>
      </c>
      <c r="H18" s="38" t="s">
        <v>201</v>
      </c>
    </row>
    <row r="19" spans="1:8" x14ac:dyDescent="0.3">
      <c r="A19" s="45" t="s">
        <v>772</v>
      </c>
      <c r="B19" s="45" t="s">
        <v>773</v>
      </c>
      <c r="C19" s="80">
        <f>C17-C18</f>
        <v>0</v>
      </c>
      <c r="D19" s="80">
        <f>D17-D18</f>
        <v>0</v>
      </c>
      <c r="E19" s="50"/>
      <c r="F19" s="50"/>
      <c r="G19" s="24">
        <f>'1. F10'!E49</f>
        <v>0</v>
      </c>
      <c r="H19" s="26">
        <f>D19-G19</f>
        <v>0</v>
      </c>
    </row>
    <row r="20" spans="1:8" x14ac:dyDescent="0.3">
      <c r="A20" s="46"/>
      <c r="B20" s="46"/>
      <c r="C20" s="46"/>
      <c r="D20" s="46"/>
      <c r="E20" s="50"/>
      <c r="F20" s="50"/>
    </row>
    <row r="21" spans="1:8" x14ac:dyDescent="0.3">
      <c r="A21" s="46">
        <v>6</v>
      </c>
      <c r="B21" s="46" t="s">
        <v>774</v>
      </c>
      <c r="C21" s="47">
        <f>ROUND(SUMIF('Trial Balance'!S:S,B21,'Trial Balance'!H:H),0)</f>
        <v>0</v>
      </c>
      <c r="D21" s="47">
        <f>ROUND(SUMIF('Trial Balance'!S:S,B21,'Trial Balance'!K:K),0)</f>
        <v>0</v>
      </c>
      <c r="E21" s="50"/>
      <c r="F21" s="50"/>
    </row>
    <row r="22" spans="1:8" x14ac:dyDescent="0.3">
      <c r="A22" s="46">
        <v>7</v>
      </c>
      <c r="B22" s="46" t="s">
        <v>775</v>
      </c>
      <c r="C22" s="47">
        <f>ROUND(SUMIF('Trial Balance'!S:S,B22,'Trial Balance'!H:H),0)</f>
        <v>0</v>
      </c>
      <c r="D22" s="47">
        <f>ROUND(SUMIF('Trial Balance'!S:S,B22,'Trial Balance'!K:K),0)</f>
        <v>0</v>
      </c>
      <c r="E22" s="50"/>
      <c r="F22" s="50"/>
    </row>
    <row r="23" spans="1:8" x14ac:dyDescent="0.3">
      <c r="A23" s="46">
        <v>8</v>
      </c>
      <c r="B23" s="46" t="s">
        <v>776</v>
      </c>
      <c r="C23" s="47">
        <f>ROUND(SUMIF('Trial Balance'!S:S,B23,'Trial Balance'!H:H),0)</f>
        <v>0</v>
      </c>
      <c r="D23" s="47">
        <f>ROUND(SUMIF('Trial Balance'!S:S,B23,'Trial Balance'!K:K),0)</f>
        <v>0</v>
      </c>
      <c r="E23" s="50"/>
      <c r="F23" s="50"/>
    </row>
    <row r="24" spans="1:8" s="2" customFormat="1" x14ac:dyDescent="0.3">
      <c r="A24" s="45">
        <v>9</v>
      </c>
      <c r="B24" s="45" t="s">
        <v>777</v>
      </c>
      <c r="C24" s="80">
        <f>SUM(C21:C23)</f>
        <v>0</v>
      </c>
      <c r="D24" s="80">
        <f>SUM(D21:D23)</f>
        <v>0</v>
      </c>
      <c r="E24" s="131"/>
      <c r="F24" s="131"/>
    </row>
    <row r="25" spans="1:8" x14ac:dyDescent="0.3">
      <c r="A25" s="46">
        <v>10</v>
      </c>
      <c r="B25" s="46" t="s">
        <v>778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</row>
    <row r="26" spans="1:8" x14ac:dyDescent="0.3">
      <c r="A26" s="45" t="s">
        <v>779</v>
      </c>
      <c r="B26" s="46" t="s">
        <v>780</v>
      </c>
      <c r="C26" s="80">
        <f>C24-C25</f>
        <v>0</v>
      </c>
      <c r="D26" s="80">
        <f>D24-D25</f>
        <v>0</v>
      </c>
      <c r="E26" s="50"/>
      <c r="F26" s="50"/>
      <c r="G26" s="24">
        <f>'1. F10'!E50</f>
        <v>0</v>
      </c>
      <c r="H26" s="26">
        <f>D26-G26</f>
        <v>0</v>
      </c>
    </row>
    <row r="27" spans="1:8" x14ac:dyDescent="0.3">
      <c r="A27" s="46"/>
      <c r="B27" s="46"/>
      <c r="C27" s="46"/>
      <c r="D27" s="46"/>
      <c r="E27" s="50"/>
      <c r="F27" s="50"/>
    </row>
    <row r="28" spans="1:8" x14ac:dyDescent="0.3">
      <c r="A28" s="46">
        <v>12</v>
      </c>
      <c r="B28" s="46" t="s">
        <v>781</v>
      </c>
      <c r="C28" s="47">
        <f>ROUND(SUMIF('Trial Balance'!T:T,B28,'Trial Balance'!H:H),0)</f>
        <v>0</v>
      </c>
      <c r="D28" s="47">
        <f>ROUND(SUMIF('Trial Balance'!T:T,B28,'Trial Balance'!K:K),0)</f>
        <v>0</v>
      </c>
      <c r="E28" s="50"/>
      <c r="F28" s="50"/>
    </row>
    <row r="29" spans="1:8" x14ac:dyDescent="0.3">
      <c r="A29" s="46">
        <v>13</v>
      </c>
      <c r="B29" s="46" t="s">
        <v>782</v>
      </c>
      <c r="C29" s="47">
        <f>-ROUND(SUMIF('Trial Balance'!S:S,B29,'Trial Balance'!H:H),0)</f>
        <v>0</v>
      </c>
      <c r="D29" s="47">
        <f>-ROUND(SUMIF('Trial Balance'!S:S,B29,'Trial Balance'!K:K),0)</f>
        <v>0</v>
      </c>
      <c r="E29" s="50"/>
      <c r="F29" s="50"/>
    </row>
    <row r="30" spans="1:8" x14ac:dyDescent="0.3">
      <c r="A30" s="45" t="s">
        <v>783</v>
      </c>
      <c r="B30" s="45" t="s">
        <v>784</v>
      </c>
      <c r="C30" s="80">
        <f>C28-C29</f>
        <v>0</v>
      </c>
      <c r="D30" s="80">
        <f>D28-D29</f>
        <v>0</v>
      </c>
      <c r="E30" s="50"/>
      <c r="F30" s="50"/>
      <c r="G30" s="8">
        <f>'1. F10'!E52</f>
        <v>0</v>
      </c>
      <c r="H30" s="26">
        <f>D30-G30</f>
        <v>0</v>
      </c>
    </row>
    <row r="31" spans="1:8" x14ac:dyDescent="0.3">
      <c r="A31" s="46">
        <v>15</v>
      </c>
      <c r="B31" s="46" t="s">
        <v>785</v>
      </c>
      <c r="C31" s="47">
        <f>ROUND(SUMIF('Trial Balance'!S:S,B31,'Trial Balance'!H:H),0)</f>
        <v>0</v>
      </c>
      <c r="D31" s="47">
        <f>ROUND(SUMIF('Trial Balance'!S:S,B31,'Trial Balance'!K:K),0)</f>
        <v>0</v>
      </c>
      <c r="E31" s="50"/>
      <c r="F31" s="50"/>
    </row>
    <row r="32" spans="1:8" x14ac:dyDescent="0.3">
      <c r="A32" s="46"/>
      <c r="B32" s="46"/>
      <c r="C32" s="46"/>
      <c r="D32" s="46"/>
      <c r="E32" s="50"/>
      <c r="F32" s="50"/>
    </row>
    <row r="33" spans="1:8" x14ac:dyDescent="0.3">
      <c r="A33" s="45" t="s">
        <v>786</v>
      </c>
      <c r="B33" s="45" t="s">
        <v>787</v>
      </c>
      <c r="C33" s="80">
        <f>C19+C26+C30+C31</f>
        <v>0</v>
      </c>
      <c r="D33" s="80">
        <f>D19+D26+D30+D31</f>
        <v>0</v>
      </c>
      <c r="E33" s="50"/>
      <c r="F33" s="50"/>
      <c r="G33" s="24">
        <f>'1. F10'!E55</f>
        <v>0</v>
      </c>
      <c r="H33" s="26">
        <f>D33-G33</f>
        <v>0</v>
      </c>
    </row>
    <row r="34" spans="1:8" x14ac:dyDescent="0.3">
      <c r="B34" s="2" t="s">
        <v>761</v>
      </c>
      <c r="C34" s="8">
        <f>'1. F10'!D55</f>
        <v>0</v>
      </c>
      <c r="D34" s="8">
        <f>'1. F10'!E55</f>
        <v>0</v>
      </c>
    </row>
    <row r="35" spans="1:8" x14ac:dyDescent="0.3">
      <c r="B35" s="25" t="s">
        <v>201</v>
      </c>
      <c r="C35" s="26">
        <f>C33-C34</f>
        <v>0</v>
      </c>
      <c r="D35" s="26">
        <f>D33-D34</f>
        <v>0</v>
      </c>
    </row>
    <row r="38" spans="1:8" ht="14.5" customHeight="1" x14ac:dyDescent="0.3">
      <c r="A38" s="191" t="s">
        <v>781</v>
      </c>
      <c r="B38" s="191">
        <f>C12</f>
        <v>-1</v>
      </c>
      <c r="C38" s="191">
        <f>D12</f>
        <v>0</v>
      </c>
      <c r="D38" s="169"/>
      <c r="E38" s="193" t="s">
        <v>788</v>
      </c>
      <c r="F38" s="194"/>
    </row>
    <row r="39" spans="1:8" x14ac:dyDescent="0.3">
      <c r="A39" s="102"/>
      <c r="B39" s="102"/>
      <c r="C39" s="192"/>
      <c r="D39" s="104" t="s">
        <v>789</v>
      </c>
      <c r="E39" s="43" t="s">
        <v>790</v>
      </c>
      <c r="F39" s="43" t="s">
        <v>791</v>
      </c>
    </row>
    <row r="40" spans="1:8" x14ac:dyDescent="0.3">
      <c r="A40" s="44" t="s">
        <v>792</v>
      </c>
      <c r="B40" s="183">
        <f>ROUND(SUMIF('Trial Balance'!S:S,A40,'Trial Balance'!H:H),0)</f>
        <v>0</v>
      </c>
      <c r="C40" s="183">
        <f>ROUND(SUMIF('Trial Balance'!S:S,A40,'Trial Balance'!K:K),0)</f>
        <v>0</v>
      </c>
      <c r="D40" s="50"/>
      <c r="E40" s="50"/>
      <c r="F40" s="50"/>
    </row>
    <row r="41" spans="1:8" x14ac:dyDescent="0.3">
      <c r="A41" s="46" t="s">
        <v>793</v>
      </c>
      <c r="B41" s="47">
        <f>ROUND(SUMIF('Trial Balance'!S:S,A41,'Trial Balance'!H:H),0)</f>
        <v>0</v>
      </c>
      <c r="C41" s="47">
        <f>ROUND(SUMIF('Trial Balance'!S:S,A41,'Trial Balance'!K:K),0)</f>
        <v>0</v>
      </c>
      <c r="D41" s="50"/>
      <c r="E41" s="50"/>
      <c r="F41" s="50"/>
    </row>
    <row r="42" spans="1:8" x14ac:dyDescent="0.3">
      <c r="A42" s="46" t="s">
        <v>794</v>
      </c>
      <c r="B42" s="47">
        <f>ROUND(SUMIF('Trial Balance'!S:S,A42,'Trial Balance'!H:H),0)</f>
        <v>0</v>
      </c>
      <c r="C42" s="47">
        <f>ROUND(SUMIF('Trial Balance'!S:S,A42,'Trial Balance'!K:K),0)</f>
        <v>0</v>
      </c>
      <c r="D42" s="50"/>
      <c r="E42" s="50"/>
      <c r="F42" s="50"/>
    </row>
    <row r="43" spans="1:8" x14ac:dyDescent="0.3">
      <c r="A43" s="46" t="s">
        <v>795</v>
      </c>
      <c r="B43" s="47">
        <f>ROUND(SUMIF('Trial Balance'!S:S,A43,'Trial Balance'!H:H),0)</f>
        <v>0</v>
      </c>
      <c r="C43" s="47">
        <f>ROUND(SUMIF('Trial Balance'!S:S,A43,'Trial Balance'!K:K),0)</f>
        <v>0</v>
      </c>
      <c r="D43" s="50"/>
      <c r="E43" s="50"/>
      <c r="F43" s="50"/>
    </row>
    <row r="44" spans="1:8" x14ac:dyDescent="0.3">
      <c r="A44" s="46" t="s">
        <v>781</v>
      </c>
      <c r="B44" s="47">
        <f>ROUND(SUMIF('Trial Balance'!S:S,A44,'Trial Balance'!H:H),0)</f>
        <v>0</v>
      </c>
      <c r="C44" s="47">
        <f>ROUND(SUMIF('Trial Balance'!S:S,A44,'Trial Balance'!K:K),0)</f>
        <v>0</v>
      </c>
      <c r="D44" s="50"/>
      <c r="E44" s="50"/>
      <c r="F44" s="50"/>
    </row>
    <row r="45" spans="1:8" s="2" customFormat="1" x14ac:dyDescent="0.3">
      <c r="A45" s="45" t="s">
        <v>796</v>
      </c>
      <c r="B45" s="80">
        <f>SUM(B40:B44)</f>
        <v>0</v>
      </c>
      <c r="C45" s="80">
        <f>SUM(C40:C44)</f>
        <v>0</v>
      </c>
      <c r="D45" s="131"/>
      <c r="E45" s="131"/>
      <c r="F45" s="131"/>
    </row>
    <row r="46" spans="1:8" x14ac:dyDescent="0.3">
      <c r="A46" s="46" t="s">
        <v>797</v>
      </c>
      <c r="B46" s="47">
        <f>C29</f>
        <v>0</v>
      </c>
      <c r="C46" s="47">
        <f>D29</f>
        <v>0</v>
      </c>
      <c r="D46" s="50"/>
      <c r="E46" s="50"/>
      <c r="F46" s="50"/>
    </row>
    <row r="47" spans="1:8" s="2" customFormat="1" x14ac:dyDescent="0.3">
      <c r="A47" s="45" t="s">
        <v>784</v>
      </c>
      <c r="B47" s="80">
        <f>B45-B46</f>
        <v>0</v>
      </c>
      <c r="C47" s="80">
        <f>C45-C46</f>
        <v>0</v>
      </c>
      <c r="D47" s="131"/>
      <c r="E47" s="131"/>
      <c r="F47" s="131"/>
    </row>
    <row r="48" spans="1:8" x14ac:dyDescent="0.3">
      <c r="A48" s="25" t="s">
        <v>201</v>
      </c>
      <c r="B48" s="26">
        <f>B47-C28</f>
        <v>0</v>
      </c>
      <c r="C48" s="26">
        <f>C47-D28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21"/>
  <sheetViews>
    <sheetView showGridLines="0" workbookViewId="0">
      <selection activeCell="A21" sqref="A21"/>
    </sheetView>
  </sheetViews>
  <sheetFormatPr defaultColWidth="28.109375" defaultRowHeight="12" x14ac:dyDescent="0.3"/>
  <sheetData>
    <row r="1" spans="1:3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3">
      <c r="A3" s="1" t="str">
        <f>'Trial Balance'!A3</f>
        <v xml:space="preserve">VAT tax code: </v>
      </c>
      <c r="B3" s="17">
        <f>'Trial Balance'!B3</f>
        <v>0</v>
      </c>
    </row>
    <row r="4" spans="1:3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3">
      <c r="A7" s="1" t="str">
        <f>'Trial Balance'!A7</f>
        <v>Financial Year</v>
      </c>
      <c r="B7" s="17">
        <f>'Trial Balance'!B7</f>
        <v>0</v>
      </c>
    </row>
    <row r="9" spans="1:3" x14ac:dyDescent="0.3">
      <c r="A9" s="2" t="s">
        <v>798</v>
      </c>
    </row>
    <row r="11" spans="1:3" x14ac:dyDescent="0.3">
      <c r="A11" s="45"/>
      <c r="B11" s="45">
        <f>'Trial Balance'!J6</f>
        <v>-1</v>
      </c>
      <c r="C11" s="45">
        <f>'Trial Balance'!K6</f>
        <v>0</v>
      </c>
    </row>
    <row r="12" spans="1:3" x14ac:dyDescent="0.3">
      <c r="A12" s="46" t="s">
        <v>799</v>
      </c>
      <c r="B12" s="47">
        <f>ROUND(SUMIF('Trial Balance'!S:S,A12,'Trial Balance'!H:H),0)</f>
        <v>0</v>
      </c>
      <c r="C12" s="47">
        <f>ROUND(SUMIF('Trial Balance'!S:S,A12,'Trial Balance'!K:K),0)</f>
        <v>0</v>
      </c>
    </row>
    <row r="13" spans="1:3" x14ac:dyDescent="0.3">
      <c r="A13" s="46" t="s">
        <v>800</v>
      </c>
      <c r="B13" s="47">
        <f>ROUND(SUMIF('Trial Balance'!S:S,A13,'Trial Balance'!H:H),0)</f>
        <v>0</v>
      </c>
      <c r="C13" s="47">
        <f>ROUND(SUMIF('Trial Balance'!S:S,A13,'Trial Balance'!K:K),0)</f>
        <v>0</v>
      </c>
    </row>
    <row r="14" spans="1:3" x14ac:dyDescent="0.3">
      <c r="A14" s="46" t="s">
        <v>801</v>
      </c>
      <c r="B14" s="47">
        <f>ROUND(SUMIF('Trial Balance'!S:S,A14,'Trial Balance'!H:H),0)</f>
        <v>0</v>
      </c>
      <c r="C14" s="47">
        <f>ROUND(SUMIF('Trial Balance'!S:S,A14,'Trial Balance'!K:K),0)</f>
        <v>0</v>
      </c>
    </row>
    <row r="15" spans="1:3" x14ac:dyDescent="0.3">
      <c r="A15" s="46" t="s">
        <v>802</v>
      </c>
      <c r="B15" s="47">
        <f>ROUND(SUMIF('Trial Balance'!S:S,A15,'Trial Balance'!H:H),0)</f>
        <v>0</v>
      </c>
      <c r="C15" s="47">
        <f>ROUND(SUMIF('Trial Balance'!S:S,A15,'Trial Balance'!K:K),0)</f>
        <v>0</v>
      </c>
    </row>
    <row r="16" spans="1:3" x14ac:dyDescent="0.3">
      <c r="A16" s="46" t="s">
        <v>803</v>
      </c>
      <c r="B16" s="47">
        <f>ROUND(SUMIF('Trial Balance'!S:S,A16,'Trial Balance'!H:H),0)</f>
        <v>0</v>
      </c>
      <c r="C16" s="47">
        <f>ROUND(SUMIF('Trial Balance'!S:S,A16,'Trial Balance'!K:K),0)</f>
        <v>0</v>
      </c>
    </row>
    <row r="17" spans="1:3" x14ac:dyDescent="0.3">
      <c r="A17" s="46" t="s">
        <v>804</v>
      </c>
      <c r="B17" s="47">
        <f>ROUND(SUMIF('Trial Balance'!S:S,A17,'Trial Balance'!H:H),0)</f>
        <v>0</v>
      </c>
      <c r="C17" s="47">
        <f>ROUND(SUMIF('Trial Balance'!S:S,A17,'Trial Balance'!K:K),0)</f>
        <v>0</v>
      </c>
    </row>
    <row r="18" spans="1:3" x14ac:dyDescent="0.3">
      <c r="A18" s="46" t="s">
        <v>805</v>
      </c>
      <c r="B18" s="47">
        <f>ROUND(SUMIF('Trial Balance'!S:S,A18,'Trial Balance'!H:H),0)</f>
        <v>0</v>
      </c>
      <c r="C18" s="47">
        <f>ROUND(SUMIF('Trial Balance'!S:S,A18,'Trial Balance'!K:K),0)</f>
        <v>0</v>
      </c>
    </row>
    <row r="19" spans="1:3" x14ac:dyDescent="0.3">
      <c r="A19" s="45" t="s">
        <v>298</v>
      </c>
      <c r="B19" s="80">
        <f>SUM(B12:B18)</f>
        <v>0</v>
      </c>
      <c r="C19" s="80">
        <f>SUM(C12:C18)</f>
        <v>0</v>
      </c>
    </row>
    <row r="20" spans="1:3" ht="12.5" thickBot="1" x14ac:dyDescent="0.35">
      <c r="A20" s="195" t="s">
        <v>806</v>
      </c>
      <c r="B20" s="196">
        <f>'1. F10'!D60</f>
        <v>0</v>
      </c>
      <c r="C20" s="196">
        <f>'1. F10'!E60</f>
        <v>0</v>
      </c>
    </row>
    <row r="21" spans="1:3" ht="12.5" thickTop="1" x14ac:dyDescent="0.3">
      <c r="A21" s="25" t="s">
        <v>201</v>
      </c>
      <c r="B21" s="108">
        <f>B19-B20</f>
        <v>0</v>
      </c>
      <c r="C21" s="108">
        <f>C19-C20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43"/>
  <sheetViews>
    <sheetView showGridLines="0" topLeftCell="A24" workbookViewId="0">
      <selection activeCell="A33" sqref="A33:A35"/>
    </sheetView>
  </sheetViews>
  <sheetFormatPr defaultColWidth="29" defaultRowHeight="12" x14ac:dyDescent="0.3"/>
  <cols>
    <col min="1" max="1" width="40.77734375" bestFit="1" customWidth="1"/>
    <col min="2" max="2" width="44.6640625" bestFit="1" customWidth="1"/>
    <col min="3" max="4" width="14.44140625" bestFit="1" customWidth="1"/>
    <col min="5" max="5" width="15.44140625" bestFit="1" customWidth="1"/>
    <col min="6" max="6" width="14.6640625" customWidth="1"/>
    <col min="7" max="7" width="17" bestFit="1" customWidth="1"/>
  </cols>
  <sheetData>
    <row r="1" spans="1:7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3">
      <c r="A3" s="1" t="str">
        <f>'Trial Balance'!A3</f>
        <v xml:space="preserve">VAT tax code: </v>
      </c>
      <c r="B3" s="17">
        <f>'Trial Balance'!B3</f>
        <v>0</v>
      </c>
    </row>
    <row r="4" spans="1:7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3">
      <c r="A7" s="1" t="str">
        <f>'Trial Balance'!A7</f>
        <v>Financial Year</v>
      </c>
      <c r="B7" s="17">
        <f>'Trial Balance'!B7</f>
        <v>0</v>
      </c>
    </row>
    <row r="9" spans="1:7" x14ac:dyDescent="0.3">
      <c r="A9" s="2" t="s">
        <v>807</v>
      </c>
    </row>
    <row r="11" spans="1:7" x14ac:dyDescent="0.3">
      <c r="A11" s="284"/>
      <c r="B11" s="197"/>
      <c r="C11" s="199" t="s">
        <v>567</v>
      </c>
      <c r="D11" s="201" t="s">
        <v>567</v>
      </c>
      <c r="E11" s="188"/>
      <c r="F11" s="202" t="s">
        <v>809</v>
      </c>
      <c r="G11" s="194"/>
    </row>
    <row r="12" spans="1:7" x14ac:dyDescent="0.3">
      <c r="A12" s="285"/>
      <c r="B12" s="182" t="s">
        <v>808</v>
      </c>
      <c r="C12" s="200">
        <f>'Trial Balance'!J6</f>
        <v>-1</v>
      </c>
      <c r="D12" s="197">
        <f>'Trial Balance'!K6</f>
        <v>0</v>
      </c>
      <c r="E12" s="189" t="s">
        <v>789</v>
      </c>
      <c r="F12" s="189" t="s">
        <v>790</v>
      </c>
      <c r="G12" s="189" t="s">
        <v>810</v>
      </c>
    </row>
    <row r="13" spans="1:7" x14ac:dyDescent="0.3">
      <c r="A13" s="286"/>
      <c r="B13" s="198"/>
      <c r="C13" s="102"/>
      <c r="D13" s="192"/>
      <c r="E13" s="185"/>
      <c r="F13" s="185"/>
      <c r="G13" s="185"/>
    </row>
    <row r="14" spans="1:7" x14ac:dyDescent="0.3">
      <c r="A14" s="44">
        <v>1</v>
      </c>
      <c r="B14" s="44" t="s">
        <v>811</v>
      </c>
      <c r="C14" s="183">
        <f>-ROUND(SUMIF('Trial Balance'!S:S,B14,'Trial Balance'!H:H),0)</f>
        <v>0</v>
      </c>
      <c r="D14" s="183">
        <f>-ROUND(SUMIF('Trial Balance'!S:S,B14,'Trial Balance'!K:K),0)</f>
        <v>0</v>
      </c>
      <c r="E14" s="50"/>
      <c r="F14" s="50"/>
      <c r="G14" s="50"/>
    </row>
    <row r="15" spans="1:7" x14ac:dyDescent="0.3">
      <c r="A15" s="46"/>
      <c r="B15" s="46" t="s">
        <v>812</v>
      </c>
      <c r="C15" s="47"/>
      <c r="D15" s="47"/>
      <c r="E15" s="50"/>
      <c r="F15" s="50"/>
      <c r="G15" s="50"/>
    </row>
    <row r="16" spans="1:7" x14ac:dyDescent="0.3">
      <c r="A16" s="46">
        <v>2</v>
      </c>
      <c r="B16" s="46" t="s">
        <v>813</v>
      </c>
      <c r="C16" s="47">
        <f>-ROUND(SUMIF('Trial Balance'!S:S,B16,'Trial Balance'!H:H),0)</f>
        <v>0</v>
      </c>
      <c r="D16" s="47">
        <f>-ROUND(SUMIF('Trial Balance'!S:S,B16,'Trial Balance'!K:K),0)</f>
        <v>0</v>
      </c>
      <c r="E16" s="50"/>
      <c r="F16" s="50"/>
      <c r="G16" s="50"/>
    </row>
    <row r="17" spans="1:7" x14ac:dyDescent="0.3">
      <c r="A17" s="46">
        <v>3</v>
      </c>
      <c r="B17" s="46" t="s">
        <v>814</v>
      </c>
      <c r="C17" s="47">
        <f>-ROUND(SUMIF('Trial Balance'!S:S,B17,'Trial Balance'!H:H),0)</f>
        <v>0</v>
      </c>
      <c r="D17" s="47">
        <f>-ROUND(SUMIF('Trial Balance'!S:S,B17,'Trial Balance'!K:K),0)</f>
        <v>0</v>
      </c>
      <c r="E17" s="50"/>
      <c r="F17" s="50"/>
      <c r="G17" s="50"/>
    </row>
    <row r="18" spans="1:7" x14ac:dyDescent="0.3">
      <c r="A18" s="46">
        <v>4</v>
      </c>
      <c r="B18" s="46" t="s">
        <v>815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50"/>
    </row>
    <row r="19" spans="1:7" x14ac:dyDescent="0.3">
      <c r="A19" s="46">
        <v>5</v>
      </c>
      <c r="B19" s="46" t="s">
        <v>816</v>
      </c>
      <c r="C19" s="47">
        <f>-ROUND(SUMIF('Trial Balance'!S:S,B19,'Trial Balance'!H:H),0)</f>
        <v>0</v>
      </c>
      <c r="D19" s="47">
        <f>-ROUND(SUMIF('Trial Balance'!S:S,B19,'Trial Balance'!K:K),0)</f>
        <v>0</v>
      </c>
      <c r="E19" s="50"/>
      <c r="F19" s="50"/>
      <c r="G19" s="50"/>
    </row>
    <row r="20" spans="1:7" s="2" customFormat="1" x14ac:dyDescent="0.3">
      <c r="A20" s="45" t="s">
        <v>817</v>
      </c>
      <c r="B20" s="45" t="s">
        <v>818</v>
      </c>
      <c r="C20" s="80">
        <f>SUM(C17:C19)</f>
        <v>0</v>
      </c>
      <c r="D20" s="80">
        <f>SUM(D17:D19)</f>
        <v>0</v>
      </c>
      <c r="E20" s="131"/>
      <c r="F20" s="131"/>
      <c r="G20" s="131"/>
    </row>
    <row r="21" spans="1:7" x14ac:dyDescent="0.3">
      <c r="A21" s="46"/>
      <c r="B21" s="46"/>
      <c r="C21" s="47"/>
      <c r="D21" s="47"/>
      <c r="E21" s="50"/>
      <c r="F21" s="50"/>
      <c r="G21" s="50"/>
    </row>
    <row r="22" spans="1:7" x14ac:dyDescent="0.3">
      <c r="A22" s="46">
        <v>7</v>
      </c>
      <c r="B22" s="46" t="s">
        <v>819</v>
      </c>
      <c r="C22" s="47">
        <f>-ROUND(SUMIF('Trial Balance'!S:S,B22,'Trial Balance'!H:H),0)</f>
        <v>0</v>
      </c>
      <c r="D22" s="47">
        <f>-ROUND(SUMIF('Trial Balance'!S:S,B22,'Trial Balance'!K:K),0)</f>
        <v>0</v>
      </c>
      <c r="E22" s="50"/>
      <c r="F22" s="50"/>
      <c r="G22" s="50"/>
    </row>
    <row r="23" spans="1:7" x14ac:dyDescent="0.3">
      <c r="A23" s="46">
        <v>8</v>
      </c>
      <c r="B23" s="46" t="s">
        <v>820</v>
      </c>
      <c r="C23" s="47">
        <f>-ROUND(SUMIF('Trial Balance'!S:S,B23,'Trial Balance'!H:H),0)</f>
        <v>0</v>
      </c>
      <c r="D23" s="47">
        <f>-ROUND(SUMIF('Trial Balance'!S:S,B23,'Trial Balance'!K:K),0)</f>
        <v>0</v>
      </c>
      <c r="E23" s="50"/>
      <c r="F23" s="50"/>
      <c r="G23" s="50"/>
    </row>
    <row r="24" spans="1:7" x14ac:dyDescent="0.3">
      <c r="A24" s="46">
        <v>9</v>
      </c>
      <c r="B24" s="46" t="s">
        <v>821</v>
      </c>
      <c r="C24" s="47">
        <f>-ROUND(SUMIF('Trial Balance'!S:S,B24,'Trial Balance'!H:H),0)</f>
        <v>0</v>
      </c>
      <c r="D24" s="47">
        <f>-ROUND(SUMIF('Trial Balance'!S:S,B24,'Trial Balance'!K:K),0)</f>
        <v>0</v>
      </c>
      <c r="E24" s="50"/>
      <c r="F24" s="50"/>
      <c r="G24" s="50"/>
    </row>
    <row r="25" spans="1:7" x14ac:dyDescent="0.3">
      <c r="A25" s="46">
        <v>10</v>
      </c>
      <c r="B25" s="46" t="s">
        <v>822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  <c r="G25" s="50"/>
    </row>
    <row r="26" spans="1:7" x14ac:dyDescent="0.3">
      <c r="A26" s="46">
        <v>11</v>
      </c>
      <c r="B26" s="46" t="s">
        <v>823</v>
      </c>
      <c r="C26" s="47">
        <f>-ROUND(SUMIF('Trial Balance'!T:T,B26,'Trial Balance'!H:H),0)</f>
        <v>0</v>
      </c>
      <c r="D26" s="47">
        <f>-ROUND(SUMIF('Trial Balance'!T:T,B26,'Trial Balance'!K:K),0)</f>
        <v>0</v>
      </c>
      <c r="E26" s="50"/>
      <c r="F26" s="50"/>
      <c r="G26" s="50"/>
    </row>
    <row r="27" spans="1:7" x14ac:dyDescent="0.3">
      <c r="A27" s="46"/>
      <c r="B27" s="46"/>
      <c r="C27" s="47"/>
      <c r="D27" s="47"/>
      <c r="E27" s="50"/>
      <c r="F27" s="50"/>
      <c r="G27" s="50"/>
    </row>
    <row r="28" spans="1:7" s="2" customFormat="1" x14ac:dyDescent="0.3">
      <c r="A28" s="45">
        <v>12</v>
      </c>
      <c r="B28" s="45" t="s">
        <v>298</v>
      </c>
      <c r="C28" s="80">
        <f>C14+C16+C20+SUM(C22:C26)</f>
        <v>0</v>
      </c>
      <c r="D28" s="80">
        <f>D14+D16+D20+SUM(D22:D26)</f>
        <v>0</v>
      </c>
      <c r="E28" s="45"/>
      <c r="F28" s="45"/>
      <c r="G28" s="45"/>
    </row>
    <row r="29" spans="1:7" x14ac:dyDescent="0.3">
      <c r="B29" s="2" t="s">
        <v>761</v>
      </c>
      <c r="C29" s="134">
        <f>'1. F10'!D74+'1. F10'!D86</f>
        <v>0</v>
      </c>
      <c r="D29" s="135">
        <f>'1. F10'!E74+'1. F10'!E86</f>
        <v>0</v>
      </c>
    </row>
    <row r="30" spans="1:7" x14ac:dyDescent="0.3">
      <c r="B30" s="25" t="s">
        <v>201</v>
      </c>
      <c r="C30" s="26">
        <f>C28-C29</f>
        <v>0</v>
      </c>
      <c r="D30" s="26">
        <f>D28-D29</f>
        <v>0</v>
      </c>
    </row>
    <row r="33" spans="1:6" ht="13.75" customHeight="1" x14ac:dyDescent="0.3">
      <c r="A33" s="283" t="s">
        <v>808</v>
      </c>
      <c r="B33" s="199" t="s">
        <v>567</v>
      </c>
      <c r="C33" s="201" t="s">
        <v>567</v>
      </c>
      <c r="D33" s="188"/>
      <c r="E33" s="202" t="s">
        <v>809</v>
      </c>
      <c r="F33" s="194"/>
    </row>
    <row r="34" spans="1:6" x14ac:dyDescent="0.3">
      <c r="A34" s="282"/>
      <c r="B34" s="200">
        <f>C12</f>
        <v>-1</v>
      </c>
      <c r="C34" s="200">
        <f>D12</f>
        <v>0</v>
      </c>
      <c r="D34" s="189" t="s">
        <v>789</v>
      </c>
      <c r="E34" s="189" t="s">
        <v>790</v>
      </c>
      <c r="F34" s="189" t="s">
        <v>810</v>
      </c>
    </row>
    <row r="35" spans="1:6" x14ac:dyDescent="0.3">
      <c r="A35" s="282"/>
      <c r="B35" s="102"/>
      <c r="C35" s="192"/>
      <c r="D35" s="185"/>
      <c r="E35" s="185"/>
      <c r="F35" s="185"/>
    </row>
    <row r="36" spans="1:6" x14ac:dyDescent="0.3">
      <c r="A36" s="46" t="s">
        <v>824</v>
      </c>
      <c r="B36" s="47">
        <f>-ROUND(SUMIF('Trial Balance'!S:S,A36,'Trial Balance'!H:H),0)</f>
        <v>0</v>
      </c>
      <c r="C36" s="47">
        <f>-ROUND(SUMIF('Trial Balance'!S:S,A36,'Trial Balance'!K:K),0)</f>
        <v>0</v>
      </c>
      <c r="D36" s="50"/>
      <c r="E36" s="50"/>
      <c r="F36" s="50"/>
    </row>
    <row r="37" spans="1:6" x14ac:dyDescent="0.3">
      <c r="A37" s="46" t="s">
        <v>825</v>
      </c>
      <c r="B37" s="47">
        <f>-ROUND(SUMIF('Trial Balance'!S:S,A37,'Trial Balance'!H:H),0)</f>
        <v>0</v>
      </c>
      <c r="C37" s="47">
        <f>-ROUND(SUMIF('Trial Balance'!S:S,A37,'Trial Balance'!K:K),0)</f>
        <v>0</v>
      </c>
      <c r="D37" s="50"/>
      <c r="E37" s="50"/>
      <c r="F37" s="50"/>
    </row>
    <row r="38" spans="1:6" x14ac:dyDescent="0.3">
      <c r="A38" s="46" t="s">
        <v>826</v>
      </c>
      <c r="B38" s="47">
        <f>-ROUND(SUMIF('Trial Balance'!S:S,A38,'Trial Balance'!H:H),0)</f>
        <v>0</v>
      </c>
      <c r="C38" s="47">
        <f>-ROUND(SUMIF('Trial Balance'!S:S,A38,'Trial Balance'!K:K),0)</f>
        <v>0</v>
      </c>
      <c r="D38" s="50"/>
      <c r="E38" s="50"/>
      <c r="F38" s="50"/>
    </row>
    <row r="39" spans="1:6" x14ac:dyDescent="0.3">
      <c r="A39" s="46" t="s">
        <v>795</v>
      </c>
      <c r="B39" s="47">
        <f>-ROUND(SUMIF('Trial Balance'!S:S,A39,'Trial Balance'!H:H),0)</f>
        <v>0</v>
      </c>
      <c r="C39" s="47">
        <f>-ROUND(SUMIF('Trial Balance'!S:S,A39,'Trial Balance'!K:K),0)</f>
        <v>0</v>
      </c>
      <c r="D39" s="50"/>
      <c r="E39" s="50"/>
      <c r="F39" s="50"/>
    </row>
    <row r="40" spans="1:6" x14ac:dyDescent="0.3">
      <c r="A40" s="46" t="s">
        <v>827</v>
      </c>
      <c r="B40" s="47">
        <f>-ROUND(SUMIF('Trial Balance'!S:S,A40,'Trial Balance'!H:H),0)</f>
        <v>0</v>
      </c>
      <c r="C40" s="47">
        <f>-ROUND(SUMIF('Trial Balance'!S:S,A40,'Trial Balance'!K:K),0)</f>
        <v>0</v>
      </c>
      <c r="D40" s="50"/>
      <c r="E40" s="50"/>
      <c r="F40" s="50"/>
    </row>
    <row r="41" spans="1:6" x14ac:dyDescent="0.3">
      <c r="A41" s="46" t="s">
        <v>828</v>
      </c>
      <c r="B41" s="47">
        <f>-ROUND(SUMIF('Trial Balance'!S:S,A41,'Trial Balance'!H:H),0)</f>
        <v>0</v>
      </c>
      <c r="C41" s="47">
        <f>-ROUND(SUMIF('Trial Balance'!S:S,A41,'Trial Balance'!K:K),0)</f>
        <v>0</v>
      </c>
      <c r="D41" s="50"/>
      <c r="E41" s="50"/>
      <c r="F41" s="50"/>
    </row>
    <row r="42" spans="1:6" x14ac:dyDescent="0.3">
      <c r="A42" s="2" t="s">
        <v>298</v>
      </c>
      <c r="B42" s="24">
        <f>SUM(B36:B41)</f>
        <v>0</v>
      </c>
      <c r="C42" s="24">
        <f>SUM(C36:C41)</f>
        <v>0</v>
      </c>
    </row>
    <row r="43" spans="1:6" x14ac:dyDescent="0.3">
      <c r="A43" s="25" t="s">
        <v>201</v>
      </c>
      <c r="B43" s="26">
        <f>B42-C26</f>
        <v>0</v>
      </c>
      <c r="C43" s="26">
        <f>C42-D26</f>
        <v>0</v>
      </c>
    </row>
  </sheetData>
  <mergeCells count="2">
    <mergeCell ref="A33:A35"/>
    <mergeCell ref="A11:A1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5"/>
  <sheetViews>
    <sheetView showGridLines="0" workbookViewId="0">
      <selection activeCell="A24" sqref="A24"/>
    </sheetView>
  </sheetViews>
  <sheetFormatPr defaultRowHeight="12" x14ac:dyDescent="0.3"/>
  <cols>
    <col min="1" max="1" width="69" customWidth="1"/>
    <col min="2" max="2" width="16.33203125" customWidth="1"/>
    <col min="3" max="3" width="12.44140625" bestFit="1" customWidth="1"/>
    <col min="4" max="4" width="11.109375" bestFit="1" customWidth="1"/>
    <col min="6" max="6" width="11.44140625" bestFit="1" customWidth="1"/>
  </cols>
  <sheetData>
    <row r="1" spans="1:7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3">
      <c r="A3" s="1" t="str">
        <f>'Trial Balance'!A3</f>
        <v xml:space="preserve">VAT tax code: </v>
      </c>
      <c r="B3" s="17">
        <f>'Trial Balance'!B3</f>
        <v>0</v>
      </c>
    </row>
    <row r="4" spans="1:7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3">
      <c r="A7" s="1" t="str">
        <f>'Trial Balance'!A7</f>
        <v>Financial Year</v>
      </c>
      <c r="B7" s="17">
        <f>'Trial Balance'!B7</f>
        <v>0</v>
      </c>
    </row>
    <row r="9" spans="1:7" x14ac:dyDescent="0.3">
      <c r="A9" s="2" t="s">
        <v>829</v>
      </c>
    </row>
    <row r="11" spans="1:7" ht="12" customHeight="1" x14ac:dyDescent="0.3">
      <c r="A11" s="203"/>
      <c r="B11" s="204"/>
      <c r="C11" s="205"/>
      <c r="D11" s="206"/>
      <c r="E11" s="206" t="s">
        <v>686</v>
      </c>
      <c r="F11" s="206"/>
      <c r="G11" s="203"/>
    </row>
    <row r="12" spans="1:7" ht="24" x14ac:dyDescent="0.3">
      <c r="A12" s="181" t="s">
        <v>830</v>
      </c>
      <c r="B12" s="207" t="s">
        <v>831</v>
      </c>
      <c r="C12" s="208" t="s">
        <v>833</v>
      </c>
      <c r="D12" s="209"/>
      <c r="E12" s="210" t="s">
        <v>834</v>
      </c>
      <c r="F12" s="211"/>
      <c r="G12" s="212" t="s">
        <v>832</v>
      </c>
    </row>
    <row r="13" spans="1:7" x14ac:dyDescent="0.3">
      <c r="A13" s="171"/>
      <c r="B13" s="213"/>
      <c r="C13" s="214" t="s">
        <v>835</v>
      </c>
      <c r="D13" s="215" t="s">
        <v>836</v>
      </c>
      <c r="E13" s="136" t="s">
        <v>837</v>
      </c>
      <c r="F13" s="216" t="s">
        <v>838</v>
      </c>
      <c r="G13" s="217"/>
    </row>
    <row r="14" spans="1:7" x14ac:dyDescent="0.3">
      <c r="A14" s="45">
        <v>0</v>
      </c>
      <c r="B14" s="45">
        <v>1</v>
      </c>
      <c r="C14" s="45">
        <v>2</v>
      </c>
      <c r="D14" s="45"/>
      <c r="E14" s="45">
        <v>3</v>
      </c>
      <c r="F14" s="45"/>
      <c r="G14" s="45" t="s">
        <v>839</v>
      </c>
    </row>
    <row r="15" spans="1:7" x14ac:dyDescent="0.3">
      <c r="A15" s="46" t="s">
        <v>840</v>
      </c>
      <c r="B15" s="47">
        <f>-ROUND(SUMIF('Trial Balance'!S:S,A15,'Trial Balance'!H:H),0)</f>
        <v>0</v>
      </c>
      <c r="C15" s="47">
        <f>ROUND(SUMIF('Trial Balance'!S:S,A15,'Trial Balance'!J:J),0)</f>
        <v>0</v>
      </c>
      <c r="D15" s="47"/>
      <c r="E15" s="47">
        <f>ROUND(SUMIF('Trial Balance'!S:S,A15,'Trial Balance'!I:I),0)</f>
        <v>0</v>
      </c>
      <c r="F15" s="47"/>
      <c r="G15" s="47">
        <f t="shared" ref="G15:G22" si="0">B15+C15-E15</f>
        <v>0</v>
      </c>
    </row>
    <row r="16" spans="1:7" x14ac:dyDescent="0.3">
      <c r="A16" s="46" t="s">
        <v>841</v>
      </c>
      <c r="B16" s="47">
        <f>-ROUND(SUMIF('Trial Balance'!S:S,A16,'Trial Balance'!H:H),0)</f>
        <v>0</v>
      </c>
      <c r="C16" s="47">
        <f>ROUND(SUMIF('Trial Balance'!S:S,A16,'Trial Balance'!J:J),0)</f>
        <v>0</v>
      </c>
      <c r="D16" s="47"/>
      <c r="E16" s="47">
        <f>ROUND(SUMIF('Trial Balance'!S:S,A16,'Trial Balance'!I:I),0)</f>
        <v>0</v>
      </c>
      <c r="F16" s="47"/>
      <c r="G16" s="47">
        <f t="shared" si="0"/>
        <v>0</v>
      </c>
    </row>
    <row r="17" spans="1:7" x14ac:dyDescent="0.3">
      <c r="A17" s="46" t="s">
        <v>842</v>
      </c>
      <c r="B17" s="47">
        <f>-ROUND(SUMIF('Trial Balance'!S:S,A17,'Trial Balance'!H:H),0)</f>
        <v>0</v>
      </c>
      <c r="C17" s="47">
        <f>ROUND(SUMIF('Trial Balance'!S:S,A17,'Trial Balance'!J:J),0)</f>
        <v>0</v>
      </c>
      <c r="D17" s="47"/>
      <c r="E17" s="47">
        <f>ROUND(SUMIF('Trial Balance'!S:S,A17,'Trial Balance'!I:I),0)</f>
        <v>0</v>
      </c>
      <c r="F17" s="47"/>
      <c r="G17" s="47">
        <f t="shared" si="0"/>
        <v>0</v>
      </c>
    </row>
    <row r="18" spans="1:7" x14ac:dyDescent="0.3">
      <c r="A18" s="46" t="s">
        <v>843</v>
      </c>
      <c r="B18" s="47">
        <f>-ROUND(SUMIF('Trial Balance'!S:S,A18,'Trial Balance'!H:H),0)</f>
        <v>0</v>
      </c>
      <c r="C18" s="47">
        <f>ROUND(SUMIF('Trial Balance'!S:S,A18,'Trial Balance'!J:J),0)</f>
        <v>0</v>
      </c>
      <c r="D18" s="47"/>
      <c r="E18" s="47">
        <f>ROUND(SUMIF('Trial Balance'!S:S,A18,'Trial Balance'!I:I),0)</f>
        <v>0</v>
      </c>
      <c r="F18" s="47"/>
      <c r="G18" s="47">
        <f t="shared" si="0"/>
        <v>0</v>
      </c>
    </row>
    <row r="19" spans="1:7" x14ac:dyDescent="0.3">
      <c r="A19" s="46" t="s">
        <v>844</v>
      </c>
      <c r="B19" s="47">
        <f>-ROUND(SUMIF('Trial Balance'!S:S,A19,'Trial Balance'!H:H),0)</f>
        <v>0</v>
      </c>
      <c r="C19" s="47">
        <f>ROUND(SUMIF('Trial Balance'!S:S,A19,'Trial Balance'!J:J),0)</f>
        <v>0</v>
      </c>
      <c r="D19" s="47"/>
      <c r="E19" s="47">
        <f>ROUND(SUMIF('Trial Balance'!S:S,A19,'Trial Balance'!I:I),0)</f>
        <v>0</v>
      </c>
      <c r="F19" s="47"/>
      <c r="G19" s="47">
        <f t="shared" si="0"/>
        <v>0</v>
      </c>
    </row>
    <row r="20" spans="1:7" x14ac:dyDescent="0.3">
      <c r="A20" s="46" t="s">
        <v>845</v>
      </c>
      <c r="B20" s="47">
        <f>-ROUND(SUMIF('Trial Balance'!S:S,A20,'Trial Balance'!H:H),0)</f>
        <v>0</v>
      </c>
      <c r="C20" s="47">
        <f>ROUND(SUMIF('Trial Balance'!S:S,A20,'Trial Balance'!J:J),0)</f>
        <v>0</v>
      </c>
      <c r="D20" s="47"/>
      <c r="E20" s="47">
        <f>ROUND(SUMIF('Trial Balance'!S:S,A20,'Trial Balance'!I:I),0)</f>
        <v>0</v>
      </c>
      <c r="F20" s="47"/>
      <c r="G20" s="47">
        <f t="shared" si="0"/>
        <v>0</v>
      </c>
    </row>
    <row r="21" spans="1:7" x14ac:dyDescent="0.3">
      <c r="A21" s="46" t="s">
        <v>846</v>
      </c>
      <c r="B21" s="47">
        <f>-ROUND(SUMIF('Trial Balance'!S:S,A21,'Trial Balance'!H:H),0)</f>
        <v>0</v>
      </c>
      <c r="C21" s="47">
        <f>ROUND(SUMIF('Trial Balance'!S:S,A21,'Trial Balance'!J:J),0)</f>
        <v>0</v>
      </c>
      <c r="D21" s="47"/>
      <c r="E21" s="47">
        <f>ROUND(SUMIF('Trial Balance'!S:S,A21,'Trial Balance'!I:I),0)</f>
        <v>0</v>
      </c>
      <c r="F21" s="47"/>
      <c r="G21" s="47">
        <f t="shared" si="0"/>
        <v>0</v>
      </c>
    </row>
    <row r="22" spans="1:7" x14ac:dyDescent="0.3">
      <c r="A22" s="46" t="s">
        <v>847</v>
      </c>
      <c r="B22" s="47">
        <f>-ROUND(SUMIF('Trial Balance'!S:S,A22,'Trial Balance'!H:H),0)</f>
        <v>0</v>
      </c>
      <c r="C22" s="47">
        <f>ROUND(SUMIF('Trial Balance'!S:S,A22,'Trial Balance'!J:J),0)</f>
        <v>0</v>
      </c>
      <c r="D22" s="47"/>
      <c r="E22" s="47">
        <f>ROUND(SUMIF('Trial Balance'!S:S,A22,'Trial Balance'!I:I),0)</f>
        <v>0</v>
      </c>
      <c r="F22" s="47"/>
      <c r="G22" s="47">
        <f t="shared" si="0"/>
        <v>0</v>
      </c>
    </row>
    <row r="23" spans="1:7" x14ac:dyDescent="0.3">
      <c r="A23" s="2" t="s">
        <v>298</v>
      </c>
      <c r="B23" s="24">
        <f t="shared" ref="B23:G23" si="1">SUM(B15:B22)</f>
        <v>0</v>
      </c>
      <c r="C23" s="24">
        <f t="shared" si="1"/>
        <v>0</v>
      </c>
      <c r="D23" s="24">
        <f t="shared" si="1"/>
        <v>0</v>
      </c>
      <c r="E23" s="24">
        <f t="shared" si="1"/>
        <v>0</v>
      </c>
      <c r="F23" s="24">
        <f t="shared" si="1"/>
        <v>0</v>
      </c>
      <c r="G23" s="24">
        <f t="shared" si="1"/>
        <v>0</v>
      </c>
    </row>
    <row r="24" spans="1:7" ht="12.65" customHeight="1" thickBot="1" x14ac:dyDescent="0.35">
      <c r="A24" s="15" t="s">
        <v>761</v>
      </c>
      <c r="B24" s="56">
        <f>'1. F10'!D91</f>
        <v>0</v>
      </c>
      <c r="C24" s="22"/>
      <c r="D24" s="22"/>
      <c r="E24" s="22"/>
      <c r="F24" s="22"/>
      <c r="G24" s="56">
        <f>'1. F10'!E91</f>
        <v>0</v>
      </c>
    </row>
    <row r="25" spans="1:7" ht="12.65" customHeight="1" thickTop="1" x14ac:dyDescent="0.3">
      <c r="A25" s="25" t="s">
        <v>201</v>
      </c>
      <c r="B25" s="108">
        <f>B23-B24</f>
        <v>0</v>
      </c>
      <c r="G25" s="108">
        <f>G23-G24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49891-08D6-497F-A133-5E6B6F7EEB3A}">
  <dimension ref="A1:H89"/>
  <sheetViews>
    <sheetView showGridLines="0" topLeftCell="A4" workbookViewId="0">
      <selection activeCell="C21" sqref="C21"/>
    </sheetView>
  </sheetViews>
  <sheetFormatPr defaultColWidth="9.33203125" defaultRowHeight="12" x14ac:dyDescent="0.3"/>
  <cols>
    <col min="1" max="1" width="23.109375" style="232" bestFit="1" customWidth="1"/>
    <col min="2" max="2" width="41.77734375" style="232" customWidth="1"/>
    <col min="3" max="3" width="31" style="232" customWidth="1"/>
    <col min="4" max="4" width="23" style="232" bestFit="1" customWidth="1"/>
    <col min="5" max="5" width="27.44140625" style="232" customWidth="1"/>
    <col min="6" max="6" width="25.77734375" style="232" customWidth="1"/>
    <col min="7" max="8" width="9.33203125" style="232"/>
    <col min="9" max="16384" width="9.33203125" style="274"/>
  </cols>
  <sheetData>
    <row r="1" spans="1:5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5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5" x14ac:dyDescent="0.3">
      <c r="A3" s="1" t="str">
        <f>'Trial Balance'!A3</f>
        <v xml:space="preserve">VAT tax code: </v>
      </c>
      <c r="B3" s="17">
        <f>'Trial Balance'!B3</f>
        <v>0</v>
      </c>
    </row>
    <row r="4" spans="1:5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5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5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5" x14ac:dyDescent="0.3">
      <c r="A7" s="1" t="str">
        <f>'Trial Balance'!A7</f>
        <v>Financial Year</v>
      </c>
      <c r="B7" s="17">
        <f>'Trial Balance'!B7</f>
        <v>0</v>
      </c>
    </row>
    <row r="11" spans="1:5" s="232" customFormat="1" ht="11.5" x14ac:dyDescent="0.25">
      <c r="D11" s="233"/>
      <c r="E11" s="232" t="s">
        <v>2344</v>
      </c>
    </row>
    <row r="12" spans="1:5" s="232" customFormat="1" ht="11.5" x14ac:dyDescent="0.25">
      <c r="D12" s="234"/>
      <c r="E12" s="232" t="s">
        <v>2345</v>
      </c>
    </row>
    <row r="13" spans="1:5" s="232" customFormat="1" ht="11.5" x14ac:dyDescent="0.25">
      <c r="B13" s="235" t="s">
        <v>2354</v>
      </c>
    </row>
    <row r="14" spans="1:5" s="232" customFormat="1" ht="11.5" x14ac:dyDescent="0.25">
      <c r="B14" s="236"/>
    </row>
    <row r="15" spans="1:5" s="232" customFormat="1" ht="11.5" x14ac:dyDescent="0.25">
      <c r="B15" s="237"/>
    </row>
    <row r="16" spans="1:5" s="232" customFormat="1" ht="11.5" x14ac:dyDescent="0.25">
      <c r="B16" s="238" t="s">
        <v>2355</v>
      </c>
    </row>
    <row r="17" spans="2:6" s="232" customFormat="1" ht="11.5" x14ac:dyDescent="0.25">
      <c r="B17" s="237"/>
    </row>
    <row r="18" spans="2:6" s="232" customFormat="1" thickBot="1" x14ac:dyDescent="0.3">
      <c r="B18" s="238"/>
    </row>
    <row r="19" spans="2:6" s="232" customFormat="1" ht="11.5" x14ac:dyDescent="0.25">
      <c r="B19" s="239" t="s">
        <v>2356</v>
      </c>
      <c r="C19" s="239" t="s">
        <v>2357</v>
      </c>
      <c r="D19" s="240" t="s">
        <v>2358</v>
      </c>
      <c r="E19" s="239" t="s">
        <v>2359</v>
      </c>
      <c r="F19" s="239" t="s">
        <v>2360</v>
      </c>
    </row>
    <row r="20" spans="2:6" s="232" customFormat="1" thickBot="1" x14ac:dyDescent="0.3">
      <c r="B20" s="241"/>
      <c r="C20" s="242"/>
      <c r="D20" s="243"/>
      <c r="E20" s="242"/>
      <c r="F20" s="242"/>
    </row>
    <row r="21" spans="2:6" s="232" customFormat="1" thickBot="1" x14ac:dyDescent="0.3">
      <c r="B21" s="244"/>
      <c r="C21" s="245"/>
      <c r="D21" s="245"/>
      <c r="E21" s="245"/>
      <c r="F21" s="245"/>
    </row>
    <row r="22" spans="2:6" s="232" customFormat="1" thickBot="1" x14ac:dyDescent="0.3">
      <c r="B22" s="246"/>
      <c r="C22" s="247"/>
      <c r="D22" s="248"/>
      <c r="E22" s="249"/>
      <c r="F22" s="250"/>
    </row>
    <row r="23" spans="2:6" s="232" customFormat="1" thickBot="1" x14ac:dyDescent="0.3">
      <c r="B23" s="246"/>
      <c r="C23" s="247"/>
      <c r="D23" s="249"/>
      <c r="E23" s="249"/>
      <c r="F23" s="250"/>
    </row>
    <row r="24" spans="2:6" s="232" customFormat="1" thickBot="1" x14ac:dyDescent="0.3">
      <c r="B24" s="251"/>
      <c r="C24" s="249"/>
      <c r="D24" s="249"/>
      <c r="E24" s="249"/>
      <c r="F24" s="249"/>
    </row>
    <row r="25" spans="2:6" s="232" customFormat="1" thickBot="1" x14ac:dyDescent="0.3">
      <c r="B25" s="251"/>
      <c r="C25" s="249"/>
      <c r="D25" s="248"/>
      <c r="E25" s="249"/>
      <c r="F25" s="249"/>
    </row>
    <row r="26" spans="2:6" s="232" customFormat="1" ht="11.5" x14ac:dyDescent="0.25">
      <c r="B26" s="252"/>
    </row>
    <row r="27" spans="2:6" s="232" customFormat="1" ht="11.5" x14ac:dyDescent="0.25">
      <c r="B27" s="253"/>
    </row>
    <row r="28" spans="2:6" s="232" customFormat="1" ht="11.5" x14ac:dyDescent="0.25">
      <c r="B28" s="238" t="s">
        <v>2361</v>
      </c>
    </row>
    <row r="29" spans="2:6" s="232" customFormat="1" ht="11.5" x14ac:dyDescent="0.25">
      <c r="B29" s="237"/>
    </row>
    <row r="30" spans="2:6" s="232" customFormat="1" ht="11.5" x14ac:dyDescent="0.25">
      <c r="B30" s="253"/>
    </row>
    <row r="31" spans="2:6" s="232" customFormat="1" ht="11.5" x14ac:dyDescent="0.25">
      <c r="B31" s="238" t="s">
        <v>2362</v>
      </c>
    </row>
    <row r="32" spans="2:6" s="232" customFormat="1" thickBot="1" x14ac:dyDescent="0.3">
      <c r="B32" s="254"/>
    </row>
    <row r="33" spans="2:4" s="232" customFormat="1" ht="11.5" x14ac:dyDescent="0.25">
      <c r="B33" s="239"/>
      <c r="C33" s="255" t="s">
        <v>2364</v>
      </c>
      <c r="D33" s="255" t="s">
        <v>2364</v>
      </c>
    </row>
    <row r="34" spans="2:4" s="232" customFormat="1" ht="11.5" x14ac:dyDescent="0.25">
      <c r="B34" s="256"/>
      <c r="C34" s="276">
        <v>44926</v>
      </c>
      <c r="D34" s="276">
        <v>45291</v>
      </c>
    </row>
    <row r="35" spans="2:4" s="232" customFormat="1" ht="11.5" x14ac:dyDescent="0.25">
      <c r="B35" s="256"/>
      <c r="C35" s="258"/>
      <c r="D35" s="258"/>
    </row>
    <row r="36" spans="2:4" s="232" customFormat="1" thickBot="1" x14ac:dyDescent="0.3">
      <c r="B36" s="242"/>
      <c r="C36" s="259"/>
      <c r="D36" s="259"/>
    </row>
    <row r="37" spans="2:4" s="232" customFormat="1" thickBot="1" x14ac:dyDescent="0.3">
      <c r="B37" s="260"/>
      <c r="C37" s="261"/>
      <c r="D37" s="261"/>
    </row>
    <row r="38" spans="2:4" s="232" customFormat="1" thickBot="1" x14ac:dyDescent="0.3">
      <c r="B38" s="260" t="s">
        <v>2353</v>
      </c>
      <c r="C38" s="262">
        <f>ROUND(SUMIF('Trial Balance'!X:X,B38,'Trial Balance'!H:H),0)</f>
        <v>0</v>
      </c>
      <c r="D38" s="262">
        <f>ROUND(SUMIF('Trial Balance'!Y:Y,B38,'Trial Balance'!K:K),0)</f>
        <v>0</v>
      </c>
    </row>
    <row r="39" spans="2:4" s="232" customFormat="1" thickBot="1" x14ac:dyDescent="0.3">
      <c r="B39" s="263"/>
      <c r="C39" s="264"/>
      <c r="D39" s="264"/>
    </row>
    <row r="40" spans="2:4" s="232" customFormat="1" thickBot="1" x14ac:dyDescent="0.3">
      <c r="B40" s="260" t="s">
        <v>2363</v>
      </c>
      <c r="C40" s="262">
        <f>ROUND(SUMIF('Trial Balance'!X:X,B40,'Trial Balance'!H:H),0)</f>
        <v>0</v>
      </c>
      <c r="D40" s="262">
        <f>ROUND(SUMIF('Trial Balance'!Y:Y,B40,'Trial Balance'!K:K),0)</f>
        <v>0</v>
      </c>
    </row>
    <row r="41" spans="2:4" s="232" customFormat="1" thickBot="1" x14ac:dyDescent="0.3">
      <c r="B41" s="242" t="s">
        <v>298</v>
      </c>
      <c r="C41" s="262">
        <f>SUM(C38+C40)</f>
        <v>0</v>
      </c>
      <c r="D41" s="262">
        <f>SUM(D38+D40)</f>
        <v>0</v>
      </c>
    </row>
    <row r="42" spans="2:4" s="232" customFormat="1" ht="11.5" x14ac:dyDescent="0.25">
      <c r="B42" s="238"/>
    </row>
    <row r="43" spans="2:4" s="232" customFormat="1" ht="11.5" x14ac:dyDescent="0.25">
      <c r="B43" s="238" t="s">
        <v>2365</v>
      </c>
    </row>
    <row r="44" spans="2:4" s="232" customFormat="1" ht="11.5" x14ac:dyDescent="0.25">
      <c r="B44" s="237"/>
    </row>
    <row r="45" spans="2:4" s="232" customFormat="1" thickBot="1" x14ac:dyDescent="0.3">
      <c r="B45" s="265"/>
    </row>
    <row r="46" spans="2:4" s="232" customFormat="1" ht="11.5" x14ac:dyDescent="0.25">
      <c r="B46" s="266"/>
      <c r="C46" s="255" t="s">
        <v>2364</v>
      </c>
      <c r="D46" s="255" t="s">
        <v>2364</v>
      </c>
    </row>
    <row r="47" spans="2:4" s="232" customFormat="1" ht="11.5" x14ac:dyDescent="0.25">
      <c r="B47" s="267"/>
      <c r="C47" s="276">
        <v>44926</v>
      </c>
      <c r="D47" s="276">
        <v>45291</v>
      </c>
    </row>
    <row r="48" spans="2:4" s="232" customFormat="1" ht="11.5" x14ac:dyDescent="0.25">
      <c r="B48" s="267"/>
      <c r="C48" s="258"/>
      <c r="D48" s="258"/>
    </row>
    <row r="49" spans="2:4" s="232" customFormat="1" thickBot="1" x14ac:dyDescent="0.3">
      <c r="B49" s="268"/>
      <c r="C49" s="259"/>
      <c r="D49" s="259"/>
    </row>
    <row r="50" spans="2:4" s="232" customFormat="1" thickBot="1" x14ac:dyDescent="0.3">
      <c r="B50" s="260"/>
      <c r="C50" s="269"/>
      <c r="D50" s="261"/>
    </row>
    <row r="51" spans="2:4" s="232" customFormat="1" thickBot="1" x14ac:dyDescent="0.3">
      <c r="B51" s="260" t="s">
        <v>2352</v>
      </c>
      <c r="C51" s="262">
        <f>-ROUND(SUMIF('Trial Balance'!X:X,B51,'Trial Balance'!H:H),0)</f>
        <v>0</v>
      </c>
      <c r="D51" s="262">
        <f>-ROUND(SUMIF('Trial Balance'!Y:Y,B51,'Trial Balance'!K:K),0)</f>
        <v>0</v>
      </c>
    </row>
    <row r="52" spans="2:4" s="232" customFormat="1" thickBot="1" x14ac:dyDescent="0.3">
      <c r="B52" s="260"/>
      <c r="C52" s="269"/>
      <c r="D52" s="269"/>
    </row>
    <row r="53" spans="2:4" s="232" customFormat="1" thickBot="1" x14ac:dyDescent="0.3">
      <c r="B53" s="260" t="s">
        <v>2366</v>
      </c>
      <c r="C53" s="262">
        <f>-ROUND(SUMIF('Trial Balance'!X:X,B53,'Trial Balance'!H:H),0)</f>
        <v>0</v>
      </c>
      <c r="D53" s="262">
        <f>-ROUND(SUMIF('Trial Balance'!Y:Y,B53,'Trial Balance'!K:K),0)</f>
        <v>0</v>
      </c>
    </row>
    <row r="54" spans="2:4" s="232" customFormat="1" thickBot="1" x14ac:dyDescent="0.3">
      <c r="B54" s="242" t="s">
        <v>298</v>
      </c>
      <c r="C54" s="262">
        <f>C51+C53</f>
        <v>0</v>
      </c>
      <c r="D54" s="262">
        <f>D51+D53</f>
        <v>0</v>
      </c>
    </row>
    <row r="55" spans="2:4" s="232" customFormat="1" ht="11.5" x14ac:dyDescent="0.25">
      <c r="B55" s="238"/>
    </row>
    <row r="56" spans="2:4" s="232" customFormat="1" ht="11.5" x14ac:dyDescent="0.25">
      <c r="B56" s="238" t="s">
        <v>2367</v>
      </c>
    </row>
    <row r="57" spans="2:4" s="232" customFormat="1" ht="11.5" x14ac:dyDescent="0.25">
      <c r="B57" s="237"/>
    </row>
    <row r="58" spans="2:4" s="232" customFormat="1" ht="11.5" x14ac:dyDescent="0.25">
      <c r="B58" s="253" t="s">
        <v>2368</v>
      </c>
    </row>
    <row r="59" spans="2:4" s="232" customFormat="1" ht="11.5" x14ac:dyDescent="0.25">
      <c r="B59" s="270"/>
    </row>
    <row r="60" spans="2:4" s="232" customFormat="1" thickBot="1" x14ac:dyDescent="0.3">
      <c r="B60" s="265"/>
    </row>
    <row r="61" spans="2:4" s="232" customFormat="1" ht="11.5" x14ac:dyDescent="0.25">
      <c r="B61" s="239"/>
      <c r="C61" s="255" t="s">
        <v>636</v>
      </c>
      <c r="D61" s="255" t="s">
        <v>636</v>
      </c>
    </row>
    <row r="62" spans="2:4" s="232" customFormat="1" ht="11.5" x14ac:dyDescent="0.25">
      <c r="B62" s="256"/>
      <c r="C62" s="257" t="s">
        <v>2370</v>
      </c>
      <c r="D62" s="257" t="s">
        <v>2370</v>
      </c>
    </row>
    <row r="63" spans="2:4" s="232" customFormat="1" ht="11.5" x14ac:dyDescent="0.25">
      <c r="B63" s="256"/>
      <c r="C63" s="276">
        <v>44926</v>
      </c>
      <c r="D63" s="276">
        <v>45291</v>
      </c>
    </row>
    <row r="64" spans="2:4" s="232" customFormat="1" ht="11.5" x14ac:dyDescent="0.25">
      <c r="B64" s="256"/>
      <c r="C64" s="258"/>
      <c r="D64" s="258"/>
    </row>
    <row r="65" spans="2:4" s="232" customFormat="1" ht="11.5" x14ac:dyDescent="0.25">
      <c r="B65" s="256"/>
      <c r="C65" s="258"/>
      <c r="D65" s="258"/>
    </row>
    <row r="66" spans="2:4" s="232" customFormat="1" thickBot="1" x14ac:dyDescent="0.3">
      <c r="B66" s="242"/>
      <c r="C66" s="259"/>
      <c r="D66" s="259"/>
    </row>
    <row r="67" spans="2:4" s="232" customFormat="1" thickBot="1" x14ac:dyDescent="0.3">
      <c r="B67" s="260"/>
      <c r="C67" s="261"/>
      <c r="D67" s="261"/>
    </row>
    <row r="68" spans="2:4" s="232" customFormat="1" thickBot="1" x14ac:dyDescent="0.3">
      <c r="B68" s="260" t="s">
        <v>2369</v>
      </c>
      <c r="C68" s="271"/>
      <c r="D68" s="262">
        <f>ROUND(SUMIF('Trial Balance'!Y:Y,"Creante comerciale",'Trial Balance'!I:I),0)</f>
        <v>0</v>
      </c>
    </row>
    <row r="69" spans="2:4" s="232" customFormat="1" thickBot="1" x14ac:dyDescent="0.3">
      <c r="B69" s="242" t="s">
        <v>298</v>
      </c>
      <c r="C69" s="271">
        <f>C68</f>
        <v>0</v>
      </c>
      <c r="D69" s="262">
        <f>D68</f>
        <v>0</v>
      </c>
    </row>
    <row r="70" spans="2:4" s="232" customFormat="1" ht="11.5" x14ac:dyDescent="0.25">
      <c r="B70" s="252"/>
    </row>
    <row r="71" spans="2:4" s="232" customFormat="1" ht="11.5" x14ac:dyDescent="0.25">
      <c r="B71" s="270"/>
    </row>
    <row r="72" spans="2:4" s="232" customFormat="1" ht="11.5" x14ac:dyDescent="0.25">
      <c r="B72" s="253"/>
    </row>
    <row r="73" spans="2:4" s="232" customFormat="1" ht="11.5" x14ac:dyDescent="0.25">
      <c r="B73" s="265"/>
    </row>
    <row r="74" spans="2:4" s="232" customFormat="1" ht="11.5" x14ac:dyDescent="0.25">
      <c r="B74" s="272"/>
    </row>
    <row r="75" spans="2:4" s="232" customFormat="1" ht="11.5" x14ac:dyDescent="0.25">
      <c r="B75" s="253"/>
    </row>
    <row r="76" spans="2:4" s="232" customFormat="1" ht="11.5" x14ac:dyDescent="0.25">
      <c r="B76" s="253" t="s">
        <v>2371</v>
      </c>
    </row>
    <row r="77" spans="2:4" s="232" customFormat="1" thickBot="1" x14ac:dyDescent="0.3">
      <c r="B77" s="273"/>
    </row>
    <row r="78" spans="2:4" s="232" customFormat="1" ht="11.5" x14ac:dyDescent="0.25">
      <c r="B78" s="239"/>
      <c r="C78" s="255" t="s">
        <v>636</v>
      </c>
      <c r="D78" s="255" t="s">
        <v>636</v>
      </c>
    </row>
    <row r="79" spans="2:4" s="232" customFormat="1" ht="11.5" x14ac:dyDescent="0.25">
      <c r="B79" s="256"/>
      <c r="C79" s="257" t="s">
        <v>2370</v>
      </c>
      <c r="D79" s="257" t="s">
        <v>2370</v>
      </c>
    </row>
    <row r="80" spans="2:4" s="232" customFormat="1" ht="11.5" x14ac:dyDescent="0.25">
      <c r="B80" s="256"/>
      <c r="C80" s="276">
        <v>44926</v>
      </c>
      <c r="D80" s="276">
        <v>45291</v>
      </c>
    </row>
    <row r="81" spans="2:4" s="232" customFormat="1" ht="11.5" x14ac:dyDescent="0.25">
      <c r="B81" s="256"/>
      <c r="C81" s="258"/>
      <c r="D81" s="258"/>
    </row>
    <row r="82" spans="2:4" s="232" customFormat="1" ht="11.5" x14ac:dyDescent="0.25">
      <c r="B82" s="256"/>
      <c r="C82" s="258"/>
      <c r="D82" s="258"/>
    </row>
    <row r="83" spans="2:4" s="232" customFormat="1" thickBot="1" x14ac:dyDescent="0.3">
      <c r="B83" s="242"/>
      <c r="C83" s="259"/>
      <c r="D83" s="259"/>
    </row>
    <row r="84" spans="2:4" s="232" customFormat="1" thickBot="1" x14ac:dyDescent="0.3">
      <c r="B84" s="260"/>
      <c r="C84" s="269"/>
      <c r="D84" s="269"/>
    </row>
    <row r="85" spans="2:4" s="232" customFormat="1" thickBot="1" x14ac:dyDescent="0.3">
      <c r="B85" s="260" t="s">
        <v>2372</v>
      </c>
      <c r="C85" s="271"/>
      <c r="D85" s="262">
        <f>ROUND(SUMIF('Trial Balance'!Y:Y,"Datorii comerciale",'Trial Balance'!J:J),0)</f>
        <v>0</v>
      </c>
    </row>
    <row r="86" spans="2:4" s="232" customFormat="1" thickBot="1" x14ac:dyDescent="0.3">
      <c r="B86" s="242" t="s">
        <v>298</v>
      </c>
      <c r="C86" s="271">
        <f>C85</f>
        <v>0</v>
      </c>
      <c r="D86" s="262">
        <f>D85</f>
        <v>0</v>
      </c>
    </row>
    <row r="87" spans="2:4" s="232" customFormat="1" ht="11.5" x14ac:dyDescent="0.25">
      <c r="B87" s="265"/>
    </row>
    <row r="88" spans="2:4" s="232" customFormat="1" ht="11.5" x14ac:dyDescent="0.25">
      <c r="B88" s="265"/>
    </row>
    <row r="89" spans="2:4" s="232" customFormat="1" ht="11.5" x14ac:dyDescent="0.25">
      <c r="B89" s="253"/>
    </row>
  </sheetData>
  <pageMargins left="0.7" right="0.7" top="0.75" bottom="0.75" header="0.3" footer="0.3"/>
  <pageSetup paperSize="9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29"/>
  <sheetViews>
    <sheetView showGridLines="0" workbookViewId="0"/>
  </sheetViews>
  <sheetFormatPr defaultColWidth="39.77734375" defaultRowHeight="12" x14ac:dyDescent="0.3"/>
  <cols>
    <col min="1" max="1" width="65.44140625" bestFit="1" customWidth="1"/>
    <col min="2" max="2" width="12.109375" bestFit="1" customWidth="1"/>
    <col min="3" max="3" width="11.44140625" bestFit="1" customWidth="1"/>
  </cols>
  <sheetData>
    <row r="1" spans="1:3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3">
      <c r="A3" s="1" t="str">
        <f>'Trial Balance'!A3</f>
        <v xml:space="preserve">VAT tax code: </v>
      </c>
      <c r="B3" s="17">
        <f>'Trial Balance'!B3</f>
        <v>0</v>
      </c>
    </row>
    <row r="4" spans="1:3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3">
      <c r="A7" s="1" t="str">
        <f>'Trial Balance'!A7</f>
        <v>Financial Year</v>
      </c>
      <c r="B7" s="17">
        <f>'Trial Balance'!B7</f>
        <v>0</v>
      </c>
    </row>
    <row r="9" spans="1:3" x14ac:dyDescent="0.3">
      <c r="A9" s="2" t="s">
        <v>848</v>
      </c>
    </row>
    <row r="11" spans="1:3" s="2" customFormat="1" x14ac:dyDescent="0.3">
      <c r="A11" s="45"/>
      <c r="B11" s="45">
        <f>'Trial Balance'!J6</f>
        <v>-1</v>
      </c>
      <c r="C11" s="45">
        <f>'Trial Balance'!K6</f>
        <v>0</v>
      </c>
    </row>
    <row r="12" spans="1:3" x14ac:dyDescent="0.3">
      <c r="A12" s="46" t="s">
        <v>849</v>
      </c>
      <c r="B12" s="50"/>
      <c r="C12" s="50"/>
    </row>
    <row r="13" spans="1:3" x14ac:dyDescent="0.3">
      <c r="A13" s="46" t="s">
        <v>850</v>
      </c>
      <c r="B13" s="50"/>
      <c r="C13" s="50"/>
    </row>
    <row r="14" spans="1:3" x14ac:dyDescent="0.3">
      <c r="A14" s="46" t="s">
        <v>851</v>
      </c>
      <c r="B14" s="50"/>
      <c r="C14" s="50"/>
    </row>
    <row r="18" spans="1:3" s="2" customFormat="1" x14ac:dyDescent="0.3">
      <c r="A18" s="45"/>
      <c r="B18" s="45">
        <f>B11</f>
        <v>-1</v>
      </c>
      <c r="C18" s="45">
        <f>C11</f>
        <v>0</v>
      </c>
    </row>
    <row r="19" spans="1:3" x14ac:dyDescent="0.3">
      <c r="A19" s="46" t="s">
        <v>852</v>
      </c>
      <c r="B19" s="47">
        <f>ROUND(SUMIF('Trial Balance'!S:S,A19,'Trial Balance'!H:H),0)</f>
        <v>0</v>
      </c>
      <c r="C19" s="47">
        <f>ROUND(SUMIF('Trial Balance'!S:S,A19,'Trial Balance'!K:K),0)</f>
        <v>0</v>
      </c>
    </row>
    <row r="20" spans="1:3" x14ac:dyDescent="0.3">
      <c r="A20" s="46" t="s">
        <v>853</v>
      </c>
      <c r="B20" s="50"/>
      <c r="C20" s="50"/>
    </row>
    <row r="21" spans="1:3" x14ac:dyDescent="0.3">
      <c r="A21" s="46" t="s">
        <v>854</v>
      </c>
      <c r="B21" s="50"/>
      <c r="C21" s="50"/>
    </row>
    <row r="22" spans="1:3" x14ac:dyDescent="0.3">
      <c r="A22" s="46" t="s">
        <v>855</v>
      </c>
      <c r="B22" s="47">
        <f>ROUND(SUMIF('Trial Balance'!S:S,A22,'Trial Balance'!H:H),0)</f>
        <v>0</v>
      </c>
      <c r="C22" s="47">
        <f>ROUND(SUMIF('Trial Balance'!S:S,A22,'Trial Balance'!K:K),0)</f>
        <v>0</v>
      </c>
    </row>
    <row r="23" spans="1:3" x14ac:dyDescent="0.3">
      <c r="A23" s="46" t="s">
        <v>856</v>
      </c>
      <c r="B23" s="47">
        <f>ROUND(SUMIF('Trial Balance'!S:S,A23,'Trial Balance'!H:H),0)</f>
        <v>0</v>
      </c>
      <c r="C23" s="47">
        <f>ROUND(SUMIF('Trial Balance'!S:S,A23,'Trial Balance'!K:K),0)</f>
        <v>0</v>
      </c>
    </row>
    <row r="24" spans="1:3" x14ac:dyDescent="0.3">
      <c r="A24" s="46" t="s">
        <v>857</v>
      </c>
      <c r="B24" s="47">
        <f>ROUND(SUMIF('Trial Balance'!S:S,A24,'Trial Balance'!H:H),0)</f>
        <v>0</v>
      </c>
      <c r="C24" s="47">
        <f>ROUND(SUMIF('Trial Balance'!S:S,A24,'Trial Balance'!K:K),0)</f>
        <v>0</v>
      </c>
    </row>
    <row r="25" spans="1:3" x14ac:dyDescent="0.3">
      <c r="A25" s="46" t="s">
        <v>858</v>
      </c>
      <c r="B25" s="47">
        <f>ROUND(SUMIF('Trial Balance'!S:S,A25,'Trial Balance'!H:H),0)</f>
        <v>0</v>
      </c>
      <c r="C25" s="47">
        <f>ROUND(SUMIF('Trial Balance'!S:S,A25,'Trial Balance'!K:K),0)</f>
        <v>0</v>
      </c>
    </row>
    <row r="26" spans="1:3" x14ac:dyDescent="0.3">
      <c r="A26" s="46" t="s">
        <v>859</v>
      </c>
      <c r="B26" s="47">
        <f>ROUND(SUMIF('Trial Balance'!S:S,A26,'Trial Balance'!H:H),0)</f>
        <v>0</v>
      </c>
      <c r="C26" s="47">
        <f>ROUND(SUMIF('Trial Balance'!S:S,A26,'Trial Balance'!K:K),0)</f>
        <v>0</v>
      </c>
    </row>
    <row r="27" spans="1:3" x14ac:dyDescent="0.3">
      <c r="A27" s="45" t="s">
        <v>735</v>
      </c>
      <c r="B27" s="80">
        <f>SUM(B19:B26)</f>
        <v>0</v>
      </c>
      <c r="C27" s="80">
        <f>SUM(C19:C26)</f>
        <v>0</v>
      </c>
    </row>
    <row r="28" spans="1:3" ht="12.5" thickBot="1" x14ac:dyDescent="0.35">
      <c r="A28" s="218" t="s">
        <v>771</v>
      </c>
      <c r="B28" s="196">
        <f>'2. F20'!D37</f>
        <v>0</v>
      </c>
      <c r="C28" s="196">
        <f>'2. F20'!E37</f>
        <v>0</v>
      </c>
    </row>
    <row r="29" spans="1:3" ht="12.5" thickTop="1" x14ac:dyDescent="0.3">
      <c r="A29" s="219" t="s">
        <v>201</v>
      </c>
      <c r="B29" s="220">
        <f>B27-B28</f>
        <v>0</v>
      </c>
      <c r="C29" s="220">
        <f>C27-C28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30"/>
  <sheetViews>
    <sheetView showGridLines="0" workbookViewId="0">
      <selection activeCell="B1" sqref="B1:B7"/>
    </sheetView>
  </sheetViews>
  <sheetFormatPr defaultColWidth="63.44140625" defaultRowHeight="12" x14ac:dyDescent="0.3"/>
  <cols>
    <col min="1" max="1" width="17.33203125" bestFit="1" customWidth="1"/>
    <col min="2" max="2" width="56.6640625" bestFit="1" customWidth="1"/>
    <col min="3" max="3" width="11.6640625" bestFit="1" customWidth="1"/>
    <col min="4" max="4" width="11.44140625" bestFit="1" customWidth="1"/>
  </cols>
  <sheetData>
    <row r="1" spans="1:4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4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4" x14ac:dyDescent="0.3">
      <c r="A3" s="1" t="str">
        <f>'Trial Balance'!A3</f>
        <v xml:space="preserve">VAT tax code: </v>
      </c>
      <c r="B3" s="17">
        <f>'Trial Balance'!B3</f>
        <v>0</v>
      </c>
    </row>
    <row r="4" spans="1:4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4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4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4" x14ac:dyDescent="0.3">
      <c r="A7" s="1" t="str">
        <f>'Trial Balance'!A7</f>
        <v>Financial Year</v>
      </c>
      <c r="B7" s="17">
        <f>'Trial Balance'!B7</f>
        <v>0</v>
      </c>
    </row>
    <row r="9" spans="1:4" x14ac:dyDescent="0.3">
      <c r="A9" s="2" t="s">
        <v>860</v>
      </c>
    </row>
    <row r="11" spans="1:4" x14ac:dyDescent="0.3">
      <c r="A11" s="46"/>
      <c r="B11" s="46"/>
      <c r="C11" s="45">
        <f>'Trial Balance'!J6</f>
        <v>-1</v>
      </c>
      <c r="D11" s="45">
        <f>'Trial Balance'!K6</f>
        <v>0</v>
      </c>
    </row>
    <row r="12" spans="1:4" x14ac:dyDescent="0.3">
      <c r="A12" s="46">
        <v>1</v>
      </c>
      <c r="B12" s="46" t="s">
        <v>861</v>
      </c>
      <c r="C12" s="47">
        <f>ROUND(SUMIF('Trial Balance'!S:S,B12,'Trial Balance'!H:H),0)</f>
        <v>0</v>
      </c>
      <c r="D12" s="47">
        <f>ROUND(SUMIF('Trial Balance'!S:S,B12,'Trial Balance'!K:K),0)</f>
        <v>0</v>
      </c>
    </row>
    <row r="13" spans="1:4" x14ac:dyDescent="0.3">
      <c r="A13" s="46">
        <v>2</v>
      </c>
      <c r="B13" s="46" t="s">
        <v>862</v>
      </c>
      <c r="C13" s="47">
        <f>ROUND(SUMIF('Trial Balance'!S:S,B13,'Trial Balance'!H:H),0)</f>
        <v>0</v>
      </c>
      <c r="D13" s="47">
        <f>ROUND(SUMIF('Trial Balance'!S:S,B13,'Trial Balance'!K:K),0)</f>
        <v>0</v>
      </c>
    </row>
    <row r="14" spans="1:4" x14ac:dyDescent="0.3">
      <c r="A14" s="46">
        <v>3</v>
      </c>
      <c r="B14" s="46" t="s">
        <v>863</v>
      </c>
      <c r="C14" s="47">
        <f>ROUND(SUMIF('Trial Balance'!S:S,B14,'Trial Balance'!H:H),0)</f>
        <v>0</v>
      </c>
      <c r="D14" s="47">
        <f>ROUND(SUMIF('Trial Balance'!S:S,B14,'Trial Balance'!K:K),0)</f>
        <v>0</v>
      </c>
    </row>
    <row r="15" spans="1:4" x14ac:dyDescent="0.3">
      <c r="A15" s="46">
        <v>4</v>
      </c>
      <c r="B15" s="46" t="s">
        <v>864</v>
      </c>
      <c r="C15" s="47">
        <f>ROUND(SUMIF('Trial Balance'!S:S,B15,'Trial Balance'!H:H),0)</f>
        <v>0</v>
      </c>
      <c r="D15" s="47">
        <f>ROUND(SUMIF('Trial Balance'!S:S,B15,'Trial Balance'!K:K),0)</f>
        <v>0</v>
      </c>
    </row>
    <row r="16" spans="1:4" x14ac:dyDescent="0.3">
      <c r="A16" s="46">
        <v>5</v>
      </c>
      <c r="B16" s="46" t="s">
        <v>865</v>
      </c>
      <c r="C16" s="47">
        <f>ROUND(SUMIF('Trial Balance'!S:S,B16,'Trial Balance'!H:H),0)</f>
        <v>0</v>
      </c>
      <c r="D16" s="47">
        <f>ROUND(SUMIF('Trial Balance'!S:S,B16,'Trial Balance'!K:K),0)</f>
        <v>0</v>
      </c>
    </row>
    <row r="17" spans="1:4" x14ac:dyDescent="0.3">
      <c r="A17" s="50">
        <v>6</v>
      </c>
      <c r="B17" s="50" t="s">
        <v>866</v>
      </c>
      <c r="C17" s="118">
        <f>ROUND(SUMIF('Trial Balance'!S:S,B17,'Trial Balance'!H:H),0)</f>
        <v>0</v>
      </c>
      <c r="D17" s="118">
        <f>ROUND(SUMIF('Trial Balance'!S:S,B17,'Trial Balance'!K:K),0)</f>
        <v>0</v>
      </c>
    </row>
    <row r="18" spans="1:4" x14ac:dyDescent="0.3">
      <c r="A18" s="50">
        <v>7</v>
      </c>
      <c r="B18" s="50" t="s">
        <v>867</v>
      </c>
      <c r="C18" s="118">
        <f>ROUND(SUMIF('Trial Balance'!S:S,B18,'Trial Balance'!H:H),0)</f>
        <v>0</v>
      </c>
      <c r="D18" s="118">
        <f>ROUND(SUMIF('Trial Balance'!S:S,B18,'Trial Balance'!K:K),0)</f>
        <v>0</v>
      </c>
    </row>
    <row r="19" spans="1:4" x14ac:dyDescent="0.3">
      <c r="A19" s="46">
        <v>8</v>
      </c>
      <c r="B19" s="46" t="s">
        <v>868</v>
      </c>
      <c r="C19" s="47">
        <f>ROUND(SUMIF('Trial Balance'!S:S,B19,'Trial Balance'!H:H),0)</f>
        <v>0</v>
      </c>
      <c r="D19" s="47">
        <f>ROUND(SUMIF('Trial Balance'!S:S,B19,'Trial Balance'!K:K),0)</f>
        <v>0</v>
      </c>
    </row>
    <row r="20" spans="1:4" x14ac:dyDescent="0.3">
      <c r="A20" s="46">
        <v>9</v>
      </c>
      <c r="B20" s="46" t="s">
        <v>869</v>
      </c>
      <c r="C20" s="47">
        <f>ROUND(SUMIF('Trial Balance'!S:S,B20,'Trial Balance'!H:H),0)</f>
        <v>0</v>
      </c>
      <c r="D20" s="47">
        <f>ROUND(SUMIF('Trial Balance'!S:S,B20,'Trial Balance'!K:K),0)</f>
        <v>0</v>
      </c>
    </row>
    <row r="21" spans="1:4" x14ac:dyDescent="0.3">
      <c r="A21" s="46">
        <v>10</v>
      </c>
      <c r="B21" s="46" t="s">
        <v>870</v>
      </c>
      <c r="C21" s="47">
        <f>ROUND(SUMIF('Trial Balance'!S:S,B21,'Trial Balance'!H:H),0)</f>
        <v>0</v>
      </c>
      <c r="D21" s="47">
        <f>ROUND(SUMIF('Trial Balance'!S:S,B21,'Trial Balance'!K:K),0)</f>
        <v>0</v>
      </c>
    </row>
    <row r="22" spans="1:4" x14ac:dyDescent="0.3">
      <c r="A22" s="46">
        <v>11</v>
      </c>
      <c r="B22" s="46" t="s">
        <v>871</v>
      </c>
      <c r="C22" s="47">
        <f>ROUND(SUMIF('Trial Balance'!S:S,B22,'Trial Balance'!H:H),0)</f>
        <v>0</v>
      </c>
      <c r="D22" s="47">
        <f>ROUND(SUMIF('Trial Balance'!S:S,B22,'Trial Balance'!K:K),0)</f>
        <v>0</v>
      </c>
    </row>
    <row r="23" spans="1:4" x14ac:dyDescent="0.3">
      <c r="A23" s="46">
        <v>12</v>
      </c>
      <c r="B23" s="46" t="s">
        <v>872</v>
      </c>
      <c r="C23" s="47">
        <f>ROUND(SUMIF('Trial Balance'!S:S,B23,'Trial Balance'!H:H),0)</f>
        <v>0</v>
      </c>
      <c r="D23" s="47">
        <f>ROUND(SUMIF('Trial Balance'!S:S,B23,'Trial Balance'!K:K),0)</f>
        <v>0</v>
      </c>
    </row>
    <row r="24" spans="1:4" x14ac:dyDescent="0.3">
      <c r="A24" s="45" t="s">
        <v>873</v>
      </c>
      <c r="B24" s="45" t="s">
        <v>874</v>
      </c>
      <c r="C24" s="80">
        <f>SUM(C12:C23)</f>
        <v>0</v>
      </c>
      <c r="D24" s="80">
        <f>SUM(D12:D23)</f>
        <v>0</v>
      </c>
    </row>
    <row r="25" spans="1:4" x14ac:dyDescent="0.3">
      <c r="A25" s="46">
        <v>14</v>
      </c>
      <c r="B25" s="46" t="s">
        <v>875</v>
      </c>
      <c r="C25" s="47">
        <f>ROUND(SUMIF('Trial Balance'!S:S,B25,'Trial Balance'!H:H),0)</f>
        <v>0</v>
      </c>
      <c r="D25" s="47">
        <f>ROUND(SUMIF('Trial Balance'!S:S,B25,'Trial Balance'!K:K),0)</f>
        <v>0</v>
      </c>
    </row>
    <row r="26" spans="1:4" x14ac:dyDescent="0.3">
      <c r="A26" s="46">
        <v>15</v>
      </c>
      <c r="B26" s="46" t="s">
        <v>876</v>
      </c>
      <c r="C26" s="47">
        <f>ROUND(SUMIF('Trial Balance'!S:S,B26,'Trial Balance'!H:H),0)</f>
        <v>0</v>
      </c>
      <c r="D26" s="47">
        <f>ROUND(SUMIF('Trial Balance'!S:S,B26,'Trial Balance'!K:K),0)</f>
        <v>0</v>
      </c>
    </row>
    <row r="27" spans="1:4" x14ac:dyDescent="0.3">
      <c r="A27" s="46">
        <v>16</v>
      </c>
      <c r="B27" s="46" t="s">
        <v>877</v>
      </c>
      <c r="C27" s="47">
        <f>ROUND(SUMIF('Trial Balance'!S:S,B27,'Trial Balance'!H:H),0)</f>
        <v>0</v>
      </c>
      <c r="D27" s="47">
        <f>ROUND(SUMIF('Trial Balance'!S:S,B27,'Trial Balance'!K:K),0)</f>
        <v>0</v>
      </c>
    </row>
    <row r="28" spans="1:4" x14ac:dyDescent="0.3">
      <c r="A28" s="46">
        <v>17</v>
      </c>
      <c r="B28" s="46" t="s">
        <v>878</v>
      </c>
      <c r="C28" s="47">
        <f>ROUND(SUMIF('Trial Balance'!S:S,B28,'Trial Balance'!H:H),0)</f>
        <v>0</v>
      </c>
      <c r="D28" s="47">
        <f>ROUND(SUMIF('Trial Balance'!S:S,B28,'Trial Balance'!K:K),0)</f>
        <v>0</v>
      </c>
    </row>
    <row r="29" spans="1:4" x14ac:dyDescent="0.3">
      <c r="A29" s="46">
        <v>18</v>
      </c>
      <c r="B29" s="46" t="s">
        <v>879</v>
      </c>
      <c r="C29" s="47">
        <f>ROUND(SUMIF('Trial Balance'!S:S,B29,'Trial Balance'!H:H),0)</f>
        <v>0</v>
      </c>
      <c r="D29" s="47">
        <f>ROUND(SUMIF('Trial Balance'!S:S,B29,'Trial Balance'!K:K),0)</f>
        <v>0</v>
      </c>
    </row>
    <row r="30" spans="1:4" x14ac:dyDescent="0.3">
      <c r="A30" s="45" t="s">
        <v>880</v>
      </c>
      <c r="B30" s="45" t="s">
        <v>298</v>
      </c>
      <c r="C30" s="80">
        <f>SUM(C24:C29)</f>
        <v>0</v>
      </c>
      <c r="D30" s="80">
        <f>SUM(D24:D29)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O14"/>
  <sheetViews>
    <sheetView showGridLines="0" workbookViewId="0">
      <selection activeCell="F11" sqref="F11"/>
    </sheetView>
  </sheetViews>
  <sheetFormatPr defaultRowHeight="12" x14ac:dyDescent="0.3"/>
  <cols>
    <col min="1" max="1" width="18.109375" customWidth="1"/>
    <col min="6" max="6" width="35.33203125" bestFit="1" customWidth="1"/>
    <col min="7" max="7" width="35.44140625" bestFit="1" customWidth="1"/>
  </cols>
  <sheetData>
    <row r="1" spans="1:15" x14ac:dyDescent="0.3">
      <c r="A1" s="1" t="s">
        <v>0</v>
      </c>
      <c r="B1" s="17">
        <f>'Trial Balance'!B1</f>
        <v>0</v>
      </c>
    </row>
    <row r="2" spans="1:15" x14ac:dyDescent="0.3">
      <c r="A2" s="1" t="s">
        <v>1</v>
      </c>
      <c r="B2" s="17">
        <f>'Trial Balance'!B2</f>
        <v>0</v>
      </c>
    </row>
    <row r="3" spans="1:15" x14ac:dyDescent="0.3">
      <c r="A3" s="1" t="s">
        <v>6</v>
      </c>
      <c r="B3" s="17">
        <f>'Trial Balance'!B3</f>
        <v>0</v>
      </c>
    </row>
    <row r="4" spans="1:15" x14ac:dyDescent="0.3">
      <c r="A4" s="1" t="s">
        <v>7</v>
      </c>
      <c r="B4" s="17">
        <f>'Trial Balance'!B4</f>
        <v>0</v>
      </c>
      <c r="G4" s="132" t="s">
        <v>2</v>
      </c>
      <c r="H4" s="132">
        <f>B7-1</f>
        <v>-1</v>
      </c>
      <c r="I4" s="132">
        <f>B7</f>
        <v>0</v>
      </c>
    </row>
    <row r="5" spans="1:15" x14ac:dyDescent="0.3">
      <c r="A5" s="1" t="s">
        <v>8</v>
      </c>
      <c r="B5" s="17">
        <f>'Trial Balance'!B5</f>
        <v>0</v>
      </c>
      <c r="G5" s="225">
        <v>641</v>
      </c>
      <c r="H5" s="45">
        <f>SUMIF('Trial Balance'!D:D,"641",'Trial Balance'!H:H)</f>
        <v>0</v>
      </c>
      <c r="I5" s="45">
        <f>SUMIF('Trial Balance'!D:D,"641",'Trial Balance'!K:K)</f>
        <v>0</v>
      </c>
    </row>
    <row r="6" spans="1:15" x14ac:dyDescent="0.3">
      <c r="A6" s="1" t="s">
        <v>9</v>
      </c>
      <c r="B6" s="17">
        <f>'Trial Balance'!B6</f>
        <v>0</v>
      </c>
      <c r="G6" s="25" t="s">
        <v>2330</v>
      </c>
      <c r="H6" s="25" t="s">
        <v>2339</v>
      </c>
      <c r="I6" s="25" t="str">
        <f>IF(I5&gt;0,IF(OR('3. F30'!E47,'3. F30'!E48=""),"Please, fill F30 ",0),"OK")</f>
        <v>OK</v>
      </c>
    </row>
    <row r="7" spans="1:15" x14ac:dyDescent="0.3">
      <c r="A7" s="1" t="s">
        <v>11</v>
      </c>
      <c r="B7" s="17">
        <f>'Trial Balance'!B7</f>
        <v>0</v>
      </c>
    </row>
    <row r="10" spans="1:15" x14ac:dyDescent="0.3">
      <c r="A10" s="33" t="s">
        <v>38</v>
      </c>
    </row>
    <row r="13" spans="1:15" ht="24.65" customHeight="1" thickBot="1" x14ac:dyDescent="0.35">
      <c r="A13" s="34" t="s">
        <v>10</v>
      </c>
      <c r="B13" s="34" t="s">
        <v>19</v>
      </c>
      <c r="C13" s="34" t="s">
        <v>20</v>
      </c>
      <c r="D13" s="34" t="s">
        <v>21</v>
      </c>
      <c r="E13" s="34" t="s">
        <v>22</v>
      </c>
      <c r="F13" s="34" t="s">
        <v>2</v>
      </c>
      <c r="G13" s="34" t="s">
        <v>23</v>
      </c>
      <c r="H13" s="34" t="s">
        <v>24</v>
      </c>
      <c r="I13" s="34" t="s">
        <v>25</v>
      </c>
      <c r="J13" s="34" t="s">
        <v>26</v>
      </c>
      <c r="K13" s="34" t="s">
        <v>3</v>
      </c>
      <c r="L13" s="35" t="s">
        <v>27</v>
      </c>
      <c r="M13" s="35" t="s">
        <v>28</v>
      </c>
      <c r="N13" s="36" t="s">
        <v>4</v>
      </c>
      <c r="O13" s="37" t="s">
        <v>39</v>
      </c>
    </row>
    <row r="14" spans="1:15" ht="12.65" customHeight="1" thickTop="1" x14ac:dyDescent="0.3"/>
  </sheetData>
  <conditionalFormatting sqref="H6">
    <cfRule type="expression" dxfId="5" priority="2">
      <formula>$H$6="Please, fill F30 "</formula>
    </cfRule>
    <cfRule type="expression" dxfId="4" priority="4">
      <formula>$H$6="OK"</formula>
    </cfRule>
  </conditionalFormatting>
  <conditionalFormatting sqref="I6">
    <cfRule type="expression" dxfId="3" priority="1">
      <formula>$I$6="Please, fill F30 "</formula>
    </cfRule>
    <cfRule type="expression" dxfId="2" priority="3">
      <formula>$I$6="OK"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7030A0"/>
  </sheetPr>
  <dimension ref="A1:N370"/>
  <sheetViews>
    <sheetView showGridLines="0" workbookViewId="0"/>
  </sheetViews>
  <sheetFormatPr defaultColWidth="11.6640625" defaultRowHeight="10" x14ac:dyDescent="0.2"/>
  <cols>
    <col min="1" max="1" width="36.33203125" style="147" bestFit="1" customWidth="1"/>
    <col min="2" max="2" width="129.109375" style="140" bestFit="1" customWidth="1"/>
    <col min="3" max="3" width="32.44140625" style="140" customWidth="1"/>
    <col min="4" max="4" width="9.77734375" style="140" bestFit="1" customWidth="1"/>
    <col min="5" max="5" width="18.77734375" style="140" bestFit="1" customWidth="1"/>
    <col min="6" max="11" width="11.6640625" style="140" customWidth="1"/>
    <col min="12" max="12" width="7.6640625" style="140" bestFit="1" customWidth="1"/>
    <col min="13" max="13" width="11.6640625" style="140" customWidth="1"/>
    <col min="14" max="16384" width="11.6640625" style="140"/>
  </cols>
  <sheetData>
    <row r="1" spans="1:14" s="139" customFormat="1" ht="66.75" customHeight="1" x14ac:dyDescent="0.2">
      <c r="A1" s="137" t="s">
        <v>881</v>
      </c>
      <c r="B1" s="138" t="s">
        <v>23</v>
      </c>
      <c r="C1" s="139" t="s">
        <v>882</v>
      </c>
      <c r="D1" s="139" t="s">
        <v>883</v>
      </c>
      <c r="E1" s="139" t="s">
        <v>884</v>
      </c>
      <c r="F1" s="139" t="s">
        <v>885</v>
      </c>
      <c r="G1" s="139" t="s">
        <v>19</v>
      </c>
      <c r="H1" s="139" t="s">
        <v>35</v>
      </c>
      <c r="M1" s="230" t="s">
        <v>2342</v>
      </c>
      <c r="N1" s="230" t="s">
        <v>2343</v>
      </c>
    </row>
    <row r="2" spans="1:14" ht="12.75" customHeight="1" x14ac:dyDescent="0.2">
      <c r="A2" s="140" t="s">
        <v>886</v>
      </c>
      <c r="B2" s="140" t="s">
        <v>887</v>
      </c>
      <c r="C2" s="140" t="s">
        <v>888</v>
      </c>
      <c r="D2" s="140" t="s">
        <v>574</v>
      </c>
      <c r="E2" s="140">
        <v>0</v>
      </c>
      <c r="G2" s="140" t="str">
        <f t="shared" ref="G2:G65" si="0">LEFT(A2)</f>
        <v>1</v>
      </c>
    </row>
    <row r="3" spans="1:14" ht="12.75" customHeight="1" x14ac:dyDescent="0.2">
      <c r="A3" s="140" t="s">
        <v>889</v>
      </c>
      <c r="B3" s="140" t="s">
        <v>890</v>
      </c>
      <c r="C3" s="140" t="s">
        <v>888</v>
      </c>
      <c r="D3" s="140" t="s">
        <v>571</v>
      </c>
      <c r="E3" s="140">
        <v>0</v>
      </c>
      <c r="G3" s="140" t="str">
        <f t="shared" si="0"/>
        <v>1</v>
      </c>
    </row>
    <row r="4" spans="1:14" ht="12.75" customHeight="1" x14ac:dyDescent="0.2">
      <c r="A4" s="140" t="s">
        <v>891</v>
      </c>
      <c r="B4" s="140" t="s">
        <v>892</v>
      </c>
      <c r="C4" s="140" t="s">
        <v>888</v>
      </c>
      <c r="D4" s="140" t="s">
        <v>577</v>
      </c>
      <c r="E4" s="140">
        <v>0</v>
      </c>
      <c r="G4" s="140" t="str">
        <f t="shared" si="0"/>
        <v>1</v>
      </c>
    </row>
    <row r="5" spans="1:14" ht="12.75" customHeight="1" x14ac:dyDescent="0.2">
      <c r="A5" s="140" t="s">
        <v>893</v>
      </c>
      <c r="B5" s="140" t="s">
        <v>894</v>
      </c>
      <c r="C5" s="140" t="s">
        <v>888</v>
      </c>
      <c r="D5" s="140" t="s">
        <v>2080</v>
      </c>
      <c r="E5" s="140">
        <v>0</v>
      </c>
      <c r="G5" s="140" t="str">
        <f t="shared" si="0"/>
        <v>1</v>
      </c>
    </row>
    <row r="6" spans="1:14" ht="12.75" customHeight="1" x14ac:dyDescent="0.2">
      <c r="A6" s="140" t="s">
        <v>896</v>
      </c>
      <c r="B6" s="140" t="s">
        <v>897</v>
      </c>
      <c r="C6" s="140" t="s">
        <v>888</v>
      </c>
      <c r="D6" s="140" t="s">
        <v>895</v>
      </c>
      <c r="E6" s="140">
        <v>0</v>
      </c>
      <c r="G6" s="140" t="str">
        <f t="shared" si="0"/>
        <v>1</v>
      </c>
    </row>
    <row r="7" spans="1:14" ht="12.75" customHeight="1" x14ac:dyDescent="0.2">
      <c r="A7" s="140" t="s">
        <v>898</v>
      </c>
      <c r="B7" s="140" t="s">
        <v>899</v>
      </c>
      <c r="C7" s="140" t="s">
        <v>888</v>
      </c>
      <c r="D7" s="140" t="s">
        <v>580</v>
      </c>
      <c r="E7" s="140">
        <v>0</v>
      </c>
      <c r="G7" s="140" t="str">
        <f t="shared" si="0"/>
        <v>1</v>
      </c>
    </row>
    <row r="8" spans="1:14" ht="12.75" customHeight="1" x14ac:dyDescent="0.2">
      <c r="A8" s="140" t="s">
        <v>900</v>
      </c>
      <c r="B8" s="140" t="s">
        <v>901</v>
      </c>
      <c r="C8" s="140" t="s">
        <v>900</v>
      </c>
      <c r="D8" s="140" t="s">
        <v>580</v>
      </c>
      <c r="E8" s="140">
        <v>0</v>
      </c>
      <c r="G8" s="140" t="str">
        <f t="shared" si="0"/>
        <v>1</v>
      </c>
    </row>
    <row r="9" spans="1:14" ht="12.75" customHeight="1" x14ac:dyDescent="0.2">
      <c r="A9" s="140" t="s">
        <v>902</v>
      </c>
      <c r="B9" s="140" t="s">
        <v>903</v>
      </c>
      <c r="C9" s="140" t="s">
        <v>900</v>
      </c>
      <c r="D9" s="140" t="s">
        <v>583</v>
      </c>
      <c r="E9" s="140">
        <v>0</v>
      </c>
      <c r="G9" s="140" t="str">
        <f t="shared" si="0"/>
        <v>1</v>
      </c>
    </row>
    <row r="10" spans="1:14" ht="12.75" customHeight="1" x14ac:dyDescent="0.2">
      <c r="A10" s="140" t="s">
        <v>904</v>
      </c>
      <c r="B10" s="140" t="s">
        <v>905</v>
      </c>
      <c r="C10" s="140" t="s">
        <v>906</v>
      </c>
      <c r="D10" s="140" t="s">
        <v>586</v>
      </c>
      <c r="E10" s="140">
        <v>0</v>
      </c>
      <c r="G10" s="140" t="str">
        <f t="shared" si="0"/>
        <v>1</v>
      </c>
      <c r="I10" s="141"/>
      <c r="J10" s="141"/>
      <c r="K10" s="141"/>
      <c r="L10" s="141"/>
    </row>
    <row r="11" spans="1:14" ht="12.75" customHeight="1" x14ac:dyDescent="0.2">
      <c r="A11" s="140" t="s">
        <v>907</v>
      </c>
      <c r="B11" s="140" t="s">
        <v>908</v>
      </c>
      <c r="C11" s="140" t="s">
        <v>906</v>
      </c>
      <c r="D11" s="140" t="s">
        <v>586</v>
      </c>
      <c r="E11" s="140">
        <v>0</v>
      </c>
      <c r="G11" s="140" t="str">
        <f t="shared" si="0"/>
        <v>1</v>
      </c>
      <c r="I11" s="142"/>
      <c r="J11" s="142"/>
      <c r="K11" s="142"/>
      <c r="L11" s="142">
        <v>-8059</v>
      </c>
    </row>
    <row r="12" spans="1:14" ht="12.75" customHeight="1" x14ac:dyDescent="0.2">
      <c r="A12" s="140" t="s">
        <v>909</v>
      </c>
      <c r="B12" s="140" t="s">
        <v>910</v>
      </c>
      <c r="C12" s="140" t="s">
        <v>906</v>
      </c>
      <c r="D12" s="140" t="s">
        <v>586</v>
      </c>
      <c r="E12" s="140">
        <v>0</v>
      </c>
      <c r="G12" s="140" t="str">
        <f t="shared" si="0"/>
        <v>1</v>
      </c>
      <c r="I12" s="142"/>
      <c r="J12" s="142"/>
      <c r="K12" s="142"/>
      <c r="L12" s="142">
        <v>-8059</v>
      </c>
    </row>
    <row r="13" spans="1:14" ht="12.75" customHeight="1" x14ac:dyDescent="0.2">
      <c r="A13" s="140" t="s">
        <v>911</v>
      </c>
      <c r="B13" s="140" t="s">
        <v>912</v>
      </c>
      <c r="C13" s="140" t="s">
        <v>906</v>
      </c>
      <c r="D13" s="140" t="s">
        <v>586</v>
      </c>
      <c r="E13" s="140">
        <v>0</v>
      </c>
      <c r="G13" s="140" t="str">
        <f t="shared" si="0"/>
        <v>1</v>
      </c>
      <c r="I13" s="142"/>
      <c r="J13" s="142"/>
      <c r="K13" s="142"/>
      <c r="L13" s="142">
        <v>-8059</v>
      </c>
    </row>
    <row r="14" spans="1:14" ht="12.75" customHeight="1" x14ac:dyDescent="0.2">
      <c r="A14" s="140" t="s">
        <v>913</v>
      </c>
      <c r="B14" s="140" t="s">
        <v>914</v>
      </c>
      <c r="C14" s="140" t="s">
        <v>913</v>
      </c>
      <c r="D14" s="140" t="s">
        <v>589</v>
      </c>
      <c r="E14" s="140">
        <v>0</v>
      </c>
      <c r="G14" s="140" t="str">
        <f t="shared" si="0"/>
        <v>1</v>
      </c>
      <c r="I14" s="142"/>
      <c r="J14" s="142"/>
      <c r="K14" s="142"/>
      <c r="L14" s="142">
        <v>-8059</v>
      </c>
    </row>
    <row r="15" spans="1:14" ht="12.75" customHeight="1" x14ac:dyDescent="0.2">
      <c r="A15" s="140" t="s">
        <v>915</v>
      </c>
      <c r="B15" s="140" t="s">
        <v>916</v>
      </c>
      <c r="C15" s="140" t="s">
        <v>917</v>
      </c>
      <c r="D15" s="140" t="s">
        <v>592</v>
      </c>
      <c r="E15" s="140">
        <v>0</v>
      </c>
      <c r="G15" s="140" t="str">
        <f t="shared" si="0"/>
        <v>1</v>
      </c>
      <c r="I15" s="142"/>
      <c r="J15" s="142"/>
      <c r="K15" s="142"/>
      <c r="L15" s="142">
        <v>-8059</v>
      </c>
    </row>
    <row r="16" spans="1:14" ht="12.75" customHeight="1" x14ac:dyDescent="0.2">
      <c r="A16" s="140" t="s">
        <v>918</v>
      </c>
      <c r="B16" s="140" t="s">
        <v>919</v>
      </c>
      <c r="C16" s="140" t="s">
        <v>917</v>
      </c>
      <c r="D16" s="140" t="s">
        <v>595</v>
      </c>
      <c r="E16" s="140">
        <v>0</v>
      </c>
      <c r="G16" s="140" t="str">
        <f t="shared" si="0"/>
        <v>1</v>
      </c>
      <c r="I16" s="142"/>
      <c r="J16" s="142"/>
      <c r="K16" s="142"/>
      <c r="L16" s="142">
        <v>-8059</v>
      </c>
    </row>
    <row r="17" spans="1:12" ht="12.75" customHeight="1" x14ac:dyDescent="0.2">
      <c r="A17" s="140" t="s">
        <v>920</v>
      </c>
      <c r="B17" s="143" t="s">
        <v>921</v>
      </c>
      <c r="C17" s="140" t="s">
        <v>917</v>
      </c>
      <c r="D17" s="140" t="s">
        <v>922</v>
      </c>
      <c r="E17" s="140">
        <v>0</v>
      </c>
      <c r="G17" s="140" t="str">
        <f t="shared" si="0"/>
        <v>1</v>
      </c>
      <c r="I17" s="142"/>
      <c r="J17" s="142"/>
      <c r="K17" s="142"/>
      <c r="L17" s="142">
        <v>-8059</v>
      </c>
    </row>
    <row r="18" spans="1:12" ht="12.75" customHeight="1" x14ac:dyDescent="0.2">
      <c r="A18" s="140" t="s">
        <v>923</v>
      </c>
      <c r="B18" s="140" t="s">
        <v>924</v>
      </c>
      <c r="C18" s="140" t="s">
        <v>917</v>
      </c>
      <c r="D18" s="140" t="s">
        <v>598</v>
      </c>
      <c r="E18" s="140">
        <v>0</v>
      </c>
      <c r="G18" s="140" t="str">
        <f t="shared" si="0"/>
        <v>1</v>
      </c>
      <c r="I18" s="142"/>
      <c r="J18" s="142"/>
      <c r="K18" s="142"/>
      <c r="L18" s="142">
        <v>-8059</v>
      </c>
    </row>
    <row r="19" spans="1:12" ht="12.75" customHeight="1" x14ac:dyDescent="0.2">
      <c r="A19" s="140" t="s">
        <v>925</v>
      </c>
      <c r="B19" s="140" t="s">
        <v>926</v>
      </c>
      <c r="C19" s="140" t="s">
        <v>927</v>
      </c>
      <c r="D19" s="140" t="s">
        <v>601</v>
      </c>
      <c r="E19" s="140">
        <v>0</v>
      </c>
      <c r="G19" s="140" t="str">
        <f t="shared" si="0"/>
        <v>1</v>
      </c>
      <c r="I19" s="142"/>
      <c r="J19" s="142"/>
      <c r="K19" s="142"/>
      <c r="L19" s="142">
        <v>-8059</v>
      </c>
    </row>
    <row r="20" spans="1:12" ht="12.75" customHeight="1" x14ac:dyDescent="0.2">
      <c r="A20" s="140" t="s">
        <v>928</v>
      </c>
      <c r="B20" s="140" t="s">
        <v>929</v>
      </c>
      <c r="C20" s="140" t="s">
        <v>927</v>
      </c>
      <c r="D20" s="140" t="s">
        <v>601</v>
      </c>
      <c r="E20" s="140">
        <v>0</v>
      </c>
      <c r="G20" s="140" t="str">
        <f t="shared" si="0"/>
        <v>1</v>
      </c>
      <c r="I20" s="142"/>
      <c r="J20" s="142"/>
      <c r="K20" s="142"/>
      <c r="L20" s="142">
        <v>-8059</v>
      </c>
    </row>
    <row r="21" spans="1:12" ht="12.75" customHeight="1" x14ac:dyDescent="0.2">
      <c r="A21" s="140" t="s">
        <v>930</v>
      </c>
      <c r="B21" s="140" t="s">
        <v>931</v>
      </c>
      <c r="C21" s="140" t="s">
        <v>927</v>
      </c>
      <c r="D21" s="140" t="s">
        <v>601</v>
      </c>
      <c r="E21" s="140">
        <v>0</v>
      </c>
      <c r="G21" s="140" t="str">
        <f t="shared" si="0"/>
        <v>1</v>
      </c>
      <c r="I21" s="142"/>
      <c r="J21" s="142"/>
      <c r="K21" s="142"/>
      <c r="L21" s="142">
        <v>-8059</v>
      </c>
    </row>
    <row r="22" spans="1:12" ht="12.75" customHeight="1" x14ac:dyDescent="0.2">
      <c r="A22" s="140" t="s">
        <v>932</v>
      </c>
      <c r="B22" s="140" t="s">
        <v>933</v>
      </c>
      <c r="C22" s="140" t="s">
        <v>934</v>
      </c>
      <c r="D22" s="140" t="s">
        <v>922</v>
      </c>
      <c r="E22" s="140">
        <v>0</v>
      </c>
      <c r="G22" s="140" t="str">
        <f t="shared" si="0"/>
        <v>1</v>
      </c>
      <c r="I22" s="142"/>
      <c r="J22" s="142"/>
      <c r="K22" s="142"/>
      <c r="L22" s="142">
        <v>-8059</v>
      </c>
    </row>
    <row r="23" spans="1:12" ht="12.75" customHeight="1" x14ac:dyDescent="0.2">
      <c r="A23" s="140" t="s">
        <v>935</v>
      </c>
      <c r="B23" s="140" t="s">
        <v>936</v>
      </c>
      <c r="C23" s="140" t="s">
        <v>934</v>
      </c>
      <c r="D23" s="140" t="s">
        <v>922</v>
      </c>
      <c r="E23" s="140">
        <v>0</v>
      </c>
      <c r="G23" s="140" t="str">
        <f t="shared" si="0"/>
        <v>1</v>
      </c>
      <c r="I23" s="142"/>
      <c r="J23" s="142"/>
      <c r="K23" s="142"/>
      <c r="L23" s="142">
        <v>-8059</v>
      </c>
    </row>
    <row r="24" spans="1:12" ht="12.75" customHeight="1" x14ac:dyDescent="0.2">
      <c r="A24" s="140" t="s">
        <v>937</v>
      </c>
      <c r="B24" s="140" t="s">
        <v>938</v>
      </c>
      <c r="C24" s="140" t="s">
        <v>934</v>
      </c>
      <c r="D24" s="140" t="s">
        <v>922</v>
      </c>
      <c r="E24" s="140">
        <v>0</v>
      </c>
      <c r="G24" s="140" t="str">
        <f t="shared" si="0"/>
        <v>1</v>
      </c>
      <c r="I24" s="142"/>
      <c r="J24" s="142"/>
      <c r="K24" s="142"/>
      <c r="L24" s="142">
        <v>-8059</v>
      </c>
    </row>
    <row r="25" spans="1:12" ht="12.75" customHeight="1" x14ac:dyDescent="0.2">
      <c r="A25" s="140" t="s">
        <v>939</v>
      </c>
      <c r="B25" s="140" t="s">
        <v>938</v>
      </c>
      <c r="C25" s="140" t="s">
        <v>934</v>
      </c>
      <c r="D25" s="140" t="s">
        <v>922</v>
      </c>
      <c r="E25" s="140">
        <v>0</v>
      </c>
      <c r="G25" s="140" t="str">
        <f t="shared" si="0"/>
        <v>1</v>
      </c>
      <c r="I25" s="142"/>
      <c r="J25" s="142"/>
      <c r="K25" s="142"/>
      <c r="L25" s="142">
        <v>-8059</v>
      </c>
    </row>
    <row r="26" spans="1:12" ht="12.75" customHeight="1" x14ac:dyDescent="0.2">
      <c r="A26" s="140" t="s">
        <v>940</v>
      </c>
      <c r="B26" s="140" t="s">
        <v>941</v>
      </c>
      <c r="C26" s="140" t="s">
        <v>934</v>
      </c>
      <c r="D26" s="140" t="s">
        <v>922</v>
      </c>
      <c r="E26" s="140">
        <v>0</v>
      </c>
      <c r="G26" s="140" t="str">
        <f t="shared" si="0"/>
        <v>1</v>
      </c>
      <c r="I26" s="142"/>
      <c r="J26" s="142"/>
      <c r="K26" s="142"/>
      <c r="L26" s="142">
        <v>-8059</v>
      </c>
    </row>
    <row r="27" spans="1:12" ht="12.75" customHeight="1" x14ac:dyDescent="0.2">
      <c r="A27" s="140" t="s">
        <v>942</v>
      </c>
      <c r="B27" s="140" t="s">
        <v>943</v>
      </c>
      <c r="C27" s="140" t="s">
        <v>934</v>
      </c>
      <c r="D27" s="140" t="s">
        <v>922</v>
      </c>
      <c r="E27" s="140">
        <v>0</v>
      </c>
      <c r="G27" s="140" t="str">
        <f t="shared" si="0"/>
        <v>1</v>
      </c>
      <c r="I27" s="142"/>
      <c r="J27" s="142"/>
      <c r="K27" s="142"/>
      <c r="L27" s="142">
        <v>-8059</v>
      </c>
    </row>
    <row r="28" spans="1:12" ht="12.75" customHeight="1" x14ac:dyDescent="0.2">
      <c r="A28" s="140" t="s">
        <v>944</v>
      </c>
      <c r="B28" s="140" t="s">
        <v>945</v>
      </c>
      <c r="C28" s="140" t="s">
        <v>944</v>
      </c>
      <c r="D28" s="140" t="s">
        <v>946</v>
      </c>
      <c r="E28" s="140">
        <v>0</v>
      </c>
      <c r="G28" s="140" t="str">
        <f t="shared" si="0"/>
        <v>1</v>
      </c>
      <c r="I28" s="142"/>
      <c r="J28" s="142"/>
      <c r="K28" s="142"/>
      <c r="L28" s="142">
        <v>-8059</v>
      </c>
    </row>
    <row r="29" spans="1:12" ht="12.75" customHeight="1" x14ac:dyDescent="0.2">
      <c r="A29" s="140" t="s">
        <v>947</v>
      </c>
      <c r="B29" s="140" t="s">
        <v>948</v>
      </c>
      <c r="C29" s="140" t="s">
        <v>947</v>
      </c>
      <c r="D29" s="140" t="s">
        <v>627</v>
      </c>
      <c r="E29" s="140">
        <v>0</v>
      </c>
      <c r="G29" s="140" t="str">
        <f t="shared" si="0"/>
        <v>1</v>
      </c>
      <c r="I29" s="142"/>
      <c r="J29" s="142"/>
      <c r="K29" s="142"/>
      <c r="L29" s="142">
        <v>-8059</v>
      </c>
    </row>
    <row r="30" spans="1:12" ht="12.75" customHeight="1" x14ac:dyDescent="0.2">
      <c r="A30" s="140" t="s">
        <v>949</v>
      </c>
      <c r="B30" s="140" t="s">
        <v>950</v>
      </c>
      <c r="C30" s="140" t="s">
        <v>949</v>
      </c>
      <c r="D30" s="140" t="s">
        <v>604</v>
      </c>
      <c r="E30" s="140">
        <v>0</v>
      </c>
      <c r="G30" s="140" t="str">
        <f t="shared" si="0"/>
        <v>1</v>
      </c>
      <c r="I30" s="142"/>
      <c r="J30" s="142"/>
      <c r="K30" s="142"/>
      <c r="L30" s="142">
        <v>-8059</v>
      </c>
    </row>
    <row r="31" spans="1:12" ht="10" customHeight="1" x14ac:dyDescent="0.2">
      <c r="A31" s="140" t="s">
        <v>951</v>
      </c>
      <c r="B31" s="140" t="s">
        <v>952</v>
      </c>
      <c r="C31" s="140" t="s">
        <v>949</v>
      </c>
      <c r="D31" s="140" t="s">
        <v>604</v>
      </c>
      <c r="E31" s="140">
        <v>0</v>
      </c>
      <c r="G31" s="140" t="str">
        <f t="shared" si="0"/>
        <v>1</v>
      </c>
      <c r="I31" s="142"/>
      <c r="J31" s="142"/>
      <c r="K31" s="142"/>
      <c r="L31" s="142">
        <v>-8059</v>
      </c>
    </row>
    <row r="32" spans="1:12" ht="12.75" customHeight="1" x14ac:dyDescent="0.2">
      <c r="A32" s="140" t="s">
        <v>953</v>
      </c>
      <c r="B32" s="140" t="s">
        <v>954</v>
      </c>
      <c r="C32" s="140" t="s">
        <v>949</v>
      </c>
      <c r="D32" s="140" t="s">
        <v>604</v>
      </c>
      <c r="E32" s="140">
        <v>0</v>
      </c>
      <c r="G32" s="140" t="str">
        <f t="shared" si="0"/>
        <v>1</v>
      </c>
      <c r="I32" s="142"/>
      <c r="J32" s="142"/>
      <c r="K32" s="142"/>
      <c r="L32" s="142">
        <v>-8059</v>
      </c>
    </row>
    <row r="33" spans="1:12" ht="12.75" customHeight="1" x14ac:dyDescent="0.2">
      <c r="A33" s="140" t="s">
        <v>955</v>
      </c>
      <c r="B33" s="140" t="s">
        <v>956</v>
      </c>
      <c r="C33" s="140" t="s">
        <v>955</v>
      </c>
      <c r="D33" s="140" t="s">
        <v>607</v>
      </c>
      <c r="E33" s="140">
        <v>0</v>
      </c>
      <c r="G33" s="140" t="str">
        <f t="shared" si="0"/>
        <v>1</v>
      </c>
      <c r="I33" s="142"/>
      <c r="J33" s="142"/>
      <c r="K33" s="142"/>
      <c r="L33" s="142">
        <v>-8059</v>
      </c>
    </row>
    <row r="34" spans="1:12" ht="12.75" customHeight="1" x14ac:dyDescent="0.2">
      <c r="A34" s="140" t="s">
        <v>957</v>
      </c>
      <c r="B34" s="140" t="s">
        <v>958</v>
      </c>
      <c r="C34" s="140" t="s">
        <v>955</v>
      </c>
      <c r="D34" s="140" t="s">
        <v>607</v>
      </c>
      <c r="E34" s="140">
        <v>0</v>
      </c>
      <c r="G34" s="140" t="str">
        <f t="shared" si="0"/>
        <v>1</v>
      </c>
      <c r="I34" s="142"/>
      <c r="J34" s="142"/>
      <c r="K34" s="142"/>
      <c r="L34" s="142">
        <v>-8059</v>
      </c>
    </row>
    <row r="35" spans="1:12" ht="12.75" customHeight="1" x14ac:dyDescent="0.2">
      <c r="A35" s="140" t="s">
        <v>959</v>
      </c>
      <c r="B35" s="140" t="s">
        <v>960</v>
      </c>
      <c r="C35" s="140" t="s">
        <v>955</v>
      </c>
      <c r="D35" s="140" t="s">
        <v>607</v>
      </c>
      <c r="E35" s="140">
        <v>0</v>
      </c>
      <c r="G35" s="140" t="str">
        <f t="shared" si="0"/>
        <v>1</v>
      </c>
      <c r="I35" s="142"/>
      <c r="J35" s="142"/>
      <c r="K35" s="142"/>
      <c r="L35" s="142">
        <v>-8059</v>
      </c>
    </row>
    <row r="36" spans="1:12" ht="12.75" customHeight="1" x14ac:dyDescent="0.2">
      <c r="A36" s="140" t="s">
        <v>961</v>
      </c>
      <c r="B36" s="140" t="s">
        <v>962</v>
      </c>
      <c r="C36" s="140" t="s">
        <v>955</v>
      </c>
      <c r="D36" s="140" t="s">
        <v>607</v>
      </c>
      <c r="E36" s="140">
        <v>0</v>
      </c>
      <c r="G36" s="140" t="str">
        <f t="shared" si="0"/>
        <v>1</v>
      </c>
      <c r="I36" s="142"/>
      <c r="J36" s="142"/>
      <c r="K36" s="142"/>
      <c r="L36" s="142">
        <v>-8059</v>
      </c>
    </row>
    <row r="37" spans="1:12" ht="12.75" customHeight="1" x14ac:dyDescent="0.2">
      <c r="A37" s="140" t="s">
        <v>963</v>
      </c>
      <c r="B37" s="140" t="s">
        <v>964</v>
      </c>
      <c r="C37" s="140" t="s">
        <v>965</v>
      </c>
      <c r="D37" s="140" t="s">
        <v>2081</v>
      </c>
      <c r="E37" s="140" t="s">
        <v>844</v>
      </c>
      <c r="G37" s="140" t="str">
        <f t="shared" si="0"/>
        <v>1</v>
      </c>
      <c r="I37" s="142"/>
      <c r="J37" s="142"/>
      <c r="K37" s="142"/>
      <c r="L37" s="142">
        <v>-8059</v>
      </c>
    </row>
    <row r="38" spans="1:12" ht="12.75" customHeight="1" x14ac:dyDescent="0.2">
      <c r="A38" s="140" t="s">
        <v>967</v>
      </c>
      <c r="B38" s="140" t="s">
        <v>968</v>
      </c>
      <c r="C38" s="140" t="s">
        <v>965</v>
      </c>
      <c r="D38" s="140" t="s">
        <v>966</v>
      </c>
      <c r="E38" s="140" t="s">
        <v>845</v>
      </c>
      <c r="G38" s="140" t="str">
        <f t="shared" si="0"/>
        <v>1</v>
      </c>
      <c r="I38" s="144"/>
      <c r="J38" s="144"/>
      <c r="K38" s="144"/>
      <c r="L38" s="144"/>
    </row>
    <row r="39" spans="1:12" ht="12.75" customHeight="1" x14ac:dyDescent="0.2">
      <c r="A39" s="140" t="s">
        <v>970</v>
      </c>
      <c r="B39" s="140" t="s">
        <v>971</v>
      </c>
      <c r="C39" s="140" t="s">
        <v>965</v>
      </c>
      <c r="D39" s="140" t="s">
        <v>969</v>
      </c>
      <c r="E39" s="140" t="s">
        <v>840</v>
      </c>
      <c r="G39" s="140" t="str">
        <f t="shared" si="0"/>
        <v>1</v>
      </c>
    </row>
    <row r="40" spans="1:12" ht="12.75" customHeight="1" x14ac:dyDescent="0.2">
      <c r="A40" s="140" t="s">
        <v>972</v>
      </c>
      <c r="B40" s="140" t="s">
        <v>973</v>
      </c>
      <c r="C40" s="140" t="s">
        <v>965</v>
      </c>
      <c r="D40" s="140" t="s">
        <v>969</v>
      </c>
      <c r="E40" s="140" t="s">
        <v>841</v>
      </c>
      <c r="G40" s="140" t="str">
        <f t="shared" si="0"/>
        <v>1</v>
      </c>
    </row>
    <row r="41" spans="1:12" ht="12.75" customHeight="1" x14ac:dyDescent="0.2">
      <c r="A41" s="140" t="s">
        <v>974</v>
      </c>
      <c r="B41" s="140" t="s">
        <v>975</v>
      </c>
      <c r="C41" s="140" t="s">
        <v>965</v>
      </c>
      <c r="D41" s="140" t="s">
        <v>969</v>
      </c>
      <c r="E41" s="140" t="s">
        <v>842</v>
      </c>
      <c r="G41" s="140" t="str">
        <f t="shared" si="0"/>
        <v>1</v>
      </c>
    </row>
    <row r="42" spans="1:12" ht="12.75" customHeight="1" x14ac:dyDescent="0.2">
      <c r="A42" s="140" t="s">
        <v>976</v>
      </c>
      <c r="B42" s="140" t="s">
        <v>977</v>
      </c>
      <c r="C42" s="140" t="s">
        <v>965</v>
      </c>
      <c r="D42" s="140" t="s">
        <v>969</v>
      </c>
      <c r="E42" s="140" t="s">
        <v>843</v>
      </c>
      <c r="G42" s="140" t="str">
        <f t="shared" si="0"/>
        <v>1</v>
      </c>
    </row>
    <row r="43" spans="1:12" ht="12.75" customHeight="1" x14ac:dyDescent="0.2">
      <c r="A43" s="140" t="s">
        <v>978</v>
      </c>
      <c r="B43" s="140" t="s">
        <v>979</v>
      </c>
      <c r="C43" s="140" t="s">
        <v>965</v>
      </c>
      <c r="D43" s="140" t="s">
        <v>969</v>
      </c>
      <c r="E43" s="140" t="s">
        <v>847</v>
      </c>
      <c r="G43" s="140" t="str">
        <f t="shared" si="0"/>
        <v>1</v>
      </c>
    </row>
    <row r="44" spans="1:12" ht="12.75" customHeight="1" x14ac:dyDescent="0.2">
      <c r="A44" s="140" t="s">
        <v>980</v>
      </c>
      <c r="B44" s="140" t="s">
        <v>981</v>
      </c>
      <c r="C44" s="140" t="s">
        <v>965</v>
      </c>
      <c r="D44" s="140" t="s">
        <v>2081</v>
      </c>
      <c r="E44" s="140" t="s">
        <v>846</v>
      </c>
      <c r="G44" s="140" t="str">
        <f t="shared" si="0"/>
        <v>1</v>
      </c>
    </row>
    <row r="45" spans="1:12" ht="12.75" customHeight="1" x14ac:dyDescent="0.2">
      <c r="A45" s="140" t="s">
        <v>982</v>
      </c>
      <c r="B45" s="140" t="s">
        <v>983</v>
      </c>
      <c r="C45" s="140" t="s">
        <v>982</v>
      </c>
      <c r="D45" s="140" t="s">
        <v>2082</v>
      </c>
      <c r="E45" s="140" t="s">
        <v>811</v>
      </c>
      <c r="G45" s="140" t="str">
        <f t="shared" si="0"/>
        <v>1</v>
      </c>
      <c r="H45" s="140" t="s">
        <v>2325</v>
      </c>
    </row>
    <row r="46" spans="1:12" ht="12.75" customHeight="1" x14ac:dyDescent="0.2">
      <c r="A46" s="140" t="s">
        <v>985</v>
      </c>
      <c r="B46" s="140" t="s">
        <v>986</v>
      </c>
      <c r="C46" s="140" t="s">
        <v>982</v>
      </c>
      <c r="D46" s="140" t="s">
        <v>2082</v>
      </c>
      <c r="E46" s="140">
        <v>0</v>
      </c>
      <c r="G46" s="140" t="str">
        <f t="shared" si="0"/>
        <v>1</v>
      </c>
      <c r="H46" s="140" t="s">
        <v>2325</v>
      </c>
    </row>
    <row r="47" spans="1:12" ht="12.75" customHeight="1" x14ac:dyDescent="0.2">
      <c r="A47" s="140" t="s">
        <v>987</v>
      </c>
      <c r="B47" s="140" t="s">
        <v>988</v>
      </c>
      <c r="C47" s="140" t="s">
        <v>982</v>
      </c>
      <c r="D47" s="140" t="s">
        <v>2082</v>
      </c>
      <c r="E47" s="140">
        <v>0</v>
      </c>
      <c r="G47" s="140" t="str">
        <f t="shared" si="0"/>
        <v>1</v>
      </c>
      <c r="H47" s="140" t="s">
        <v>2325</v>
      </c>
    </row>
    <row r="48" spans="1:12" ht="12" customHeight="1" x14ac:dyDescent="0.2">
      <c r="A48" s="140" t="s">
        <v>989</v>
      </c>
      <c r="B48" s="140" t="s">
        <v>990</v>
      </c>
      <c r="C48" s="140" t="s">
        <v>982</v>
      </c>
      <c r="D48" s="140" t="s">
        <v>2082</v>
      </c>
      <c r="E48" s="140">
        <v>0</v>
      </c>
      <c r="G48" s="140" t="str">
        <f t="shared" si="0"/>
        <v>1</v>
      </c>
      <c r="H48" s="140" t="s">
        <v>2325</v>
      </c>
    </row>
    <row r="49" spans="1:14" ht="12.75" customHeight="1" x14ac:dyDescent="0.2">
      <c r="A49" s="140" t="s">
        <v>991</v>
      </c>
      <c r="B49" s="140" t="s">
        <v>983</v>
      </c>
      <c r="C49" s="140" t="s">
        <v>982</v>
      </c>
      <c r="D49" s="140" t="s">
        <v>2082</v>
      </c>
      <c r="E49" s="140">
        <v>0</v>
      </c>
      <c r="G49" s="140" t="str">
        <f t="shared" si="0"/>
        <v>1</v>
      </c>
      <c r="H49" s="140" t="s">
        <v>2325</v>
      </c>
    </row>
    <row r="50" spans="1:14" ht="12.75" customHeight="1" x14ac:dyDescent="0.2">
      <c r="A50" s="140" t="s">
        <v>992</v>
      </c>
      <c r="B50" s="140" t="s">
        <v>993</v>
      </c>
      <c r="C50" s="140" t="s">
        <v>994</v>
      </c>
      <c r="D50" s="140" t="s">
        <v>2083</v>
      </c>
      <c r="E50" s="140">
        <v>0</v>
      </c>
      <c r="G50" s="140" t="str">
        <f t="shared" si="0"/>
        <v>1</v>
      </c>
      <c r="H50" s="140" t="s">
        <v>2325</v>
      </c>
    </row>
    <row r="51" spans="1:14" ht="12.75" customHeight="1" x14ac:dyDescent="0.2">
      <c r="A51" s="140" t="s">
        <v>995</v>
      </c>
      <c r="B51" s="140" t="s">
        <v>996</v>
      </c>
      <c r="C51" s="140" t="s">
        <v>994</v>
      </c>
      <c r="D51" s="140" t="s">
        <v>2083</v>
      </c>
      <c r="E51" s="140">
        <v>0</v>
      </c>
      <c r="G51" s="140" t="str">
        <f t="shared" si="0"/>
        <v>1</v>
      </c>
      <c r="H51" s="140" t="s">
        <v>2325</v>
      </c>
    </row>
    <row r="52" spans="1:14" ht="12.75" customHeight="1" x14ac:dyDescent="0.2">
      <c r="A52" s="140" t="s">
        <v>997</v>
      </c>
      <c r="B52" s="140" t="s">
        <v>998</v>
      </c>
      <c r="C52" s="140" t="s">
        <v>994</v>
      </c>
      <c r="D52" s="140" t="s">
        <v>2083</v>
      </c>
      <c r="E52" s="140">
        <v>0</v>
      </c>
      <c r="G52" s="140" t="str">
        <f t="shared" si="0"/>
        <v>1</v>
      </c>
      <c r="H52" s="140" t="s">
        <v>2325</v>
      </c>
    </row>
    <row r="53" spans="1:14" ht="15" customHeight="1" x14ac:dyDescent="0.2">
      <c r="A53" s="140" t="s">
        <v>999</v>
      </c>
      <c r="B53" s="140" t="s">
        <v>1000</v>
      </c>
      <c r="C53" s="140" t="s">
        <v>994</v>
      </c>
      <c r="D53" s="140" t="s">
        <v>2083</v>
      </c>
      <c r="E53" s="140">
        <v>0</v>
      </c>
      <c r="G53" s="140" t="str">
        <f t="shared" si="0"/>
        <v>1</v>
      </c>
      <c r="H53" s="140" t="s">
        <v>2325</v>
      </c>
    </row>
    <row r="54" spans="1:14" ht="12.75" customHeight="1" x14ac:dyDescent="0.2">
      <c r="A54" s="140" t="s">
        <v>1001</v>
      </c>
      <c r="B54" s="140" t="s">
        <v>1002</v>
      </c>
      <c r="C54" s="140" t="s">
        <v>994</v>
      </c>
      <c r="D54" s="140" t="s">
        <v>2083</v>
      </c>
      <c r="E54" s="140">
        <v>0</v>
      </c>
      <c r="G54" s="140" t="str">
        <f t="shared" si="0"/>
        <v>1</v>
      </c>
      <c r="H54" s="140" t="s">
        <v>2325</v>
      </c>
    </row>
    <row r="55" spans="1:14" ht="12.75" customHeight="1" x14ac:dyDescent="0.2">
      <c r="A55" s="140" t="s">
        <v>1003</v>
      </c>
      <c r="B55" s="140" t="s">
        <v>1004</v>
      </c>
      <c r="C55" s="140" t="s">
        <v>994</v>
      </c>
      <c r="D55" s="140" t="s">
        <v>1013</v>
      </c>
      <c r="E55" s="140">
        <v>0</v>
      </c>
      <c r="G55" s="140" t="str">
        <f t="shared" si="0"/>
        <v>1</v>
      </c>
      <c r="H55" s="140" t="s">
        <v>2325</v>
      </c>
    </row>
    <row r="56" spans="1:14" ht="12.75" customHeight="1" x14ac:dyDescent="0.2">
      <c r="A56" s="140" t="s">
        <v>1005</v>
      </c>
      <c r="B56" s="140" t="s">
        <v>1006</v>
      </c>
      <c r="C56" s="140" t="s">
        <v>994</v>
      </c>
      <c r="D56" s="140" t="s">
        <v>1013</v>
      </c>
      <c r="E56" s="140">
        <v>0</v>
      </c>
      <c r="G56" s="140" t="str">
        <f t="shared" si="0"/>
        <v>1</v>
      </c>
      <c r="H56" s="140" t="s">
        <v>2325</v>
      </c>
    </row>
    <row r="57" spans="1:14" ht="12.75" customHeight="1" x14ac:dyDescent="0.3">
      <c r="A57" s="140" t="s">
        <v>1007</v>
      </c>
      <c r="B57" s="140" t="s">
        <v>1008</v>
      </c>
      <c r="C57" s="140" t="s">
        <v>1009</v>
      </c>
      <c r="D57" s="140" t="s">
        <v>2084</v>
      </c>
      <c r="E57" s="140" t="s">
        <v>820</v>
      </c>
      <c r="G57" s="140" t="str">
        <f t="shared" si="0"/>
        <v>1</v>
      </c>
      <c r="H57" s="140" t="s">
        <v>2325</v>
      </c>
      <c r="M57" t="s">
        <v>2352</v>
      </c>
      <c r="N57" t="s">
        <v>2352</v>
      </c>
    </row>
    <row r="58" spans="1:14" ht="12.75" customHeight="1" x14ac:dyDescent="0.3">
      <c r="A58" s="140" t="s">
        <v>1011</v>
      </c>
      <c r="B58" s="140" t="s">
        <v>1012</v>
      </c>
      <c r="C58" s="140" t="s">
        <v>1009</v>
      </c>
      <c r="D58" s="140" t="s">
        <v>1010</v>
      </c>
      <c r="E58" s="140" t="s">
        <v>820</v>
      </c>
      <c r="G58" s="140" t="str">
        <f t="shared" si="0"/>
        <v>1</v>
      </c>
      <c r="H58" s="140" t="s">
        <v>2325</v>
      </c>
      <c r="M58" t="s">
        <v>2352</v>
      </c>
      <c r="N58" t="s">
        <v>2352</v>
      </c>
    </row>
    <row r="59" spans="1:14" ht="12.75" customHeight="1" x14ac:dyDescent="0.2">
      <c r="A59" s="140" t="s">
        <v>1014</v>
      </c>
      <c r="B59" s="140" t="s">
        <v>1015</v>
      </c>
      <c r="C59" s="140" t="s">
        <v>1014</v>
      </c>
      <c r="D59" s="140" t="s">
        <v>1027</v>
      </c>
      <c r="E59" s="140" t="s">
        <v>828</v>
      </c>
      <c r="F59" s="140" t="s">
        <v>823</v>
      </c>
      <c r="G59" s="140" t="str">
        <f t="shared" si="0"/>
        <v>1</v>
      </c>
    </row>
    <row r="60" spans="1:14" ht="12.75" customHeight="1" x14ac:dyDescent="0.2">
      <c r="A60" s="140" t="s">
        <v>1016</v>
      </c>
      <c r="B60" s="140" t="s">
        <v>1017</v>
      </c>
      <c r="C60" s="140" t="s">
        <v>1018</v>
      </c>
      <c r="D60" s="140" t="s">
        <v>2082</v>
      </c>
      <c r="E60" s="140" t="s">
        <v>811</v>
      </c>
      <c r="G60" s="140" t="str">
        <f t="shared" si="0"/>
        <v>1</v>
      </c>
    </row>
    <row r="61" spans="1:14" ht="12.75" customHeight="1" x14ac:dyDescent="0.2">
      <c r="A61" s="140" t="s">
        <v>1019</v>
      </c>
      <c r="B61" s="140" t="s">
        <v>1020</v>
      </c>
      <c r="C61" s="140" t="s">
        <v>1018</v>
      </c>
      <c r="D61" s="140" t="s">
        <v>984</v>
      </c>
      <c r="E61" s="140" t="s">
        <v>813</v>
      </c>
      <c r="G61" s="140" t="str">
        <f t="shared" si="0"/>
        <v>1</v>
      </c>
    </row>
    <row r="62" spans="1:14" ht="12.75" customHeight="1" x14ac:dyDescent="0.3">
      <c r="A62" s="140" t="s">
        <v>1022</v>
      </c>
      <c r="B62" s="140" t="s">
        <v>1023</v>
      </c>
      <c r="C62" s="140" t="s">
        <v>1018</v>
      </c>
      <c r="D62" s="140" t="s">
        <v>1367</v>
      </c>
      <c r="E62" s="140" t="s">
        <v>820</v>
      </c>
      <c r="G62" s="140" t="str">
        <f t="shared" si="0"/>
        <v>1</v>
      </c>
      <c r="M62" t="s">
        <v>2352</v>
      </c>
      <c r="N62" t="s">
        <v>2352</v>
      </c>
    </row>
    <row r="63" spans="1:14" ht="12.75" customHeight="1" x14ac:dyDescent="0.3">
      <c r="A63" s="140" t="s">
        <v>1025</v>
      </c>
      <c r="B63" s="140" t="s">
        <v>1026</v>
      </c>
      <c r="C63" s="140" t="s">
        <v>1018</v>
      </c>
      <c r="D63" s="140" t="s">
        <v>1024</v>
      </c>
      <c r="E63" s="140" t="s">
        <v>820</v>
      </c>
      <c r="G63" s="140" t="str">
        <f t="shared" si="0"/>
        <v>1</v>
      </c>
      <c r="M63" t="s">
        <v>2352</v>
      </c>
      <c r="N63" t="s">
        <v>2352</v>
      </c>
    </row>
    <row r="64" spans="1:14" ht="12.75" customHeight="1" x14ac:dyDescent="0.2">
      <c r="A64" s="140" t="s">
        <v>1028</v>
      </c>
      <c r="B64" s="140" t="s">
        <v>1029</v>
      </c>
      <c r="C64" s="140" t="s">
        <v>1018</v>
      </c>
      <c r="D64" s="140" t="s">
        <v>1027</v>
      </c>
      <c r="E64" s="140" t="s">
        <v>828</v>
      </c>
      <c r="F64" s="140" t="s">
        <v>823</v>
      </c>
      <c r="G64" s="140" t="str">
        <f t="shared" si="0"/>
        <v>1</v>
      </c>
    </row>
    <row r="65" spans="1:7" ht="12.75" customHeight="1" x14ac:dyDescent="0.2">
      <c r="A65" s="140" t="s">
        <v>1030</v>
      </c>
      <c r="B65" s="140" t="s">
        <v>1031</v>
      </c>
      <c r="C65" s="140" t="s">
        <v>1030</v>
      </c>
      <c r="D65" s="140" t="s">
        <v>2082</v>
      </c>
      <c r="E65" s="140" t="s">
        <v>811</v>
      </c>
      <c r="G65" s="140" t="str">
        <f t="shared" si="0"/>
        <v>1</v>
      </c>
    </row>
    <row r="66" spans="1:7" ht="12.75" customHeight="1" x14ac:dyDescent="0.2">
      <c r="A66" s="140" t="s">
        <v>1032</v>
      </c>
      <c r="B66" s="140" t="s">
        <v>1033</v>
      </c>
      <c r="C66" s="140" t="s">
        <v>1030</v>
      </c>
      <c r="D66" s="140" t="s">
        <v>2082</v>
      </c>
      <c r="E66" s="140">
        <v>0</v>
      </c>
      <c r="G66" s="140" t="str">
        <f t="shared" ref="G66:G129" si="1">LEFT(A66)</f>
        <v>1</v>
      </c>
    </row>
    <row r="67" spans="1:7" ht="12.75" customHeight="1" x14ac:dyDescent="0.2">
      <c r="A67" s="140" t="s">
        <v>1034</v>
      </c>
      <c r="B67" s="140" t="s">
        <v>1035</v>
      </c>
      <c r="C67" s="140" t="s">
        <v>1030</v>
      </c>
      <c r="D67" s="140" t="s">
        <v>2082</v>
      </c>
      <c r="E67" s="140">
        <v>0</v>
      </c>
      <c r="G67" s="140" t="str">
        <f t="shared" si="1"/>
        <v>1</v>
      </c>
    </row>
    <row r="68" spans="1:7" ht="12.75" customHeight="1" x14ac:dyDescent="0.2">
      <c r="A68" s="140" t="s">
        <v>1036</v>
      </c>
      <c r="B68" s="140" t="s">
        <v>1037</v>
      </c>
      <c r="C68" s="140" t="s">
        <v>1036</v>
      </c>
      <c r="D68" s="140" t="s">
        <v>1038</v>
      </c>
      <c r="E68" s="140" t="s">
        <v>695</v>
      </c>
      <c r="G68" s="140" t="str">
        <f t="shared" si="1"/>
        <v>2</v>
      </c>
    </row>
    <row r="69" spans="1:7" ht="12.75" customHeight="1" x14ac:dyDescent="0.2">
      <c r="A69" s="140" t="s">
        <v>1039</v>
      </c>
      <c r="B69" s="140" t="s">
        <v>1040</v>
      </c>
      <c r="C69" s="140" t="s">
        <v>1039</v>
      </c>
      <c r="D69" s="140" t="s">
        <v>1041</v>
      </c>
      <c r="E69" s="140" t="s">
        <v>695</v>
      </c>
      <c r="G69" s="140" t="str">
        <f t="shared" si="1"/>
        <v>2</v>
      </c>
    </row>
    <row r="70" spans="1:7" ht="12.75" customHeight="1" x14ac:dyDescent="0.2">
      <c r="A70" s="140" t="s">
        <v>1042</v>
      </c>
      <c r="B70" s="140" t="s">
        <v>1043</v>
      </c>
      <c r="C70" s="140" t="s">
        <v>1042</v>
      </c>
      <c r="D70" s="140" t="s">
        <v>1044</v>
      </c>
      <c r="E70" s="140" t="s">
        <v>696</v>
      </c>
      <c r="G70" s="140" t="str">
        <f t="shared" si="1"/>
        <v>2</v>
      </c>
    </row>
    <row r="71" spans="1:7" ht="12.75" customHeight="1" x14ac:dyDescent="0.2">
      <c r="A71" s="140" t="s">
        <v>1045</v>
      </c>
      <c r="B71" s="140" t="s">
        <v>1046</v>
      </c>
      <c r="C71" s="140" t="s">
        <v>1045</v>
      </c>
      <c r="D71" s="140" t="s">
        <v>1047</v>
      </c>
      <c r="E71" s="140" t="s">
        <v>698</v>
      </c>
      <c r="G71" s="140" t="str">
        <f t="shared" si="1"/>
        <v>2</v>
      </c>
    </row>
    <row r="72" spans="1:7" ht="12.75" customHeight="1" x14ac:dyDescent="0.2">
      <c r="A72" s="140" t="s">
        <v>1048</v>
      </c>
      <c r="B72" s="140" t="s">
        <v>1049</v>
      </c>
      <c r="C72" s="140" t="s">
        <v>1050</v>
      </c>
      <c r="D72" s="140" t="s">
        <v>1051</v>
      </c>
      <c r="E72" s="140" t="s">
        <v>697</v>
      </c>
      <c r="G72" s="140" t="str">
        <f t="shared" si="1"/>
        <v>2</v>
      </c>
    </row>
    <row r="73" spans="1:7" ht="12.75" customHeight="1" x14ac:dyDescent="0.2">
      <c r="A73" s="140" t="s">
        <v>1052</v>
      </c>
      <c r="B73" s="140" t="s">
        <v>1053</v>
      </c>
      <c r="C73" s="140" t="s">
        <v>1050</v>
      </c>
      <c r="D73" s="140" t="s">
        <v>2085</v>
      </c>
      <c r="G73" s="140" t="str">
        <f t="shared" si="1"/>
        <v>2</v>
      </c>
    </row>
    <row r="74" spans="1:7" ht="12.75" customHeight="1" x14ac:dyDescent="0.2">
      <c r="A74" s="140" t="s">
        <v>1054</v>
      </c>
      <c r="B74" s="140" t="s">
        <v>1055</v>
      </c>
      <c r="C74" s="140" t="s">
        <v>1054</v>
      </c>
      <c r="D74" s="140" t="s">
        <v>1044</v>
      </c>
      <c r="E74" s="140" t="s">
        <v>699</v>
      </c>
      <c r="G74" s="140" t="str">
        <f t="shared" si="1"/>
        <v>2</v>
      </c>
    </row>
    <row r="75" spans="1:7" ht="12.75" customHeight="1" x14ac:dyDescent="0.2">
      <c r="A75" s="140" t="s">
        <v>1056</v>
      </c>
      <c r="B75" s="140" t="s">
        <v>1057</v>
      </c>
      <c r="C75" s="140" t="s">
        <v>1056</v>
      </c>
      <c r="D75" s="140" t="s">
        <v>1058</v>
      </c>
      <c r="E75" s="140" t="s">
        <v>703</v>
      </c>
      <c r="G75" s="140" t="str">
        <f t="shared" si="1"/>
        <v>2</v>
      </c>
    </row>
    <row r="76" spans="1:7" ht="12.75" customHeight="1" x14ac:dyDescent="0.2">
      <c r="A76" s="140" t="s">
        <v>1059</v>
      </c>
      <c r="B76" s="140" t="s">
        <v>1060</v>
      </c>
      <c r="C76" s="140" t="s">
        <v>1056</v>
      </c>
      <c r="D76" s="140" t="s">
        <v>1058</v>
      </c>
      <c r="E76" s="140" t="s">
        <v>703</v>
      </c>
      <c r="G76" s="140" t="str">
        <f t="shared" si="1"/>
        <v>2</v>
      </c>
    </row>
    <row r="77" spans="1:7" ht="12.75" customHeight="1" x14ac:dyDescent="0.2">
      <c r="A77" s="140" t="s">
        <v>1061</v>
      </c>
      <c r="B77" s="140" t="s">
        <v>1062</v>
      </c>
      <c r="C77" s="140" t="s">
        <v>1056</v>
      </c>
      <c r="D77" s="140" t="s">
        <v>1058</v>
      </c>
      <c r="E77" s="140" t="s">
        <v>703</v>
      </c>
      <c r="G77" s="140" t="str">
        <f t="shared" si="1"/>
        <v>2</v>
      </c>
    </row>
    <row r="78" spans="1:7" ht="12.75" customHeight="1" x14ac:dyDescent="0.2">
      <c r="A78" s="140" t="s">
        <v>1063</v>
      </c>
      <c r="B78" s="140" t="s">
        <v>1064</v>
      </c>
      <c r="C78" s="140" t="s">
        <v>1063</v>
      </c>
      <c r="D78" s="140" t="s">
        <v>1058</v>
      </c>
      <c r="E78" s="140" t="s">
        <v>704</v>
      </c>
      <c r="G78" s="140" t="str">
        <f t="shared" si="1"/>
        <v>2</v>
      </c>
    </row>
    <row r="79" spans="1:7" ht="12.75" customHeight="1" x14ac:dyDescent="0.2">
      <c r="A79" s="140" t="s">
        <v>1065</v>
      </c>
      <c r="B79" s="140" t="s">
        <v>1066</v>
      </c>
      <c r="C79" s="140" t="s">
        <v>1065</v>
      </c>
      <c r="D79" s="140" t="s">
        <v>1067</v>
      </c>
      <c r="E79" s="140" t="s">
        <v>705</v>
      </c>
      <c r="G79" s="140" t="str">
        <f t="shared" si="1"/>
        <v>2</v>
      </c>
    </row>
    <row r="80" spans="1:7" ht="12.75" customHeight="1" x14ac:dyDescent="0.2">
      <c r="A80" s="140" t="s">
        <v>1068</v>
      </c>
      <c r="B80" s="140" t="s">
        <v>1069</v>
      </c>
      <c r="C80" s="140" t="s">
        <v>1065</v>
      </c>
      <c r="D80" s="140" t="s">
        <v>1067</v>
      </c>
      <c r="E80" s="140" t="s">
        <v>705</v>
      </c>
      <c r="G80" s="140" t="str">
        <f t="shared" si="1"/>
        <v>2</v>
      </c>
    </row>
    <row r="81" spans="1:10" ht="12.75" customHeight="1" x14ac:dyDescent="0.2">
      <c r="A81" s="140" t="s">
        <v>1070</v>
      </c>
      <c r="B81" s="140" t="s">
        <v>1071</v>
      </c>
      <c r="C81" s="140" t="s">
        <v>1065</v>
      </c>
      <c r="D81" s="140" t="s">
        <v>1067</v>
      </c>
      <c r="E81" s="140" t="s">
        <v>705</v>
      </c>
      <c r="G81" s="140" t="str">
        <f t="shared" si="1"/>
        <v>2</v>
      </c>
    </row>
    <row r="82" spans="1:10" ht="12.75" customHeight="1" x14ac:dyDescent="0.2">
      <c r="A82" s="140" t="s">
        <v>1072</v>
      </c>
      <c r="B82" s="140" t="s">
        <v>1073</v>
      </c>
      <c r="C82" s="140" t="s">
        <v>1065</v>
      </c>
      <c r="D82" s="140" t="s">
        <v>1067</v>
      </c>
      <c r="E82" s="140" t="s">
        <v>705</v>
      </c>
      <c r="G82" s="140" t="str">
        <f t="shared" si="1"/>
        <v>2</v>
      </c>
    </row>
    <row r="83" spans="1:10" ht="12.75" customHeight="1" x14ac:dyDescent="0.2">
      <c r="A83" s="140" t="s">
        <v>1074</v>
      </c>
      <c r="B83" s="143" t="s">
        <v>1075</v>
      </c>
      <c r="C83" s="140" t="s">
        <v>1065</v>
      </c>
      <c r="D83" s="140" t="s">
        <v>40</v>
      </c>
      <c r="E83" s="140" t="s">
        <v>705</v>
      </c>
      <c r="G83" s="140" t="str">
        <f t="shared" si="1"/>
        <v>2</v>
      </c>
    </row>
    <row r="84" spans="1:10" ht="12.75" customHeight="1" x14ac:dyDescent="0.2">
      <c r="A84" s="140" t="s">
        <v>1076</v>
      </c>
      <c r="B84" s="140" t="s">
        <v>1077</v>
      </c>
      <c r="C84" s="140" t="s">
        <v>1076</v>
      </c>
      <c r="D84" s="140" t="s">
        <v>1078</v>
      </c>
      <c r="E84" s="140" t="s">
        <v>706</v>
      </c>
      <c r="G84" s="140" t="str">
        <f t="shared" si="1"/>
        <v>2</v>
      </c>
    </row>
    <row r="85" spans="1:10" ht="12.75" customHeight="1" x14ac:dyDescent="0.2">
      <c r="A85" s="140" t="s">
        <v>1079</v>
      </c>
      <c r="B85" s="140" t="s">
        <v>1080</v>
      </c>
      <c r="C85" s="140" t="s">
        <v>1079</v>
      </c>
      <c r="D85" s="140" t="s">
        <v>1081</v>
      </c>
      <c r="E85" s="140" t="s">
        <v>708</v>
      </c>
      <c r="G85" s="140" t="str">
        <f t="shared" si="1"/>
        <v>2</v>
      </c>
    </row>
    <row r="86" spans="1:10" ht="12.75" customHeight="1" x14ac:dyDescent="0.2">
      <c r="A86" s="140" t="s">
        <v>1082</v>
      </c>
      <c r="B86" s="140" t="s">
        <v>1083</v>
      </c>
      <c r="C86" s="140" t="s">
        <v>1082</v>
      </c>
      <c r="D86" s="140" t="s">
        <v>1084</v>
      </c>
      <c r="E86" s="140" t="s">
        <v>711</v>
      </c>
      <c r="G86" s="140" t="str">
        <f t="shared" si="1"/>
        <v>2</v>
      </c>
    </row>
    <row r="87" spans="1:10" ht="12.75" customHeight="1" x14ac:dyDescent="0.2">
      <c r="A87" s="140" t="s">
        <v>1085</v>
      </c>
      <c r="B87" s="140" t="s">
        <v>1086</v>
      </c>
      <c r="C87" s="140" t="s">
        <v>1085</v>
      </c>
      <c r="D87" s="140" t="s">
        <v>1087</v>
      </c>
      <c r="E87" s="140" t="s">
        <v>712</v>
      </c>
      <c r="G87" s="140" t="str">
        <f t="shared" si="1"/>
        <v>2</v>
      </c>
    </row>
    <row r="88" spans="1:10" ht="12.75" customHeight="1" x14ac:dyDescent="0.2">
      <c r="A88" s="140" t="s">
        <v>1088</v>
      </c>
      <c r="B88" s="140" t="s">
        <v>1089</v>
      </c>
      <c r="C88" s="140" t="s">
        <v>1088</v>
      </c>
      <c r="D88" s="140" t="s">
        <v>1067</v>
      </c>
      <c r="E88" s="140" t="s">
        <v>705</v>
      </c>
      <c r="G88" s="140" t="str">
        <f t="shared" si="1"/>
        <v>2</v>
      </c>
    </row>
    <row r="89" spans="1:10" ht="12.75" customHeight="1" x14ac:dyDescent="0.2">
      <c r="A89" s="140" t="s">
        <v>1090</v>
      </c>
      <c r="B89" s="140" t="s">
        <v>1091</v>
      </c>
      <c r="C89" s="140" t="s">
        <v>1090</v>
      </c>
      <c r="D89" s="140" t="s">
        <v>1078</v>
      </c>
      <c r="E89" s="140" t="s">
        <v>706</v>
      </c>
      <c r="G89" s="140" t="str">
        <f t="shared" si="1"/>
        <v>2</v>
      </c>
    </row>
    <row r="90" spans="1:10" ht="12.75" customHeight="1" x14ac:dyDescent="0.2">
      <c r="A90" s="140" t="s">
        <v>1092</v>
      </c>
      <c r="B90" s="140" t="s">
        <v>1093</v>
      </c>
      <c r="C90" s="140" t="s">
        <v>1092</v>
      </c>
      <c r="D90" s="140" t="s">
        <v>1087</v>
      </c>
      <c r="E90" s="140" t="s">
        <v>712</v>
      </c>
      <c r="G90" s="140" t="str">
        <f t="shared" si="1"/>
        <v>2</v>
      </c>
    </row>
    <row r="91" spans="1:10" ht="12.75" customHeight="1" x14ac:dyDescent="0.2">
      <c r="A91" s="140" t="s">
        <v>1094</v>
      </c>
      <c r="B91" s="140" t="s">
        <v>1095</v>
      </c>
      <c r="C91" s="140" t="s">
        <v>1094</v>
      </c>
      <c r="D91" s="140" t="s">
        <v>1096</v>
      </c>
      <c r="E91" s="140" t="s">
        <v>709</v>
      </c>
      <c r="G91" s="140" t="str">
        <f t="shared" si="1"/>
        <v>2</v>
      </c>
    </row>
    <row r="92" spans="1:10" ht="12.75" customHeight="1" x14ac:dyDescent="0.2">
      <c r="A92" s="140" t="s">
        <v>1097</v>
      </c>
      <c r="B92" s="143" t="s">
        <v>1098</v>
      </c>
      <c r="C92" s="140" t="s">
        <v>1097</v>
      </c>
      <c r="D92" s="140" t="s">
        <v>1099</v>
      </c>
      <c r="E92" s="140">
        <v>0</v>
      </c>
      <c r="G92" s="140" t="str">
        <f t="shared" si="1"/>
        <v>2</v>
      </c>
    </row>
    <row r="93" spans="1:10" ht="12.75" customHeight="1" x14ac:dyDescent="0.2">
      <c r="A93" s="140" t="s">
        <v>1100</v>
      </c>
      <c r="B93" s="143" t="s">
        <v>1101</v>
      </c>
      <c r="C93" s="140" t="s">
        <v>1100</v>
      </c>
      <c r="D93" s="140" t="s">
        <v>1102</v>
      </c>
      <c r="E93" s="140">
        <v>0</v>
      </c>
      <c r="G93" s="140" t="str">
        <f t="shared" si="1"/>
        <v>2</v>
      </c>
      <c r="J93" s="145"/>
    </row>
    <row r="94" spans="1:10" ht="12.75" customHeight="1" x14ac:dyDescent="0.2">
      <c r="A94" s="140" t="s">
        <v>1103</v>
      </c>
      <c r="B94" s="143" t="s">
        <v>1104</v>
      </c>
      <c r="C94" s="140" t="s">
        <v>1103</v>
      </c>
      <c r="D94" s="140" t="s">
        <v>1102</v>
      </c>
      <c r="E94" s="140">
        <v>0</v>
      </c>
      <c r="G94" s="140" t="str">
        <f t="shared" si="1"/>
        <v>2</v>
      </c>
      <c r="J94" s="145"/>
    </row>
    <row r="95" spans="1:10" ht="12.75" customHeight="1" x14ac:dyDescent="0.2">
      <c r="A95" s="140" t="s">
        <v>1105</v>
      </c>
      <c r="B95" s="140" t="s">
        <v>1106</v>
      </c>
      <c r="C95" s="140" t="s">
        <v>1105</v>
      </c>
      <c r="D95" s="140" t="s">
        <v>1107</v>
      </c>
      <c r="E95" s="140" t="s">
        <v>710</v>
      </c>
      <c r="G95" s="140" t="str">
        <f t="shared" si="1"/>
        <v>2</v>
      </c>
    </row>
    <row r="96" spans="1:10" ht="12.75" customHeight="1" x14ac:dyDescent="0.2">
      <c r="A96" s="140" t="s">
        <v>1108</v>
      </c>
      <c r="B96" s="140" t="s">
        <v>1109</v>
      </c>
      <c r="C96" s="140" t="s">
        <v>1108</v>
      </c>
      <c r="D96" s="140" t="s">
        <v>1110</v>
      </c>
      <c r="E96" s="140" t="s">
        <v>717</v>
      </c>
      <c r="G96" s="140" t="str">
        <f t="shared" si="1"/>
        <v>2</v>
      </c>
    </row>
    <row r="97" spans="1:14" ht="12.75" customHeight="1" x14ac:dyDescent="0.2">
      <c r="A97" s="140" t="s">
        <v>1111</v>
      </c>
      <c r="B97" s="140" t="s">
        <v>1112</v>
      </c>
      <c r="C97" s="140" t="s">
        <v>1111</v>
      </c>
      <c r="D97" s="140" t="s">
        <v>1113</v>
      </c>
      <c r="E97" s="140" t="s">
        <v>717</v>
      </c>
      <c r="G97" s="140" t="str">
        <f t="shared" si="1"/>
        <v>2</v>
      </c>
    </row>
    <row r="98" spans="1:14" ht="12.75" customHeight="1" x14ac:dyDescent="0.2">
      <c r="A98" s="140" t="s">
        <v>1114</v>
      </c>
      <c r="B98" s="140" t="s">
        <v>1115</v>
      </c>
      <c r="C98" s="140" t="s">
        <v>1114</v>
      </c>
      <c r="D98" s="140" t="s">
        <v>1113</v>
      </c>
      <c r="E98" s="140" t="s">
        <v>717</v>
      </c>
      <c r="G98" s="140" t="str">
        <f t="shared" si="1"/>
        <v>2</v>
      </c>
    </row>
    <row r="99" spans="1:14" ht="12.75" customHeight="1" x14ac:dyDescent="0.2">
      <c r="A99" s="140" t="s">
        <v>1116</v>
      </c>
      <c r="B99" s="140" t="s">
        <v>1117</v>
      </c>
      <c r="C99" s="140" t="s">
        <v>1116</v>
      </c>
      <c r="D99" s="140" t="s">
        <v>40</v>
      </c>
      <c r="E99" s="140">
        <v>0</v>
      </c>
      <c r="G99" s="140" t="str">
        <f t="shared" si="1"/>
        <v>2</v>
      </c>
    </row>
    <row r="100" spans="1:14" ht="12.75" customHeight="1" x14ac:dyDescent="0.2">
      <c r="A100" s="140" t="s">
        <v>1118</v>
      </c>
      <c r="B100" s="140" t="s">
        <v>1119</v>
      </c>
      <c r="C100" s="140" t="s">
        <v>1118</v>
      </c>
      <c r="D100" s="140" t="s">
        <v>1120</v>
      </c>
      <c r="E100" s="140" t="s">
        <v>721</v>
      </c>
      <c r="G100" s="140" t="str">
        <f t="shared" si="1"/>
        <v>2</v>
      </c>
    </row>
    <row r="101" spans="1:14" ht="12.75" customHeight="1" x14ac:dyDescent="0.3">
      <c r="A101" s="140" t="s">
        <v>1121</v>
      </c>
      <c r="B101" s="140" t="s">
        <v>1122</v>
      </c>
      <c r="C101" s="140" t="s">
        <v>1123</v>
      </c>
      <c r="D101" s="140" t="s">
        <v>1124</v>
      </c>
      <c r="E101" s="140" t="s">
        <v>718</v>
      </c>
      <c r="G101" s="140" t="str">
        <f t="shared" si="1"/>
        <v>2</v>
      </c>
      <c r="H101" s="140" t="s">
        <v>2325</v>
      </c>
      <c r="M101" t="s">
        <v>2353</v>
      </c>
      <c r="N101" t="s">
        <v>2353</v>
      </c>
    </row>
    <row r="102" spans="1:14" ht="12.75" customHeight="1" x14ac:dyDescent="0.3">
      <c r="A102" s="140" t="s">
        <v>1125</v>
      </c>
      <c r="B102" s="140" t="s">
        <v>1126</v>
      </c>
      <c r="C102" s="140" t="s">
        <v>1123</v>
      </c>
      <c r="D102" s="140" t="s">
        <v>1124</v>
      </c>
      <c r="E102" s="140" t="s">
        <v>718</v>
      </c>
      <c r="G102" s="140" t="str">
        <f t="shared" si="1"/>
        <v>2</v>
      </c>
      <c r="H102" s="140" t="s">
        <v>2325</v>
      </c>
      <c r="M102" t="s">
        <v>2353</v>
      </c>
      <c r="N102" t="s">
        <v>2353</v>
      </c>
    </row>
    <row r="103" spans="1:14" ht="12.75" customHeight="1" x14ac:dyDescent="0.3">
      <c r="A103" s="140" t="s">
        <v>1127</v>
      </c>
      <c r="B103" s="140" t="s">
        <v>1128</v>
      </c>
      <c r="C103" s="140" t="s">
        <v>1123</v>
      </c>
      <c r="D103" s="140" t="s">
        <v>1129</v>
      </c>
      <c r="E103" s="140">
        <v>0</v>
      </c>
      <c r="G103" s="140" t="str">
        <f t="shared" si="1"/>
        <v>2</v>
      </c>
      <c r="H103" s="140" t="s">
        <v>2325</v>
      </c>
      <c r="M103" t="s">
        <v>2353</v>
      </c>
      <c r="N103" t="s">
        <v>2353</v>
      </c>
    </row>
    <row r="104" spans="1:14" ht="12.75" customHeight="1" x14ac:dyDescent="0.3">
      <c r="A104" s="140" t="s">
        <v>1130</v>
      </c>
      <c r="B104" s="140" t="s">
        <v>1131</v>
      </c>
      <c r="C104" s="140" t="s">
        <v>1123</v>
      </c>
      <c r="D104" s="140" t="s">
        <v>1129</v>
      </c>
      <c r="E104" s="140">
        <v>0</v>
      </c>
      <c r="G104" s="140" t="str">
        <f t="shared" si="1"/>
        <v>2</v>
      </c>
      <c r="H104" s="140" t="s">
        <v>2325</v>
      </c>
      <c r="M104" t="s">
        <v>2353</v>
      </c>
      <c r="N104" t="s">
        <v>2353</v>
      </c>
    </row>
    <row r="105" spans="1:14" ht="12.75" customHeight="1" x14ac:dyDescent="0.2">
      <c r="A105" s="140" t="s">
        <v>1132</v>
      </c>
      <c r="B105" s="140" t="s">
        <v>1133</v>
      </c>
      <c r="C105" s="140" t="s">
        <v>1123</v>
      </c>
      <c r="D105" s="140" t="s">
        <v>1134</v>
      </c>
      <c r="E105" s="140" t="s">
        <v>722</v>
      </c>
      <c r="G105" s="140" t="str">
        <f t="shared" si="1"/>
        <v>2</v>
      </c>
      <c r="H105" s="140" t="s">
        <v>2325</v>
      </c>
    </row>
    <row r="106" spans="1:14" ht="12.75" customHeight="1" x14ac:dyDescent="0.2">
      <c r="A106" s="140" t="s">
        <v>1135</v>
      </c>
      <c r="B106" s="140" t="s">
        <v>1136</v>
      </c>
      <c r="C106" s="140" t="s">
        <v>1123</v>
      </c>
      <c r="D106" s="140" t="s">
        <v>1134</v>
      </c>
      <c r="E106" s="140" t="s">
        <v>722</v>
      </c>
      <c r="G106" s="140" t="str">
        <f t="shared" si="1"/>
        <v>2</v>
      </c>
      <c r="H106" s="140" t="s">
        <v>2325</v>
      </c>
    </row>
    <row r="107" spans="1:14" ht="12.75" customHeight="1" x14ac:dyDescent="0.2">
      <c r="A107" s="140" t="s">
        <v>1137</v>
      </c>
      <c r="B107" s="140" t="s">
        <v>1138</v>
      </c>
      <c r="C107" s="140" t="s">
        <v>1123</v>
      </c>
      <c r="D107" s="140" t="s">
        <v>1134</v>
      </c>
      <c r="E107" s="140" t="s">
        <v>722</v>
      </c>
      <c r="G107" s="140" t="str">
        <f t="shared" si="1"/>
        <v>2</v>
      </c>
      <c r="H107" s="140" t="s">
        <v>2325</v>
      </c>
    </row>
    <row r="108" spans="1:14" ht="12.75" customHeight="1" x14ac:dyDescent="0.2">
      <c r="A108" s="140" t="s">
        <v>1139</v>
      </c>
      <c r="B108" s="140" t="s">
        <v>1140</v>
      </c>
      <c r="C108" s="140" t="s">
        <v>1123</v>
      </c>
      <c r="D108" s="140" t="s">
        <v>1134</v>
      </c>
      <c r="E108" s="140" t="s">
        <v>722</v>
      </c>
      <c r="G108" s="140" t="str">
        <f t="shared" si="1"/>
        <v>2</v>
      </c>
      <c r="H108" s="140" t="s">
        <v>2325</v>
      </c>
    </row>
    <row r="109" spans="1:14" ht="12.75" customHeight="1" x14ac:dyDescent="0.2">
      <c r="A109" s="140" t="s">
        <v>1141</v>
      </c>
      <c r="B109" s="140" t="s">
        <v>1142</v>
      </c>
      <c r="C109" s="140" t="s">
        <v>1123</v>
      </c>
      <c r="D109" s="140" t="s">
        <v>1134</v>
      </c>
      <c r="E109" s="140" t="s">
        <v>722</v>
      </c>
      <c r="G109" s="140" t="str">
        <f t="shared" si="1"/>
        <v>2</v>
      </c>
      <c r="H109" s="140" t="s">
        <v>2325</v>
      </c>
    </row>
    <row r="110" spans="1:14" ht="12.75" customHeight="1" x14ac:dyDescent="0.2">
      <c r="A110" s="140" t="s">
        <v>1143</v>
      </c>
      <c r="B110" s="140" t="s">
        <v>1144</v>
      </c>
      <c r="C110" s="140" t="s">
        <v>1145</v>
      </c>
      <c r="D110" s="140" t="s">
        <v>1367</v>
      </c>
      <c r="E110" s="140">
        <v>0</v>
      </c>
      <c r="G110" s="140" t="str">
        <f t="shared" si="1"/>
        <v>2</v>
      </c>
    </row>
    <row r="111" spans="1:14" ht="12.75" customHeight="1" x14ac:dyDescent="0.2">
      <c r="A111" s="140" t="s">
        <v>1146</v>
      </c>
      <c r="B111" s="140" t="s">
        <v>1147</v>
      </c>
      <c r="C111" s="140" t="s">
        <v>1145</v>
      </c>
      <c r="D111" s="140" t="s">
        <v>1024</v>
      </c>
      <c r="E111" s="140">
        <v>0</v>
      </c>
      <c r="G111" s="140" t="str">
        <f t="shared" si="1"/>
        <v>2</v>
      </c>
    </row>
    <row r="112" spans="1:14" ht="12.75" customHeight="1" x14ac:dyDescent="0.2">
      <c r="A112" s="140" t="s">
        <v>1148</v>
      </c>
      <c r="B112" s="140" t="s">
        <v>1149</v>
      </c>
      <c r="C112" s="140" t="s">
        <v>1145</v>
      </c>
      <c r="D112" s="140" t="s">
        <v>1024</v>
      </c>
      <c r="E112" s="140">
        <v>0</v>
      </c>
      <c r="G112" s="140" t="str">
        <f t="shared" si="1"/>
        <v>2</v>
      </c>
    </row>
    <row r="113" spans="1:7" ht="12.75" customHeight="1" x14ac:dyDescent="0.2">
      <c r="A113" s="140" t="s">
        <v>1150</v>
      </c>
      <c r="B113" s="140" t="s">
        <v>1151</v>
      </c>
      <c r="C113" s="140" t="s">
        <v>1145</v>
      </c>
      <c r="D113" s="140" t="s">
        <v>1027</v>
      </c>
      <c r="E113" s="140" t="s">
        <v>828</v>
      </c>
      <c r="F113" s="140" t="s">
        <v>823</v>
      </c>
      <c r="G113" s="140" t="str">
        <f t="shared" si="1"/>
        <v>2</v>
      </c>
    </row>
    <row r="114" spans="1:7" ht="12.75" customHeight="1" x14ac:dyDescent="0.2">
      <c r="A114" s="140" t="s">
        <v>1152</v>
      </c>
      <c r="B114" s="140" t="s">
        <v>1153</v>
      </c>
      <c r="C114" s="140" t="s">
        <v>1154</v>
      </c>
      <c r="D114" s="140" t="s">
        <v>1038</v>
      </c>
      <c r="E114" s="140">
        <v>0</v>
      </c>
      <c r="F114" s="140" t="s">
        <v>695</v>
      </c>
      <c r="G114" s="140" t="str">
        <f t="shared" si="1"/>
        <v>2</v>
      </c>
    </row>
    <row r="115" spans="1:7" ht="12.75" customHeight="1" x14ac:dyDescent="0.2">
      <c r="A115" s="140" t="s">
        <v>1155</v>
      </c>
      <c r="B115" s="140" t="s">
        <v>1156</v>
      </c>
      <c r="C115" s="140" t="s">
        <v>1154</v>
      </c>
      <c r="D115" s="140" t="s">
        <v>1041</v>
      </c>
      <c r="E115" s="140">
        <v>0</v>
      </c>
      <c r="F115" s="140" t="s">
        <v>695</v>
      </c>
      <c r="G115" s="140" t="str">
        <f t="shared" si="1"/>
        <v>2</v>
      </c>
    </row>
    <row r="116" spans="1:7" ht="12.75" customHeight="1" x14ac:dyDescent="0.2">
      <c r="A116" s="140" t="s">
        <v>1157</v>
      </c>
      <c r="B116" s="140" t="s">
        <v>1158</v>
      </c>
      <c r="C116" s="140" t="s">
        <v>1154</v>
      </c>
      <c r="D116" s="140" t="s">
        <v>1044</v>
      </c>
      <c r="E116" s="140">
        <v>0</v>
      </c>
      <c r="F116" s="140" t="s">
        <v>696</v>
      </c>
      <c r="G116" s="140" t="str">
        <f t="shared" si="1"/>
        <v>2</v>
      </c>
    </row>
    <row r="117" spans="1:7" ht="12.75" customHeight="1" x14ac:dyDescent="0.2">
      <c r="A117" s="140" t="s">
        <v>1159</v>
      </c>
      <c r="B117" s="140" t="s">
        <v>1160</v>
      </c>
      <c r="C117" s="140" t="s">
        <v>1154</v>
      </c>
      <c r="D117" s="140" t="s">
        <v>1047</v>
      </c>
      <c r="E117" s="140">
        <v>0</v>
      </c>
      <c r="F117" s="140" t="s">
        <v>698</v>
      </c>
      <c r="G117" s="140" t="str">
        <f t="shared" si="1"/>
        <v>2</v>
      </c>
    </row>
    <row r="118" spans="1:7" ht="12.75" customHeight="1" x14ac:dyDescent="0.2">
      <c r="A118" s="140" t="s">
        <v>1161</v>
      </c>
      <c r="B118" s="140" t="s">
        <v>1162</v>
      </c>
      <c r="C118" s="140" t="s">
        <v>1154</v>
      </c>
      <c r="D118" s="140" t="s">
        <v>1044</v>
      </c>
      <c r="E118" s="140">
        <v>0</v>
      </c>
      <c r="F118" s="140" t="s">
        <v>699</v>
      </c>
      <c r="G118" s="140" t="str">
        <f t="shared" si="1"/>
        <v>2</v>
      </c>
    </row>
    <row r="119" spans="1:7" ht="12.75" customHeight="1" x14ac:dyDescent="0.2">
      <c r="A119" s="140" t="s">
        <v>1163</v>
      </c>
      <c r="B119" s="140" t="s">
        <v>1164</v>
      </c>
      <c r="C119" s="140" t="s">
        <v>1154</v>
      </c>
      <c r="D119" s="140" t="s">
        <v>1051</v>
      </c>
      <c r="E119" s="140">
        <v>0</v>
      </c>
      <c r="F119" s="140" t="s">
        <v>697</v>
      </c>
      <c r="G119" s="140" t="str">
        <f t="shared" si="1"/>
        <v>2</v>
      </c>
    </row>
    <row r="120" spans="1:7" ht="12.75" customHeight="1" x14ac:dyDescent="0.2">
      <c r="A120" s="140" t="s">
        <v>1165</v>
      </c>
      <c r="B120" s="140" t="s">
        <v>1166</v>
      </c>
      <c r="C120" s="140" t="s">
        <v>1167</v>
      </c>
      <c r="D120" s="140" t="s">
        <v>1058</v>
      </c>
      <c r="E120" s="140">
        <v>0</v>
      </c>
      <c r="F120" s="140" t="s">
        <v>703</v>
      </c>
      <c r="G120" s="140" t="str">
        <f t="shared" si="1"/>
        <v>2</v>
      </c>
    </row>
    <row r="121" spans="1:7" ht="12.75" customHeight="1" x14ac:dyDescent="0.2">
      <c r="A121" s="140" t="s">
        <v>1168</v>
      </c>
      <c r="B121" s="140" t="s">
        <v>1169</v>
      </c>
      <c r="C121" s="140" t="s">
        <v>1167</v>
      </c>
      <c r="D121" s="140" t="s">
        <v>1058</v>
      </c>
      <c r="E121" s="140">
        <v>0</v>
      </c>
      <c r="F121" s="140" t="s">
        <v>704</v>
      </c>
      <c r="G121" s="140" t="str">
        <f t="shared" si="1"/>
        <v>2</v>
      </c>
    </row>
    <row r="122" spans="1:7" ht="12.75" customHeight="1" x14ac:dyDescent="0.2">
      <c r="A122" s="140" t="s">
        <v>1170</v>
      </c>
      <c r="B122" s="140" t="s">
        <v>1171</v>
      </c>
      <c r="C122" s="140" t="s">
        <v>1167</v>
      </c>
      <c r="D122" s="140" t="s">
        <v>1067</v>
      </c>
      <c r="E122" s="140">
        <v>0</v>
      </c>
      <c r="F122" s="140" t="s">
        <v>705</v>
      </c>
      <c r="G122" s="140" t="str">
        <f t="shared" si="1"/>
        <v>2</v>
      </c>
    </row>
    <row r="123" spans="1:7" ht="12.75" customHeight="1" x14ac:dyDescent="0.2">
      <c r="A123" s="140" t="s">
        <v>1172</v>
      </c>
      <c r="B123" s="140" t="s">
        <v>1173</v>
      </c>
      <c r="C123" s="140" t="s">
        <v>1167</v>
      </c>
      <c r="D123" s="140" t="s">
        <v>1078</v>
      </c>
      <c r="E123" s="140">
        <v>0</v>
      </c>
      <c r="F123" s="140" t="s">
        <v>706</v>
      </c>
      <c r="G123" s="140" t="str">
        <f t="shared" si="1"/>
        <v>2</v>
      </c>
    </row>
    <row r="124" spans="1:7" ht="12.75" customHeight="1" x14ac:dyDescent="0.2">
      <c r="A124" s="140" t="s">
        <v>1174</v>
      </c>
      <c r="B124" s="140" t="s">
        <v>1175</v>
      </c>
      <c r="C124" s="140" t="s">
        <v>1167</v>
      </c>
      <c r="D124" s="140" t="s">
        <v>1081</v>
      </c>
      <c r="E124" s="140">
        <v>0</v>
      </c>
      <c r="F124" s="140" t="s">
        <v>708</v>
      </c>
      <c r="G124" s="140" t="str">
        <f t="shared" si="1"/>
        <v>2</v>
      </c>
    </row>
    <row r="125" spans="1:7" ht="12.75" customHeight="1" x14ac:dyDescent="0.2">
      <c r="A125" s="140" t="s">
        <v>1176</v>
      </c>
      <c r="B125" s="140" t="s">
        <v>1177</v>
      </c>
      <c r="C125" s="140" t="s">
        <v>1167</v>
      </c>
      <c r="D125" s="140" t="s">
        <v>1084</v>
      </c>
      <c r="E125" s="140">
        <v>0</v>
      </c>
      <c r="F125" s="140" t="s">
        <v>711</v>
      </c>
      <c r="G125" s="140" t="str">
        <f t="shared" si="1"/>
        <v>2</v>
      </c>
    </row>
    <row r="126" spans="1:7" ht="12.75" customHeight="1" x14ac:dyDescent="0.2">
      <c r="A126" s="140" t="s">
        <v>1178</v>
      </c>
      <c r="B126" s="140" t="s">
        <v>1179</v>
      </c>
      <c r="C126" s="140" t="s">
        <v>1167</v>
      </c>
      <c r="D126" s="140" t="s">
        <v>1087</v>
      </c>
      <c r="E126" s="140">
        <v>0</v>
      </c>
      <c r="F126" s="140" t="s">
        <v>712</v>
      </c>
      <c r="G126" s="140" t="str">
        <f t="shared" si="1"/>
        <v>2</v>
      </c>
    </row>
    <row r="127" spans="1:7" ht="12.75" customHeight="1" x14ac:dyDescent="0.2">
      <c r="A127" s="140" t="s">
        <v>1180</v>
      </c>
      <c r="B127" s="140" t="s">
        <v>1181</v>
      </c>
      <c r="C127" s="140" t="s">
        <v>1182</v>
      </c>
      <c r="D127" s="140" t="s">
        <v>1041</v>
      </c>
      <c r="E127" s="140" t="s">
        <v>1183</v>
      </c>
      <c r="G127" s="140" t="str">
        <f t="shared" si="1"/>
        <v>2</v>
      </c>
    </row>
    <row r="128" spans="1:7" ht="12.75" customHeight="1" x14ac:dyDescent="0.2">
      <c r="A128" s="140" t="s">
        <v>1184</v>
      </c>
      <c r="B128" s="140" t="s">
        <v>1185</v>
      </c>
      <c r="C128" s="140" t="s">
        <v>1182</v>
      </c>
      <c r="D128" s="140" t="s">
        <v>1044</v>
      </c>
      <c r="E128" s="140" t="s">
        <v>1186</v>
      </c>
      <c r="G128" s="140" t="str">
        <f t="shared" si="1"/>
        <v>2</v>
      </c>
    </row>
    <row r="129" spans="1:7" ht="12.75" customHeight="1" x14ac:dyDescent="0.2">
      <c r="A129" s="140" t="s">
        <v>1187</v>
      </c>
      <c r="B129" s="140" t="s">
        <v>1188</v>
      </c>
      <c r="C129" s="140" t="s">
        <v>1182</v>
      </c>
      <c r="D129" s="140" t="s">
        <v>1047</v>
      </c>
      <c r="E129" s="140" t="s">
        <v>1189</v>
      </c>
      <c r="G129" s="140" t="str">
        <f t="shared" si="1"/>
        <v>2</v>
      </c>
    </row>
    <row r="130" spans="1:7" ht="12.75" customHeight="1" x14ac:dyDescent="0.2">
      <c r="A130" s="140" t="s">
        <v>1190</v>
      </c>
      <c r="B130" s="140" t="s">
        <v>1191</v>
      </c>
      <c r="C130" s="140" t="s">
        <v>1182</v>
      </c>
      <c r="D130" s="140" t="s">
        <v>1044</v>
      </c>
      <c r="E130" s="140" t="s">
        <v>1192</v>
      </c>
      <c r="G130" s="140" t="str">
        <f t="shared" ref="G130:G193" si="2">LEFT(A130)</f>
        <v>2</v>
      </c>
    </row>
    <row r="131" spans="1:7" ht="12.75" customHeight="1" x14ac:dyDescent="0.2">
      <c r="A131" s="140" t="s">
        <v>1193</v>
      </c>
      <c r="B131" s="143" t="s">
        <v>1194</v>
      </c>
      <c r="C131" s="140" t="s">
        <v>1182</v>
      </c>
      <c r="D131" s="140" t="s">
        <v>40</v>
      </c>
      <c r="E131" s="140" t="s">
        <v>1195</v>
      </c>
      <c r="G131" s="140" t="str">
        <f t="shared" si="2"/>
        <v>2</v>
      </c>
    </row>
    <row r="132" spans="1:7" ht="12.75" customHeight="1" x14ac:dyDescent="0.2">
      <c r="A132" s="140" t="s">
        <v>1196</v>
      </c>
      <c r="B132" s="140" t="s">
        <v>1197</v>
      </c>
      <c r="C132" s="140" t="s">
        <v>1198</v>
      </c>
      <c r="D132" s="140" t="s">
        <v>1058</v>
      </c>
      <c r="E132" s="140" t="s">
        <v>1199</v>
      </c>
      <c r="G132" s="140" t="str">
        <f t="shared" si="2"/>
        <v>2</v>
      </c>
    </row>
    <row r="133" spans="1:7" ht="12.75" customHeight="1" x14ac:dyDescent="0.2">
      <c r="A133" s="140" t="s">
        <v>1200</v>
      </c>
      <c r="B133" s="140" t="s">
        <v>1201</v>
      </c>
      <c r="C133" s="140" t="s">
        <v>1198</v>
      </c>
      <c r="D133" s="140" t="s">
        <v>1058</v>
      </c>
      <c r="E133" s="140" t="s">
        <v>1202</v>
      </c>
      <c r="G133" s="140" t="str">
        <f t="shared" si="2"/>
        <v>2</v>
      </c>
    </row>
    <row r="134" spans="1:7" ht="12.75" customHeight="1" x14ac:dyDescent="0.2">
      <c r="A134" s="140" t="s">
        <v>1203</v>
      </c>
      <c r="B134" s="140" t="s">
        <v>1204</v>
      </c>
      <c r="C134" s="140" t="s">
        <v>1198</v>
      </c>
      <c r="D134" s="140" t="s">
        <v>1067</v>
      </c>
      <c r="E134" s="140" t="s">
        <v>1205</v>
      </c>
      <c r="G134" s="140" t="str">
        <f t="shared" si="2"/>
        <v>2</v>
      </c>
    </row>
    <row r="135" spans="1:7" ht="10" customHeight="1" x14ac:dyDescent="0.2">
      <c r="A135" s="140" t="s">
        <v>1206</v>
      </c>
      <c r="B135" s="140" t="s">
        <v>1207</v>
      </c>
      <c r="C135" s="140" t="s">
        <v>1198</v>
      </c>
      <c r="D135" s="140" t="s">
        <v>1078</v>
      </c>
      <c r="E135" s="140" t="s">
        <v>1208</v>
      </c>
      <c r="G135" s="140" t="str">
        <f t="shared" si="2"/>
        <v>2</v>
      </c>
    </row>
    <row r="136" spans="1:7" ht="12.75" customHeight="1" x14ac:dyDescent="0.2">
      <c r="A136" s="140" t="s">
        <v>1209</v>
      </c>
      <c r="B136" s="140" t="s">
        <v>1210</v>
      </c>
      <c r="C136" s="140" t="s">
        <v>1198</v>
      </c>
      <c r="D136" s="140" t="s">
        <v>1081</v>
      </c>
      <c r="E136" s="140" t="s">
        <v>1211</v>
      </c>
      <c r="G136" s="140" t="str">
        <f t="shared" si="2"/>
        <v>2</v>
      </c>
    </row>
    <row r="137" spans="1:7" ht="12.75" customHeight="1" x14ac:dyDescent="0.2">
      <c r="A137" s="140" t="s">
        <v>1212</v>
      </c>
      <c r="B137" s="140" t="s">
        <v>1213</v>
      </c>
      <c r="C137" s="140" t="s">
        <v>1198</v>
      </c>
      <c r="D137" s="140" t="s">
        <v>1084</v>
      </c>
      <c r="E137" s="140" t="s">
        <v>1214</v>
      </c>
      <c r="G137" s="140" t="str">
        <f t="shared" si="2"/>
        <v>2</v>
      </c>
    </row>
    <row r="138" spans="1:7" ht="12.75" customHeight="1" x14ac:dyDescent="0.2">
      <c r="A138" s="140" t="s">
        <v>1215</v>
      </c>
      <c r="B138" s="140" t="s">
        <v>1216</v>
      </c>
      <c r="C138" s="140" t="s">
        <v>1198</v>
      </c>
      <c r="D138" s="140" t="s">
        <v>1087</v>
      </c>
      <c r="E138" s="140" t="s">
        <v>1217</v>
      </c>
      <c r="G138" s="140" t="str">
        <f t="shared" si="2"/>
        <v>2</v>
      </c>
    </row>
    <row r="139" spans="1:7" ht="12.75" customHeight="1" x14ac:dyDescent="0.2">
      <c r="A139" s="140" t="s">
        <v>1218</v>
      </c>
      <c r="B139" s="143" t="s">
        <v>1219</v>
      </c>
      <c r="C139" s="140" t="s">
        <v>1220</v>
      </c>
      <c r="D139" s="140" t="s">
        <v>40</v>
      </c>
      <c r="E139" s="140">
        <v>0</v>
      </c>
      <c r="G139" s="140" t="str">
        <f t="shared" si="2"/>
        <v>2</v>
      </c>
    </row>
    <row r="140" spans="1:7" ht="12.75" customHeight="1" x14ac:dyDescent="0.2">
      <c r="A140" s="140" t="s">
        <v>1221</v>
      </c>
      <c r="B140" s="140" t="s">
        <v>1222</v>
      </c>
      <c r="C140" s="140" t="s">
        <v>1220</v>
      </c>
      <c r="D140" s="140" t="s">
        <v>1096</v>
      </c>
      <c r="E140" s="140" t="s">
        <v>1223</v>
      </c>
      <c r="G140" s="140" t="str">
        <f t="shared" si="2"/>
        <v>2</v>
      </c>
    </row>
    <row r="141" spans="1:7" ht="12.75" customHeight="1" x14ac:dyDescent="0.2">
      <c r="A141" s="140" t="s">
        <v>1224</v>
      </c>
      <c r="B141" s="140" t="s">
        <v>1225</v>
      </c>
      <c r="C141" s="140" t="s">
        <v>1220</v>
      </c>
      <c r="D141" s="140" t="s">
        <v>1107</v>
      </c>
      <c r="E141" s="140" t="s">
        <v>1226</v>
      </c>
      <c r="G141" s="140" t="str">
        <f t="shared" si="2"/>
        <v>2</v>
      </c>
    </row>
    <row r="142" spans="1:7" ht="12.75" customHeight="1" x14ac:dyDescent="0.2">
      <c r="A142" s="140" t="s">
        <v>1227</v>
      </c>
      <c r="B142" s="140" t="s">
        <v>1228</v>
      </c>
      <c r="C142" s="140" t="s">
        <v>1229</v>
      </c>
      <c r="D142" s="140" t="s">
        <v>1110</v>
      </c>
      <c r="E142" s="140" t="s">
        <v>1230</v>
      </c>
      <c r="G142" s="140" t="str">
        <f t="shared" si="2"/>
        <v>2</v>
      </c>
    </row>
    <row r="143" spans="1:7" ht="12.75" customHeight="1" x14ac:dyDescent="0.2">
      <c r="A143" s="140" t="s">
        <v>1231</v>
      </c>
      <c r="B143" s="140" t="s">
        <v>1232</v>
      </c>
      <c r="C143" s="140" t="s">
        <v>1229</v>
      </c>
      <c r="D143" s="140" t="s">
        <v>1124</v>
      </c>
      <c r="E143" s="140">
        <v>0</v>
      </c>
      <c r="G143" s="140" t="str">
        <f t="shared" si="2"/>
        <v>2</v>
      </c>
    </row>
    <row r="144" spans="1:7" ht="12.75" customHeight="1" x14ac:dyDescent="0.2">
      <c r="A144" s="140" t="s">
        <v>1233</v>
      </c>
      <c r="B144" s="140" t="s">
        <v>1234</v>
      </c>
      <c r="C144" s="140" t="s">
        <v>1229</v>
      </c>
      <c r="D144" s="140" t="s">
        <v>1113</v>
      </c>
      <c r="E144" s="140" t="s">
        <v>1235</v>
      </c>
      <c r="G144" s="140" t="str">
        <f t="shared" si="2"/>
        <v>2</v>
      </c>
    </row>
    <row r="145" spans="1:8" ht="12.75" customHeight="1" x14ac:dyDescent="0.2">
      <c r="A145" s="140" t="s">
        <v>1236</v>
      </c>
      <c r="B145" s="140" t="s">
        <v>1237</v>
      </c>
      <c r="C145" s="140" t="s">
        <v>1229</v>
      </c>
      <c r="D145" s="140" t="s">
        <v>1129</v>
      </c>
      <c r="E145" s="140">
        <v>0</v>
      </c>
      <c r="G145" s="140" t="str">
        <f t="shared" si="2"/>
        <v>2</v>
      </c>
    </row>
    <row r="146" spans="1:8" ht="12.75" customHeight="1" x14ac:dyDescent="0.2">
      <c r="A146" s="140" t="s">
        <v>1238</v>
      </c>
      <c r="B146" s="140" t="s">
        <v>1239</v>
      </c>
      <c r="C146" s="140" t="s">
        <v>1229</v>
      </c>
      <c r="D146" s="140" t="s">
        <v>1120</v>
      </c>
      <c r="E146" s="140" t="s">
        <v>1240</v>
      </c>
      <c r="G146" s="140" t="str">
        <f t="shared" si="2"/>
        <v>2</v>
      </c>
    </row>
    <row r="147" spans="1:8" ht="12.75" customHeight="1" x14ac:dyDescent="0.2">
      <c r="A147" s="140" t="s">
        <v>1241</v>
      </c>
      <c r="B147" s="140" t="s">
        <v>1242</v>
      </c>
      <c r="C147" s="140" t="s">
        <v>1229</v>
      </c>
      <c r="D147" s="140" t="s">
        <v>1134</v>
      </c>
      <c r="E147" s="140">
        <v>0</v>
      </c>
      <c r="G147" s="140" t="str">
        <f t="shared" si="2"/>
        <v>2</v>
      </c>
    </row>
    <row r="148" spans="1:8" ht="12.75" customHeight="1" x14ac:dyDescent="0.2">
      <c r="A148" s="140" t="s">
        <v>1243</v>
      </c>
      <c r="B148" s="140" t="s">
        <v>1244</v>
      </c>
      <c r="C148" s="140" t="s">
        <v>1229</v>
      </c>
      <c r="D148" s="140" t="s">
        <v>1134</v>
      </c>
      <c r="E148" s="140">
        <v>0</v>
      </c>
      <c r="G148" s="140" t="str">
        <f t="shared" si="2"/>
        <v>2</v>
      </c>
    </row>
    <row r="149" spans="1:8" ht="12.75" customHeight="1" x14ac:dyDescent="0.2">
      <c r="A149" s="140" t="s">
        <v>1245</v>
      </c>
      <c r="B149" s="140" t="s">
        <v>1246</v>
      </c>
      <c r="C149" s="140" t="s">
        <v>1245</v>
      </c>
      <c r="D149" s="140" t="s">
        <v>1247</v>
      </c>
      <c r="E149" s="140" t="s">
        <v>737</v>
      </c>
      <c r="G149" s="140" t="str">
        <f t="shared" si="2"/>
        <v>3</v>
      </c>
    </row>
    <row r="150" spans="1:8" ht="12.75" customHeight="1" x14ac:dyDescent="0.2">
      <c r="A150" s="140" t="s">
        <v>1248</v>
      </c>
      <c r="B150" s="140" t="s">
        <v>1249</v>
      </c>
      <c r="C150" s="140" t="s">
        <v>1250</v>
      </c>
      <c r="D150" s="140" t="s">
        <v>1247</v>
      </c>
      <c r="E150" s="140" t="s">
        <v>737</v>
      </c>
      <c r="G150" s="140" t="str">
        <f t="shared" si="2"/>
        <v>3</v>
      </c>
    </row>
    <row r="151" spans="1:8" ht="12.75" customHeight="1" x14ac:dyDescent="0.2">
      <c r="A151" s="140" t="s">
        <v>1251</v>
      </c>
      <c r="B151" s="140" t="s">
        <v>1252</v>
      </c>
      <c r="C151" s="140" t="s">
        <v>1250</v>
      </c>
      <c r="D151" s="140" t="s">
        <v>1247</v>
      </c>
      <c r="E151" s="140" t="s">
        <v>737</v>
      </c>
      <c r="G151" s="140" t="str">
        <f t="shared" si="2"/>
        <v>3</v>
      </c>
    </row>
    <row r="152" spans="1:8" ht="12.75" customHeight="1" x14ac:dyDescent="0.2">
      <c r="A152" s="140" t="s">
        <v>1253</v>
      </c>
      <c r="B152" s="140" t="s">
        <v>1254</v>
      </c>
      <c r="C152" s="140" t="s">
        <v>1250</v>
      </c>
      <c r="D152" s="140" t="s">
        <v>1247</v>
      </c>
      <c r="E152" s="140" t="s">
        <v>737</v>
      </c>
      <c r="G152" s="140" t="str">
        <f t="shared" si="2"/>
        <v>3</v>
      </c>
    </row>
    <row r="153" spans="1:8" ht="12.75" customHeight="1" x14ac:dyDescent="0.2">
      <c r="A153" s="140" t="s">
        <v>1255</v>
      </c>
      <c r="B153" s="140" t="s">
        <v>1256</v>
      </c>
      <c r="C153" s="140" t="s">
        <v>1250</v>
      </c>
      <c r="D153" s="140" t="s">
        <v>1247</v>
      </c>
      <c r="E153" s="140" t="s">
        <v>737</v>
      </c>
      <c r="G153" s="140" t="str">
        <f t="shared" si="2"/>
        <v>3</v>
      </c>
    </row>
    <row r="154" spans="1:8" ht="12.75" customHeight="1" x14ac:dyDescent="0.2">
      <c r="A154" s="140" t="s">
        <v>1257</v>
      </c>
      <c r="B154" s="140" t="s">
        <v>1258</v>
      </c>
      <c r="C154" s="140" t="s">
        <v>1250</v>
      </c>
      <c r="D154" s="140" t="s">
        <v>1247</v>
      </c>
      <c r="E154" s="140" t="s">
        <v>737</v>
      </c>
      <c r="G154" s="140" t="str">
        <f t="shared" si="2"/>
        <v>3</v>
      </c>
    </row>
    <row r="155" spans="1:8" ht="12.75" customHeight="1" x14ac:dyDescent="0.2">
      <c r="A155" s="140" t="s">
        <v>1259</v>
      </c>
      <c r="B155" s="140" t="s">
        <v>1260</v>
      </c>
      <c r="C155" s="140" t="s">
        <v>1250</v>
      </c>
      <c r="D155" s="140" t="s">
        <v>1247</v>
      </c>
      <c r="E155" s="140" t="s">
        <v>737</v>
      </c>
      <c r="G155" s="140" t="str">
        <f t="shared" si="2"/>
        <v>3</v>
      </c>
    </row>
    <row r="156" spans="1:8" ht="12.75" customHeight="1" x14ac:dyDescent="0.2">
      <c r="A156" s="140" t="s">
        <v>1261</v>
      </c>
      <c r="B156" s="140" t="s">
        <v>1262</v>
      </c>
      <c r="C156" s="140" t="s">
        <v>1250</v>
      </c>
      <c r="D156" s="140" t="s">
        <v>1247</v>
      </c>
      <c r="E156" s="140" t="s">
        <v>737</v>
      </c>
      <c r="G156" s="140" t="str">
        <f t="shared" si="2"/>
        <v>3</v>
      </c>
    </row>
    <row r="157" spans="1:8" ht="12.75" customHeight="1" x14ac:dyDescent="0.2">
      <c r="A157" s="140" t="s">
        <v>1263</v>
      </c>
      <c r="B157" s="140" t="s">
        <v>1264</v>
      </c>
      <c r="C157" s="140" t="s">
        <v>1263</v>
      </c>
      <c r="D157" s="140" t="s">
        <v>1247</v>
      </c>
      <c r="E157" s="140" t="s">
        <v>755</v>
      </c>
      <c r="G157" s="140" t="str">
        <f t="shared" si="2"/>
        <v>3</v>
      </c>
    </row>
    <row r="158" spans="1:8" ht="12.75" customHeight="1" x14ac:dyDescent="0.2">
      <c r="A158" s="140" t="s">
        <v>1265</v>
      </c>
      <c r="B158" s="140" t="s">
        <v>1266</v>
      </c>
      <c r="C158" s="140" t="s">
        <v>1265</v>
      </c>
      <c r="D158" s="140" t="s">
        <v>1247</v>
      </c>
      <c r="E158" s="140" t="s">
        <v>737</v>
      </c>
      <c r="G158" s="140" t="str">
        <f t="shared" si="2"/>
        <v>3</v>
      </c>
      <c r="H158" s="140" t="s">
        <v>2326</v>
      </c>
    </row>
    <row r="159" spans="1:8" ht="12.75" customHeight="1" x14ac:dyDescent="0.2">
      <c r="A159" s="140" t="s">
        <v>1267</v>
      </c>
      <c r="B159" s="140" t="s">
        <v>1268</v>
      </c>
      <c r="C159" s="140" t="s">
        <v>1267</v>
      </c>
      <c r="D159" s="140" t="s">
        <v>1247</v>
      </c>
      <c r="E159" s="140" t="s">
        <v>751</v>
      </c>
      <c r="G159" s="140" t="str">
        <f t="shared" si="2"/>
        <v>3</v>
      </c>
    </row>
    <row r="160" spans="1:8" ht="12.75" customHeight="1" x14ac:dyDescent="0.2">
      <c r="A160" s="140" t="s">
        <v>1269</v>
      </c>
      <c r="B160" s="140" t="s">
        <v>1270</v>
      </c>
      <c r="C160" s="140" t="s">
        <v>1269</v>
      </c>
      <c r="D160" s="140" t="s">
        <v>1247</v>
      </c>
      <c r="E160" s="140" t="s">
        <v>751</v>
      </c>
      <c r="G160" s="140" t="str">
        <f t="shared" si="2"/>
        <v>3</v>
      </c>
    </row>
    <row r="161" spans="1:8" ht="12.75" customHeight="1" x14ac:dyDescent="0.2">
      <c r="A161" s="140" t="s">
        <v>1271</v>
      </c>
      <c r="B161" s="140" t="s">
        <v>1272</v>
      </c>
      <c r="C161" s="140" t="s">
        <v>1271</v>
      </c>
      <c r="D161" s="140" t="s">
        <v>1247</v>
      </c>
      <c r="E161" s="140" t="s">
        <v>751</v>
      </c>
      <c r="G161" s="140" t="str">
        <f t="shared" si="2"/>
        <v>3</v>
      </c>
    </row>
    <row r="162" spans="1:8" ht="12.75" customHeight="1" x14ac:dyDescent="0.2">
      <c r="A162" s="140" t="s">
        <v>1273</v>
      </c>
      <c r="B162" s="140" t="s">
        <v>1274</v>
      </c>
      <c r="C162" s="140" t="s">
        <v>1273</v>
      </c>
      <c r="D162" s="140" t="s">
        <v>1275</v>
      </c>
      <c r="E162" s="140" t="s">
        <v>751</v>
      </c>
      <c r="G162" s="140" t="str">
        <f t="shared" si="2"/>
        <v>3</v>
      </c>
    </row>
    <row r="163" spans="1:8" ht="12.75" customHeight="1" x14ac:dyDescent="0.2">
      <c r="A163" s="140" t="s">
        <v>1276</v>
      </c>
      <c r="B163" s="140" t="s">
        <v>1277</v>
      </c>
      <c r="C163" s="140" t="s">
        <v>1276</v>
      </c>
      <c r="D163" s="140" t="s">
        <v>1275</v>
      </c>
      <c r="E163" s="140" t="s">
        <v>751</v>
      </c>
      <c r="G163" s="140" t="str">
        <f t="shared" si="2"/>
        <v>3</v>
      </c>
    </row>
    <row r="164" spans="1:8" ht="12.75" customHeight="1" x14ac:dyDescent="0.2">
      <c r="A164" s="140" t="s">
        <v>1278</v>
      </c>
      <c r="B164" s="140" t="s">
        <v>1279</v>
      </c>
      <c r="C164" s="140" t="s">
        <v>1278</v>
      </c>
      <c r="D164" s="140" t="s">
        <v>1247</v>
      </c>
      <c r="E164" s="140" t="s">
        <v>751</v>
      </c>
      <c r="G164" s="140" t="str">
        <f t="shared" si="2"/>
        <v>3</v>
      </c>
    </row>
    <row r="165" spans="1:8" ht="12.75" customHeight="1" x14ac:dyDescent="0.2">
      <c r="A165" s="140" t="s">
        <v>1280</v>
      </c>
      <c r="B165" s="140" t="s">
        <v>1281</v>
      </c>
      <c r="C165" s="140" t="s">
        <v>1280</v>
      </c>
      <c r="D165" s="140" t="s">
        <v>1282</v>
      </c>
      <c r="E165" s="140" t="s">
        <v>739</v>
      </c>
      <c r="G165" s="140" t="str">
        <f t="shared" si="2"/>
        <v>3</v>
      </c>
    </row>
    <row r="166" spans="1:8" ht="12.75" customHeight="1" x14ac:dyDescent="0.2">
      <c r="A166" s="140" t="s">
        <v>1283</v>
      </c>
      <c r="B166" s="140" t="s">
        <v>1284</v>
      </c>
      <c r="C166" s="140" t="s">
        <v>1283</v>
      </c>
      <c r="D166" s="140" t="s">
        <v>1282</v>
      </c>
      <c r="E166" s="140" t="s">
        <v>739</v>
      </c>
      <c r="G166" s="140" t="str">
        <f t="shared" si="2"/>
        <v>3</v>
      </c>
    </row>
    <row r="167" spans="1:8" ht="12.75" customHeight="1" x14ac:dyDescent="0.2">
      <c r="A167" s="140" t="s">
        <v>1285</v>
      </c>
      <c r="B167" s="140" t="s">
        <v>1286</v>
      </c>
      <c r="C167" s="140" t="s">
        <v>1285</v>
      </c>
      <c r="D167" s="140" t="s">
        <v>1282</v>
      </c>
      <c r="E167" s="140" t="s">
        <v>741</v>
      </c>
      <c r="G167" s="140" t="str">
        <f t="shared" si="2"/>
        <v>3</v>
      </c>
    </row>
    <row r="168" spans="1:8" ht="12.75" customHeight="1" x14ac:dyDescent="0.2">
      <c r="A168" s="140" t="s">
        <v>1287</v>
      </c>
      <c r="B168" s="140" t="s">
        <v>1288</v>
      </c>
      <c r="C168" s="140" t="s">
        <v>1287</v>
      </c>
      <c r="D168" s="140" t="s">
        <v>1275</v>
      </c>
      <c r="E168" s="140" t="s">
        <v>743</v>
      </c>
      <c r="G168" s="140" t="str">
        <f t="shared" si="2"/>
        <v>3</v>
      </c>
    </row>
    <row r="169" spans="1:8" ht="12.75" customHeight="1" x14ac:dyDescent="0.2">
      <c r="A169" s="140" t="s">
        <v>1289</v>
      </c>
      <c r="B169" s="140" t="s">
        <v>1290</v>
      </c>
      <c r="C169" s="140" t="s">
        <v>1289</v>
      </c>
      <c r="D169" s="140" t="s">
        <v>1275</v>
      </c>
      <c r="E169" s="140" t="s">
        <v>757</v>
      </c>
      <c r="G169" s="140" t="str">
        <f t="shared" si="2"/>
        <v>3</v>
      </c>
    </row>
    <row r="170" spans="1:8" ht="12.75" customHeight="1" x14ac:dyDescent="0.2">
      <c r="A170" s="140" t="s">
        <v>1291</v>
      </c>
      <c r="B170" s="140" t="s">
        <v>1292</v>
      </c>
      <c r="C170" s="140" t="s">
        <v>1291</v>
      </c>
      <c r="D170" s="140" t="s">
        <v>1275</v>
      </c>
      <c r="E170" s="140" t="s">
        <v>747</v>
      </c>
      <c r="G170" s="140" t="str">
        <f t="shared" si="2"/>
        <v>3</v>
      </c>
    </row>
    <row r="171" spans="1:8" ht="12.75" customHeight="1" x14ac:dyDescent="0.2">
      <c r="A171" s="140" t="s">
        <v>1293</v>
      </c>
      <c r="B171" s="140" t="s">
        <v>1294</v>
      </c>
      <c r="C171" s="140" t="s">
        <v>1295</v>
      </c>
      <c r="D171" s="140" t="s">
        <v>1282</v>
      </c>
      <c r="E171" s="140" t="s">
        <v>739</v>
      </c>
      <c r="G171" s="140" t="str">
        <f t="shared" si="2"/>
        <v>3</v>
      </c>
      <c r="H171" s="140" t="s">
        <v>2326</v>
      </c>
    </row>
    <row r="172" spans="1:8" ht="12.75" customHeight="1" x14ac:dyDescent="0.2">
      <c r="A172" s="140" t="s">
        <v>1295</v>
      </c>
      <c r="B172" s="140" t="s">
        <v>1296</v>
      </c>
      <c r="C172" s="140" t="s">
        <v>1295</v>
      </c>
      <c r="D172" s="140" t="s">
        <v>1275</v>
      </c>
      <c r="E172" s="140" t="s">
        <v>743</v>
      </c>
      <c r="G172" s="140" t="str">
        <f t="shared" si="2"/>
        <v>3</v>
      </c>
      <c r="H172" s="140" t="s">
        <v>2326</v>
      </c>
    </row>
    <row r="173" spans="1:8" ht="12.75" customHeight="1" x14ac:dyDescent="0.2">
      <c r="A173" s="140" t="s">
        <v>1297</v>
      </c>
      <c r="B173" s="140" t="s">
        <v>1298</v>
      </c>
      <c r="C173" s="140" t="s">
        <v>1297</v>
      </c>
      <c r="D173" s="140" t="s">
        <v>1247</v>
      </c>
      <c r="E173" s="140" t="s">
        <v>753</v>
      </c>
      <c r="G173" s="140" t="str">
        <f t="shared" si="2"/>
        <v>3</v>
      </c>
    </row>
    <row r="174" spans="1:8" ht="12.75" customHeight="1" x14ac:dyDescent="0.2">
      <c r="A174" s="140" t="s">
        <v>1299</v>
      </c>
      <c r="B174" s="140" t="s">
        <v>1300</v>
      </c>
      <c r="C174" s="140" t="s">
        <v>1299</v>
      </c>
      <c r="D174" s="140" t="s">
        <v>1275</v>
      </c>
      <c r="E174" s="140" t="s">
        <v>753</v>
      </c>
      <c r="G174" s="140" t="str">
        <f t="shared" si="2"/>
        <v>3</v>
      </c>
    </row>
    <row r="175" spans="1:8" ht="12.75" customHeight="1" x14ac:dyDescent="0.2">
      <c r="A175" s="140" t="s">
        <v>1301</v>
      </c>
      <c r="B175" s="140" t="s">
        <v>1302</v>
      </c>
      <c r="C175" s="140" t="s">
        <v>1301</v>
      </c>
      <c r="D175" s="140" t="s">
        <v>1275</v>
      </c>
      <c r="E175" s="140" t="s">
        <v>753</v>
      </c>
      <c r="G175" s="140" t="str">
        <f t="shared" si="2"/>
        <v>3</v>
      </c>
    </row>
    <row r="176" spans="1:8" ht="12.75" customHeight="1" x14ac:dyDescent="0.2">
      <c r="A176" s="140" t="s">
        <v>1303</v>
      </c>
      <c r="B176" s="140" t="s">
        <v>1304</v>
      </c>
      <c r="C176" s="140" t="s">
        <v>1303</v>
      </c>
      <c r="D176" s="140" t="s">
        <v>1275</v>
      </c>
      <c r="E176" s="140" t="s">
        <v>753</v>
      </c>
      <c r="G176" s="140" t="str">
        <f t="shared" si="2"/>
        <v>3</v>
      </c>
    </row>
    <row r="177" spans="1:8" ht="12.75" customHeight="1" x14ac:dyDescent="0.2">
      <c r="A177" s="140" t="s">
        <v>1305</v>
      </c>
      <c r="B177" s="140" t="s">
        <v>1306</v>
      </c>
      <c r="C177" s="140" t="s">
        <v>1305</v>
      </c>
      <c r="D177" s="140" t="s">
        <v>1247</v>
      </c>
      <c r="E177" s="140" t="s">
        <v>753</v>
      </c>
      <c r="G177" s="140" t="str">
        <f t="shared" si="2"/>
        <v>3</v>
      </c>
    </row>
    <row r="178" spans="1:8" ht="12.75" customHeight="1" x14ac:dyDescent="0.2">
      <c r="A178" s="140" t="s">
        <v>1307</v>
      </c>
      <c r="B178" s="140" t="s">
        <v>1308</v>
      </c>
      <c r="C178" s="140" t="s">
        <v>1307</v>
      </c>
      <c r="D178" s="140" t="s">
        <v>1275</v>
      </c>
      <c r="E178" s="140" t="s">
        <v>749</v>
      </c>
      <c r="G178" s="140" t="str">
        <f t="shared" si="2"/>
        <v>3</v>
      </c>
    </row>
    <row r="179" spans="1:8" ht="12.75" customHeight="1" x14ac:dyDescent="0.2">
      <c r="A179" s="140" t="s">
        <v>1309</v>
      </c>
      <c r="B179" s="140" t="s">
        <v>1310</v>
      </c>
      <c r="C179" s="140" t="s">
        <v>1309</v>
      </c>
      <c r="D179" s="140" t="s">
        <v>1275</v>
      </c>
      <c r="E179" s="140" t="s">
        <v>749</v>
      </c>
      <c r="G179" s="140" t="str">
        <f t="shared" si="2"/>
        <v>3</v>
      </c>
      <c r="H179" s="140" t="s">
        <v>2326</v>
      </c>
    </row>
    <row r="180" spans="1:8" ht="12.75" customHeight="1" x14ac:dyDescent="0.2">
      <c r="A180" s="140" t="s">
        <v>1311</v>
      </c>
      <c r="B180" s="140" t="s">
        <v>1312</v>
      </c>
      <c r="C180" s="140" t="s">
        <v>1311</v>
      </c>
      <c r="D180" s="140" t="s">
        <v>1275</v>
      </c>
      <c r="E180" s="140" t="s">
        <v>743</v>
      </c>
      <c r="G180" s="140" t="str">
        <f t="shared" si="2"/>
        <v>3</v>
      </c>
    </row>
    <row r="181" spans="1:8" ht="12.75" customHeight="1" x14ac:dyDescent="0.2">
      <c r="A181" s="140" t="s">
        <v>1313</v>
      </c>
      <c r="B181" s="140" t="s">
        <v>1314</v>
      </c>
      <c r="C181" s="140" t="s">
        <v>1313</v>
      </c>
      <c r="D181" s="140" t="s">
        <v>1275</v>
      </c>
      <c r="E181" s="140" t="s">
        <v>743</v>
      </c>
      <c r="G181" s="140" t="str">
        <f t="shared" si="2"/>
        <v>3</v>
      </c>
      <c r="H181" s="140" t="s">
        <v>2326</v>
      </c>
    </row>
    <row r="182" spans="1:8" ht="12.75" customHeight="1" x14ac:dyDescent="0.2">
      <c r="A182" s="140" t="s">
        <v>1315</v>
      </c>
      <c r="B182" s="140" t="s">
        <v>1316</v>
      </c>
      <c r="C182" s="140" t="s">
        <v>1315</v>
      </c>
      <c r="D182" s="140" t="s">
        <v>1247</v>
      </c>
      <c r="E182" s="140" t="s">
        <v>745</v>
      </c>
      <c r="G182" s="140" t="str">
        <f t="shared" si="2"/>
        <v>3</v>
      </c>
    </row>
    <row r="183" spans="1:8" ht="12.75" customHeight="1" x14ac:dyDescent="0.2">
      <c r="A183" s="140" t="s">
        <v>1317</v>
      </c>
      <c r="B183" s="140" t="s">
        <v>1318</v>
      </c>
      <c r="C183" s="140" t="s">
        <v>1317</v>
      </c>
      <c r="D183" s="140" t="s">
        <v>1247</v>
      </c>
      <c r="E183" s="140" t="s">
        <v>745</v>
      </c>
      <c r="G183" s="140" t="str">
        <f t="shared" si="2"/>
        <v>3</v>
      </c>
      <c r="H183" s="140" t="s">
        <v>2326</v>
      </c>
    </row>
    <row r="184" spans="1:8" ht="12.75" customHeight="1" x14ac:dyDescent="0.2">
      <c r="A184" s="140" t="s">
        <v>1319</v>
      </c>
      <c r="B184" s="140" t="s">
        <v>1320</v>
      </c>
      <c r="C184" s="140" t="s">
        <v>1319</v>
      </c>
      <c r="D184" s="140" t="s">
        <v>1247</v>
      </c>
      <c r="E184" s="140" t="s">
        <v>738</v>
      </c>
      <c r="G184" s="140" t="str">
        <f t="shared" si="2"/>
        <v>3</v>
      </c>
    </row>
    <row r="185" spans="1:8" ht="12.75" customHeight="1" x14ac:dyDescent="0.2">
      <c r="A185" s="140" t="s">
        <v>1321</v>
      </c>
      <c r="B185" s="140" t="s">
        <v>1322</v>
      </c>
      <c r="C185" s="140" t="s">
        <v>1323</v>
      </c>
      <c r="D185" s="140" t="s">
        <v>1247</v>
      </c>
      <c r="E185" s="140" t="s">
        <v>738</v>
      </c>
      <c r="G185" s="140" t="str">
        <f t="shared" si="2"/>
        <v>3</v>
      </c>
    </row>
    <row r="186" spans="1:8" ht="12.75" customHeight="1" x14ac:dyDescent="0.2">
      <c r="A186" s="140" t="s">
        <v>1324</v>
      </c>
      <c r="B186" s="140" t="s">
        <v>1325</v>
      </c>
      <c r="C186" s="140" t="s">
        <v>1323</v>
      </c>
      <c r="D186" s="140" t="s">
        <v>1247</v>
      </c>
      <c r="E186" s="140" t="s">
        <v>756</v>
      </c>
      <c r="G186" s="140" t="str">
        <f t="shared" si="2"/>
        <v>3</v>
      </c>
    </row>
    <row r="187" spans="1:8" ht="12.75" customHeight="1" x14ac:dyDescent="0.2">
      <c r="A187" s="140" t="s">
        <v>1326</v>
      </c>
      <c r="B187" s="140" t="s">
        <v>1327</v>
      </c>
      <c r="C187" s="140" t="s">
        <v>1326</v>
      </c>
      <c r="D187" s="140" t="s">
        <v>1282</v>
      </c>
      <c r="E187" s="140" t="s">
        <v>740</v>
      </c>
      <c r="G187" s="140" t="str">
        <f t="shared" si="2"/>
        <v>3</v>
      </c>
    </row>
    <row r="188" spans="1:8" ht="12.75" customHeight="1" x14ac:dyDescent="0.2">
      <c r="A188" s="140" t="s">
        <v>1328</v>
      </c>
      <c r="B188" s="140" t="s">
        <v>1329</v>
      </c>
      <c r="C188" s="140" t="s">
        <v>1328</v>
      </c>
      <c r="D188" s="140" t="s">
        <v>1275</v>
      </c>
      <c r="E188" s="140" t="s">
        <v>744</v>
      </c>
      <c r="G188" s="140" t="str">
        <f t="shared" si="2"/>
        <v>3</v>
      </c>
    </row>
    <row r="189" spans="1:8" ht="12.75" customHeight="1" x14ac:dyDescent="0.2">
      <c r="A189" s="140" t="s">
        <v>1330</v>
      </c>
      <c r="B189" s="140" t="s">
        <v>1331</v>
      </c>
      <c r="C189" s="140" t="s">
        <v>1328</v>
      </c>
      <c r="D189" s="140" t="s">
        <v>1282</v>
      </c>
      <c r="E189" s="140" t="s">
        <v>742</v>
      </c>
      <c r="G189" s="140" t="str">
        <f t="shared" si="2"/>
        <v>3</v>
      </c>
    </row>
    <row r="190" spans="1:8" ht="12.75" customHeight="1" x14ac:dyDescent="0.2">
      <c r="A190" s="140" t="s">
        <v>1332</v>
      </c>
      <c r="B190" s="140" t="s">
        <v>1333</v>
      </c>
      <c r="C190" s="140" t="s">
        <v>1328</v>
      </c>
      <c r="D190" s="140" t="s">
        <v>1275</v>
      </c>
      <c r="E190" s="140" t="s">
        <v>744</v>
      </c>
      <c r="G190" s="140" t="str">
        <f t="shared" si="2"/>
        <v>3</v>
      </c>
    </row>
    <row r="191" spans="1:8" ht="12.75" customHeight="1" x14ac:dyDescent="0.2">
      <c r="A191" s="140" t="s">
        <v>1334</v>
      </c>
      <c r="B191" s="140" t="s">
        <v>1335</v>
      </c>
      <c r="C191" s="140" t="s">
        <v>1328</v>
      </c>
      <c r="D191" s="140" t="s">
        <v>1275</v>
      </c>
      <c r="E191" s="140" t="s">
        <v>758</v>
      </c>
      <c r="G191" s="140" t="str">
        <f t="shared" si="2"/>
        <v>3</v>
      </c>
    </row>
    <row r="192" spans="1:8" ht="12.75" customHeight="1" x14ac:dyDescent="0.2">
      <c r="A192" s="140" t="s">
        <v>1336</v>
      </c>
      <c r="B192" s="140" t="s">
        <v>1337</v>
      </c>
      <c r="C192" s="140" t="s">
        <v>1328</v>
      </c>
      <c r="D192" s="140" t="s">
        <v>1275</v>
      </c>
      <c r="E192" s="140" t="s">
        <v>748</v>
      </c>
      <c r="G192" s="140" t="str">
        <f t="shared" si="2"/>
        <v>3</v>
      </c>
    </row>
    <row r="193" spans="1:7" ht="12.75" customHeight="1" x14ac:dyDescent="0.2">
      <c r="A193" s="140" t="s">
        <v>1338</v>
      </c>
      <c r="B193" s="140" t="s">
        <v>1339</v>
      </c>
      <c r="C193" s="140" t="s">
        <v>1338</v>
      </c>
      <c r="D193" s="140" t="s">
        <v>1247</v>
      </c>
      <c r="E193" s="140" t="s">
        <v>754</v>
      </c>
      <c r="G193" s="140" t="str">
        <f t="shared" si="2"/>
        <v>3</v>
      </c>
    </row>
    <row r="194" spans="1:7" ht="12.75" customHeight="1" x14ac:dyDescent="0.2">
      <c r="A194" s="140" t="s">
        <v>1340</v>
      </c>
      <c r="B194" s="140" t="s">
        <v>1341</v>
      </c>
      <c r="C194" s="140" t="s">
        <v>1338</v>
      </c>
      <c r="D194" s="140" t="s">
        <v>1247</v>
      </c>
      <c r="E194" s="140" t="s">
        <v>754</v>
      </c>
      <c r="G194" s="140" t="str">
        <f t="shared" ref="G194:G257" si="3">LEFT(A194)</f>
        <v>3</v>
      </c>
    </row>
    <row r="195" spans="1:7" ht="12.75" customHeight="1" x14ac:dyDescent="0.2">
      <c r="A195" s="140" t="s">
        <v>1342</v>
      </c>
      <c r="B195" s="140" t="s">
        <v>1343</v>
      </c>
      <c r="C195" s="140" t="s">
        <v>1338</v>
      </c>
      <c r="D195" s="140" t="s">
        <v>1247</v>
      </c>
      <c r="E195" s="140" t="s">
        <v>754</v>
      </c>
      <c r="G195" s="140" t="str">
        <f t="shared" si="3"/>
        <v>3</v>
      </c>
    </row>
    <row r="196" spans="1:7" ht="12.75" customHeight="1" x14ac:dyDescent="0.2">
      <c r="A196" s="140" t="s">
        <v>1344</v>
      </c>
      <c r="B196" s="140" t="s">
        <v>1345</v>
      </c>
      <c r="C196" s="140" t="s">
        <v>1338</v>
      </c>
      <c r="D196" s="140" t="s">
        <v>1282</v>
      </c>
      <c r="E196" s="140" t="s">
        <v>754</v>
      </c>
      <c r="G196" s="140" t="str">
        <f t="shared" si="3"/>
        <v>3</v>
      </c>
    </row>
    <row r="197" spans="1:7" ht="12.75" customHeight="1" x14ac:dyDescent="0.2">
      <c r="A197" s="140" t="s">
        <v>1346</v>
      </c>
      <c r="B197" s="140" t="s">
        <v>1347</v>
      </c>
      <c r="C197" s="140" t="s">
        <v>1338</v>
      </c>
      <c r="D197" s="140" t="s">
        <v>1275</v>
      </c>
      <c r="E197" s="140" t="s">
        <v>754</v>
      </c>
      <c r="G197" s="140" t="str">
        <f t="shared" si="3"/>
        <v>3</v>
      </c>
    </row>
    <row r="198" spans="1:7" ht="12.75" customHeight="1" x14ac:dyDescent="0.2">
      <c r="A198" s="140" t="s">
        <v>1348</v>
      </c>
      <c r="B198" s="140" t="s">
        <v>1349</v>
      </c>
      <c r="C198" s="140" t="s">
        <v>1338</v>
      </c>
      <c r="D198" s="140" t="s">
        <v>1275</v>
      </c>
      <c r="E198" s="140" t="s">
        <v>754</v>
      </c>
      <c r="G198" s="140" t="str">
        <f t="shared" si="3"/>
        <v>3</v>
      </c>
    </row>
    <row r="199" spans="1:7" ht="12.75" customHeight="1" x14ac:dyDescent="0.2">
      <c r="A199" s="140" t="s">
        <v>1350</v>
      </c>
      <c r="B199" s="140" t="s">
        <v>1351</v>
      </c>
      <c r="C199" s="140" t="s">
        <v>1338</v>
      </c>
      <c r="D199" s="140" t="s">
        <v>1275</v>
      </c>
      <c r="E199" s="140" t="s">
        <v>754</v>
      </c>
      <c r="G199" s="140" t="str">
        <f t="shared" si="3"/>
        <v>3</v>
      </c>
    </row>
    <row r="200" spans="1:7" ht="12.75" customHeight="1" x14ac:dyDescent="0.2">
      <c r="A200" s="140" t="s">
        <v>1352</v>
      </c>
      <c r="B200" s="140" t="s">
        <v>1353</v>
      </c>
      <c r="C200" s="140" t="s">
        <v>1338</v>
      </c>
      <c r="D200" s="140" t="s">
        <v>1275</v>
      </c>
      <c r="E200" s="140" t="s">
        <v>754</v>
      </c>
      <c r="G200" s="140" t="str">
        <f t="shared" si="3"/>
        <v>3</v>
      </c>
    </row>
    <row r="201" spans="1:7" ht="12.75" customHeight="1" x14ac:dyDescent="0.2">
      <c r="A201" s="140" t="s">
        <v>1354</v>
      </c>
      <c r="B201" s="140" t="s">
        <v>1355</v>
      </c>
      <c r="C201" s="140" t="s">
        <v>1338</v>
      </c>
      <c r="D201" s="140" t="s">
        <v>1275</v>
      </c>
      <c r="E201" s="140" t="s">
        <v>754</v>
      </c>
      <c r="G201" s="140" t="str">
        <f t="shared" si="3"/>
        <v>3</v>
      </c>
    </row>
    <row r="202" spans="1:7" ht="12.75" customHeight="1" x14ac:dyDescent="0.2">
      <c r="A202" s="140" t="s">
        <v>1356</v>
      </c>
      <c r="B202" s="140" t="s">
        <v>1357</v>
      </c>
      <c r="C202" s="140" t="s">
        <v>1356</v>
      </c>
      <c r="D202" s="140" t="s">
        <v>1275</v>
      </c>
      <c r="E202" s="140" t="s">
        <v>750</v>
      </c>
      <c r="G202" s="140" t="str">
        <f t="shared" si="3"/>
        <v>3</v>
      </c>
    </row>
    <row r="203" spans="1:7" ht="12.75" customHeight="1" x14ac:dyDescent="0.2">
      <c r="A203" s="140" t="s">
        <v>1358</v>
      </c>
      <c r="B203" s="140" t="s">
        <v>1359</v>
      </c>
      <c r="C203" s="140" t="s">
        <v>1358</v>
      </c>
      <c r="D203" s="140" t="s">
        <v>1275</v>
      </c>
      <c r="E203" s="140" t="s">
        <v>744</v>
      </c>
      <c r="G203" s="140" t="str">
        <f t="shared" si="3"/>
        <v>3</v>
      </c>
    </row>
    <row r="204" spans="1:7" ht="12.75" customHeight="1" x14ac:dyDescent="0.2">
      <c r="A204" s="140" t="s">
        <v>1360</v>
      </c>
      <c r="B204" s="140" t="s">
        <v>1361</v>
      </c>
      <c r="C204" s="140" t="s">
        <v>1360</v>
      </c>
      <c r="D204" s="140" t="s">
        <v>1247</v>
      </c>
      <c r="E204" s="140" t="s">
        <v>746</v>
      </c>
      <c r="G204" s="140" t="str">
        <f t="shared" si="3"/>
        <v>3</v>
      </c>
    </row>
    <row r="205" spans="1:7" ht="12.75" customHeight="1" x14ac:dyDescent="0.2">
      <c r="A205" s="140" t="s">
        <v>1362</v>
      </c>
      <c r="B205" s="140" t="s">
        <v>1363</v>
      </c>
      <c r="C205" s="140" t="s">
        <v>1362</v>
      </c>
      <c r="D205" s="140" t="s">
        <v>1397</v>
      </c>
      <c r="E205" s="140" t="s">
        <v>816</v>
      </c>
      <c r="G205" s="140" t="str">
        <f t="shared" si="3"/>
        <v>4</v>
      </c>
    </row>
    <row r="206" spans="1:7" ht="12.75" customHeight="1" x14ac:dyDescent="0.2">
      <c r="A206" s="140" t="s">
        <v>1365</v>
      </c>
      <c r="B206" s="140" t="s">
        <v>1366</v>
      </c>
      <c r="C206" s="140" t="s">
        <v>1365</v>
      </c>
      <c r="D206" s="140" t="s">
        <v>1364</v>
      </c>
      <c r="E206" s="140" t="s">
        <v>819</v>
      </c>
      <c r="G206" s="140" t="str">
        <f t="shared" si="3"/>
        <v>4</v>
      </c>
    </row>
    <row r="207" spans="1:7" ht="12.75" customHeight="1" x14ac:dyDescent="0.2">
      <c r="A207" s="140" t="s">
        <v>1368</v>
      </c>
      <c r="B207" s="140" t="s">
        <v>1369</v>
      </c>
      <c r="C207" s="140" t="s">
        <v>1368</v>
      </c>
      <c r="D207" s="140" t="s">
        <v>1397</v>
      </c>
      <c r="E207" s="140" t="s">
        <v>816</v>
      </c>
      <c r="G207" s="140" t="str">
        <f t="shared" si="3"/>
        <v>4</v>
      </c>
    </row>
    <row r="208" spans="1:7" ht="12.75" customHeight="1" x14ac:dyDescent="0.2">
      <c r="A208" s="140" t="s">
        <v>1370</v>
      </c>
      <c r="B208" s="140" t="s">
        <v>1371</v>
      </c>
      <c r="C208" s="140" t="s">
        <v>1370</v>
      </c>
      <c r="D208" s="140" t="s">
        <v>1364</v>
      </c>
      <c r="E208" s="140" t="s">
        <v>819</v>
      </c>
      <c r="G208" s="140" t="str">
        <f t="shared" si="3"/>
        <v>4</v>
      </c>
    </row>
    <row r="209" spans="1:7" ht="12.75" customHeight="1" x14ac:dyDescent="0.2">
      <c r="A209" s="140" t="s">
        <v>1372</v>
      </c>
      <c r="B209" s="140" t="s">
        <v>1373</v>
      </c>
      <c r="C209" s="140" t="s">
        <v>1372</v>
      </c>
      <c r="D209" s="140" t="s">
        <v>1397</v>
      </c>
      <c r="E209" s="140" t="s">
        <v>816</v>
      </c>
      <c r="G209" s="140" t="str">
        <f t="shared" si="3"/>
        <v>4</v>
      </c>
    </row>
    <row r="210" spans="1:7" ht="12.75" customHeight="1" x14ac:dyDescent="0.2">
      <c r="A210" s="140" t="s">
        <v>1374</v>
      </c>
      <c r="B210" s="140" t="s">
        <v>1375</v>
      </c>
      <c r="C210" s="140" t="s">
        <v>1376</v>
      </c>
      <c r="D210" s="140" t="s">
        <v>1377</v>
      </c>
      <c r="E210" s="140" t="s">
        <v>759</v>
      </c>
      <c r="G210" s="140" t="str">
        <f t="shared" si="3"/>
        <v>4</v>
      </c>
    </row>
    <row r="211" spans="1:7" ht="12.75" customHeight="1" x14ac:dyDescent="0.2">
      <c r="A211" s="140" t="s">
        <v>1376</v>
      </c>
      <c r="B211" s="140" t="s">
        <v>1378</v>
      </c>
      <c r="C211" s="140" t="s">
        <v>1376</v>
      </c>
      <c r="D211" s="140" t="s">
        <v>1377</v>
      </c>
      <c r="E211" s="140">
        <v>0</v>
      </c>
      <c r="G211" s="140" t="str">
        <f t="shared" si="3"/>
        <v>4</v>
      </c>
    </row>
    <row r="212" spans="1:7" ht="12.75" customHeight="1" x14ac:dyDescent="0.2">
      <c r="A212" s="140" t="s">
        <v>1379</v>
      </c>
      <c r="B212" s="140" t="s">
        <v>1380</v>
      </c>
      <c r="C212" s="140" t="s">
        <v>1376</v>
      </c>
      <c r="D212" s="140" t="s">
        <v>1099</v>
      </c>
      <c r="E212" s="140" t="s">
        <v>714</v>
      </c>
      <c r="G212" s="140" t="str">
        <f t="shared" si="3"/>
        <v>4</v>
      </c>
    </row>
    <row r="213" spans="1:7" ht="12.75" customHeight="1" x14ac:dyDescent="0.2">
      <c r="A213" s="140" t="s">
        <v>1381</v>
      </c>
      <c r="B213" s="140" t="s">
        <v>1382</v>
      </c>
      <c r="C213" s="140" t="s">
        <v>1376</v>
      </c>
      <c r="D213" s="140" t="s">
        <v>1102</v>
      </c>
      <c r="E213" s="140" t="s">
        <v>700</v>
      </c>
      <c r="G213" s="140" t="str">
        <f t="shared" si="3"/>
        <v>4</v>
      </c>
    </row>
    <row r="214" spans="1:7" ht="12.75" customHeight="1" x14ac:dyDescent="0.2">
      <c r="A214" s="140" t="s">
        <v>1383</v>
      </c>
      <c r="B214" s="140" t="s">
        <v>1384</v>
      </c>
      <c r="C214" s="140" t="s">
        <v>1376</v>
      </c>
      <c r="D214" s="140" t="s">
        <v>1385</v>
      </c>
      <c r="E214" s="140" t="s">
        <v>768</v>
      </c>
      <c r="G214" s="140" t="str">
        <f t="shared" si="3"/>
        <v>4</v>
      </c>
    </row>
    <row r="215" spans="1:7" ht="12.75" customHeight="1" x14ac:dyDescent="0.2">
      <c r="A215" s="140" t="s">
        <v>1386</v>
      </c>
      <c r="B215" s="140" t="s">
        <v>1387</v>
      </c>
      <c r="C215" s="140" t="s">
        <v>1388</v>
      </c>
      <c r="D215" s="140" t="s">
        <v>1385</v>
      </c>
      <c r="E215" s="140" t="s">
        <v>766</v>
      </c>
      <c r="G215" s="140" t="str">
        <f t="shared" si="3"/>
        <v>4</v>
      </c>
    </row>
    <row r="216" spans="1:7" ht="12.75" customHeight="1" x14ac:dyDescent="0.2">
      <c r="A216" s="140" t="s">
        <v>1389</v>
      </c>
      <c r="B216" s="140" t="s">
        <v>1390</v>
      </c>
      <c r="C216" s="140" t="s">
        <v>1388</v>
      </c>
      <c r="D216" s="140" t="s">
        <v>1385</v>
      </c>
      <c r="E216" s="140" t="s">
        <v>766</v>
      </c>
      <c r="G216" s="140" t="str">
        <f t="shared" si="3"/>
        <v>4</v>
      </c>
    </row>
    <row r="217" spans="1:7" ht="12.75" customHeight="1" x14ac:dyDescent="0.2">
      <c r="A217" s="140" t="s">
        <v>1391</v>
      </c>
      <c r="B217" s="140" t="s">
        <v>1392</v>
      </c>
      <c r="C217" s="140" t="s">
        <v>1391</v>
      </c>
      <c r="D217" s="140" t="s">
        <v>1385</v>
      </c>
      <c r="E217" s="140" t="s">
        <v>766</v>
      </c>
      <c r="G217" s="140" t="str">
        <f t="shared" si="3"/>
        <v>4</v>
      </c>
    </row>
    <row r="218" spans="1:7" ht="12.75" customHeight="1" x14ac:dyDescent="0.2">
      <c r="A218" s="140" t="s">
        <v>1393</v>
      </c>
      <c r="B218" s="140" t="s">
        <v>1394</v>
      </c>
      <c r="C218" s="140" t="s">
        <v>1393</v>
      </c>
      <c r="D218" s="140" t="s">
        <v>1385</v>
      </c>
      <c r="E218" s="140" t="s">
        <v>766</v>
      </c>
      <c r="G218" s="140" t="str">
        <f t="shared" si="3"/>
        <v>4</v>
      </c>
    </row>
    <row r="219" spans="1:7" ht="12.75" customHeight="1" x14ac:dyDescent="0.2">
      <c r="A219" s="140" t="s">
        <v>1395</v>
      </c>
      <c r="B219" s="140" t="s">
        <v>1396</v>
      </c>
      <c r="C219" s="140" t="s">
        <v>1395</v>
      </c>
      <c r="D219" s="140" t="s">
        <v>1021</v>
      </c>
      <c r="E219" s="140" t="s">
        <v>814</v>
      </c>
      <c r="G219" s="140" t="str">
        <f t="shared" si="3"/>
        <v>4</v>
      </c>
    </row>
    <row r="220" spans="1:7" ht="12.75" customHeight="1" x14ac:dyDescent="0.2">
      <c r="A220" s="140" t="s">
        <v>1398</v>
      </c>
      <c r="B220" s="140" t="s">
        <v>1399</v>
      </c>
      <c r="C220" s="140" t="s">
        <v>1398</v>
      </c>
      <c r="D220" s="140" t="s">
        <v>1027</v>
      </c>
      <c r="E220" s="140" t="s">
        <v>824</v>
      </c>
      <c r="F220" s="140" t="s">
        <v>823</v>
      </c>
      <c r="G220" s="140" t="str">
        <f t="shared" si="3"/>
        <v>4</v>
      </c>
    </row>
    <row r="221" spans="1:7" ht="12.75" customHeight="1" x14ac:dyDescent="0.2">
      <c r="A221" s="140" t="s">
        <v>1400</v>
      </c>
      <c r="B221" s="140" t="s">
        <v>1401</v>
      </c>
      <c r="C221" s="140" t="s">
        <v>1400</v>
      </c>
      <c r="D221" s="140" t="s">
        <v>1027</v>
      </c>
      <c r="E221" s="140" t="s">
        <v>824</v>
      </c>
      <c r="F221" s="140" t="s">
        <v>823</v>
      </c>
      <c r="G221" s="140" t="str">
        <f t="shared" si="3"/>
        <v>4</v>
      </c>
    </row>
    <row r="222" spans="1:7" ht="12.75" customHeight="1" x14ac:dyDescent="0.2">
      <c r="A222" s="140" t="s">
        <v>1402</v>
      </c>
      <c r="B222" s="140" t="s">
        <v>1403</v>
      </c>
      <c r="C222" s="140" t="s">
        <v>1402</v>
      </c>
      <c r="D222" s="140" t="s">
        <v>1027</v>
      </c>
      <c r="E222" s="140" t="s">
        <v>824</v>
      </c>
      <c r="F222" s="140" t="s">
        <v>823</v>
      </c>
      <c r="G222" s="140" t="str">
        <f t="shared" si="3"/>
        <v>4</v>
      </c>
    </row>
    <row r="223" spans="1:7" ht="12.75" customHeight="1" x14ac:dyDescent="0.2">
      <c r="A223" s="140" t="s">
        <v>1404</v>
      </c>
      <c r="B223" s="140" t="s">
        <v>1405</v>
      </c>
      <c r="C223" s="140" t="s">
        <v>1404</v>
      </c>
      <c r="D223" s="140" t="s">
        <v>1406</v>
      </c>
      <c r="E223" s="140" t="s">
        <v>781</v>
      </c>
      <c r="F223" s="140" t="s">
        <v>781</v>
      </c>
      <c r="G223" s="140" t="str">
        <f t="shared" si="3"/>
        <v>4</v>
      </c>
    </row>
    <row r="224" spans="1:7" ht="12.75" customHeight="1" x14ac:dyDescent="0.2">
      <c r="A224" s="140" t="s">
        <v>1407</v>
      </c>
      <c r="B224" s="140" t="s">
        <v>1408</v>
      </c>
      <c r="C224" s="140" t="s">
        <v>1407</v>
      </c>
      <c r="D224" s="140" t="s">
        <v>1027</v>
      </c>
      <c r="E224" s="140" t="s">
        <v>824</v>
      </c>
      <c r="F224" s="140" t="s">
        <v>823</v>
      </c>
      <c r="G224" s="140" t="str">
        <f t="shared" si="3"/>
        <v>4</v>
      </c>
    </row>
    <row r="225" spans="1:8" ht="12.75" customHeight="1" x14ac:dyDescent="0.2">
      <c r="A225" s="140" t="s">
        <v>1409</v>
      </c>
      <c r="B225" s="140" t="s">
        <v>1410</v>
      </c>
      <c r="C225" s="140" t="s">
        <v>1409</v>
      </c>
      <c r="D225" s="140" t="s">
        <v>1027</v>
      </c>
      <c r="E225" s="140" t="s">
        <v>824</v>
      </c>
      <c r="F225" s="140" t="s">
        <v>823</v>
      </c>
      <c r="G225" s="140" t="str">
        <f t="shared" si="3"/>
        <v>4</v>
      </c>
    </row>
    <row r="226" spans="1:8" ht="12.75" customHeight="1" x14ac:dyDescent="0.2">
      <c r="A226" s="140" t="s">
        <v>1411</v>
      </c>
      <c r="B226" s="140" t="s">
        <v>1412</v>
      </c>
      <c r="C226" s="140" t="s">
        <v>1413</v>
      </c>
      <c r="D226" s="140" t="s">
        <v>1406</v>
      </c>
      <c r="E226" s="140" t="s">
        <v>781</v>
      </c>
      <c r="F226" s="140" t="s">
        <v>781</v>
      </c>
      <c r="G226" s="140" t="str">
        <f t="shared" si="3"/>
        <v>4</v>
      </c>
    </row>
    <row r="227" spans="1:8" ht="12.75" customHeight="1" x14ac:dyDescent="0.2">
      <c r="A227" s="140" t="s">
        <v>1414</v>
      </c>
      <c r="B227" s="140" t="s">
        <v>1415</v>
      </c>
      <c r="C227" s="140" t="s">
        <v>1413</v>
      </c>
      <c r="D227" s="140" t="s">
        <v>1027</v>
      </c>
      <c r="E227" s="140" t="s">
        <v>827</v>
      </c>
      <c r="F227" s="140" t="s">
        <v>823</v>
      </c>
      <c r="G227" s="140" t="str">
        <f t="shared" si="3"/>
        <v>4</v>
      </c>
    </row>
    <row r="228" spans="1:8" ht="12.75" customHeight="1" x14ac:dyDescent="0.2">
      <c r="A228" s="140" t="s">
        <v>1416</v>
      </c>
      <c r="B228" s="146" t="s">
        <v>1417</v>
      </c>
      <c r="C228" s="140" t="s">
        <v>1416</v>
      </c>
      <c r="D228" s="140" t="s">
        <v>1027</v>
      </c>
      <c r="E228" s="140" t="s">
        <v>827</v>
      </c>
      <c r="F228" s="140" t="s">
        <v>823</v>
      </c>
      <c r="G228" s="140" t="str">
        <f t="shared" si="3"/>
        <v>4</v>
      </c>
    </row>
    <row r="229" spans="1:8" ht="12.75" customHeight="1" x14ac:dyDescent="0.2">
      <c r="A229" s="140" t="s">
        <v>1418</v>
      </c>
      <c r="B229" s="146" t="s">
        <v>1417</v>
      </c>
      <c r="C229" s="140" t="s">
        <v>1416</v>
      </c>
      <c r="D229" s="140" t="s">
        <v>1027</v>
      </c>
      <c r="E229" s="140" t="s">
        <v>827</v>
      </c>
      <c r="F229" s="140" t="s">
        <v>823</v>
      </c>
      <c r="G229" s="140" t="str">
        <f t="shared" si="3"/>
        <v>4</v>
      </c>
    </row>
    <row r="230" spans="1:8" ht="10" customHeight="1" x14ac:dyDescent="0.2">
      <c r="A230" s="140" t="s">
        <v>1419</v>
      </c>
      <c r="B230" s="146" t="s">
        <v>1420</v>
      </c>
      <c r="C230" s="140" t="s">
        <v>1416</v>
      </c>
      <c r="D230" s="140" t="s">
        <v>1027</v>
      </c>
      <c r="E230" s="140" t="s">
        <v>827</v>
      </c>
      <c r="F230" s="140" t="s">
        <v>823</v>
      </c>
      <c r="G230" s="140" t="str">
        <f t="shared" si="3"/>
        <v>4</v>
      </c>
    </row>
    <row r="231" spans="1:8" s="146" customFormat="1" ht="12.75" customHeight="1" x14ac:dyDescent="0.2">
      <c r="A231" s="140" t="s">
        <v>1421</v>
      </c>
      <c r="B231" s="146" t="s">
        <v>1422</v>
      </c>
      <c r="C231" s="140" t="s">
        <v>1416</v>
      </c>
      <c r="D231" s="140" t="s">
        <v>1027</v>
      </c>
      <c r="E231" s="140" t="s">
        <v>827</v>
      </c>
      <c r="F231" s="140" t="s">
        <v>823</v>
      </c>
      <c r="G231" s="140" t="str">
        <f t="shared" si="3"/>
        <v>4</v>
      </c>
      <c r="H231" s="140"/>
    </row>
    <row r="232" spans="1:8" s="146" customFormat="1" ht="12.75" customHeight="1" x14ac:dyDescent="0.2">
      <c r="A232" s="140" t="s">
        <v>1423</v>
      </c>
      <c r="B232" s="146" t="s">
        <v>1424</v>
      </c>
      <c r="C232" s="140" t="s">
        <v>1416</v>
      </c>
      <c r="D232" s="140" t="s">
        <v>1027</v>
      </c>
      <c r="E232" s="140" t="s">
        <v>827</v>
      </c>
      <c r="F232" s="140" t="s">
        <v>823</v>
      </c>
      <c r="G232" s="140" t="str">
        <f t="shared" si="3"/>
        <v>4</v>
      </c>
      <c r="H232" s="140"/>
    </row>
    <row r="233" spans="1:8" s="146" customFormat="1" ht="12.75" customHeight="1" x14ac:dyDescent="0.2">
      <c r="A233" s="140" t="s">
        <v>1425</v>
      </c>
      <c r="B233" s="146" t="s">
        <v>1426</v>
      </c>
      <c r="C233" s="140" t="s">
        <v>1425</v>
      </c>
      <c r="D233" s="140" t="s">
        <v>1027</v>
      </c>
      <c r="E233" s="140" t="s">
        <v>827</v>
      </c>
      <c r="F233" s="140" t="s">
        <v>823</v>
      </c>
      <c r="G233" s="140" t="str">
        <f t="shared" si="3"/>
        <v>4</v>
      </c>
      <c r="H233" s="140"/>
    </row>
    <row r="234" spans="1:8" s="146" customFormat="1" ht="12.75" customHeight="1" x14ac:dyDescent="0.2">
      <c r="A234" s="140" t="s">
        <v>1427</v>
      </c>
      <c r="B234" s="146" t="s">
        <v>1428</v>
      </c>
      <c r="C234" s="140" t="s">
        <v>1427</v>
      </c>
      <c r="D234" s="140" t="s">
        <v>1027</v>
      </c>
      <c r="E234" s="140" t="s">
        <v>827</v>
      </c>
      <c r="F234" s="140" t="s">
        <v>823</v>
      </c>
      <c r="G234" s="140" t="str">
        <f t="shared" si="3"/>
        <v>4</v>
      </c>
      <c r="H234" s="140"/>
    </row>
    <row r="235" spans="1:8" s="146" customFormat="1" ht="10" customHeight="1" x14ac:dyDescent="0.2">
      <c r="A235" s="140" t="s">
        <v>1429</v>
      </c>
      <c r="B235" s="140" t="s">
        <v>1430</v>
      </c>
      <c r="C235" s="140" t="s">
        <v>1427</v>
      </c>
      <c r="D235" s="140" t="s">
        <v>1027</v>
      </c>
      <c r="E235" s="140" t="s">
        <v>827</v>
      </c>
      <c r="F235" s="140" t="s">
        <v>823</v>
      </c>
      <c r="G235" s="140" t="str">
        <f t="shared" si="3"/>
        <v>4</v>
      </c>
      <c r="H235" s="140"/>
    </row>
    <row r="236" spans="1:8" s="146" customFormat="1" ht="12.75" customHeight="1" x14ac:dyDescent="0.2">
      <c r="A236" s="140" t="s">
        <v>1431</v>
      </c>
      <c r="B236" s="140" t="s">
        <v>1432</v>
      </c>
      <c r="C236" s="140" t="s">
        <v>1427</v>
      </c>
      <c r="D236" s="140" t="s">
        <v>1027</v>
      </c>
      <c r="E236" s="140" t="s">
        <v>827</v>
      </c>
      <c r="F236" s="140" t="s">
        <v>823</v>
      </c>
      <c r="G236" s="140" t="str">
        <f t="shared" si="3"/>
        <v>4</v>
      </c>
      <c r="H236" s="140"/>
    </row>
    <row r="237" spans="1:8" ht="12.75" customHeight="1" x14ac:dyDescent="0.2">
      <c r="A237" s="140" t="s">
        <v>1433</v>
      </c>
      <c r="B237" s="140" t="s">
        <v>1434</v>
      </c>
      <c r="C237" s="140" t="s">
        <v>1435</v>
      </c>
      <c r="D237" s="140" t="s">
        <v>1406</v>
      </c>
      <c r="E237" s="140" t="s">
        <v>794</v>
      </c>
      <c r="F237" s="140" t="s">
        <v>781</v>
      </c>
      <c r="G237" s="140" t="str">
        <f t="shared" si="3"/>
        <v>4</v>
      </c>
    </row>
    <row r="238" spans="1:8" ht="10" customHeight="1" x14ac:dyDescent="0.2">
      <c r="A238" s="140" t="s">
        <v>1436</v>
      </c>
      <c r="B238" s="140" t="s">
        <v>1437</v>
      </c>
      <c r="C238" s="140" t="s">
        <v>1435</v>
      </c>
      <c r="D238" s="140" t="s">
        <v>1027</v>
      </c>
      <c r="E238" s="140" t="s">
        <v>827</v>
      </c>
      <c r="F238" s="140" t="s">
        <v>823</v>
      </c>
      <c r="G238" s="140" t="str">
        <f t="shared" si="3"/>
        <v>4</v>
      </c>
    </row>
    <row r="239" spans="1:8" ht="10" customHeight="1" x14ac:dyDescent="0.2">
      <c r="A239" s="140" t="s">
        <v>1438</v>
      </c>
      <c r="B239" s="140" t="s">
        <v>1439</v>
      </c>
      <c r="C239" s="140" t="s">
        <v>1440</v>
      </c>
      <c r="D239" s="140" t="s">
        <v>1027</v>
      </c>
      <c r="E239" s="140" t="s">
        <v>827</v>
      </c>
      <c r="F239" s="140" t="s">
        <v>823</v>
      </c>
      <c r="G239" s="140" t="str">
        <f t="shared" si="3"/>
        <v>4</v>
      </c>
    </row>
    <row r="240" spans="1:8" ht="10" customHeight="1" x14ac:dyDescent="0.2">
      <c r="A240" s="140" t="s">
        <v>1441</v>
      </c>
      <c r="B240" s="140" t="s">
        <v>1442</v>
      </c>
      <c r="C240" s="140" t="s">
        <v>1440</v>
      </c>
      <c r="D240" s="140" t="s">
        <v>1027</v>
      </c>
      <c r="E240" s="140" t="s">
        <v>827</v>
      </c>
      <c r="F240" s="140" t="s">
        <v>823</v>
      </c>
      <c r="G240" s="140" t="str">
        <f t="shared" si="3"/>
        <v>4</v>
      </c>
    </row>
    <row r="241" spans="1:14" ht="10" customHeight="1" x14ac:dyDescent="0.2">
      <c r="A241" s="140" t="s">
        <v>1443</v>
      </c>
      <c r="B241" s="140" t="s">
        <v>1444</v>
      </c>
      <c r="C241" s="140" t="s">
        <v>1445</v>
      </c>
      <c r="D241" s="140" t="s">
        <v>1275</v>
      </c>
      <c r="E241" s="140">
        <v>0</v>
      </c>
      <c r="G241" s="140" t="str">
        <f t="shared" si="3"/>
        <v>4</v>
      </c>
      <c r="H241" s="140" t="s">
        <v>2326</v>
      </c>
    </row>
    <row r="242" spans="1:14" ht="10" customHeight="1" x14ac:dyDescent="0.2">
      <c r="A242" s="140" t="s">
        <v>1446</v>
      </c>
      <c r="B242" s="140" t="s">
        <v>1447</v>
      </c>
      <c r="C242" s="140" t="s">
        <v>1445</v>
      </c>
      <c r="D242" s="140" t="s">
        <v>1406</v>
      </c>
      <c r="E242" s="140" t="s">
        <v>794</v>
      </c>
      <c r="F242" s="140" t="s">
        <v>781</v>
      </c>
      <c r="G242" s="140" t="str">
        <f t="shared" si="3"/>
        <v>4</v>
      </c>
    </row>
    <row r="243" spans="1:14" ht="12.75" customHeight="1" x14ac:dyDescent="0.2">
      <c r="A243" s="140" t="s">
        <v>1448</v>
      </c>
      <c r="B243" s="140" t="s">
        <v>1449</v>
      </c>
      <c r="C243" s="140" t="s">
        <v>1445</v>
      </c>
      <c r="D243" s="140" t="s">
        <v>1406</v>
      </c>
      <c r="E243" s="140" t="s">
        <v>794</v>
      </c>
      <c r="F243" s="140" t="s">
        <v>781</v>
      </c>
      <c r="G243" s="140" t="str">
        <f t="shared" si="3"/>
        <v>4</v>
      </c>
    </row>
    <row r="244" spans="1:14" ht="12.75" customHeight="1" x14ac:dyDescent="0.2">
      <c r="A244" s="140" t="s">
        <v>1450</v>
      </c>
      <c r="B244" s="140" t="s">
        <v>1444</v>
      </c>
      <c r="C244" s="140" t="s">
        <v>1445</v>
      </c>
      <c r="D244" s="140" t="s">
        <v>1027</v>
      </c>
      <c r="E244" s="140" t="s">
        <v>827</v>
      </c>
      <c r="F244" s="140" t="s">
        <v>823</v>
      </c>
      <c r="G244" s="140" t="str">
        <f t="shared" si="3"/>
        <v>4</v>
      </c>
      <c r="H244" s="140" t="s">
        <v>2326</v>
      </c>
    </row>
    <row r="245" spans="1:14" ht="10" customHeight="1" x14ac:dyDescent="0.2">
      <c r="A245" s="140" t="s">
        <v>1451</v>
      </c>
      <c r="B245" s="140" t="s">
        <v>1452</v>
      </c>
      <c r="C245" s="140" t="s">
        <v>1445</v>
      </c>
      <c r="D245" s="140" t="s">
        <v>1027</v>
      </c>
      <c r="E245" s="140" t="s">
        <v>827</v>
      </c>
      <c r="F245" s="140" t="s">
        <v>823</v>
      </c>
      <c r="G245" s="140" t="str">
        <f t="shared" si="3"/>
        <v>4</v>
      </c>
    </row>
    <row r="246" spans="1:14" ht="12.75" customHeight="1" x14ac:dyDescent="0.2">
      <c r="A246" s="140" t="s">
        <v>1453</v>
      </c>
      <c r="B246" s="140" t="s">
        <v>1454</v>
      </c>
      <c r="C246" s="140" t="s">
        <v>1445</v>
      </c>
      <c r="D246" s="140" t="s">
        <v>1027</v>
      </c>
      <c r="E246" s="140" t="s">
        <v>827</v>
      </c>
      <c r="F246" s="140" t="s">
        <v>823</v>
      </c>
      <c r="G246" s="140" t="str">
        <f t="shared" si="3"/>
        <v>4</v>
      </c>
    </row>
    <row r="247" spans="1:14" ht="12.75" customHeight="1" x14ac:dyDescent="0.2">
      <c r="A247" s="140" t="s">
        <v>1455</v>
      </c>
      <c r="B247" s="140" t="s">
        <v>1456</v>
      </c>
      <c r="C247" s="140" t="s">
        <v>1455</v>
      </c>
      <c r="D247" s="140" t="s">
        <v>1027</v>
      </c>
      <c r="E247" s="140" t="s">
        <v>827</v>
      </c>
      <c r="F247" s="140" t="s">
        <v>823</v>
      </c>
      <c r="G247" s="140" t="str">
        <f t="shared" si="3"/>
        <v>4</v>
      </c>
    </row>
    <row r="248" spans="1:14" ht="12.75" customHeight="1" x14ac:dyDescent="0.2">
      <c r="A248" s="140" t="s">
        <v>1457</v>
      </c>
      <c r="B248" s="140" t="s">
        <v>1458</v>
      </c>
      <c r="C248" s="140" t="s">
        <v>1457</v>
      </c>
      <c r="D248" s="140" t="s">
        <v>1406</v>
      </c>
      <c r="E248" s="140" t="s">
        <v>794</v>
      </c>
      <c r="F248" s="140" t="s">
        <v>781</v>
      </c>
      <c r="G248" s="140" t="str">
        <f t="shared" si="3"/>
        <v>4</v>
      </c>
      <c r="H248" s="140" t="s">
        <v>2325</v>
      </c>
    </row>
    <row r="249" spans="1:14" ht="10" customHeight="1" x14ac:dyDescent="0.2">
      <c r="A249" s="140" t="s">
        <v>1459</v>
      </c>
      <c r="B249" s="140" t="s">
        <v>1460</v>
      </c>
      <c r="C249" s="140" t="s">
        <v>1457</v>
      </c>
      <c r="D249" s="140" t="s">
        <v>1406</v>
      </c>
      <c r="E249" s="140" t="s">
        <v>794</v>
      </c>
      <c r="F249" s="140" t="s">
        <v>781</v>
      </c>
      <c r="G249" s="140" t="str">
        <f t="shared" si="3"/>
        <v>4</v>
      </c>
      <c r="H249" s="140" t="s">
        <v>2325</v>
      </c>
    </row>
    <row r="250" spans="1:14" ht="12.75" customHeight="1" x14ac:dyDescent="0.2">
      <c r="A250" s="140" t="s">
        <v>1461</v>
      </c>
      <c r="B250" s="140" t="s">
        <v>1462</v>
      </c>
      <c r="C250" s="140" t="s">
        <v>1457</v>
      </c>
      <c r="D250" s="140" t="s">
        <v>1406</v>
      </c>
      <c r="E250" s="140" t="s">
        <v>794</v>
      </c>
      <c r="F250" s="140" t="s">
        <v>781</v>
      </c>
      <c r="G250" s="140" t="str">
        <f t="shared" si="3"/>
        <v>4</v>
      </c>
      <c r="H250" s="140" t="s">
        <v>2325</v>
      </c>
    </row>
    <row r="251" spans="1:14" ht="10" customHeight="1" x14ac:dyDescent="0.2">
      <c r="A251" s="140" t="s">
        <v>1463</v>
      </c>
      <c r="B251" s="140" t="s">
        <v>1464</v>
      </c>
      <c r="C251" s="140" t="s">
        <v>1457</v>
      </c>
      <c r="D251" s="140" t="s">
        <v>1406</v>
      </c>
      <c r="E251" s="140" t="s">
        <v>794</v>
      </c>
      <c r="F251" s="140" t="s">
        <v>781</v>
      </c>
      <c r="G251" s="140" t="str">
        <f t="shared" si="3"/>
        <v>4</v>
      </c>
      <c r="H251" s="140" t="s">
        <v>2325</v>
      </c>
    </row>
    <row r="252" spans="1:14" ht="10" customHeight="1" x14ac:dyDescent="0.2">
      <c r="A252" s="140" t="s">
        <v>1465</v>
      </c>
      <c r="B252" s="140" t="s">
        <v>1466</v>
      </c>
      <c r="C252" s="140" t="s">
        <v>1465</v>
      </c>
      <c r="D252" s="140" t="s">
        <v>1027</v>
      </c>
      <c r="E252" s="140" t="s">
        <v>827</v>
      </c>
      <c r="F252" s="140" t="s">
        <v>823</v>
      </c>
      <c r="G252" s="140" t="str">
        <f t="shared" si="3"/>
        <v>4</v>
      </c>
      <c r="H252" s="140" t="s">
        <v>2325</v>
      </c>
    </row>
    <row r="253" spans="1:14" ht="10" customHeight="1" x14ac:dyDescent="0.2">
      <c r="A253" s="140" t="s">
        <v>1467</v>
      </c>
      <c r="B253" s="140" t="s">
        <v>1468</v>
      </c>
      <c r="C253" s="140" t="s">
        <v>1467</v>
      </c>
      <c r="D253" s="140" t="s">
        <v>1027</v>
      </c>
      <c r="E253" s="140" t="s">
        <v>824</v>
      </c>
      <c r="F253" s="140" t="s">
        <v>823</v>
      </c>
      <c r="G253" s="140" t="str">
        <f t="shared" si="3"/>
        <v>4</v>
      </c>
      <c r="H253" s="140" t="s">
        <v>2325</v>
      </c>
    </row>
    <row r="254" spans="1:14" ht="12.75" customHeight="1" x14ac:dyDescent="0.2">
      <c r="A254" s="140" t="s">
        <v>1469</v>
      </c>
      <c r="B254" s="140" t="s">
        <v>1470</v>
      </c>
      <c r="C254" s="140" t="s">
        <v>1471</v>
      </c>
      <c r="D254" s="140" t="s">
        <v>1406</v>
      </c>
      <c r="E254" s="140" t="s">
        <v>794</v>
      </c>
      <c r="F254" s="140" t="s">
        <v>781</v>
      </c>
      <c r="G254" s="140" t="str">
        <f t="shared" si="3"/>
        <v>4</v>
      </c>
      <c r="H254" s="140" t="s">
        <v>2325</v>
      </c>
    </row>
    <row r="255" spans="1:14" ht="12.75" customHeight="1" x14ac:dyDescent="0.2">
      <c r="A255" s="140" t="s">
        <v>1472</v>
      </c>
      <c r="B255" s="140" t="s">
        <v>1473</v>
      </c>
      <c r="C255" s="140" t="s">
        <v>1471</v>
      </c>
      <c r="D255" s="140" t="s">
        <v>1027</v>
      </c>
      <c r="E255" s="140" t="s">
        <v>827</v>
      </c>
      <c r="F255" s="140" t="s">
        <v>823</v>
      </c>
      <c r="G255" s="140" t="str">
        <f t="shared" si="3"/>
        <v>4</v>
      </c>
      <c r="H255" s="140" t="s">
        <v>2325</v>
      </c>
    </row>
    <row r="256" spans="1:14" ht="12.75" customHeight="1" x14ac:dyDescent="0.2">
      <c r="A256" s="140" t="s">
        <v>1474</v>
      </c>
      <c r="B256" s="140" t="s">
        <v>1475</v>
      </c>
      <c r="C256" s="140" t="s">
        <v>1474</v>
      </c>
      <c r="D256" s="140" t="s">
        <v>1367</v>
      </c>
      <c r="E256" s="140" t="s">
        <v>1476</v>
      </c>
      <c r="G256" s="140" t="str">
        <f t="shared" si="3"/>
        <v>4</v>
      </c>
      <c r="H256" s="140" t="s">
        <v>2325</v>
      </c>
      <c r="M256" s="231" t="str">
        <f>IFERROR(IF(VLOOKUP(A256,'Trial Balance'!$D:$H,5,0)&gt;=0,"Trade receivable from affiliates","Trade payables"),"")</f>
        <v/>
      </c>
      <c r="N256" s="231" t="str">
        <f>IFERROR(IF(VLOOKUP(A256,'Trial Balance'!$D:$H,5,0)&gt;=0,"Trade receivable from affiliates","Trade payables"),"")</f>
        <v/>
      </c>
    </row>
    <row r="257" spans="1:14" ht="12.75" customHeight="1" x14ac:dyDescent="0.2">
      <c r="A257" s="140" t="s">
        <v>1477</v>
      </c>
      <c r="B257" s="140" t="s">
        <v>1478</v>
      </c>
      <c r="C257" s="140" t="s">
        <v>1474</v>
      </c>
      <c r="D257" s="140" t="s">
        <v>1367</v>
      </c>
      <c r="E257" s="140" t="s">
        <v>1476</v>
      </c>
      <c r="G257" s="140" t="str">
        <f t="shared" si="3"/>
        <v>4</v>
      </c>
      <c r="H257" s="140" t="s">
        <v>2327</v>
      </c>
      <c r="M257" s="231" t="str">
        <f>IFERROR(IF(VLOOKUP(A257,'Trial Balance'!$D:$H,5,0)&gt;=0,"Trade receivable from affiliates","Trade payables"),"")</f>
        <v/>
      </c>
      <c r="N257" s="231" t="str">
        <f>IFERROR(IF(VLOOKUP(A257,'Trial Balance'!$D:$H,5,0)&gt;=0,"Trade receivable from affiliates","Trade payables"),"")</f>
        <v/>
      </c>
    </row>
    <row r="258" spans="1:14" ht="12.75" customHeight="1" x14ac:dyDescent="0.2">
      <c r="A258" s="140" t="s">
        <v>1479</v>
      </c>
      <c r="B258" s="140" t="s">
        <v>1480</v>
      </c>
      <c r="C258" s="140" t="s">
        <v>1474</v>
      </c>
      <c r="D258" s="140" t="s">
        <v>1367</v>
      </c>
      <c r="E258" s="140" t="s">
        <v>1476</v>
      </c>
      <c r="G258" s="140" t="str">
        <f t="shared" ref="G258:G321" si="4">LEFT(A258)</f>
        <v>4</v>
      </c>
      <c r="H258" s="140" t="s">
        <v>2327</v>
      </c>
      <c r="M258" s="231" t="str">
        <f>IFERROR(IF(VLOOKUP(A258,'Trial Balance'!$D:$H,5,0)&gt;=0,"Trade receivable from affiliates","Trade payables"),"")</f>
        <v/>
      </c>
      <c r="N258" s="231" t="str">
        <f>IFERROR(IF(VLOOKUP(A258,'Trial Balance'!$D:$H,5,0)&gt;=0,"Trade receivable from affiliates","Trade payables"),"")</f>
        <v/>
      </c>
    </row>
    <row r="259" spans="1:14" ht="12.75" customHeight="1" x14ac:dyDescent="0.2">
      <c r="A259" s="140" t="s">
        <v>1477</v>
      </c>
      <c r="B259" s="140" t="s">
        <v>1478</v>
      </c>
      <c r="C259" s="140" t="s">
        <v>1474</v>
      </c>
      <c r="D259" s="140" t="s">
        <v>1367</v>
      </c>
      <c r="E259" s="140" t="s">
        <v>1476</v>
      </c>
      <c r="G259" s="140" t="str">
        <f t="shared" si="4"/>
        <v>4</v>
      </c>
      <c r="H259" s="140" t="s">
        <v>2327</v>
      </c>
      <c r="M259" s="231" t="str">
        <f>IFERROR(IF(VLOOKUP(A259,'Trial Balance'!$D:$H,5,0)&gt;=0,"Trade receivable from affiliates","Trade payables"),"")</f>
        <v/>
      </c>
      <c r="N259" s="231" t="str">
        <f>IFERROR(IF(VLOOKUP(A259,'Trial Balance'!$D:$H,5,0)&gt;=0,"Trade receivable from affiliates","Trade payables"),"")</f>
        <v/>
      </c>
    </row>
    <row r="260" spans="1:14" ht="12.75" customHeight="1" x14ac:dyDescent="0.2">
      <c r="A260" s="140" t="s">
        <v>1479</v>
      </c>
      <c r="B260" s="140" t="s">
        <v>1480</v>
      </c>
      <c r="C260" s="140" t="s">
        <v>1474</v>
      </c>
      <c r="D260" s="140" t="s">
        <v>1367</v>
      </c>
      <c r="E260" s="140" t="s">
        <v>1476</v>
      </c>
      <c r="G260" s="140" t="str">
        <f t="shared" si="4"/>
        <v>4</v>
      </c>
      <c r="H260" s="140" t="s">
        <v>2327</v>
      </c>
      <c r="M260" s="231" t="str">
        <f>IFERROR(IF(VLOOKUP(A260,'Trial Balance'!$D:$H,5,0)&gt;=0,"Trade receivable from affiliates","Trade payables"),"")</f>
        <v/>
      </c>
      <c r="N260" s="231" t="str">
        <f>IFERROR(IF(VLOOKUP(A260,'Trial Balance'!$D:$H,5,0)&gt;=0,"Trade receivable from affiliates","Trade payables"),"")</f>
        <v/>
      </c>
    </row>
    <row r="261" spans="1:14" ht="12.75" customHeight="1" x14ac:dyDescent="0.2">
      <c r="A261" s="140" t="s">
        <v>1481</v>
      </c>
      <c r="B261" s="140" t="s">
        <v>1482</v>
      </c>
      <c r="C261" s="140" t="s">
        <v>1483</v>
      </c>
      <c r="D261" s="140" t="s">
        <v>1024</v>
      </c>
      <c r="E261" s="140">
        <v>0</v>
      </c>
      <c r="G261" s="140" t="str">
        <f t="shared" si="4"/>
        <v>4</v>
      </c>
      <c r="H261" s="140" t="s">
        <v>2327</v>
      </c>
      <c r="M261" s="231" t="str">
        <f>IFERROR(IF(VLOOKUP(A261,'Trial Balance'!$D:$H,5,0)&gt;=0,"Trade receivable from affiliates","Trade payables"),"")</f>
        <v/>
      </c>
      <c r="N261" s="231" t="str">
        <f>IFERROR(IF(VLOOKUP(A261,'Trial Balance'!$D:$H,5,0)&gt;=0,"Trade receivable from affiliates","Trade payables"),"")</f>
        <v/>
      </c>
    </row>
    <row r="262" spans="1:14" ht="12.75" customHeight="1" x14ac:dyDescent="0.2">
      <c r="A262" s="140" t="s">
        <v>1484</v>
      </c>
      <c r="B262" s="140" t="s">
        <v>1485</v>
      </c>
      <c r="C262" s="140" t="s">
        <v>1483</v>
      </c>
      <c r="D262" s="140" t="s">
        <v>1024</v>
      </c>
      <c r="E262" s="140">
        <v>0</v>
      </c>
      <c r="G262" s="140" t="str">
        <f t="shared" si="4"/>
        <v>4</v>
      </c>
      <c r="H262" s="140" t="s">
        <v>2327</v>
      </c>
      <c r="M262" s="231" t="str">
        <f>IFERROR(IF(VLOOKUP(A262,'Trial Balance'!$D:$H,5,0)&gt;=0,"Trade receivable from affiliates","Trade payables"),"")</f>
        <v/>
      </c>
      <c r="N262" s="231" t="str">
        <f>IFERROR(IF(VLOOKUP(A262,'Trial Balance'!$D:$H,5,0)&gt;=0,"Trade receivable from affiliates","Trade payables"),"")</f>
        <v/>
      </c>
    </row>
    <row r="263" spans="1:14" ht="12.75" customHeight="1" x14ac:dyDescent="0.2">
      <c r="A263" s="140" t="s">
        <v>1481</v>
      </c>
      <c r="B263" s="140" t="s">
        <v>1482</v>
      </c>
      <c r="C263" s="140" t="s">
        <v>1483</v>
      </c>
      <c r="D263" s="140" t="s">
        <v>1024</v>
      </c>
      <c r="E263" s="140">
        <v>0</v>
      </c>
      <c r="G263" s="140" t="str">
        <f t="shared" si="4"/>
        <v>4</v>
      </c>
      <c r="H263" s="140" t="s">
        <v>2327</v>
      </c>
      <c r="M263" s="231" t="str">
        <f>IFERROR(IF(VLOOKUP(A263,'Trial Balance'!$D:$H,5,0)&gt;=0,"Trade receivable from affiliates","Trade payables"),"")</f>
        <v/>
      </c>
      <c r="N263" s="231" t="str">
        <f>IFERROR(IF(VLOOKUP(A263,'Trial Balance'!$D:$H,5,0)&gt;=0,"Trade receivable from affiliates","Trade payables"),"")</f>
        <v/>
      </c>
    </row>
    <row r="264" spans="1:14" ht="12.75" customHeight="1" x14ac:dyDescent="0.2">
      <c r="A264" s="140" t="s">
        <v>1484</v>
      </c>
      <c r="B264" s="140" t="s">
        <v>1485</v>
      </c>
      <c r="C264" s="140" t="s">
        <v>1483</v>
      </c>
      <c r="D264" s="140" t="s">
        <v>1024</v>
      </c>
      <c r="E264" s="140">
        <v>0</v>
      </c>
      <c r="G264" s="140" t="str">
        <f t="shared" si="4"/>
        <v>4</v>
      </c>
      <c r="H264" s="140" t="s">
        <v>2327</v>
      </c>
      <c r="M264" s="231" t="str">
        <f>IFERROR(IF(VLOOKUP(A264,'Trial Balance'!$D:$H,5,0)&gt;=0,"Trade receivable from affiliates","Trade payables"),"")</f>
        <v/>
      </c>
      <c r="N264" s="231" t="str">
        <f>IFERROR(IF(VLOOKUP(A264,'Trial Balance'!$D:$H,5,0)&gt;=0,"Trade receivable from affiliates","Trade payables"),"")</f>
        <v/>
      </c>
    </row>
    <row r="265" spans="1:14" ht="10" customHeight="1" x14ac:dyDescent="0.2">
      <c r="A265" s="140" t="s">
        <v>1486</v>
      </c>
      <c r="B265" s="140" t="s">
        <v>1487</v>
      </c>
      <c r="C265" s="140" t="s">
        <v>1488</v>
      </c>
      <c r="D265" s="140" t="s">
        <v>1027</v>
      </c>
      <c r="E265" s="140" t="s">
        <v>825</v>
      </c>
      <c r="F265" s="140" t="s">
        <v>823</v>
      </c>
      <c r="G265" s="140" t="str">
        <f t="shared" si="4"/>
        <v>4</v>
      </c>
      <c r="H265" s="140" t="s">
        <v>2325</v>
      </c>
      <c r="M265" s="231" t="str">
        <f>IFERROR(IF(VLOOKUP(A265,'Trial Balance'!$D:$H,5,0)&gt;=0,"Trade receivable from affiliates","Trade payables"),"")</f>
        <v/>
      </c>
      <c r="N265" s="231" t="str">
        <f>IFERROR(IF(VLOOKUP(A265,'Trial Balance'!$D:$H,5,0)&gt;=0,"Trade receivable from affiliates","Trade payables"),"")</f>
        <v/>
      </c>
    </row>
    <row r="266" spans="1:14" ht="12.75" customHeight="1" x14ac:dyDescent="0.2">
      <c r="A266" s="140" t="s">
        <v>1489</v>
      </c>
      <c r="B266" s="140" t="s">
        <v>1490</v>
      </c>
      <c r="C266" s="140" t="s">
        <v>1488</v>
      </c>
      <c r="D266" s="140" t="s">
        <v>1027</v>
      </c>
      <c r="E266" s="140" t="s">
        <v>825</v>
      </c>
      <c r="F266" s="140" t="s">
        <v>823</v>
      </c>
      <c r="G266" s="140" t="str">
        <f t="shared" si="4"/>
        <v>4</v>
      </c>
      <c r="H266" s="140" t="s">
        <v>2325</v>
      </c>
      <c r="M266" s="231" t="str">
        <f>IFERROR(IF(VLOOKUP(A266,'Trial Balance'!$D:$H,5,0)&gt;=0,"Trade receivable from affiliates","Trade payables"),"")</f>
        <v/>
      </c>
      <c r="N266" s="231" t="str">
        <f>IFERROR(IF(VLOOKUP(A266,'Trial Balance'!$D:$H,5,0)&gt;=0,"Trade receivable from affiliates","Trade payables"),"")</f>
        <v/>
      </c>
    </row>
    <row r="267" spans="1:14" ht="12.75" customHeight="1" x14ac:dyDescent="0.2">
      <c r="A267" s="140" t="s">
        <v>1491</v>
      </c>
      <c r="B267" s="140" t="s">
        <v>1492</v>
      </c>
      <c r="C267" s="140" t="s">
        <v>1491</v>
      </c>
      <c r="D267" s="140" t="s">
        <v>1493</v>
      </c>
      <c r="E267" s="140" t="s">
        <v>785</v>
      </c>
      <c r="G267" s="140" t="str">
        <f t="shared" si="4"/>
        <v>4</v>
      </c>
      <c r="H267" s="140" t="s">
        <v>2326</v>
      </c>
      <c r="M267" s="231" t="str">
        <f>IFERROR(IF(VLOOKUP(A267,'Trial Balance'!$D:$H,5,0)&gt;=0,"Trade receivable from affiliates","Trade payables"),"")</f>
        <v/>
      </c>
      <c r="N267" s="231" t="str">
        <f>IFERROR(IF(VLOOKUP(A267,'Trial Balance'!$D:$H,5,0)&gt;=0,"Trade receivable from affiliates","Trade payables"),"")</f>
        <v/>
      </c>
    </row>
    <row r="268" spans="1:14" ht="12.75" customHeight="1" x14ac:dyDescent="0.2">
      <c r="A268" s="140" t="s">
        <v>1494</v>
      </c>
      <c r="B268" s="140" t="s">
        <v>1495</v>
      </c>
      <c r="C268" s="140" t="s">
        <v>1494</v>
      </c>
      <c r="D268" s="140" t="s">
        <v>1027</v>
      </c>
      <c r="E268" s="140" t="s">
        <v>825</v>
      </c>
      <c r="F268" s="140" t="s">
        <v>823</v>
      </c>
      <c r="G268" s="140" t="str">
        <f t="shared" si="4"/>
        <v>4</v>
      </c>
    </row>
    <row r="269" spans="1:14" ht="12.75" customHeight="1" x14ac:dyDescent="0.2">
      <c r="A269" s="140" t="s">
        <v>1496</v>
      </c>
      <c r="B269" s="140" t="s">
        <v>1497</v>
      </c>
      <c r="C269" s="140" t="s">
        <v>1498</v>
      </c>
      <c r="D269" s="140" t="s">
        <v>1406</v>
      </c>
      <c r="E269" s="140" t="s">
        <v>793</v>
      </c>
      <c r="F269" s="140" t="s">
        <v>781</v>
      </c>
      <c r="G269" s="140" t="str">
        <f t="shared" si="4"/>
        <v>4</v>
      </c>
    </row>
    <row r="270" spans="1:14" ht="12.75" customHeight="1" x14ac:dyDescent="0.2">
      <c r="A270" s="140" t="s">
        <v>1499</v>
      </c>
      <c r="B270" s="140" t="s">
        <v>1500</v>
      </c>
      <c r="C270" s="140" t="s">
        <v>1498</v>
      </c>
      <c r="D270" s="140" t="s">
        <v>1027</v>
      </c>
      <c r="E270" s="140" t="s">
        <v>825</v>
      </c>
      <c r="F270" s="140" t="s">
        <v>823</v>
      </c>
      <c r="G270" s="140" t="str">
        <f t="shared" si="4"/>
        <v>4</v>
      </c>
    </row>
    <row r="271" spans="1:14" ht="12.75" customHeight="1" x14ac:dyDescent="0.2">
      <c r="A271" s="140" t="s">
        <v>1501</v>
      </c>
      <c r="B271" s="140" t="s">
        <v>1502</v>
      </c>
      <c r="C271" s="140" t="s">
        <v>1501</v>
      </c>
      <c r="D271" s="140" t="s">
        <v>1406</v>
      </c>
      <c r="E271" s="140" t="s">
        <v>794</v>
      </c>
      <c r="F271" s="140" t="s">
        <v>781</v>
      </c>
      <c r="G271" s="140" t="str">
        <f t="shared" si="4"/>
        <v>4</v>
      </c>
    </row>
    <row r="272" spans="1:14" ht="12.75" customHeight="1" x14ac:dyDescent="0.2">
      <c r="A272" s="140" t="s">
        <v>1503</v>
      </c>
      <c r="B272" s="140" t="s">
        <v>1504</v>
      </c>
      <c r="C272" s="140" t="s">
        <v>1503</v>
      </c>
      <c r="D272" s="140" t="s">
        <v>1027</v>
      </c>
      <c r="E272" s="140" t="s">
        <v>828</v>
      </c>
      <c r="F272" s="140" t="s">
        <v>823</v>
      </c>
      <c r="G272" s="140" t="str">
        <f t="shared" si="4"/>
        <v>4</v>
      </c>
    </row>
    <row r="273" spans="1:8" ht="12.75" customHeight="1" x14ac:dyDescent="0.2">
      <c r="A273" s="140" t="s">
        <v>1505</v>
      </c>
      <c r="B273" s="140" t="s">
        <v>1506</v>
      </c>
      <c r="C273" s="140" t="s">
        <v>1505</v>
      </c>
      <c r="D273" s="140" t="s">
        <v>2086</v>
      </c>
      <c r="E273" s="140">
        <v>0</v>
      </c>
      <c r="G273" s="140" t="str">
        <f t="shared" si="4"/>
        <v>4</v>
      </c>
    </row>
    <row r="274" spans="1:8" ht="12.75" customHeight="1" x14ac:dyDescent="0.2">
      <c r="A274" s="140" t="s">
        <v>1507</v>
      </c>
      <c r="B274" s="140" t="s">
        <v>1508</v>
      </c>
      <c r="C274" s="140" t="s">
        <v>1509</v>
      </c>
      <c r="D274" s="140" t="s">
        <v>1406</v>
      </c>
      <c r="E274" s="140" t="s">
        <v>781</v>
      </c>
      <c r="F274" s="140" t="s">
        <v>781</v>
      </c>
      <c r="G274" s="140" t="str">
        <f t="shared" si="4"/>
        <v>4</v>
      </c>
    </row>
    <row r="275" spans="1:8" ht="12.75" customHeight="1" x14ac:dyDescent="0.2">
      <c r="A275" s="140" t="s">
        <v>1510</v>
      </c>
      <c r="B275" s="140" t="s">
        <v>1511</v>
      </c>
      <c r="C275" s="140" t="s">
        <v>1509</v>
      </c>
      <c r="D275" s="140" t="s">
        <v>1027</v>
      </c>
      <c r="E275" s="140" t="s">
        <v>828</v>
      </c>
      <c r="F275" s="140" t="s">
        <v>823</v>
      </c>
      <c r="G275" s="140" t="str">
        <f t="shared" si="4"/>
        <v>4</v>
      </c>
    </row>
    <row r="276" spans="1:8" ht="12.75" customHeight="1" x14ac:dyDescent="0.2">
      <c r="A276" s="140" t="s">
        <v>1512</v>
      </c>
      <c r="B276" s="140" t="s">
        <v>1513</v>
      </c>
      <c r="C276" s="140" t="s">
        <v>1512</v>
      </c>
      <c r="D276" s="140" t="s">
        <v>2087</v>
      </c>
      <c r="E276" s="140">
        <v>0</v>
      </c>
      <c r="G276" s="140" t="str">
        <f t="shared" si="4"/>
        <v>4</v>
      </c>
      <c r="H276" s="140" t="s">
        <v>2325</v>
      </c>
    </row>
    <row r="277" spans="1:8" ht="12.75" customHeight="1" x14ac:dyDescent="0.2">
      <c r="A277" s="140" t="s">
        <v>1514</v>
      </c>
      <c r="B277" s="140" t="s">
        <v>1515</v>
      </c>
      <c r="C277" s="140" t="s">
        <v>1514</v>
      </c>
      <c r="D277" s="140" t="s">
        <v>2088</v>
      </c>
      <c r="E277" s="140">
        <v>0</v>
      </c>
      <c r="G277" s="140" t="str">
        <f t="shared" si="4"/>
        <v>4</v>
      </c>
      <c r="H277" s="140" t="s">
        <v>2325</v>
      </c>
    </row>
    <row r="278" spans="1:8" ht="12.75" customHeight="1" x14ac:dyDescent="0.2">
      <c r="A278" s="140" t="s">
        <v>1516</v>
      </c>
      <c r="B278" s="140" t="s">
        <v>1515</v>
      </c>
      <c r="C278" s="140" t="s">
        <v>1514</v>
      </c>
      <c r="D278" s="140" t="s">
        <v>2088</v>
      </c>
      <c r="E278" s="140">
        <v>0</v>
      </c>
      <c r="G278" s="140" t="str">
        <f t="shared" si="4"/>
        <v>4</v>
      </c>
    </row>
    <row r="279" spans="1:8" ht="12.75" customHeight="1" x14ac:dyDescent="0.2">
      <c r="A279" s="140" t="s">
        <v>1517</v>
      </c>
      <c r="B279" s="140" t="s">
        <v>1518</v>
      </c>
      <c r="C279" s="140" t="s">
        <v>1517</v>
      </c>
      <c r="D279" s="140" t="s">
        <v>1027</v>
      </c>
      <c r="E279" s="140" t="s">
        <v>795</v>
      </c>
      <c r="F279" s="140" t="s">
        <v>823</v>
      </c>
      <c r="G279" s="140" t="str">
        <f t="shared" si="4"/>
        <v>4</v>
      </c>
      <c r="H279" s="140" t="s">
        <v>2326</v>
      </c>
    </row>
    <row r="280" spans="1:8" ht="12.75" customHeight="1" x14ac:dyDescent="0.2">
      <c r="A280" s="140" t="s">
        <v>1519</v>
      </c>
      <c r="B280" s="140" t="s">
        <v>1520</v>
      </c>
      <c r="C280" s="140" t="s">
        <v>1521</v>
      </c>
      <c r="D280" s="140" t="s">
        <v>2089</v>
      </c>
      <c r="E280" s="140">
        <v>0</v>
      </c>
      <c r="G280" s="140" t="str">
        <f t="shared" si="4"/>
        <v>4</v>
      </c>
      <c r="H280" s="140" t="s">
        <v>2325</v>
      </c>
    </row>
    <row r="281" spans="1:8" ht="12.75" customHeight="1" x14ac:dyDescent="0.2">
      <c r="A281" s="140" t="s">
        <v>1522</v>
      </c>
      <c r="B281" s="140" t="s">
        <v>1523</v>
      </c>
      <c r="C281" s="140" t="s">
        <v>1521</v>
      </c>
      <c r="D281" s="140" t="s">
        <v>2089</v>
      </c>
      <c r="E281" s="140">
        <v>0</v>
      </c>
      <c r="G281" s="140" t="str">
        <f t="shared" si="4"/>
        <v>4</v>
      </c>
      <c r="H281" s="140" t="s">
        <v>2325</v>
      </c>
    </row>
    <row r="282" spans="1:8" ht="12.75" customHeight="1" x14ac:dyDescent="0.2">
      <c r="A282" s="140" t="s">
        <v>1524</v>
      </c>
      <c r="B282" s="140" t="s">
        <v>1525</v>
      </c>
      <c r="C282" s="140" t="s">
        <v>1521</v>
      </c>
      <c r="D282" s="140" t="s">
        <v>2089</v>
      </c>
      <c r="E282" s="140">
        <v>0</v>
      </c>
      <c r="G282" s="140" t="str">
        <f t="shared" si="4"/>
        <v>4</v>
      </c>
      <c r="H282" s="140" t="s">
        <v>2325</v>
      </c>
    </row>
    <row r="283" spans="1:8" ht="12.75" customHeight="1" x14ac:dyDescent="0.2">
      <c r="A283" s="140" t="s">
        <v>1526</v>
      </c>
      <c r="B283" s="140" t="s">
        <v>1527</v>
      </c>
      <c r="C283" s="140" t="s">
        <v>1521</v>
      </c>
      <c r="D283" s="140" t="s">
        <v>2089</v>
      </c>
      <c r="E283" s="140">
        <v>0</v>
      </c>
      <c r="G283" s="140" t="str">
        <f t="shared" si="4"/>
        <v>4</v>
      </c>
      <c r="H283" s="140" t="s">
        <v>2325</v>
      </c>
    </row>
    <row r="284" spans="1:8" ht="12.75" customHeight="1" x14ac:dyDescent="0.2">
      <c r="A284" s="140" t="s">
        <v>1528</v>
      </c>
      <c r="B284" s="140" t="s">
        <v>1529</v>
      </c>
      <c r="C284" s="140" t="s">
        <v>1521</v>
      </c>
      <c r="D284" s="140" t="s">
        <v>2089</v>
      </c>
      <c r="E284" s="140">
        <v>0</v>
      </c>
      <c r="G284" s="140" t="str">
        <f t="shared" si="4"/>
        <v>4</v>
      </c>
      <c r="H284" s="140" t="s">
        <v>2325</v>
      </c>
    </row>
    <row r="285" spans="1:8" ht="12.75" customHeight="1" x14ac:dyDescent="0.2">
      <c r="A285" s="140" t="s">
        <v>1530</v>
      </c>
      <c r="B285" s="140" t="s">
        <v>1531</v>
      </c>
      <c r="C285" s="140" t="s">
        <v>1530</v>
      </c>
      <c r="D285" s="140" t="s">
        <v>2090</v>
      </c>
      <c r="E285" s="140">
        <v>0</v>
      </c>
      <c r="G285" s="140" t="str">
        <f t="shared" si="4"/>
        <v>4</v>
      </c>
    </row>
    <row r="286" spans="1:8" ht="12.75" customHeight="1" x14ac:dyDescent="0.2">
      <c r="A286" s="140" t="s">
        <v>1532</v>
      </c>
      <c r="B286" s="140" t="s">
        <v>1533</v>
      </c>
      <c r="C286" s="140" t="s">
        <v>1532</v>
      </c>
      <c r="D286" s="140" t="s">
        <v>1027</v>
      </c>
      <c r="E286" s="140">
        <v>0</v>
      </c>
      <c r="G286" s="140" t="str">
        <f t="shared" si="4"/>
        <v>4</v>
      </c>
      <c r="H286" s="140" t="s">
        <v>2326</v>
      </c>
    </row>
    <row r="287" spans="1:8" ht="12.75" customHeight="1" x14ac:dyDescent="0.2">
      <c r="A287" s="140" t="s">
        <v>1534</v>
      </c>
      <c r="B287" s="140" t="s">
        <v>1535</v>
      </c>
      <c r="C287" s="140" t="s">
        <v>1534</v>
      </c>
      <c r="D287" s="140" t="s">
        <v>1406</v>
      </c>
      <c r="E287" s="140">
        <v>0</v>
      </c>
      <c r="G287" s="140" t="str">
        <f t="shared" si="4"/>
        <v>4</v>
      </c>
      <c r="H287" s="140" t="s">
        <v>2326</v>
      </c>
    </row>
    <row r="288" spans="1:8" ht="12.75" customHeight="1" x14ac:dyDescent="0.2">
      <c r="A288" s="140" t="s">
        <v>1536</v>
      </c>
      <c r="B288" s="140" t="s">
        <v>1537</v>
      </c>
      <c r="C288" s="140" t="s">
        <v>1538</v>
      </c>
      <c r="D288" s="140" t="s">
        <v>1377</v>
      </c>
      <c r="E288" s="140" t="s">
        <v>760</v>
      </c>
      <c r="G288" s="140" t="str">
        <f t="shared" si="4"/>
        <v>4</v>
      </c>
    </row>
    <row r="289" spans="1:7" ht="12.75" customHeight="1" x14ac:dyDescent="0.2">
      <c r="A289" s="140" t="s">
        <v>1539</v>
      </c>
      <c r="B289" s="140" t="s">
        <v>1540</v>
      </c>
      <c r="C289" s="140" t="s">
        <v>1538</v>
      </c>
      <c r="D289" s="140" t="s">
        <v>1385</v>
      </c>
      <c r="E289" s="140" t="s">
        <v>770</v>
      </c>
      <c r="G289" s="140" t="str">
        <f t="shared" si="4"/>
        <v>4</v>
      </c>
    </row>
    <row r="290" spans="1:7" ht="12.75" customHeight="1" x14ac:dyDescent="0.2">
      <c r="A290" s="140" t="s">
        <v>1541</v>
      </c>
      <c r="B290" s="140" t="s">
        <v>1542</v>
      </c>
      <c r="C290" s="140" t="s">
        <v>1538</v>
      </c>
      <c r="D290" s="140" t="s">
        <v>1099</v>
      </c>
      <c r="E290" s="140" t="s">
        <v>714</v>
      </c>
      <c r="G290" s="140" t="str">
        <f t="shared" si="4"/>
        <v>4</v>
      </c>
    </row>
    <row r="291" spans="1:7" ht="12.75" customHeight="1" x14ac:dyDescent="0.2">
      <c r="A291" s="140" t="s">
        <v>1543</v>
      </c>
      <c r="B291" s="140" t="s">
        <v>1544</v>
      </c>
      <c r="C291" s="140" t="s">
        <v>1538</v>
      </c>
      <c r="D291" s="140" t="s">
        <v>1102</v>
      </c>
      <c r="E291" s="140" t="s">
        <v>700</v>
      </c>
      <c r="G291" s="140" t="str">
        <f t="shared" si="4"/>
        <v>4</v>
      </c>
    </row>
    <row r="292" spans="1:7" ht="12.75" customHeight="1" x14ac:dyDescent="0.2">
      <c r="A292" s="140" t="s">
        <v>1545</v>
      </c>
      <c r="B292" s="140" t="s">
        <v>1546</v>
      </c>
      <c r="C292" s="140" t="s">
        <v>1545</v>
      </c>
      <c r="D292" s="140" t="s">
        <v>1385</v>
      </c>
      <c r="E292" s="140" t="s">
        <v>770</v>
      </c>
      <c r="G292" s="140" t="str">
        <f t="shared" si="4"/>
        <v>4</v>
      </c>
    </row>
    <row r="293" spans="1:7" ht="12.75" customHeight="1" x14ac:dyDescent="0.2">
      <c r="A293" s="140" t="s">
        <v>1547</v>
      </c>
      <c r="B293" s="140" t="s">
        <v>1548</v>
      </c>
      <c r="C293" s="140" t="s">
        <v>1547</v>
      </c>
      <c r="D293" s="140" t="s">
        <v>1549</v>
      </c>
      <c r="E293" s="140" t="s">
        <v>778</v>
      </c>
      <c r="G293" s="140" t="str">
        <f t="shared" si="4"/>
        <v>4</v>
      </c>
    </row>
    <row r="294" spans="1:7" ht="12.75" customHeight="1" x14ac:dyDescent="0.2">
      <c r="A294" s="140" t="s">
        <v>1547</v>
      </c>
      <c r="B294" s="140" t="s">
        <v>1548</v>
      </c>
      <c r="C294" s="140" t="s">
        <v>1547</v>
      </c>
      <c r="D294" s="140" t="s">
        <v>1549</v>
      </c>
      <c r="E294" s="140" t="s">
        <v>778</v>
      </c>
      <c r="G294" s="140" t="str">
        <f t="shared" si="4"/>
        <v>4</v>
      </c>
    </row>
    <row r="295" spans="1:7" ht="12.75" customHeight="1" x14ac:dyDescent="0.2">
      <c r="A295" s="140" t="s">
        <v>1550</v>
      </c>
      <c r="B295" s="140" t="s">
        <v>1551</v>
      </c>
      <c r="C295" s="140" t="s">
        <v>1550</v>
      </c>
      <c r="D295" s="140" t="s">
        <v>1406</v>
      </c>
      <c r="E295" s="140" t="s">
        <v>782</v>
      </c>
      <c r="G295" s="140" t="str">
        <f t="shared" si="4"/>
        <v>4</v>
      </c>
    </row>
    <row r="296" spans="1:7" ht="12.75" customHeight="1" x14ac:dyDescent="0.2">
      <c r="A296" s="140" t="s">
        <v>1552</v>
      </c>
      <c r="B296" s="140" t="s">
        <v>1109</v>
      </c>
      <c r="C296" s="140" t="s">
        <v>1552</v>
      </c>
      <c r="D296" s="140" t="s">
        <v>2091</v>
      </c>
      <c r="E296" s="140">
        <v>0</v>
      </c>
      <c r="G296" s="140" t="str">
        <f t="shared" si="4"/>
        <v>5</v>
      </c>
    </row>
    <row r="297" spans="1:7" ht="12.75" customHeight="1" x14ac:dyDescent="0.2">
      <c r="A297" s="140" t="s">
        <v>1554</v>
      </c>
      <c r="B297" s="140" t="s">
        <v>1555</v>
      </c>
      <c r="C297" s="140" t="s">
        <v>1554</v>
      </c>
      <c r="D297" s="140" t="s">
        <v>1553</v>
      </c>
      <c r="E297" s="140">
        <v>0</v>
      </c>
      <c r="G297" s="140" t="str">
        <f t="shared" si="4"/>
        <v>5</v>
      </c>
    </row>
    <row r="298" spans="1:7" ht="12.75" customHeight="1" x14ac:dyDescent="0.2">
      <c r="A298" s="140" t="s">
        <v>1556</v>
      </c>
      <c r="B298" s="140" t="s">
        <v>1557</v>
      </c>
      <c r="C298" s="140" t="s">
        <v>1556</v>
      </c>
      <c r="D298" s="140" t="s">
        <v>1553</v>
      </c>
      <c r="E298" s="140">
        <v>0</v>
      </c>
      <c r="G298" s="140" t="str">
        <f t="shared" si="4"/>
        <v>5</v>
      </c>
    </row>
    <row r="299" spans="1:7" ht="12.75" customHeight="1" x14ac:dyDescent="0.2">
      <c r="A299" s="140" t="s">
        <v>1558</v>
      </c>
      <c r="B299" s="140" t="s">
        <v>1559</v>
      </c>
      <c r="C299" s="140" t="s">
        <v>1558</v>
      </c>
      <c r="D299" s="140" t="s">
        <v>1553</v>
      </c>
      <c r="E299" s="140">
        <v>0</v>
      </c>
      <c r="G299" s="140" t="str">
        <f t="shared" si="4"/>
        <v>5</v>
      </c>
    </row>
    <row r="300" spans="1:7" ht="12.75" customHeight="1" x14ac:dyDescent="0.2">
      <c r="A300" s="140" t="s">
        <v>1560</v>
      </c>
      <c r="B300" s="140" t="s">
        <v>1561</v>
      </c>
      <c r="C300" s="140" t="s">
        <v>1560</v>
      </c>
      <c r="D300" s="140" t="s">
        <v>1553</v>
      </c>
      <c r="E300" s="140">
        <v>0</v>
      </c>
      <c r="G300" s="140" t="str">
        <f t="shared" si="4"/>
        <v>5</v>
      </c>
    </row>
    <row r="301" spans="1:7" ht="12.75" customHeight="1" x14ac:dyDescent="0.2">
      <c r="A301" s="140" t="s">
        <v>1562</v>
      </c>
      <c r="B301" s="140" t="s">
        <v>1563</v>
      </c>
      <c r="C301" s="140" t="s">
        <v>1560</v>
      </c>
      <c r="D301" s="140" t="s">
        <v>1553</v>
      </c>
      <c r="E301" s="140">
        <v>0</v>
      </c>
      <c r="G301" s="140" t="str">
        <f t="shared" si="4"/>
        <v>5</v>
      </c>
    </row>
    <row r="302" spans="1:7" ht="10" customHeight="1" x14ac:dyDescent="0.2">
      <c r="A302" s="140" t="s">
        <v>1564</v>
      </c>
      <c r="B302" s="140" t="s">
        <v>1565</v>
      </c>
      <c r="C302" s="140" t="s">
        <v>1560</v>
      </c>
      <c r="D302" s="140" t="s">
        <v>1553</v>
      </c>
      <c r="E302" s="140">
        <v>0</v>
      </c>
      <c r="G302" s="140" t="str">
        <f t="shared" si="4"/>
        <v>5</v>
      </c>
    </row>
    <row r="303" spans="1:7" ht="10" customHeight="1" x14ac:dyDescent="0.2">
      <c r="A303" s="140" t="s">
        <v>1566</v>
      </c>
      <c r="B303" s="140" t="s">
        <v>1567</v>
      </c>
      <c r="C303" s="140" t="s">
        <v>1568</v>
      </c>
      <c r="D303" s="140" t="s">
        <v>1027</v>
      </c>
      <c r="E303" s="140" t="s">
        <v>826</v>
      </c>
      <c r="F303" s="140" t="s">
        <v>823</v>
      </c>
      <c r="G303" s="140" t="str">
        <f t="shared" si="4"/>
        <v>5</v>
      </c>
    </row>
    <row r="304" spans="1:7" ht="10" customHeight="1" x14ac:dyDescent="0.2">
      <c r="A304" s="140" t="s">
        <v>1569</v>
      </c>
      <c r="B304" s="140" t="s">
        <v>1570</v>
      </c>
      <c r="C304" s="140" t="s">
        <v>1568</v>
      </c>
      <c r="D304" s="140" t="s">
        <v>1027</v>
      </c>
      <c r="E304" s="140" t="s">
        <v>828</v>
      </c>
      <c r="F304" s="140" t="s">
        <v>823</v>
      </c>
      <c r="G304" s="140" t="str">
        <f t="shared" si="4"/>
        <v>5</v>
      </c>
    </row>
    <row r="305" spans="1:7" ht="10" customHeight="1" x14ac:dyDescent="0.2">
      <c r="A305" s="140" t="s">
        <v>1571</v>
      </c>
      <c r="B305" s="140" t="s">
        <v>1572</v>
      </c>
      <c r="C305" s="140" t="s">
        <v>1573</v>
      </c>
      <c r="D305" s="140" t="s">
        <v>1553</v>
      </c>
      <c r="E305" s="140">
        <v>0</v>
      </c>
      <c r="G305" s="140" t="str">
        <f t="shared" si="4"/>
        <v>5</v>
      </c>
    </row>
    <row r="306" spans="1:7" ht="10" customHeight="1" x14ac:dyDescent="0.2">
      <c r="A306" s="140" t="s">
        <v>1574</v>
      </c>
      <c r="B306" s="140" t="s">
        <v>1575</v>
      </c>
      <c r="C306" s="140" t="s">
        <v>1573</v>
      </c>
      <c r="D306" s="140" t="s">
        <v>1553</v>
      </c>
      <c r="E306" s="140">
        <v>0</v>
      </c>
      <c r="G306" s="140" t="str">
        <f t="shared" si="4"/>
        <v>5</v>
      </c>
    </row>
    <row r="307" spans="1:7" ht="10" customHeight="1" x14ac:dyDescent="0.2">
      <c r="A307" s="140" t="s">
        <v>1576</v>
      </c>
      <c r="B307" s="140" t="s">
        <v>1577</v>
      </c>
      <c r="C307" s="140" t="s">
        <v>1573</v>
      </c>
      <c r="D307" s="140" t="s">
        <v>2092</v>
      </c>
      <c r="E307" s="140" t="s">
        <v>803</v>
      </c>
      <c r="G307" s="140" t="str">
        <f t="shared" si="4"/>
        <v>5</v>
      </c>
    </row>
    <row r="308" spans="1:7" ht="10" customHeight="1" x14ac:dyDescent="0.2">
      <c r="A308" s="140" t="s">
        <v>1578</v>
      </c>
      <c r="B308" s="140" t="s">
        <v>1579</v>
      </c>
      <c r="C308" s="140" t="s">
        <v>1580</v>
      </c>
      <c r="D308" s="140" t="s">
        <v>2092</v>
      </c>
      <c r="E308" s="140" t="s">
        <v>799</v>
      </c>
      <c r="G308" s="140" t="str">
        <f t="shared" si="4"/>
        <v>5</v>
      </c>
    </row>
    <row r="309" spans="1:7" ht="10" customHeight="1" x14ac:dyDescent="0.2">
      <c r="A309" s="140" t="s">
        <v>1581</v>
      </c>
      <c r="B309" s="140" t="s">
        <v>1582</v>
      </c>
      <c r="C309" s="140" t="s">
        <v>1580</v>
      </c>
      <c r="D309" s="140" t="s">
        <v>2092</v>
      </c>
      <c r="E309" s="140" t="s">
        <v>800</v>
      </c>
      <c r="G309" s="140" t="str">
        <f t="shared" si="4"/>
        <v>5</v>
      </c>
    </row>
    <row r="310" spans="1:7" ht="10" customHeight="1" x14ac:dyDescent="0.2">
      <c r="A310" s="140" t="s">
        <v>1583</v>
      </c>
      <c r="B310" s="140" t="s">
        <v>1584</v>
      </c>
      <c r="C310" s="140" t="s">
        <v>1580</v>
      </c>
      <c r="D310" s="140" t="s">
        <v>2092</v>
      </c>
      <c r="E310" s="140" t="s">
        <v>804</v>
      </c>
      <c r="G310" s="140" t="str">
        <f t="shared" si="4"/>
        <v>5</v>
      </c>
    </row>
    <row r="311" spans="1:7" ht="10" customHeight="1" x14ac:dyDescent="0.2">
      <c r="A311" s="140" t="s">
        <v>1585</v>
      </c>
      <c r="B311" s="140" t="s">
        <v>1586</v>
      </c>
      <c r="C311" s="140" t="s">
        <v>1587</v>
      </c>
      <c r="D311" s="140" t="s">
        <v>1406</v>
      </c>
      <c r="E311" s="140" t="s">
        <v>781</v>
      </c>
      <c r="F311" s="140" t="s">
        <v>781</v>
      </c>
      <c r="G311" s="140" t="str">
        <f t="shared" si="4"/>
        <v>5</v>
      </c>
    </row>
    <row r="312" spans="1:7" ht="10" customHeight="1" x14ac:dyDescent="0.2">
      <c r="A312" s="140" t="s">
        <v>1588</v>
      </c>
      <c r="B312" s="140" t="s">
        <v>1589</v>
      </c>
      <c r="C312" s="140" t="s">
        <v>1587</v>
      </c>
      <c r="D312" s="140" t="s">
        <v>1027</v>
      </c>
      <c r="E312" s="140" t="s">
        <v>828</v>
      </c>
      <c r="F312" s="140" t="s">
        <v>823</v>
      </c>
      <c r="G312" s="140" t="str">
        <f t="shared" si="4"/>
        <v>5</v>
      </c>
    </row>
    <row r="313" spans="1:7" ht="10" customHeight="1" x14ac:dyDescent="0.2">
      <c r="A313" s="140" t="s">
        <v>1590</v>
      </c>
      <c r="B313" s="140" t="s">
        <v>1591</v>
      </c>
      <c r="C313" s="140" t="s">
        <v>1592</v>
      </c>
      <c r="D313" s="140" t="s">
        <v>984</v>
      </c>
      <c r="E313" s="140" t="s">
        <v>813</v>
      </c>
      <c r="G313" s="140" t="str">
        <f t="shared" si="4"/>
        <v>5</v>
      </c>
    </row>
    <row r="314" spans="1:7" ht="10" customHeight="1" x14ac:dyDescent="0.2">
      <c r="A314" s="140" t="s">
        <v>1593</v>
      </c>
      <c r="B314" s="140" t="s">
        <v>1594</v>
      </c>
      <c r="C314" s="140" t="s">
        <v>1592</v>
      </c>
      <c r="D314" s="140" t="s">
        <v>984</v>
      </c>
      <c r="E314" s="140" t="s">
        <v>813</v>
      </c>
      <c r="G314" s="140" t="str">
        <f t="shared" si="4"/>
        <v>5</v>
      </c>
    </row>
    <row r="315" spans="1:7" ht="10" customHeight="1" x14ac:dyDescent="0.2">
      <c r="A315" s="140" t="s">
        <v>1595</v>
      </c>
      <c r="B315" s="140" t="s">
        <v>1596</v>
      </c>
      <c r="C315" s="140" t="s">
        <v>1592</v>
      </c>
      <c r="D315" s="140" t="s">
        <v>984</v>
      </c>
      <c r="E315" s="140" t="s">
        <v>813</v>
      </c>
      <c r="G315" s="140" t="str">
        <f t="shared" si="4"/>
        <v>5</v>
      </c>
    </row>
    <row r="316" spans="1:7" ht="10" customHeight="1" x14ac:dyDescent="0.2">
      <c r="A316" s="140" t="s">
        <v>1597</v>
      </c>
      <c r="B316" s="140" t="s">
        <v>1004</v>
      </c>
      <c r="C316" s="140" t="s">
        <v>1592</v>
      </c>
      <c r="D316" s="140" t="s">
        <v>1027</v>
      </c>
      <c r="E316" s="140" t="s">
        <v>828</v>
      </c>
      <c r="F316" s="140" t="s">
        <v>823</v>
      </c>
      <c r="G316" s="140" t="str">
        <f t="shared" si="4"/>
        <v>5</v>
      </c>
    </row>
    <row r="317" spans="1:7" ht="10" customHeight="1" x14ac:dyDescent="0.2">
      <c r="A317" s="140" t="s">
        <v>1598</v>
      </c>
      <c r="B317" s="140" t="s">
        <v>1599</v>
      </c>
      <c r="C317" s="140" t="s">
        <v>1592</v>
      </c>
      <c r="D317" s="140" t="s">
        <v>1027</v>
      </c>
      <c r="E317" s="140" t="s">
        <v>828</v>
      </c>
      <c r="F317" s="140" t="s">
        <v>823</v>
      </c>
      <c r="G317" s="140" t="str">
        <f t="shared" si="4"/>
        <v>5</v>
      </c>
    </row>
    <row r="318" spans="1:7" ht="10" customHeight="1" x14ac:dyDescent="0.2">
      <c r="A318" s="140" t="s">
        <v>1600</v>
      </c>
      <c r="B318" s="140" t="s">
        <v>1601</v>
      </c>
      <c r="C318" s="140" t="s">
        <v>1592</v>
      </c>
      <c r="D318" s="140" t="s">
        <v>1027</v>
      </c>
      <c r="E318" s="140" t="s">
        <v>828</v>
      </c>
      <c r="F318" s="140" t="s">
        <v>823</v>
      </c>
      <c r="G318" s="140" t="str">
        <f t="shared" si="4"/>
        <v>5</v>
      </c>
    </row>
    <row r="319" spans="1:7" ht="10" customHeight="1" x14ac:dyDescent="0.2">
      <c r="A319" s="140" t="s">
        <v>1602</v>
      </c>
      <c r="B319" s="140" t="s">
        <v>1006</v>
      </c>
      <c r="C319" s="140" t="s">
        <v>1592</v>
      </c>
      <c r="D319" s="140" t="s">
        <v>1027</v>
      </c>
      <c r="E319" s="140" t="s">
        <v>828</v>
      </c>
      <c r="F319" s="140" t="s">
        <v>823</v>
      </c>
      <c r="G319" s="140" t="str">
        <f t="shared" si="4"/>
        <v>5</v>
      </c>
    </row>
    <row r="320" spans="1:7" ht="10" customHeight="1" x14ac:dyDescent="0.2">
      <c r="A320" s="140" t="s">
        <v>1603</v>
      </c>
      <c r="B320" s="140" t="s">
        <v>1604</v>
      </c>
      <c r="C320" s="140" t="s">
        <v>1592</v>
      </c>
      <c r="D320" s="140" t="s">
        <v>1027</v>
      </c>
      <c r="E320" s="140" t="s">
        <v>828</v>
      </c>
      <c r="F320" s="140" t="s">
        <v>823</v>
      </c>
      <c r="G320" s="140" t="str">
        <f t="shared" si="4"/>
        <v>5</v>
      </c>
    </row>
    <row r="321" spans="1:8" ht="10" customHeight="1" x14ac:dyDescent="0.2">
      <c r="A321" s="140" t="s">
        <v>1605</v>
      </c>
      <c r="B321" s="140" t="s">
        <v>1606</v>
      </c>
      <c r="C321" s="140" t="s">
        <v>1607</v>
      </c>
      <c r="D321" s="140" t="s">
        <v>2092</v>
      </c>
      <c r="E321" s="140" t="s">
        <v>801</v>
      </c>
      <c r="G321" s="140" t="str">
        <f t="shared" si="4"/>
        <v>5</v>
      </c>
    </row>
    <row r="322" spans="1:8" ht="10" customHeight="1" x14ac:dyDescent="0.2">
      <c r="A322" s="140" t="s">
        <v>1608</v>
      </c>
      <c r="B322" s="140" t="s">
        <v>1609</v>
      </c>
      <c r="C322" s="140" t="s">
        <v>1607</v>
      </c>
      <c r="D322" s="140" t="s">
        <v>2092</v>
      </c>
      <c r="E322" s="140" t="s">
        <v>801</v>
      </c>
      <c r="G322" s="140" t="str">
        <f t="shared" ref="G322:G339" si="5">LEFT(A322)</f>
        <v>5</v>
      </c>
    </row>
    <row r="323" spans="1:8" ht="10" customHeight="1" x14ac:dyDescent="0.2">
      <c r="A323" s="140" t="s">
        <v>1610</v>
      </c>
      <c r="B323" s="140" t="s">
        <v>1611</v>
      </c>
      <c r="C323" s="140" t="s">
        <v>1612</v>
      </c>
      <c r="D323" s="140" t="s">
        <v>2092</v>
      </c>
      <c r="E323" s="140" t="s">
        <v>805</v>
      </c>
      <c r="G323" s="140" t="str">
        <f t="shared" si="5"/>
        <v>5</v>
      </c>
    </row>
    <row r="324" spans="1:8" ht="10" customHeight="1" x14ac:dyDescent="0.2">
      <c r="A324" s="140" t="s">
        <v>1613</v>
      </c>
      <c r="B324" s="140" t="s">
        <v>1614</v>
      </c>
      <c r="C324" s="140" t="s">
        <v>1612</v>
      </c>
      <c r="D324" s="140" t="s">
        <v>2092</v>
      </c>
      <c r="E324" s="140" t="s">
        <v>805</v>
      </c>
      <c r="G324" s="140" t="str">
        <f t="shared" si="5"/>
        <v>5</v>
      </c>
    </row>
    <row r="325" spans="1:8" ht="10" customHeight="1" x14ac:dyDescent="0.2">
      <c r="A325" s="140" t="s">
        <v>1615</v>
      </c>
      <c r="B325" s="140" t="s">
        <v>1616</v>
      </c>
      <c r="C325" s="140" t="s">
        <v>1612</v>
      </c>
      <c r="D325" s="140" t="s">
        <v>2092</v>
      </c>
      <c r="E325" s="140" t="s">
        <v>805</v>
      </c>
      <c r="G325" s="140" t="str">
        <f t="shared" si="5"/>
        <v>5</v>
      </c>
    </row>
    <row r="326" spans="1:8" ht="10" customHeight="1" x14ac:dyDescent="0.2">
      <c r="A326" s="140" t="s">
        <v>1617</v>
      </c>
      <c r="B326" s="140" t="s">
        <v>1618</v>
      </c>
      <c r="C326" s="140" t="s">
        <v>1612</v>
      </c>
      <c r="D326" s="140" t="s">
        <v>2092</v>
      </c>
      <c r="E326" s="140" t="s">
        <v>805</v>
      </c>
      <c r="G326" s="140" t="str">
        <f t="shared" si="5"/>
        <v>5</v>
      </c>
    </row>
    <row r="327" spans="1:8" ht="10" customHeight="1" x14ac:dyDescent="0.2">
      <c r="A327" s="140" t="s">
        <v>1619</v>
      </c>
      <c r="B327" s="140" t="s">
        <v>1620</v>
      </c>
      <c r="C327" s="140" t="s">
        <v>1621</v>
      </c>
      <c r="D327" s="140" t="s">
        <v>2092</v>
      </c>
      <c r="E327" s="140" t="s">
        <v>805</v>
      </c>
      <c r="G327" s="140" t="str">
        <f t="shared" si="5"/>
        <v>5</v>
      </c>
    </row>
    <row r="328" spans="1:8" ht="10" customHeight="1" x14ac:dyDescent="0.2">
      <c r="A328" s="140" t="s">
        <v>1622</v>
      </c>
      <c r="B328" s="140" t="s">
        <v>1623</v>
      </c>
      <c r="C328" s="140" t="s">
        <v>1621</v>
      </c>
      <c r="D328" s="140" t="s">
        <v>2092</v>
      </c>
      <c r="E328" s="140" t="s">
        <v>805</v>
      </c>
      <c r="G328" s="140" t="str">
        <f t="shared" si="5"/>
        <v>5</v>
      </c>
    </row>
    <row r="329" spans="1:8" ht="10" customHeight="1" x14ac:dyDescent="0.2">
      <c r="A329" s="140" t="s">
        <v>1624</v>
      </c>
      <c r="B329" s="140" t="s">
        <v>1623</v>
      </c>
      <c r="C329" s="140" t="s">
        <v>1621</v>
      </c>
      <c r="D329" s="140" t="s">
        <v>2092</v>
      </c>
      <c r="E329" s="140" t="s">
        <v>805</v>
      </c>
      <c r="G329" s="140" t="str">
        <f t="shared" si="5"/>
        <v>5</v>
      </c>
    </row>
    <row r="330" spans="1:8" ht="10" customHeight="1" x14ac:dyDescent="0.2">
      <c r="A330" s="140" t="s">
        <v>1625</v>
      </c>
      <c r="B330" s="140" t="s">
        <v>1626</v>
      </c>
      <c r="C330" s="140" t="s">
        <v>1625</v>
      </c>
      <c r="D330" s="140" t="s">
        <v>2092</v>
      </c>
      <c r="E330" s="140" t="s">
        <v>805</v>
      </c>
      <c r="G330" s="140" t="str">
        <f t="shared" si="5"/>
        <v>5</v>
      </c>
    </row>
    <row r="331" spans="1:8" ht="10" customHeight="1" x14ac:dyDescent="0.2">
      <c r="A331" s="140" t="s">
        <v>1627</v>
      </c>
      <c r="B331" s="140" t="s">
        <v>1628</v>
      </c>
      <c r="C331" s="140" t="s">
        <v>1627</v>
      </c>
      <c r="D331" s="140" t="s">
        <v>2092</v>
      </c>
      <c r="E331" s="140" t="s">
        <v>805</v>
      </c>
      <c r="G331" s="140" t="str">
        <f t="shared" si="5"/>
        <v>5</v>
      </c>
      <c r="H331" s="140" t="s">
        <v>2326</v>
      </c>
    </row>
    <row r="332" spans="1:8" ht="10" customHeight="1" x14ac:dyDescent="0.2">
      <c r="A332" s="140" t="s">
        <v>1629</v>
      </c>
      <c r="B332" s="140" t="s">
        <v>1228</v>
      </c>
      <c r="C332" s="140" t="s">
        <v>1629</v>
      </c>
      <c r="D332" s="140" t="s">
        <v>2091</v>
      </c>
      <c r="E332" s="140">
        <v>0</v>
      </c>
      <c r="G332" s="140" t="str">
        <f t="shared" si="5"/>
        <v>5</v>
      </c>
    </row>
    <row r="333" spans="1:8" ht="10" customHeight="1" x14ac:dyDescent="0.2">
      <c r="A333" s="140" t="s">
        <v>1630</v>
      </c>
      <c r="B333" s="140" t="s">
        <v>1631</v>
      </c>
      <c r="C333" s="140" t="s">
        <v>1630</v>
      </c>
      <c r="D333" s="140" t="s">
        <v>1553</v>
      </c>
      <c r="E333" s="140">
        <v>0</v>
      </c>
      <c r="G333" s="140" t="str">
        <f t="shared" si="5"/>
        <v>5</v>
      </c>
    </row>
    <row r="334" spans="1:8" ht="10" customHeight="1" x14ac:dyDescent="0.2">
      <c r="A334" s="140" t="s">
        <v>1632</v>
      </c>
      <c r="B334" s="140" t="s">
        <v>1633</v>
      </c>
      <c r="C334" s="140" t="s">
        <v>1632</v>
      </c>
      <c r="D334" s="140" t="s">
        <v>1553</v>
      </c>
      <c r="E334" s="140">
        <v>0</v>
      </c>
      <c r="G334" s="140" t="str">
        <f t="shared" si="5"/>
        <v>5</v>
      </c>
    </row>
    <row r="335" spans="1:8" ht="10" customHeight="1" x14ac:dyDescent="0.2">
      <c r="A335" s="140" t="s">
        <v>1634</v>
      </c>
      <c r="B335" s="140" t="s">
        <v>1635</v>
      </c>
      <c r="C335" s="140" t="s">
        <v>1634</v>
      </c>
      <c r="D335" s="140" t="s">
        <v>1553</v>
      </c>
      <c r="E335" s="140">
        <v>0</v>
      </c>
      <c r="G335" s="140" t="str">
        <f t="shared" si="5"/>
        <v>5</v>
      </c>
    </row>
    <row r="336" spans="1:8" ht="10" customHeight="1" x14ac:dyDescent="0.2">
      <c r="A336" s="140" t="s">
        <v>1636</v>
      </c>
      <c r="C336" s="140" t="s">
        <v>934</v>
      </c>
      <c r="D336" s="140" t="s">
        <v>922</v>
      </c>
      <c r="E336" s="140">
        <v>0</v>
      </c>
      <c r="G336" s="140" t="str">
        <f t="shared" si="5"/>
        <v>1</v>
      </c>
    </row>
    <row r="337" spans="1:7" ht="10" customHeight="1" x14ac:dyDescent="0.2">
      <c r="A337" s="140" t="s">
        <v>934</v>
      </c>
      <c r="C337" s="140" t="s">
        <v>934</v>
      </c>
      <c r="D337" s="140" t="s">
        <v>922</v>
      </c>
      <c r="E337" s="140">
        <v>0</v>
      </c>
      <c r="G337" s="140" t="str">
        <f t="shared" si="5"/>
        <v>1</v>
      </c>
    </row>
    <row r="338" spans="1:7" ht="10" customHeight="1" x14ac:dyDescent="0.2">
      <c r="A338" s="140" t="s">
        <v>1637</v>
      </c>
      <c r="C338" s="140" t="s">
        <v>934</v>
      </c>
      <c r="D338" s="140" t="s">
        <v>922</v>
      </c>
      <c r="E338" s="140">
        <v>0</v>
      </c>
      <c r="G338" s="140" t="str">
        <f t="shared" si="5"/>
        <v>1</v>
      </c>
    </row>
    <row r="339" spans="1:7" ht="10" customHeight="1" x14ac:dyDescent="0.2">
      <c r="A339" s="140" t="s">
        <v>1638</v>
      </c>
      <c r="C339" s="140" t="s">
        <v>934</v>
      </c>
      <c r="D339" s="140" t="s">
        <v>922</v>
      </c>
      <c r="E339" s="140">
        <v>0</v>
      </c>
      <c r="G339" s="140" t="str">
        <f t="shared" si="5"/>
        <v>1</v>
      </c>
    </row>
    <row r="340" spans="1:7" ht="10" customHeight="1" x14ac:dyDescent="0.2"/>
    <row r="341" spans="1:7" ht="10" customHeight="1" x14ac:dyDescent="0.2">
      <c r="A341" s="147" t="s">
        <v>1639</v>
      </c>
      <c r="B341" s="140" t="s">
        <v>1478</v>
      </c>
    </row>
    <row r="342" spans="1:7" ht="10" customHeight="1" x14ac:dyDescent="0.2">
      <c r="A342" s="147" t="s">
        <v>1640</v>
      </c>
      <c r="B342" s="140" t="s">
        <v>1480</v>
      </c>
    </row>
    <row r="343" spans="1:7" ht="10" customHeight="1" x14ac:dyDescent="0.2">
      <c r="A343" s="147" t="s">
        <v>1641</v>
      </c>
      <c r="B343" s="140" t="s">
        <v>1482</v>
      </c>
    </row>
    <row r="344" spans="1:7" ht="10" customHeight="1" x14ac:dyDescent="0.2">
      <c r="A344" s="147" t="s">
        <v>1642</v>
      </c>
      <c r="B344" s="140" t="s">
        <v>1485</v>
      </c>
    </row>
    <row r="345" spans="1:7" ht="10" customHeight="1" x14ac:dyDescent="0.2">
      <c r="A345" s="147" t="s">
        <v>1643</v>
      </c>
      <c r="B345" s="140" t="s">
        <v>1548</v>
      </c>
    </row>
    <row r="346" spans="1:7" ht="10" customHeight="1" x14ac:dyDescent="0.2">
      <c r="A346" s="147" t="s">
        <v>1644</v>
      </c>
      <c r="B346" s="140" t="s">
        <v>1417</v>
      </c>
    </row>
    <row r="347" spans="1:7" ht="10" customHeight="1" x14ac:dyDescent="0.2">
      <c r="A347" s="147" t="s">
        <v>1645</v>
      </c>
      <c r="B347" s="140" t="s">
        <v>1420</v>
      </c>
    </row>
    <row r="348" spans="1:7" ht="10" customHeight="1" x14ac:dyDescent="0.2">
      <c r="A348" s="147" t="s">
        <v>1646</v>
      </c>
      <c r="B348" s="140" t="s">
        <v>1422</v>
      </c>
    </row>
    <row r="349" spans="1:7" ht="10" customHeight="1" x14ac:dyDescent="0.2">
      <c r="A349" s="147" t="s">
        <v>1647</v>
      </c>
      <c r="B349" s="140" t="s">
        <v>1424</v>
      </c>
    </row>
    <row r="350" spans="1:7" ht="10" customHeight="1" x14ac:dyDescent="0.2">
      <c r="A350" s="147" t="s">
        <v>1648</v>
      </c>
      <c r="B350" s="140" t="s">
        <v>1430</v>
      </c>
    </row>
    <row r="351" spans="1:7" ht="10" customHeight="1" x14ac:dyDescent="0.2">
      <c r="A351" s="147" t="s">
        <v>1649</v>
      </c>
      <c r="B351" s="140" t="s">
        <v>1432</v>
      </c>
    </row>
    <row r="352" spans="1:7" ht="10" customHeight="1" x14ac:dyDescent="0.2">
      <c r="A352" s="147" t="s">
        <v>1650</v>
      </c>
      <c r="B352" s="140" t="s">
        <v>1439</v>
      </c>
    </row>
    <row r="353" spans="1:2" ht="10" customHeight="1" x14ac:dyDescent="0.2">
      <c r="A353" s="147" t="s">
        <v>1651</v>
      </c>
      <c r="B353" s="140" t="s">
        <v>1442</v>
      </c>
    </row>
    <row r="354" spans="1:2" ht="10" customHeight="1" x14ac:dyDescent="0.2">
      <c r="A354" s="147" t="s">
        <v>1652</v>
      </c>
      <c r="B354" s="140" t="s">
        <v>1444</v>
      </c>
    </row>
    <row r="355" spans="1:2" ht="10" customHeight="1" x14ac:dyDescent="0.2">
      <c r="A355" s="147" t="s">
        <v>1653</v>
      </c>
      <c r="B355" s="140" t="s">
        <v>1456</v>
      </c>
    </row>
    <row r="356" spans="1:2" ht="10" customHeight="1" x14ac:dyDescent="0.2">
      <c r="A356" s="147" t="s">
        <v>1654</v>
      </c>
      <c r="B356" s="140" t="s">
        <v>1466</v>
      </c>
    </row>
    <row r="357" spans="1:2" ht="10" customHeight="1" x14ac:dyDescent="0.2">
      <c r="A357" s="147" t="s">
        <v>1655</v>
      </c>
      <c r="B357" s="140" t="s">
        <v>1468</v>
      </c>
    </row>
    <row r="358" spans="1:2" ht="10" customHeight="1" x14ac:dyDescent="0.2">
      <c r="A358" s="147" t="s">
        <v>1656</v>
      </c>
      <c r="B358" s="140" t="s">
        <v>1518</v>
      </c>
    </row>
    <row r="359" spans="1:2" ht="10" customHeight="1" x14ac:dyDescent="0.2">
      <c r="A359" s="147" t="s">
        <v>1657</v>
      </c>
      <c r="B359" s="140" t="s">
        <v>1533</v>
      </c>
    </row>
    <row r="360" spans="1:2" ht="10" customHeight="1" x14ac:dyDescent="0.2">
      <c r="A360" s="147" t="s">
        <v>1658</v>
      </c>
      <c r="B360" s="140" t="s">
        <v>1535</v>
      </c>
    </row>
    <row r="361" spans="1:2" ht="10" customHeight="1" x14ac:dyDescent="0.2">
      <c r="A361" s="147" t="s">
        <v>1659</v>
      </c>
      <c r="B361" s="140" t="s">
        <v>1492</v>
      </c>
    </row>
    <row r="362" spans="1:2" ht="10" customHeight="1" x14ac:dyDescent="0.2">
      <c r="A362" s="147" t="s">
        <v>1660</v>
      </c>
      <c r="B362" s="140" t="s">
        <v>1548</v>
      </c>
    </row>
    <row r="363" spans="1:2" ht="10" customHeight="1" x14ac:dyDescent="0.2">
      <c r="A363" s="147" t="s">
        <v>1661</v>
      </c>
      <c r="B363" s="140" t="s">
        <v>1563</v>
      </c>
    </row>
    <row r="364" spans="1:2" ht="10" customHeight="1" x14ac:dyDescent="0.2">
      <c r="A364" s="147" t="s">
        <v>1662</v>
      </c>
      <c r="B364" s="140" t="s">
        <v>1565</v>
      </c>
    </row>
    <row r="365" spans="1:2" ht="10" customHeight="1" x14ac:dyDescent="0.2">
      <c r="A365" s="147" t="s">
        <v>1663</v>
      </c>
      <c r="B365" s="140" t="s">
        <v>1664</v>
      </c>
    </row>
    <row r="366" spans="1:2" ht="10" customHeight="1" x14ac:dyDescent="0.2">
      <c r="A366" s="147">
        <v>1033</v>
      </c>
      <c r="B366" s="140" t="s">
        <v>1665</v>
      </c>
    </row>
    <row r="367" spans="1:2" ht="10" customHeight="1" x14ac:dyDescent="0.2">
      <c r="A367" s="147">
        <v>1038</v>
      </c>
      <c r="B367" s="140" t="s">
        <v>1666</v>
      </c>
    </row>
    <row r="368" spans="1:2" ht="10" customHeight="1" x14ac:dyDescent="0.2">
      <c r="A368" s="147">
        <v>107</v>
      </c>
      <c r="B368" s="140" t="s">
        <v>1667</v>
      </c>
    </row>
    <row r="369" spans="1:2" ht="10" customHeight="1" x14ac:dyDescent="0.2">
      <c r="A369" s="147">
        <v>1081</v>
      </c>
      <c r="B369" s="140" t="s">
        <v>1668</v>
      </c>
    </row>
    <row r="370" spans="1:2" ht="10" customHeight="1" x14ac:dyDescent="0.2">
      <c r="A370" s="147">
        <v>1082</v>
      </c>
      <c r="B370" s="140" t="s">
        <v>1669</v>
      </c>
    </row>
  </sheetData>
  <autoFilter ref="A1:N370" xr:uid="{00000000-0001-0000-1000-000000000000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86"/>
  <sheetViews>
    <sheetView showGridLines="0" workbookViewId="0">
      <selection activeCell="E12" sqref="E12"/>
    </sheetView>
  </sheetViews>
  <sheetFormatPr defaultColWidth="9.109375" defaultRowHeight="12.5" x14ac:dyDescent="0.25"/>
  <cols>
    <col min="1" max="1" width="23.109375" style="99" bestFit="1" customWidth="1"/>
    <col min="2" max="2" width="174.44140625" style="99" customWidth="1"/>
    <col min="3" max="3" width="9.109375" style="99" customWidth="1"/>
    <col min="4" max="16384" width="9.109375" style="99"/>
  </cols>
  <sheetData>
    <row r="1" spans="1:3" ht="39" customHeight="1" x14ac:dyDescent="0.25">
      <c r="A1" s="150" t="s">
        <v>881</v>
      </c>
      <c r="B1" s="150" t="s">
        <v>23</v>
      </c>
      <c r="C1" s="150" t="s">
        <v>1996</v>
      </c>
    </row>
    <row r="2" spans="1:3" ht="14.5" customHeight="1" x14ac:dyDescent="0.25">
      <c r="A2" s="99" t="s">
        <v>886</v>
      </c>
      <c r="B2" s="151" t="s">
        <v>887</v>
      </c>
    </row>
    <row r="3" spans="1:3" ht="14.5" customHeight="1" x14ac:dyDescent="0.25">
      <c r="A3" s="99" t="s">
        <v>889</v>
      </c>
      <c r="B3" s="151" t="s">
        <v>890</v>
      </c>
      <c r="C3" s="99">
        <v>151</v>
      </c>
    </row>
    <row r="4" spans="1:3" ht="14.5" customHeight="1" x14ac:dyDescent="0.25">
      <c r="A4" s="99" t="s">
        <v>891</v>
      </c>
      <c r="B4" s="151" t="s">
        <v>892</v>
      </c>
    </row>
    <row r="5" spans="1:3" ht="14.5" customHeight="1" x14ac:dyDescent="0.25">
      <c r="A5" s="99" t="s">
        <v>893</v>
      </c>
      <c r="B5" s="151" t="s">
        <v>894</v>
      </c>
    </row>
    <row r="6" spans="1:3" ht="14.5" customHeight="1" x14ac:dyDescent="0.25">
      <c r="A6" s="99" t="s">
        <v>896</v>
      </c>
      <c r="B6" s="151" t="s">
        <v>897</v>
      </c>
    </row>
    <row r="7" spans="1:3" ht="14.5" customHeight="1" x14ac:dyDescent="0.25">
      <c r="A7" s="99" t="s">
        <v>898</v>
      </c>
      <c r="B7" s="151" t="s">
        <v>899</v>
      </c>
    </row>
    <row r="8" spans="1:3" ht="14.5" customHeight="1" x14ac:dyDescent="0.25">
      <c r="A8" s="99" t="s">
        <v>900</v>
      </c>
      <c r="B8" s="151" t="s">
        <v>901</v>
      </c>
    </row>
    <row r="9" spans="1:3" ht="14.5" customHeight="1" x14ac:dyDescent="0.25">
      <c r="A9" s="99" t="s">
        <v>902</v>
      </c>
      <c r="B9" s="151" t="s">
        <v>903</v>
      </c>
    </row>
    <row r="10" spans="1:3" ht="14.5" customHeight="1" x14ac:dyDescent="0.25">
      <c r="A10" s="99" t="s">
        <v>904</v>
      </c>
      <c r="B10" s="151" t="s">
        <v>905</v>
      </c>
    </row>
    <row r="11" spans="1:3" ht="14.5" customHeight="1" x14ac:dyDescent="0.25">
      <c r="A11" s="99" t="s">
        <v>907</v>
      </c>
      <c r="B11" s="151" t="s">
        <v>908</v>
      </c>
    </row>
    <row r="12" spans="1:3" ht="14.5" customHeight="1" x14ac:dyDescent="0.25">
      <c r="A12" s="99" t="s">
        <v>909</v>
      </c>
      <c r="B12" s="151" t="s">
        <v>910</v>
      </c>
    </row>
    <row r="13" spans="1:3" ht="14.5" customHeight="1" x14ac:dyDescent="0.25">
      <c r="A13" s="99" t="s">
        <v>911</v>
      </c>
      <c r="B13" s="151" t="s">
        <v>912</v>
      </c>
    </row>
    <row r="14" spans="1:3" ht="14.5" customHeight="1" x14ac:dyDescent="0.25">
      <c r="A14" s="99" t="s">
        <v>913</v>
      </c>
      <c r="B14" s="151" t="s">
        <v>914</v>
      </c>
    </row>
    <row r="15" spans="1:3" ht="14.5" customHeight="1" x14ac:dyDescent="0.25">
      <c r="A15" s="99" t="s">
        <v>915</v>
      </c>
      <c r="B15" s="151" t="s">
        <v>916</v>
      </c>
    </row>
    <row r="16" spans="1:3" ht="14.5" customHeight="1" x14ac:dyDescent="0.25">
      <c r="A16" s="99" t="s">
        <v>918</v>
      </c>
      <c r="B16" s="151" t="s">
        <v>919</v>
      </c>
    </row>
    <row r="17" spans="1:2" ht="14.5" customHeight="1" x14ac:dyDescent="0.25">
      <c r="A17" s="99" t="s">
        <v>920</v>
      </c>
      <c r="B17" s="152" t="s">
        <v>921</v>
      </c>
    </row>
    <row r="18" spans="1:2" ht="14.5" customHeight="1" x14ac:dyDescent="0.25">
      <c r="A18" s="99" t="s">
        <v>923</v>
      </c>
      <c r="B18" s="151" t="s">
        <v>924</v>
      </c>
    </row>
    <row r="19" spans="1:2" ht="14.5" customHeight="1" x14ac:dyDescent="0.25">
      <c r="A19" s="99" t="s">
        <v>925</v>
      </c>
      <c r="B19" s="151" t="s">
        <v>926</v>
      </c>
    </row>
    <row r="20" spans="1:2" ht="14.5" customHeight="1" x14ac:dyDescent="0.25">
      <c r="A20" s="99" t="s">
        <v>928</v>
      </c>
      <c r="B20" s="151" t="s">
        <v>929</v>
      </c>
    </row>
    <row r="21" spans="1:2" ht="14.5" customHeight="1" x14ac:dyDescent="0.25">
      <c r="A21" s="99" t="s">
        <v>930</v>
      </c>
      <c r="B21" s="151" t="s">
        <v>931</v>
      </c>
    </row>
    <row r="22" spans="1:2" ht="14.5" customHeight="1" x14ac:dyDescent="0.25">
      <c r="A22" s="99" t="s">
        <v>932</v>
      </c>
      <c r="B22" s="151" t="s">
        <v>933</v>
      </c>
    </row>
    <row r="23" spans="1:2" ht="14.5" customHeight="1" x14ac:dyDescent="0.25">
      <c r="A23" s="99" t="s">
        <v>935</v>
      </c>
      <c r="B23" s="151" t="s">
        <v>936</v>
      </c>
    </row>
    <row r="24" spans="1:2" ht="14.5" customHeight="1" x14ac:dyDescent="0.25">
      <c r="A24" s="99" t="s">
        <v>937</v>
      </c>
      <c r="B24" s="151" t="s">
        <v>938</v>
      </c>
    </row>
    <row r="25" spans="1:2" ht="14.5" customHeight="1" x14ac:dyDescent="0.25">
      <c r="A25" s="99" t="s">
        <v>939</v>
      </c>
      <c r="B25" s="151" t="s">
        <v>1997</v>
      </c>
    </row>
    <row r="26" spans="1:2" ht="14.5" customHeight="1" x14ac:dyDescent="0.25">
      <c r="A26" s="99" t="s">
        <v>940</v>
      </c>
      <c r="B26" s="151" t="s">
        <v>941</v>
      </c>
    </row>
    <row r="27" spans="1:2" ht="14.5" customHeight="1" x14ac:dyDescent="0.25">
      <c r="A27" s="99" t="s">
        <v>942</v>
      </c>
      <c r="B27" s="151" t="s">
        <v>943</v>
      </c>
    </row>
    <row r="28" spans="1:2" ht="14.5" customHeight="1" x14ac:dyDescent="0.25">
      <c r="A28" s="99" t="s">
        <v>944</v>
      </c>
      <c r="B28" s="151" t="s">
        <v>945</v>
      </c>
    </row>
    <row r="29" spans="1:2" ht="14.5" customHeight="1" x14ac:dyDescent="0.25">
      <c r="A29" s="99" t="s">
        <v>947</v>
      </c>
      <c r="B29" s="151" t="s">
        <v>948</v>
      </c>
    </row>
    <row r="30" spans="1:2" ht="14.5" customHeight="1" x14ac:dyDescent="0.25">
      <c r="A30" s="99" t="s">
        <v>949</v>
      </c>
      <c r="B30" s="151" t="s">
        <v>950</v>
      </c>
    </row>
    <row r="31" spans="1:2" ht="14.5" customHeight="1" x14ac:dyDescent="0.25">
      <c r="A31" s="99" t="s">
        <v>951</v>
      </c>
      <c r="B31" s="151" t="s">
        <v>952</v>
      </c>
    </row>
    <row r="32" spans="1:2" ht="14.5" customHeight="1" x14ac:dyDescent="0.25">
      <c r="A32" s="99" t="s">
        <v>953</v>
      </c>
      <c r="B32" s="151" t="s">
        <v>954</v>
      </c>
    </row>
    <row r="33" spans="1:2" ht="14.5" customHeight="1" x14ac:dyDescent="0.25">
      <c r="A33" s="99" t="s">
        <v>955</v>
      </c>
      <c r="B33" s="151" t="s">
        <v>956</v>
      </c>
    </row>
    <row r="34" spans="1:2" ht="14.5" customHeight="1" x14ac:dyDescent="0.25">
      <c r="A34" s="99" t="s">
        <v>957</v>
      </c>
      <c r="B34" s="151" t="s">
        <v>958</v>
      </c>
    </row>
    <row r="35" spans="1:2" ht="14.5" customHeight="1" x14ac:dyDescent="0.25">
      <c r="A35" s="99" t="s">
        <v>959</v>
      </c>
      <c r="B35" s="151" t="s">
        <v>960</v>
      </c>
    </row>
    <row r="36" spans="1:2" ht="14.5" customHeight="1" x14ac:dyDescent="0.25">
      <c r="A36" s="99" t="s">
        <v>961</v>
      </c>
      <c r="B36" s="151" t="s">
        <v>962</v>
      </c>
    </row>
    <row r="37" spans="1:2" ht="14.5" customHeight="1" x14ac:dyDescent="0.25">
      <c r="A37" s="99" t="s">
        <v>963</v>
      </c>
      <c r="B37" s="151" t="s">
        <v>964</v>
      </c>
    </row>
    <row r="38" spans="1:2" ht="14.5" customHeight="1" x14ac:dyDescent="0.25">
      <c r="A38" s="99" t="s">
        <v>967</v>
      </c>
      <c r="B38" s="151" t="s">
        <v>968</v>
      </c>
    </row>
    <row r="39" spans="1:2" ht="14.5" customHeight="1" x14ac:dyDescent="0.25">
      <c r="A39" s="99" t="s">
        <v>970</v>
      </c>
      <c r="B39" s="151" t="s">
        <v>971</v>
      </c>
    </row>
    <row r="40" spans="1:2" ht="14.5" customHeight="1" x14ac:dyDescent="0.25">
      <c r="A40" s="99" t="s">
        <v>972</v>
      </c>
      <c r="B40" s="151" t="s">
        <v>973</v>
      </c>
    </row>
    <row r="41" spans="1:2" ht="14.5" customHeight="1" x14ac:dyDescent="0.25">
      <c r="A41" s="99" t="s">
        <v>974</v>
      </c>
      <c r="B41" s="151" t="s">
        <v>975</v>
      </c>
    </row>
    <row r="42" spans="1:2" ht="14.5" customHeight="1" x14ac:dyDescent="0.25">
      <c r="A42" s="99" t="s">
        <v>976</v>
      </c>
      <c r="B42" s="151" t="s">
        <v>977</v>
      </c>
    </row>
    <row r="43" spans="1:2" ht="14.5" customHeight="1" x14ac:dyDescent="0.25">
      <c r="A43" s="99" t="s">
        <v>978</v>
      </c>
      <c r="B43" s="151" t="s">
        <v>979</v>
      </c>
    </row>
    <row r="44" spans="1:2" ht="14.5" customHeight="1" x14ac:dyDescent="0.25">
      <c r="A44" s="99" t="s">
        <v>980</v>
      </c>
      <c r="B44" s="151" t="s">
        <v>981</v>
      </c>
    </row>
    <row r="45" spans="1:2" ht="14.5" customHeight="1" x14ac:dyDescent="0.25">
      <c r="A45" s="99" t="s">
        <v>982</v>
      </c>
      <c r="B45" s="151" t="s">
        <v>983</v>
      </c>
    </row>
    <row r="46" spans="1:2" ht="14.5" customHeight="1" x14ac:dyDescent="0.25">
      <c r="A46" s="99" t="s">
        <v>985</v>
      </c>
      <c r="B46" s="151" t="s">
        <v>986</v>
      </c>
    </row>
    <row r="47" spans="1:2" ht="14.5" customHeight="1" x14ac:dyDescent="0.25">
      <c r="A47" s="99" t="s">
        <v>987</v>
      </c>
      <c r="B47" s="151" t="s">
        <v>988</v>
      </c>
    </row>
    <row r="48" spans="1:2" ht="14.5" customHeight="1" x14ac:dyDescent="0.25">
      <c r="A48" s="99" t="s">
        <v>989</v>
      </c>
      <c r="B48" s="151" t="s">
        <v>990</v>
      </c>
    </row>
    <row r="49" spans="1:3" ht="14.5" customHeight="1" x14ac:dyDescent="0.25">
      <c r="A49" s="99" t="s">
        <v>991</v>
      </c>
      <c r="B49" s="151" t="s">
        <v>983</v>
      </c>
    </row>
    <row r="50" spans="1:3" ht="14.5" customHeight="1" x14ac:dyDescent="0.25">
      <c r="A50" s="99" t="s">
        <v>992</v>
      </c>
      <c r="B50" s="151" t="s">
        <v>993</v>
      </c>
    </row>
    <row r="51" spans="1:3" ht="14.5" customHeight="1" x14ac:dyDescent="0.25">
      <c r="A51" s="99" t="s">
        <v>995</v>
      </c>
      <c r="B51" s="151" t="s">
        <v>996</v>
      </c>
    </row>
    <row r="52" spans="1:3" ht="14.5" customHeight="1" x14ac:dyDescent="0.25">
      <c r="A52" s="99" t="s">
        <v>997</v>
      </c>
      <c r="B52" s="151" t="s">
        <v>998</v>
      </c>
    </row>
    <row r="53" spans="1:3" ht="14.5" customHeight="1" x14ac:dyDescent="0.25">
      <c r="A53" s="99" t="s">
        <v>999</v>
      </c>
      <c r="B53" s="151" t="s">
        <v>1000</v>
      </c>
    </row>
    <row r="54" spans="1:3" ht="14.5" customHeight="1" x14ac:dyDescent="0.25">
      <c r="A54" s="99" t="s">
        <v>1001</v>
      </c>
      <c r="B54" s="151" t="s">
        <v>1002</v>
      </c>
    </row>
    <row r="55" spans="1:3" ht="14.5" customHeight="1" x14ac:dyDescent="0.25">
      <c r="A55" s="99" t="s">
        <v>1003</v>
      </c>
      <c r="B55" s="151" t="s">
        <v>1004</v>
      </c>
    </row>
    <row r="56" spans="1:3" ht="14.5" customHeight="1" x14ac:dyDescent="0.25">
      <c r="A56" s="99" t="s">
        <v>1005</v>
      </c>
      <c r="B56" s="151" t="s">
        <v>1006</v>
      </c>
      <c r="C56" s="99">
        <v>117</v>
      </c>
    </row>
    <row r="57" spans="1:3" ht="14.5" customHeight="1" x14ac:dyDescent="0.25">
      <c r="A57" s="99" t="s">
        <v>1007</v>
      </c>
      <c r="B57" s="151" t="s">
        <v>1008</v>
      </c>
    </row>
    <row r="58" spans="1:3" ht="14.5" customHeight="1" x14ac:dyDescent="0.25">
      <c r="A58" s="99" t="s">
        <v>1011</v>
      </c>
      <c r="B58" s="151" t="s">
        <v>1012</v>
      </c>
    </row>
    <row r="59" spans="1:3" ht="14.5" customHeight="1" x14ac:dyDescent="0.25">
      <c r="A59" s="99" t="s">
        <v>1014</v>
      </c>
      <c r="B59" s="151" t="s">
        <v>1015</v>
      </c>
      <c r="C59" s="99">
        <v>121</v>
      </c>
    </row>
    <row r="60" spans="1:3" ht="14.5" customHeight="1" x14ac:dyDescent="0.25">
      <c r="A60" s="99" t="s">
        <v>1016</v>
      </c>
      <c r="B60" s="151" t="s">
        <v>1017</v>
      </c>
    </row>
    <row r="61" spans="1:3" ht="14.5" customHeight="1" x14ac:dyDescent="0.25">
      <c r="A61" s="99" t="s">
        <v>1019</v>
      </c>
      <c r="B61" s="151" t="s">
        <v>1020</v>
      </c>
      <c r="C61" s="99">
        <v>117</v>
      </c>
    </row>
    <row r="62" spans="1:3" ht="14.5" customHeight="1" x14ac:dyDescent="0.25">
      <c r="A62" s="99" t="s">
        <v>1022</v>
      </c>
      <c r="B62" s="151" t="s">
        <v>1023</v>
      </c>
    </row>
    <row r="63" spans="1:3" ht="14.5" customHeight="1" x14ac:dyDescent="0.25">
      <c r="A63" s="99" t="s">
        <v>1025</v>
      </c>
      <c r="B63" s="151" t="s">
        <v>1026</v>
      </c>
    </row>
    <row r="64" spans="1:3" ht="14.5" customHeight="1" x14ac:dyDescent="0.25">
      <c r="A64" s="99" t="s">
        <v>1028</v>
      </c>
      <c r="B64" s="151" t="s">
        <v>1029</v>
      </c>
    </row>
    <row r="65" spans="1:3" ht="14.5" customHeight="1" x14ac:dyDescent="0.25">
      <c r="A65" s="99" t="s">
        <v>1030</v>
      </c>
      <c r="B65" s="151" t="s">
        <v>1031</v>
      </c>
    </row>
    <row r="66" spans="1:3" ht="14.5" customHeight="1" x14ac:dyDescent="0.25">
      <c r="A66" s="99" t="s">
        <v>1032</v>
      </c>
      <c r="B66" s="151" t="s">
        <v>1033</v>
      </c>
    </row>
    <row r="67" spans="1:3" ht="14.5" customHeight="1" x14ac:dyDescent="0.25">
      <c r="A67" s="99" t="s">
        <v>1034</v>
      </c>
      <c r="B67" s="151" t="s">
        <v>1035</v>
      </c>
    </row>
    <row r="68" spans="1:3" ht="14.5" customHeight="1" x14ac:dyDescent="0.25">
      <c r="A68" s="99" t="s">
        <v>1036</v>
      </c>
      <c r="B68" s="151" t="s">
        <v>1037</v>
      </c>
    </row>
    <row r="69" spans="1:3" ht="14.5" customHeight="1" x14ac:dyDescent="0.25">
      <c r="A69" s="99" t="s">
        <v>1039</v>
      </c>
      <c r="B69" s="151" t="s">
        <v>1040</v>
      </c>
      <c r="C69" s="99">
        <v>42</v>
      </c>
    </row>
    <row r="70" spans="1:3" ht="14.5" customHeight="1" x14ac:dyDescent="0.25">
      <c r="A70" s="99" t="s">
        <v>1042</v>
      </c>
      <c r="B70" s="151" t="s">
        <v>1043</v>
      </c>
      <c r="C70" s="99">
        <v>156</v>
      </c>
    </row>
    <row r="71" spans="1:3" ht="14.5" customHeight="1" x14ac:dyDescent="0.25">
      <c r="A71" s="99" t="s">
        <v>1045</v>
      </c>
      <c r="B71" s="151" t="s">
        <v>1046</v>
      </c>
    </row>
    <row r="72" spans="1:3" ht="14.5" customHeight="1" x14ac:dyDescent="0.25">
      <c r="A72" s="99" t="s">
        <v>1048</v>
      </c>
      <c r="B72" s="151" t="s">
        <v>1049</v>
      </c>
    </row>
    <row r="73" spans="1:3" ht="14.5" customHeight="1" x14ac:dyDescent="0.25">
      <c r="A73" s="99" t="s">
        <v>1052</v>
      </c>
      <c r="B73" s="151" t="s">
        <v>1053</v>
      </c>
    </row>
    <row r="74" spans="1:3" ht="14.5" customHeight="1" x14ac:dyDescent="0.25">
      <c r="A74" s="99" t="s">
        <v>1054</v>
      </c>
      <c r="B74" s="151" t="s">
        <v>1055</v>
      </c>
    </row>
    <row r="75" spans="1:3" ht="14.5" customHeight="1" x14ac:dyDescent="0.25">
      <c r="A75" s="99" t="s">
        <v>1056</v>
      </c>
      <c r="B75" s="151" t="s">
        <v>1057</v>
      </c>
    </row>
    <row r="76" spans="1:3" ht="14.5" customHeight="1" x14ac:dyDescent="0.25">
      <c r="A76" s="99" t="s">
        <v>1059</v>
      </c>
      <c r="B76" s="151" t="s">
        <v>1060</v>
      </c>
    </row>
    <row r="77" spans="1:3" ht="14.5" customHeight="1" x14ac:dyDescent="0.25">
      <c r="A77" s="99" t="s">
        <v>1061</v>
      </c>
      <c r="B77" s="151" t="s">
        <v>1062</v>
      </c>
    </row>
    <row r="78" spans="1:3" ht="14.5" customHeight="1" x14ac:dyDescent="0.25">
      <c r="A78" s="99" t="s">
        <v>1063</v>
      </c>
      <c r="B78" s="151" t="s">
        <v>1064</v>
      </c>
    </row>
    <row r="79" spans="1:3" ht="14.5" customHeight="1" x14ac:dyDescent="0.25">
      <c r="A79" s="99" t="s">
        <v>1065</v>
      </c>
      <c r="B79" s="151" t="s">
        <v>1066</v>
      </c>
    </row>
    <row r="80" spans="1:3" ht="14.5" customHeight="1" x14ac:dyDescent="0.25">
      <c r="A80" s="99" t="s">
        <v>1068</v>
      </c>
      <c r="B80" s="151" t="s">
        <v>1069</v>
      </c>
    </row>
    <row r="81" spans="1:2" ht="14.5" customHeight="1" x14ac:dyDescent="0.25">
      <c r="A81" s="99" t="s">
        <v>1070</v>
      </c>
      <c r="B81" s="151" t="s">
        <v>1071</v>
      </c>
    </row>
    <row r="82" spans="1:2" ht="14.5" customHeight="1" x14ac:dyDescent="0.25">
      <c r="A82" s="99" t="s">
        <v>1072</v>
      </c>
      <c r="B82" s="151" t="s">
        <v>1073</v>
      </c>
    </row>
    <row r="83" spans="1:2" ht="14.5" customHeight="1" x14ac:dyDescent="0.25">
      <c r="A83" s="99" t="s">
        <v>1074</v>
      </c>
      <c r="B83" s="152" t="s">
        <v>1075</v>
      </c>
    </row>
    <row r="84" spans="1:2" ht="14.5" customHeight="1" x14ac:dyDescent="0.25">
      <c r="A84" s="99" t="s">
        <v>1076</v>
      </c>
      <c r="B84" s="151" t="s">
        <v>1077</v>
      </c>
    </row>
    <row r="85" spans="1:2" ht="14.5" customHeight="1" x14ac:dyDescent="0.25">
      <c r="A85" s="99" t="s">
        <v>1079</v>
      </c>
      <c r="B85" s="151" t="s">
        <v>1080</v>
      </c>
    </row>
    <row r="86" spans="1:2" ht="14.5" customHeight="1" x14ac:dyDescent="0.25">
      <c r="A86" s="99" t="s">
        <v>1082</v>
      </c>
      <c r="B86" s="151" t="s">
        <v>1083</v>
      </c>
    </row>
    <row r="87" spans="1:2" ht="14.5" customHeight="1" x14ac:dyDescent="0.25">
      <c r="A87" s="99" t="s">
        <v>1085</v>
      </c>
      <c r="B87" s="151" t="s">
        <v>1086</v>
      </c>
    </row>
    <row r="88" spans="1:2" ht="14.5" customHeight="1" x14ac:dyDescent="0.25">
      <c r="A88" s="99" t="s">
        <v>1088</v>
      </c>
      <c r="B88" s="151" t="s">
        <v>1089</v>
      </c>
    </row>
    <row r="89" spans="1:2" ht="14.5" customHeight="1" x14ac:dyDescent="0.25">
      <c r="A89" s="99" t="s">
        <v>1090</v>
      </c>
      <c r="B89" s="151" t="s">
        <v>1091</v>
      </c>
    </row>
    <row r="90" spans="1:2" ht="14.5" customHeight="1" x14ac:dyDescent="0.25">
      <c r="A90" s="99" t="s">
        <v>1092</v>
      </c>
      <c r="B90" s="151" t="s">
        <v>1093</v>
      </c>
    </row>
    <row r="91" spans="1:2" ht="14.5" customHeight="1" x14ac:dyDescent="0.25">
      <c r="A91" s="99" t="s">
        <v>1094</v>
      </c>
      <c r="B91" s="151" t="s">
        <v>1095</v>
      </c>
    </row>
    <row r="92" spans="1:2" ht="14.5" customHeight="1" x14ac:dyDescent="0.25">
      <c r="A92" s="99" t="s">
        <v>1097</v>
      </c>
      <c r="B92" s="152" t="s">
        <v>1098</v>
      </c>
    </row>
    <row r="93" spans="1:2" ht="14.5" customHeight="1" x14ac:dyDescent="0.25">
      <c r="A93" s="99" t="s">
        <v>1100</v>
      </c>
      <c r="B93" s="152" t="s">
        <v>1101</v>
      </c>
    </row>
    <row r="94" spans="1:2" ht="14.5" customHeight="1" x14ac:dyDescent="0.25">
      <c r="A94" s="99" t="s">
        <v>1103</v>
      </c>
      <c r="B94" s="152" t="s">
        <v>1104</v>
      </c>
    </row>
    <row r="95" spans="1:2" ht="14.5" customHeight="1" x14ac:dyDescent="0.25">
      <c r="A95" s="99" t="s">
        <v>1105</v>
      </c>
      <c r="B95" s="151" t="s">
        <v>1106</v>
      </c>
    </row>
    <row r="96" spans="1:2" ht="14.5" customHeight="1" x14ac:dyDescent="0.25">
      <c r="A96" s="99" t="s">
        <v>1108</v>
      </c>
      <c r="B96" s="151" t="s">
        <v>1109</v>
      </c>
    </row>
    <row r="97" spans="1:3" ht="14.5" customHeight="1" x14ac:dyDescent="0.25">
      <c r="A97" s="99" t="s">
        <v>1111</v>
      </c>
      <c r="B97" s="151" t="s">
        <v>1112</v>
      </c>
    </row>
    <row r="98" spans="1:3" ht="14.5" customHeight="1" x14ac:dyDescent="0.25">
      <c r="A98" s="99" t="s">
        <v>1114</v>
      </c>
      <c r="B98" s="151" t="s">
        <v>1115</v>
      </c>
    </row>
    <row r="99" spans="1:3" ht="14.5" customHeight="1" x14ac:dyDescent="0.25">
      <c r="A99" s="99" t="s">
        <v>1116</v>
      </c>
      <c r="B99" s="151" t="s">
        <v>1117</v>
      </c>
    </row>
    <row r="100" spans="1:3" ht="14.5" customHeight="1" x14ac:dyDescent="0.25">
      <c r="A100" s="99" t="s">
        <v>1118</v>
      </c>
      <c r="B100" s="151" t="s">
        <v>1119</v>
      </c>
    </row>
    <row r="101" spans="1:3" ht="14.5" customHeight="1" x14ac:dyDescent="0.25">
      <c r="A101" s="99" t="s">
        <v>1121</v>
      </c>
      <c r="B101" s="151" t="s">
        <v>1122</v>
      </c>
    </row>
    <row r="102" spans="1:3" ht="14.5" customHeight="1" x14ac:dyDescent="0.25">
      <c r="A102" s="99" t="s">
        <v>1125</v>
      </c>
      <c r="B102" s="151" t="s">
        <v>1126</v>
      </c>
    </row>
    <row r="103" spans="1:3" ht="14.5" customHeight="1" x14ac:dyDescent="0.25">
      <c r="A103" s="99" t="s">
        <v>1127</v>
      </c>
      <c r="B103" s="151" t="s">
        <v>1128</v>
      </c>
    </row>
    <row r="104" spans="1:3" ht="14.5" customHeight="1" x14ac:dyDescent="0.25">
      <c r="A104" s="99" t="s">
        <v>1130</v>
      </c>
      <c r="B104" s="151" t="s">
        <v>1131</v>
      </c>
    </row>
    <row r="105" spans="1:3" ht="14.5" customHeight="1" x14ac:dyDescent="0.25">
      <c r="A105" s="99" t="s">
        <v>1132</v>
      </c>
      <c r="B105" s="151" t="s">
        <v>1133</v>
      </c>
    </row>
    <row r="106" spans="1:3" ht="14.5" customHeight="1" x14ac:dyDescent="0.25">
      <c r="A106" s="99" t="s">
        <v>1135</v>
      </c>
      <c r="B106" s="151" t="s">
        <v>1136</v>
      </c>
    </row>
    <row r="107" spans="1:3" ht="14.5" customHeight="1" x14ac:dyDescent="0.25">
      <c r="A107" s="99" t="s">
        <v>1137</v>
      </c>
      <c r="B107" s="151" t="s">
        <v>1138</v>
      </c>
    </row>
    <row r="108" spans="1:3" ht="14.5" customHeight="1" x14ac:dyDescent="0.25">
      <c r="A108" s="99" t="s">
        <v>1139</v>
      </c>
      <c r="B108" s="151" t="s">
        <v>1140</v>
      </c>
    </row>
    <row r="109" spans="1:3" ht="14.5" customHeight="1" x14ac:dyDescent="0.25">
      <c r="A109" s="99" t="s">
        <v>1141</v>
      </c>
      <c r="B109" s="151" t="s">
        <v>1142</v>
      </c>
    </row>
    <row r="110" spans="1:3" ht="14.5" customHeight="1" x14ac:dyDescent="0.25">
      <c r="A110" s="99" t="s">
        <v>1143</v>
      </c>
      <c r="B110" s="151" t="s">
        <v>1144</v>
      </c>
      <c r="C110" s="99">
        <v>141</v>
      </c>
    </row>
    <row r="111" spans="1:3" ht="14.5" customHeight="1" x14ac:dyDescent="0.25">
      <c r="A111" s="99" t="s">
        <v>1146</v>
      </c>
      <c r="B111" s="151" t="s">
        <v>1147</v>
      </c>
      <c r="C111" s="99">
        <v>141</v>
      </c>
    </row>
    <row r="112" spans="1:3" ht="14.5" customHeight="1" x14ac:dyDescent="0.25">
      <c r="A112" s="99" t="s">
        <v>1148</v>
      </c>
      <c r="B112" s="151" t="s">
        <v>1149</v>
      </c>
      <c r="C112" s="99">
        <v>141</v>
      </c>
    </row>
    <row r="113" spans="1:3" ht="14.5" customHeight="1" x14ac:dyDescent="0.25">
      <c r="A113" s="99" t="s">
        <v>1150</v>
      </c>
      <c r="B113" s="151" t="s">
        <v>1151</v>
      </c>
      <c r="C113" s="99">
        <v>141</v>
      </c>
    </row>
    <row r="114" spans="1:3" ht="14.5" customHeight="1" x14ac:dyDescent="0.25">
      <c r="A114" s="99" t="s">
        <v>1152</v>
      </c>
      <c r="B114" s="151" t="s">
        <v>1153</v>
      </c>
    </row>
    <row r="115" spans="1:3" ht="14.5" customHeight="1" x14ac:dyDescent="0.25">
      <c r="A115" s="99" t="s">
        <v>1155</v>
      </c>
      <c r="B115" s="151" t="s">
        <v>1156</v>
      </c>
    </row>
    <row r="116" spans="1:3" ht="14.5" customHeight="1" x14ac:dyDescent="0.25">
      <c r="A116" s="99" t="s">
        <v>1157</v>
      </c>
      <c r="B116" s="151" t="s">
        <v>1158</v>
      </c>
    </row>
    <row r="117" spans="1:3" ht="14.5" customHeight="1" x14ac:dyDescent="0.25">
      <c r="A117" s="99" t="s">
        <v>1159</v>
      </c>
      <c r="B117" s="151" t="s">
        <v>1160</v>
      </c>
    </row>
    <row r="118" spans="1:3" ht="14.5" customHeight="1" x14ac:dyDescent="0.25">
      <c r="A118" s="99" t="s">
        <v>1161</v>
      </c>
      <c r="B118" s="151" t="s">
        <v>1162</v>
      </c>
    </row>
    <row r="119" spans="1:3" ht="14.5" customHeight="1" x14ac:dyDescent="0.25">
      <c r="A119" s="99" t="s">
        <v>1163</v>
      </c>
      <c r="B119" s="151" t="s">
        <v>1164</v>
      </c>
    </row>
    <row r="120" spans="1:3" ht="14.5" customHeight="1" x14ac:dyDescent="0.25">
      <c r="A120" s="99" t="s">
        <v>1165</v>
      </c>
      <c r="B120" s="151" t="s">
        <v>1166</v>
      </c>
    </row>
    <row r="121" spans="1:3" ht="14.5" customHeight="1" x14ac:dyDescent="0.25">
      <c r="A121" s="99" t="s">
        <v>1168</v>
      </c>
      <c r="B121" s="151" t="s">
        <v>1169</v>
      </c>
    </row>
    <row r="122" spans="1:3" ht="14.5" customHeight="1" x14ac:dyDescent="0.25">
      <c r="A122" s="99" t="s">
        <v>1170</v>
      </c>
      <c r="B122" s="151" t="s">
        <v>1171</v>
      </c>
    </row>
    <row r="123" spans="1:3" ht="14.5" customHeight="1" x14ac:dyDescent="0.25">
      <c r="A123" s="99" t="s">
        <v>1172</v>
      </c>
      <c r="B123" s="151" t="s">
        <v>1173</v>
      </c>
    </row>
    <row r="124" spans="1:3" ht="14.5" customHeight="1" x14ac:dyDescent="0.25">
      <c r="A124" s="99" t="s">
        <v>1174</v>
      </c>
      <c r="B124" s="151" t="s">
        <v>1175</v>
      </c>
    </row>
    <row r="125" spans="1:3" ht="14.5" customHeight="1" x14ac:dyDescent="0.25">
      <c r="A125" s="99" t="s">
        <v>1176</v>
      </c>
      <c r="B125" s="151" t="s">
        <v>1177</v>
      </c>
    </row>
    <row r="126" spans="1:3" ht="14.5" customHeight="1" x14ac:dyDescent="0.25">
      <c r="A126" s="99" t="s">
        <v>1178</v>
      </c>
      <c r="B126" s="151" t="s">
        <v>1179</v>
      </c>
    </row>
    <row r="127" spans="1:3" ht="14.5" customHeight="1" x14ac:dyDescent="0.25">
      <c r="A127" s="99" t="s">
        <v>1180</v>
      </c>
      <c r="B127" s="151" t="s">
        <v>1181</v>
      </c>
    </row>
    <row r="128" spans="1:3" ht="14.5" customHeight="1" x14ac:dyDescent="0.25">
      <c r="A128" s="99" t="s">
        <v>1184</v>
      </c>
      <c r="B128" s="151" t="s">
        <v>1185</v>
      </c>
    </row>
    <row r="129" spans="1:2" ht="14.5" customHeight="1" x14ac:dyDescent="0.25">
      <c r="A129" s="99" t="s">
        <v>1187</v>
      </c>
      <c r="B129" s="151" t="s">
        <v>1188</v>
      </c>
    </row>
    <row r="130" spans="1:2" ht="14.5" customHeight="1" x14ac:dyDescent="0.25">
      <c r="A130" s="99" t="s">
        <v>1190</v>
      </c>
      <c r="B130" s="151" t="s">
        <v>1191</v>
      </c>
    </row>
    <row r="131" spans="1:2" ht="14.5" customHeight="1" x14ac:dyDescent="0.25">
      <c r="A131" s="99" t="s">
        <v>1193</v>
      </c>
      <c r="B131" s="152" t="s">
        <v>1194</v>
      </c>
    </row>
    <row r="132" spans="1:2" ht="14.5" customHeight="1" x14ac:dyDescent="0.25">
      <c r="A132" s="99" t="s">
        <v>1196</v>
      </c>
      <c r="B132" s="151" t="s">
        <v>1197</v>
      </c>
    </row>
    <row r="133" spans="1:2" ht="14.5" customHeight="1" x14ac:dyDescent="0.25">
      <c r="A133" s="99" t="s">
        <v>1200</v>
      </c>
      <c r="B133" s="151" t="s">
        <v>1201</v>
      </c>
    </row>
    <row r="134" spans="1:2" ht="14.5" customHeight="1" x14ac:dyDescent="0.25">
      <c r="A134" s="99" t="s">
        <v>1203</v>
      </c>
      <c r="B134" s="151" t="s">
        <v>1204</v>
      </c>
    </row>
    <row r="135" spans="1:2" ht="14.5" customHeight="1" x14ac:dyDescent="0.25">
      <c r="A135" s="99" t="s">
        <v>1206</v>
      </c>
      <c r="B135" s="151" t="s">
        <v>1207</v>
      </c>
    </row>
    <row r="136" spans="1:2" ht="14.5" customHeight="1" x14ac:dyDescent="0.25">
      <c r="A136" s="99" t="s">
        <v>1209</v>
      </c>
      <c r="B136" s="151" t="s">
        <v>1210</v>
      </c>
    </row>
    <row r="137" spans="1:2" ht="14.5" customHeight="1" x14ac:dyDescent="0.25">
      <c r="A137" s="99" t="s">
        <v>1212</v>
      </c>
      <c r="B137" s="151" t="s">
        <v>1213</v>
      </c>
    </row>
    <row r="138" spans="1:2" ht="14.5" customHeight="1" x14ac:dyDescent="0.25">
      <c r="A138" s="99" t="s">
        <v>1215</v>
      </c>
      <c r="B138" s="151" t="s">
        <v>1216</v>
      </c>
    </row>
    <row r="139" spans="1:2" ht="14.5" customHeight="1" x14ac:dyDescent="0.25">
      <c r="A139" s="99" t="s">
        <v>1218</v>
      </c>
      <c r="B139" s="152" t="s">
        <v>1219</v>
      </c>
    </row>
    <row r="140" spans="1:2" ht="14.5" customHeight="1" x14ac:dyDescent="0.25">
      <c r="A140" s="99" t="s">
        <v>1221</v>
      </c>
      <c r="B140" s="151" t="s">
        <v>1222</v>
      </c>
    </row>
    <row r="141" spans="1:2" ht="14.5" customHeight="1" x14ac:dyDescent="0.25">
      <c r="A141" s="99" t="s">
        <v>1224</v>
      </c>
      <c r="B141" s="151" t="s">
        <v>1225</v>
      </c>
    </row>
    <row r="142" spans="1:2" ht="14.5" customHeight="1" x14ac:dyDescent="0.25">
      <c r="A142" s="99" t="s">
        <v>1227</v>
      </c>
      <c r="B142" s="151" t="s">
        <v>1228</v>
      </c>
    </row>
    <row r="143" spans="1:2" ht="14.5" customHeight="1" x14ac:dyDescent="0.25">
      <c r="A143" s="99" t="s">
        <v>1231</v>
      </c>
      <c r="B143" s="151" t="s">
        <v>1232</v>
      </c>
    </row>
    <row r="144" spans="1:2" ht="14.5" customHeight="1" x14ac:dyDescent="0.25">
      <c r="A144" s="99" t="s">
        <v>1233</v>
      </c>
      <c r="B144" s="151" t="s">
        <v>1234</v>
      </c>
    </row>
    <row r="145" spans="1:2" ht="14.5" customHeight="1" x14ac:dyDescent="0.25">
      <c r="A145" s="99" t="s">
        <v>1236</v>
      </c>
      <c r="B145" s="151" t="s">
        <v>1237</v>
      </c>
    </row>
    <row r="146" spans="1:2" ht="14.5" customHeight="1" x14ac:dyDescent="0.25">
      <c r="A146" s="99" t="s">
        <v>1238</v>
      </c>
      <c r="B146" s="151" t="s">
        <v>1239</v>
      </c>
    </row>
    <row r="147" spans="1:2" ht="14.5" customHeight="1" x14ac:dyDescent="0.25">
      <c r="A147" s="99" t="s">
        <v>1241</v>
      </c>
      <c r="B147" s="151" t="s">
        <v>1242</v>
      </c>
    </row>
    <row r="148" spans="1:2" ht="14.5" customHeight="1" x14ac:dyDescent="0.25">
      <c r="A148" s="99" t="s">
        <v>1243</v>
      </c>
      <c r="B148" s="151" t="s">
        <v>1244</v>
      </c>
    </row>
    <row r="149" spans="1:2" ht="14.5" customHeight="1" x14ac:dyDescent="0.25">
      <c r="A149" s="99" t="s">
        <v>1245</v>
      </c>
      <c r="B149" s="151" t="s">
        <v>1246</v>
      </c>
    </row>
    <row r="150" spans="1:2" ht="14.5" customHeight="1" x14ac:dyDescent="0.25">
      <c r="A150" s="99" t="s">
        <v>1248</v>
      </c>
      <c r="B150" s="151" t="s">
        <v>1249</v>
      </c>
    </row>
    <row r="151" spans="1:2" ht="14.5" customHeight="1" x14ac:dyDescent="0.25">
      <c r="A151" s="99" t="s">
        <v>1251</v>
      </c>
      <c r="B151" s="151" t="s">
        <v>1252</v>
      </c>
    </row>
    <row r="152" spans="1:2" ht="14.5" customHeight="1" x14ac:dyDescent="0.25">
      <c r="A152" s="99" t="s">
        <v>1253</v>
      </c>
      <c r="B152" s="151" t="s">
        <v>1254</v>
      </c>
    </row>
    <row r="153" spans="1:2" ht="14.5" customHeight="1" x14ac:dyDescent="0.25">
      <c r="A153" s="99" t="s">
        <v>1255</v>
      </c>
      <c r="B153" s="151" t="s">
        <v>1256</v>
      </c>
    </row>
    <row r="154" spans="1:2" ht="14.5" customHeight="1" x14ac:dyDescent="0.25">
      <c r="A154" s="99" t="s">
        <v>1257</v>
      </c>
      <c r="B154" s="151" t="s">
        <v>1258</v>
      </c>
    </row>
    <row r="155" spans="1:2" ht="14.5" customHeight="1" x14ac:dyDescent="0.25">
      <c r="A155" s="99" t="s">
        <v>1259</v>
      </c>
      <c r="B155" s="151" t="s">
        <v>1260</v>
      </c>
    </row>
    <row r="156" spans="1:2" ht="14.5" customHeight="1" x14ac:dyDescent="0.25">
      <c r="A156" s="99" t="s">
        <v>1261</v>
      </c>
      <c r="B156" s="151" t="s">
        <v>1262</v>
      </c>
    </row>
    <row r="157" spans="1:2" ht="14.5" customHeight="1" x14ac:dyDescent="0.25">
      <c r="A157" s="99" t="s">
        <v>1263</v>
      </c>
      <c r="B157" s="151" t="s">
        <v>1264</v>
      </c>
    </row>
    <row r="158" spans="1:2" ht="14.5" customHeight="1" x14ac:dyDescent="0.25">
      <c r="A158" s="99" t="s">
        <v>1265</v>
      </c>
      <c r="B158" s="151" t="s">
        <v>1266</v>
      </c>
    </row>
    <row r="159" spans="1:2" ht="14.5" customHeight="1" x14ac:dyDescent="0.25">
      <c r="A159" s="99" t="s">
        <v>1267</v>
      </c>
      <c r="B159" s="151" t="s">
        <v>1268</v>
      </c>
    </row>
    <row r="160" spans="1:2" ht="14.5" customHeight="1" x14ac:dyDescent="0.25">
      <c r="A160" s="99" t="s">
        <v>1269</v>
      </c>
      <c r="B160" s="151" t="s">
        <v>1270</v>
      </c>
    </row>
    <row r="161" spans="1:2" ht="14.5" customHeight="1" x14ac:dyDescent="0.25">
      <c r="A161" s="99" t="s">
        <v>1271</v>
      </c>
      <c r="B161" s="151" t="s">
        <v>1272</v>
      </c>
    </row>
    <row r="162" spans="1:2" ht="14.5" customHeight="1" x14ac:dyDescent="0.25">
      <c r="A162" s="99" t="s">
        <v>1273</v>
      </c>
      <c r="B162" s="151" t="s">
        <v>1274</v>
      </c>
    </row>
    <row r="163" spans="1:2" ht="14.5" customHeight="1" x14ac:dyDescent="0.25">
      <c r="A163" s="99" t="s">
        <v>1276</v>
      </c>
      <c r="B163" s="151" t="s">
        <v>1277</v>
      </c>
    </row>
    <row r="164" spans="1:2" ht="14.5" customHeight="1" x14ac:dyDescent="0.25">
      <c r="A164" s="99" t="s">
        <v>1278</v>
      </c>
      <c r="B164" s="151" t="s">
        <v>1279</v>
      </c>
    </row>
    <row r="165" spans="1:2" ht="14.5" customHeight="1" x14ac:dyDescent="0.25">
      <c r="A165" s="99" t="s">
        <v>1280</v>
      </c>
      <c r="B165" s="151" t="s">
        <v>1281</v>
      </c>
    </row>
    <row r="166" spans="1:2" ht="14.5" customHeight="1" x14ac:dyDescent="0.25">
      <c r="A166" s="99" t="s">
        <v>1283</v>
      </c>
      <c r="B166" s="151" t="s">
        <v>1284</v>
      </c>
    </row>
    <row r="167" spans="1:2" ht="14.5" customHeight="1" x14ac:dyDescent="0.25">
      <c r="A167" s="99" t="s">
        <v>1285</v>
      </c>
      <c r="B167" s="151" t="s">
        <v>1286</v>
      </c>
    </row>
    <row r="168" spans="1:2" ht="14.5" customHeight="1" x14ac:dyDescent="0.25">
      <c r="A168" s="99" t="s">
        <v>1287</v>
      </c>
      <c r="B168" s="151" t="s">
        <v>1288</v>
      </c>
    </row>
    <row r="169" spans="1:2" ht="14.5" customHeight="1" x14ac:dyDescent="0.25">
      <c r="A169" s="99" t="s">
        <v>1289</v>
      </c>
      <c r="B169" s="151" t="s">
        <v>1290</v>
      </c>
    </row>
    <row r="170" spans="1:2" ht="14.5" customHeight="1" x14ac:dyDescent="0.25">
      <c r="A170" s="99" t="s">
        <v>1291</v>
      </c>
      <c r="B170" s="151" t="s">
        <v>1292</v>
      </c>
    </row>
    <row r="171" spans="1:2" ht="14.5" customHeight="1" x14ac:dyDescent="0.25">
      <c r="A171" s="99" t="s">
        <v>1293</v>
      </c>
      <c r="B171" s="151" t="s">
        <v>1294</v>
      </c>
    </row>
    <row r="172" spans="1:2" ht="14.5" customHeight="1" x14ac:dyDescent="0.25">
      <c r="A172" s="99" t="s">
        <v>1295</v>
      </c>
      <c r="B172" s="151" t="s">
        <v>1296</v>
      </c>
    </row>
    <row r="173" spans="1:2" ht="14.5" customHeight="1" x14ac:dyDescent="0.25">
      <c r="A173" s="99" t="s">
        <v>1297</v>
      </c>
      <c r="B173" s="151" t="s">
        <v>1298</v>
      </c>
    </row>
    <row r="174" spans="1:2" ht="14.5" customHeight="1" x14ac:dyDescent="0.25">
      <c r="A174" s="99" t="s">
        <v>1299</v>
      </c>
      <c r="B174" s="151" t="s">
        <v>1300</v>
      </c>
    </row>
    <row r="175" spans="1:2" ht="14.5" customHeight="1" x14ac:dyDescent="0.25">
      <c r="A175" s="99" t="s">
        <v>1301</v>
      </c>
      <c r="B175" s="151" t="s">
        <v>1302</v>
      </c>
    </row>
    <row r="176" spans="1:2" ht="14.5" customHeight="1" x14ac:dyDescent="0.25">
      <c r="A176" s="99" t="s">
        <v>1303</v>
      </c>
      <c r="B176" s="151" t="s">
        <v>1304</v>
      </c>
    </row>
    <row r="177" spans="1:2" ht="14.5" customHeight="1" x14ac:dyDescent="0.25">
      <c r="A177" s="99" t="s">
        <v>1305</v>
      </c>
      <c r="B177" s="151" t="s">
        <v>1306</v>
      </c>
    </row>
    <row r="178" spans="1:2" ht="14.5" customHeight="1" x14ac:dyDescent="0.25">
      <c r="A178" s="99" t="s">
        <v>1307</v>
      </c>
      <c r="B178" s="151" t="s">
        <v>1308</v>
      </c>
    </row>
    <row r="179" spans="1:2" ht="14.5" customHeight="1" x14ac:dyDescent="0.25">
      <c r="A179" s="99" t="s">
        <v>1309</v>
      </c>
      <c r="B179" s="151" t="s">
        <v>1310</v>
      </c>
    </row>
    <row r="180" spans="1:2" ht="14.5" customHeight="1" x14ac:dyDescent="0.25">
      <c r="A180" s="99" t="s">
        <v>1311</v>
      </c>
      <c r="B180" s="151" t="s">
        <v>1312</v>
      </c>
    </row>
    <row r="181" spans="1:2" ht="14.5" customHeight="1" x14ac:dyDescent="0.25">
      <c r="A181" s="99" t="s">
        <v>1313</v>
      </c>
      <c r="B181" s="151" t="s">
        <v>1314</v>
      </c>
    </row>
    <row r="182" spans="1:2" ht="14.5" customHeight="1" x14ac:dyDescent="0.25">
      <c r="A182" s="99" t="s">
        <v>1315</v>
      </c>
      <c r="B182" s="151" t="s">
        <v>1316</v>
      </c>
    </row>
    <row r="183" spans="1:2" ht="14.5" customHeight="1" x14ac:dyDescent="0.25">
      <c r="A183" s="99" t="s">
        <v>1317</v>
      </c>
      <c r="B183" s="151" t="s">
        <v>1318</v>
      </c>
    </row>
    <row r="184" spans="1:2" ht="14.5" customHeight="1" x14ac:dyDescent="0.25">
      <c r="A184" s="99" t="s">
        <v>1319</v>
      </c>
      <c r="B184" s="151" t="s">
        <v>1320</v>
      </c>
    </row>
    <row r="185" spans="1:2" ht="14.5" customHeight="1" x14ac:dyDescent="0.25">
      <c r="A185" s="99" t="s">
        <v>1321</v>
      </c>
      <c r="B185" s="151" t="s">
        <v>1322</v>
      </c>
    </row>
    <row r="186" spans="1:2" ht="14.5" customHeight="1" x14ac:dyDescent="0.25">
      <c r="A186" s="99" t="s">
        <v>1324</v>
      </c>
      <c r="B186" s="151" t="s">
        <v>1325</v>
      </c>
    </row>
    <row r="187" spans="1:2" ht="14.5" customHeight="1" x14ac:dyDescent="0.25">
      <c r="A187" s="99" t="s">
        <v>1326</v>
      </c>
      <c r="B187" s="151" t="s">
        <v>1327</v>
      </c>
    </row>
    <row r="188" spans="1:2" ht="14.5" customHeight="1" x14ac:dyDescent="0.25">
      <c r="A188" s="99" t="s">
        <v>1328</v>
      </c>
      <c r="B188" s="151" t="s">
        <v>1329</v>
      </c>
    </row>
    <row r="189" spans="1:2" ht="14.5" customHeight="1" x14ac:dyDescent="0.25">
      <c r="A189" s="99" t="s">
        <v>1330</v>
      </c>
      <c r="B189" s="151" t="s">
        <v>1331</v>
      </c>
    </row>
    <row r="190" spans="1:2" ht="14.5" customHeight="1" x14ac:dyDescent="0.25">
      <c r="A190" s="99" t="s">
        <v>1332</v>
      </c>
      <c r="B190" s="151" t="s">
        <v>1333</v>
      </c>
    </row>
    <row r="191" spans="1:2" ht="14.5" customHeight="1" x14ac:dyDescent="0.25">
      <c r="A191" s="99" t="s">
        <v>1334</v>
      </c>
      <c r="B191" s="151" t="s">
        <v>1335</v>
      </c>
    </row>
    <row r="192" spans="1:2" ht="14.5" customHeight="1" x14ac:dyDescent="0.25">
      <c r="A192" s="99" t="s">
        <v>1336</v>
      </c>
      <c r="B192" s="151" t="s">
        <v>1337</v>
      </c>
    </row>
    <row r="193" spans="1:3" ht="14.5" customHeight="1" x14ac:dyDescent="0.25">
      <c r="A193" s="99" t="s">
        <v>1338</v>
      </c>
      <c r="B193" s="151" t="s">
        <v>1339</v>
      </c>
    </row>
    <row r="194" spans="1:3" ht="14.5" customHeight="1" x14ac:dyDescent="0.25">
      <c r="A194" s="99" t="s">
        <v>1340</v>
      </c>
      <c r="B194" s="151" t="s">
        <v>1341</v>
      </c>
    </row>
    <row r="195" spans="1:3" ht="14.5" customHeight="1" x14ac:dyDescent="0.25">
      <c r="A195" s="99" t="s">
        <v>1342</v>
      </c>
      <c r="B195" s="151" t="s">
        <v>1343</v>
      </c>
    </row>
    <row r="196" spans="1:3" ht="14.5" customHeight="1" x14ac:dyDescent="0.25">
      <c r="A196" s="99" t="s">
        <v>1344</v>
      </c>
      <c r="B196" s="151" t="s">
        <v>1345</v>
      </c>
    </row>
    <row r="197" spans="1:3" ht="14.5" customHeight="1" x14ac:dyDescent="0.25">
      <c r="A197" s="99" t="s">
        <v>1346</v>
      </c>
      <c r="B197" s="151" t="s">
        <v>1347</v>
      </c>
    </row>
    <row r="198" spans="1:3" ht="14.5" customHeight="1" x14ac:dyDescent="0.25">
      <c r="A198" s="99" t="s">
        <v>1348</v>
      </c>
      <c r="B198" s="151" t="s">
        <v>1349</v>
      </c>
    </row>
    <row r="199" spans="1:3" ht="14.5" customHeight="1" x14ac:dyDescent="0.25">
      <c r="A199" s="99" t="s">
        <v>1350</v>
      </c>
      <c r="B199" s="151" t="s">
        <v>1351</v>
      </c>
    </row>
    <row r="200" spans="1:3" ht="14.5" customHeight="1" x14ac:dyDescent="0.25">
      <c r="A200" s="99" t="s">
        <v>1352</v>
      </c>
      <c r="B200" s="151" t="s">
        <v>1353</v>
      </c>
    </row>
    <row r="201" spans="1:3" ht="14.5" customHeight="1" x14ac:dyDescent="0.25">
      <c r="A201" s="99" t="s">
        <v>1354</v>
      </c>
      <c r="B201" s="151" t="s">
        <v>1355</v>
      </c>
    </row>
    <row r="202" spans="1:3" ht="14.5" customHeight="1" x14ac:dyDescent="0.25">
      <c r="A202" s="99" t="s">
        <v>1356</v>
      </c>
      <c r="B202" s="151" t="s">
        <v>1357</v>
      </c>
    </row>
    <row r="203" spans="1:3" ht="14.5" customHeight="1" x14ac:dyDescent="0.25">
      <c r="A203" s="99" t="s">
        <v>1358</v>
      </c>
      <c r="B203" s="151" t="s">
        <v>1359</v>
      </c>
    </row>
    <row r="204" spans="1:3" ht="14.5" customHeight="1" x14ac:dyDescent="0.25">
      <c r="A204" s="99" t="s">
        <v>1360</v>
      </c>
      <c r="B204" s="151" t="s">
        <v>1361</v>
      </c>
    </row>
    <row r="205" spans="1:3" ht="14.5" customHeight="1" x14ac:dyDescent="0.25">
      <c r="A205" s="99" t="s">
        <v>1362</v>
      </c>
      <c r="B205" s="151" t="s">
        <v>1363</v>
      </c>
      <c r="C205" s="99">
        <v>124</v>
      </c>
    </row>
    <row r="206" spans="1:3" ht="14.5" customHeight="1" x14ac:dyDescent="0.25">
      <c r="A206" s="99" t="s">
        <v>1365</v>
      </c>
      <c r="B206" s="151" t="s">
        <v>1366</v>
      </c>
      <c r="C206" s="99">
        <v>124</v>
      </c>
    </row>
    <row r="207" spans="1:3" ht="14.5" customHeight="1" x14ac:dyDescent="0.25">
      <c r="A207" s="99" t="s">
        <v>1368</v>
      </c>
      <c r="B207" s="151" t="s">
        <v>1369</v>
      </c>
      <c r="C207" s="99">
        <v>124</v>
      </c>
    </row>
    <row r="208" spans="1:3" ht="14.5" customHeight="1" x14ac:dyDescent="0.25">
      <c r="A208" s="99" t="s">
        <v>1370</v>
      </c>
      <c r="B208" s="151" t="s">
        <v>1371</v>
      </c>
      <c r="C208" s="99">
        <v>124</v>
      </c>
    </row>
    <row r="209" spans="1:3" ht="14.5" customHeight="1" x14ac:dyDescent="0.25">
      <c r="A209" s="99" t="s">
        <v>1372</v>
      </c>
      <c r="B209" s="151" t="s">
        <v>1373</v>
      </c>
      <c r="C209" s="99">
        <v>124</v>
      </c>
    </row>
    <row r="210" spans="1:3" ht="14.5" customHeight="1" x14ac:dyDescent="0.25">
      <c r="A210" s="99" t="s">
        <v>1374</v>
      </c>
      <c r="B210" s="151" t="s">
        <v>1375</v>
      </c>
    </row>
    <row r="211" spans="1:3" ht="14.5" customHeight="1" x14ac:dyDescent="0.25">
      <c r="A211" s="99" t="s">
        <v>1376</v>
      </c>
      <c r="B211" s="151" t="s">
        <v>1378</v>
      </c>
    </row>
    <row r="212" spans="1:3" ht="14.5" customHeight="1" x14ac:dyDescent="0.25">
      <c r="B212" s="151" t="s">
        <v>1380</v>
      </c>
    </row>
    <row r="213" spans="1:3" ht="14.5" customHeight="1" x14ac:dyDescent="0.25">
      <c r="A213" s="99" t="s">
        <v>1381</v>
      </c>
      <c r="B213" s="151" t="s">
        <v>1382</v>
      </c>
      <c r="C213" s="99">
        <v>52</v>
      </c>
    </row>
    <row r="214" spans="1:3" ht="14.5" customHeight="1" x14ac:dyDescent="0.25">
      <c r="A214" s="99" t="s">
        <v>1383</v>
      </c>
      <c r="B214" s="151" t="s">
        <v>1384</v>
      </c>
    </row>
    <row r="215" spans="1:3" ht="14.5" customHeight="1" x14ac:dyDescent="0.25">
      <c r="A215" s="99" t="s">
        <v>1386</v>
      </c>
      <c r="B215" s="151" t="s">
        <v>1387</v>
      </c>
      <c r="C215" s="99">
        <v>68</v>
      </c>
    </row>
    <row r="216" spans="1:3" ht="14.5" customHeight="1" x14ac:dyDescent="0.25">
      <c r="A216" s="99" t="s">
        <v>1389</v>
      </c>
      <c r="B216" s="151" t="s">
        <v>1390</v>
      </c>
      <c r="C216" s="99">
        <v>68</v>
      </c>
    </row>
    <row r="217" spans="1:3" ht="14.5" customHeight="1" x14ac:dyDescent="0.25">
      <c r="A217" s="99" t="s">
        <v>1391</v>
      </c>
      <c r="B217" s="151" t="s">
        <v>1392</v>
      </c>
      <c r="C217" s="99">
        <v>68</v>
      </c>
    </row>
    <row r="218" spans="1:3" ht="14.5" customHeight="1" x14ac:dyDescent="0.25">
      <c r="A218" s="99" t="s">
        <v>1393</v>
      </c>
      <c r="B218" s="151" t="s">
        <v>1394</v>
      </c>
      <c r="C218" s="99">
        <v>68</v>
      </c>
    </row>
    <row r="219" spans="1:3" ht="14.5" customHeight="1" x14ac:dyDescent="0.25">
      <c r="A219" s="99" t="s">
        <v>1395</v>
      </c>
      <c r="B219" s="151" t="s">
        <v>1396</v>
      </c>
      <c r="C219" s="99">
        <v>124</v>
      </c>
    </row>
    <row r="220" spans="1:3" ht="14.5" customHeight="1" x14ac:dyDescent="0.25">
      <c r="A220" s="99" t="s">
        <v>1398</v>
      </c>
      <c r="B220" s="151" t="s">
        <v>1399</v>
      </c>
      <c r="C220" s="99">
        <v>127</v>
      </c>
    </row>
    <row r="221" spans="1:3" ht="14.5" customHeight="1" x14ac:dyDescent="0.25">
      <c r="A221" s="99" t="s">
        <v>1400</v>
      </c>
      <c r="B221" s="151" t="s">
        <v>1401</v>
      </c>
      <c r="C221" s="99">
        <v>127</v>
      </c>
    </row>
    <row r="222" spans="1:3" ht="14.5" customHeight="1" x14ac:dyDescent="0.25">
      <c r="A222" s="99" t="s">
        <v>1402</v>
      </c>
      <c r="B222" s="151" t="s">
        <v>1403</v>
      </c>
      <c r="C222" s="99">
        <v>127</v>
      </c>
    </row>
    <row r="223" spans="1:3" ht="14.5" customHeight="1" x14ac:dyDescent="0.25">
      <c r="A223" s="99" t="s">
        <v>1404</v>
      </c>
      <c r="B223" s="151" t="s">
        <v>1405</v>
      </c>
      <c r="C223" s="99">
        <v>72</v>
      </c>
    </row>
    <row r="224" spans="1:3" ht="14.5" customHeight="1" x14ac:dyDescent="0.25">
      <c r="A224" s="99" t="s">
        <v>1407</v>
      </c>
      <c r="B224" s="151" t="s">
        <v>1408</v>
      </c>
    </row>
    <row r="225" spans="1:4" ht="14.5" customHeight="1" x14ac:dyDescent="0.25">
      <c r="A225" s="99" t="s">
        <v>1409</v>
      </c>
      <c r="B225" s="151" t="s">
        <v>1410</v>
      </c>
      <c r="C225" s="99">
        <v>127</v>
      </c>
    </row>
    <row r="226" spans="1:4" ht="14.5" customHeight="1" x14ac:dyDescent="0.25">
      <c r="A226" s="99" t="s">
        <v>1411</v>
      </c>
      <c r="B226" s="151" t="s">
        <v>1412</v>
      </c>
      <c r="C226" s="99">
        <v>72</v>
      </c>
    </row>
    <row r="227" spans="1:4" ht="14.5" customHeight="1" x14ac:dyDescent="0.25">
      <c r="A227" s="99" t="s">
        <v>1414</v>
      </c>
      <c r="B227" s="151" t="s">
        <v>1415</v>
      </c>
      <c r="C227" s="99">
        <v>127</v>
      </c>
    </row>
    <row r="228" spans="1:4" ht="14.5" customHeight="1" x14ac:dyDescent="0.3">
      <c r="A228" s="99" t="s">
        <v>1416</v>
      </c>
      <c r="B228" s="153" t="s">
        <v>1417</v>
      </c>
      <c r="C228" s="99">
        <v>129</v>
      </c>
      <c r="D228" s="99">
        <v>10</v>
      </c>
    </row>
    <row r="229" spans="1:4" ht="14.5" customHeight="1" x14ac:dyDescent="0.3">
      <c r="A229" s="99" t="s">
        <v>1418</v>
      </c>
      <c r="B229" s="153" t="s">
        <v>1417</v>
      </c>
      <c r="C229" s="99">
        <v>129</v>
      </c>
      <c r="D229" s="99">
        <v>10</v>
      </c>
    </row>
    <row r="230" spans="1:4" ht="14.5" customHeight="1" x14ac:dyDescent="0.3">
      <c r="A230" s="99" t="s">
        <v>1419</v>
      </c>
      <c r="B230" s="153" t="s">
        <v>1420</v>
      </c>
      <c r="C230" s="99">
        <v>129</v>
      </c>
      <c r="D230" s="99">
        <v>10</v>
      </c>
    </row>
    <row r="231" spans="1:4" ht="14.5" customHeight="1" x14ac:dyDescent="0.3">
      <c r="A231" s="99" t="s">
        <v>1421</v>
      </c>
      <c r="B231" s="153" t="s">
        <v>1422</v>
      </c>
      <c r="C231" s="99">
        <v>129</v>
      </c>
      <c r="D231" s="99">
        <v>11</v>
      </c>
    </row>
    <row r="232" spans="1:4" ht="14.5" customHeight="1" x14ac:dyDescent="0.3">
      <c r="A232" s="99" t="s">
        <v>1423</v>
      </c>
      <c r="B232" s="153" t="s">
        <v>1424</v>
      </c>
      <c r="C232" s="99">
        <v>129</v>
      </c>
      <c r="D232" s="99">
        <v>11</v>
      </c>
    </row>
    <row r="233" spans="1:4" ht="14.5" customHeight="1" x14ac:dyDescent="0.3">
      <c r="A233" s="99" t="s">
        <v>1425</v>
      </c>
      <c r="B233" s="153" t="s">
        <v>1426</v>
      </c>
      <c r="C233" s="99">
        <v>130</v>
      </c>
      <c r="D233" s="99">
        <v>14</v>
      </c>
    </row>
    <row r="234" spans="1:4" ht="14.5" customHeight="1" x14ac:dyDescent="0.3">
      <c r="A234" s="99" t="s">
        <v>1427</v>
      </c>
      <c r="B234" s="153" t="s">
        <v>1428</v>
      </c>
      <c r="C234" s="99">
        <v>129</v>
      </c>
      <c r="D234" s="99">
        <v>13</v>
      </c>
    </row>
    <row r="235" spans="1:4" ht="14.5" customHeight="1" x14ac:dyDescent="0.25">
      <c r="A235" s="99" t="s">
        <v>1429</v>
      </c>
      <c r="B235" s="151" t="s">
        <v>1430</v>
      </c>
      <c r="D235" s="99">
        <v>13</v>
      </c>
    </row>
    <row r="236" spans="1:4" ht="14.5" customHeight="1" x14ac:dyDescent="0.25">
      <c r="A236" s="99" t="s">
        <v>1431</v>
      </c>
      <c r="B236" s="151" t="s">
        <v>1432</v>
      </c>
      <c r="D236" s="99">
        <v>13</v>
      </c>
    </row>
    <row r="237" spans="1:4" ht="14.5" customHeight="1" x14ac:dyDescent="0.25">
      <c r="A237" s="99" t="s">
        <v>1433</v>
      </c>
      <c r="B237" s="151" t="s">
        <v>1434</v>
      </c>
      <c r="C237" s="99">
        <v>74</v>
      </c>
      <c r="D237" s="99">
        <v>14</v>
      </c>
    </row>
    <row r="238" spans="1:4" ht="14.5" customHeight="1" x14ac:dyDescent="0.25">
      <c r="A238" s="99" t="s">
        <v>1436</v>
      </c>
      <c r="B238" s="151" t="s">
        <v>1437</v>
      </c>
      <c r="C238" s="99">
        <v>129</v>
      </c>
      <c r="D238" s="99">
        <v>14</v>
      </c>
    </row>
    <row r="239" spans="1:4" ht="14.5" customHeight="1" x14ac:dyDescent="0.25">
      <c r="A239" s="99" t="s">
        <v>1438</v>
      </c>
      <c r="B239" s="151" t="s">
        <v>1439</v>
      </c>
      <c r="C239" s="99">
        <v>130</v>
      </c>
    </row>
    <row r="240" spans="1:4" ht="14.5" customHeight="1" x14ac:dyDescent="0.25">
      <c r="A240" s="99" t="s">
        <v>1441</v>
      </c>
      <c r="B240" s="151" t="s">
        <v>1442</v>
      </c>
    </row>
    <row r="241" spans="1:3" ht="14.5" customHeight="1" x14ac:dyDescent="0.25">
      <c r="A241" s="99" t="s">
        <v>1443</v>
      </c>
      <c r="B241" s="151" t="s">
        <v>1444</v>
      </c>
    </row>
    <row r="242" spans="1:3" ht="14.5" customHeight="1" x14ac:dyDescent="0.25">
      <c r="A242" s="99" t="s">
        <v>1446</v>
      </c>
      <c r="B242" s="151" t="s">
        <v>1447</v>
      </c>
      <c r="C242" s="99">
        <v>75</v>
      </c>
    </row>
    <row r="243" spans="1:3" ht="14.5" customHeight="1" x14ac:dyDescent="0.25">
      <c r="A243" s="99" t="s">
        <v>1448</v>
      </c>
      <c r="B243" s="151" t="s">
        <v>1449</v>
      </c>
    </row>
    <row r="244" spans="1:3" ht="14.5" customHeight="1" x14ac:dyDescent="0.25">
      <c r="A244" s="99" t="s">
        <v>1450</v>
      </c>
      <c r="B244" s="151" t="s">
        <v>1444</v>
      </c>
      <c r="C244" s="99">
        <v>130</v>
      </c>
    </row>
    <row r="245" spans="1:3" ht="14.5" customHeight="1" x14ac:dyDescent="0.25">
      <c r="A245" s="99" t="s">
        <v>1451</v>
      </c>
      <c r="B245" s="151" t="s">
        <v>1452</v>
      </c>
      <c r="C245" s="99">
        <v>130</v>
      </c>
    </row>
    <row r="246" spans="1:3" ht="14.5" customHeight="1" x14ac:dyDescent="0.25">
      <c r="A246" s="99" t="s">
        <v>1453</v>
      </c>
      <c r="B246" s="151" t="s">
        <v>1454</v>
      </c>
    </row>
    <row r="247" spans="1:3" ht="14.5" customHeight="1" x14ac:dyDescent="0.25">
      <c r="A247" s="99" t="s">
        <v>1455</v>
      </c>
      <c r="B247" s="151" t="s">
        <v>1456</v>
      </c>
      <c r="C247" s="99">
        <v>130</v>
      </c>
    </row>
    <row r="248" spans="1:3" ht="14.5" customHeight="1" x14ac:dyDescent="0.25">
      <c r="A248" s="99" t="s">
        <v>1457</v>
      </c>
      <c r="B248" s="151" t="s">
        <v>1458</v>
      </c>
      <c r="C248" s="99">
        <v>76</v>
      </c>
    </row>
    <row r="249" spans="1:3" ht="14.5" customHeight="1" x14ac:dyDescent="0.25">
      <c r="A249" s="99" t="s">
        <v>1459</v>
      </c>
      <c r="B249" s="151" t="s">
        <v>1460</v>
      </c>
      <c r="C249" s="99">
        <v>76</v>
      </c>
    </row>
    <row r="250" spans="1:3" ht="14.5" customHeight="1" x14ac:dyDescent="0.25">
      <c r="A250" s="99" t="s">
        <v>1461</v>
      </c>
      <c r="B250" s="151" t="s">
        <v>1462</v>
      </c>
      <c r="C250" s="99">
        <v>76</v>
      </c>
    </row>
    <row r="251" spans="1:3" ht="14.5" customHeight="1" x14ac:dyDescent="0.25">
      <c r="A251" s="99" t="s">
        <v>1463</v>
      </c>
      <c r="B251" s="151" t="s">
        <v>1464</v>
      </c>
      <c r="C251" s="99">
        <v>76</v>
      </c>
    </row>
    <row r="252" spans="1:3" ht="14.5" customHeight="1" x14ac:dyDescent="0.25">
      <c r="A252" s="99" t="s">
        <v>1465</v>
      </c>
      <c r="B252" s="151" t="s">
        <v>1466</v>
      </c>
      <c r="C252" s="99">
        <v>130</v>
      </c>
    </row>
    <row r="253" spans="1:3" ht="14.5" customHeight="1" x14ac:dyDescent="0.25">
      <c r="A253" s="99" t="s">
        <v>1467</v>
      </c>
      <c r="B253" s="151" t="s">
        <v>1468</v>
      </c>
      <c r="C253" s="99">
        <v>131</v>
      </c>
    </row>
    <row r="254" spans="1:3" ht="14.5" customHeight="1" x14ac:dyDescent="0.25">
      <c r="A254" s="99" t="s">
        <v>1469</v>
      </c>
      <c r="B254" s="151" t="s">
        <v>1470</v>
      </c>
      <c r="C254" s="99">
        <v>78</v>
      </c>
    </row>
    <row r="255" spans="1:3" ht="14.5" customHeight="1" x14ac:dyDescent="0.25">
      <c r="A255" s="99" t="s">
        <v>1472</v>
      </c>
      <c r="B255" s="151" t="s">
        <v>1473</v>
      </c>
      <c r="C255" s="99">
        <v>132</v>
      </c>
    </row>
    <row r="256" spans="1:3" ht="14.5" customHeight="1" x14ac:dyDescent="0.25">
      <c r="A256" s="99" t="s">
        <v>1474</v>
      </c>
      <c r="B256" s="151" t="s">
        <v>1475</v>
      </c>
    </row>
    <row r="257" spans="1:3" ht="14.5" customHeight="1" x14ac:dyDescent="0.25">
      <c r="A257" s="99" t="s">
        <v>1477</v>
      </c>
      <c r="B257" s="151" t="s">
        <v>1478</v>
      </c>
    </row>
    <row r="258" spans="1:3" ht="14.5" customHeight="1" x14ac:dyDescent="0.25">
      <c r="A258" s="99" t="s">
        <v>1479</v>
      </c>
      <c r="B258" s="151" t="s">
        <v>1480</v>
      </c>
    </row>
    <row r="259" spans="1:3" ht="14.5" customHeight="1" x14ac:dyDescent="0.25">
      <c r="A259" s="99" t="s">
        <v>1477</v>
      </c>
      <c r="B259" s="151" t="s">
        <v>1478</v>
      </c>
    </row>
    <row r="260" spans="1:3" ht="14.5" customHeight="1" x14ac:dyDescent="0.25">
      <c r="A260" s="99" t="s">
        <v>1479</v>
      </c>
      <c r="B260" s="151" t="s">
        <v>1480</v>
      </c>
    </row>
    <row r="261" spans="1:3" ht="14.5" customHeight="1" x14ac:dyDescent="0.25">
      <c r="A261" s="99" t="s">
        <v>1481</v>
      </c>
      <c r="B261" s="151" t="s">
        <v>1482</v>
      </c>
      <c r="C261" s="99">
        <v>141</v>
      </c>
    </row>
    <row r="262" spans="1:3" ht="14.5" customHeight="1" x14ac:dyDescent="0.25">
      <c r="A262" s="99" t="s">
        <v>1484</v>
      </c>
      <c r="B262" s="151" t="s">
        <v>1485</v>
      </c>
      <c r="C262" s="99">
        <v>141</v>
      </c>
    </row>
    <row r="263" spans="1:3" ht="14.5" customHeight="1" x14ac:dyDescent="0.25">
      <c r="A263" s="99" t="s">
        <v>1481</v>
      </c>
      <c r="B263" s="151" t="s">
        <v>1482</v>
      </c>
      <c r="C263" s="99">
        <v>141</v>
      </c>
    </row>
    <row r="264" spans="1:3" ht="14.5" customHeight="1" x14ac:dyDescent="0.25">
      <c r="A264" s="99" t="s">
        <v>1484</v>
      </c>
      <c r="B264" s="151" t="s">
        <v>1485</v>
      </c>
      <c r="C264" s="99">
        <v>141</v>
      </c>
    </row>
    <row r="265" spans="1:3" ht="14.5" customHeight="1" x14ac:dyDescent="0.25">
      <c r="A265" s="99" t="s">
        <v>1486</v>
      </c>
      <c r="B265" s="151" t="s">
        <v>1487</v>
      </c>
      <c r="C265" s="99">
        <v>137</v>
      </c>
    </row>
    <row r="266" spans="1:3" ht="14.5" customHeight="1" x14ac:dyDescent="0.25">
      <c r="A266" s="99" t="s">
        <v>1489</v>
      </c>
      <c r="B266" s="151" t="s">
        <v>1490</v>
      </c>
      <c r="C266" s="99">
        <v>137</v>
      </c>
    </row>
    <row r="267" spans="1:3" ht="14.5" customHeight="1" x14ac:dyDescent="0.25">
      <c r="A267" s="99" t="s">
        <v>1491</v>
      </c>
      <c r="B267" s="151" t="s">
        <v>1492</v>
      </c>
      <c r="C267" s="99">
        <v>141</v>
      </c>
    </row>
    <row r="268" spans="1:3" ht="14.5" customHeight="1" x14ac:dyDescent="0.25">
      <c r="A268" s="99" t="s">
        <v>1494</v>
      </c>
      <c r="B268" s="151" t="s">
        <v>1495</v>
      </c>
      <c r="C268" s="99">
        <v>141</v>
      </c>
    </row>
    <row r="269" spans="1:3" ht="14.5" customHeight="1" x14ac:dyDescent="0.25">
      <c r="A269" s="99" t="s">
        <v>1496</v>
      </c>
      <c r="B269" s="151" t="s">
        <v>1497</v>
      </c>
    </row>
    <row r="270" spans="1:3" ht="14.5" customHeight="1" x14ac:dyDescent="0.25">
      <c r="A270" s="99" t="s">
        <v>1499</v>
      </c>
      <c r="B270" s="151" t="s">
        <v>1500</v>
      </c>
      <c r="C270" s="99">
        <v>141</v>
      </c>
    </row>
    <row r="271" spans="1:3" ht="14.5" customHeight="1" x14ac:dyDescent="0.25">
      <c r="A271" s="99" t="s">
        <v>1501</v>
      </c>
      <c r="B271" s="151" t="s">
        <v>1502</v>
      </c>
    </row>
    <row r="272" spans="1:3" ht="14.5" customHeight="1" x14ac:dyDescent="0.25">
      <c r="A272" s="99" t="s">
        <v>1503</v>
      </c>
      <c r="B272" s="151" t="s">
        <v>1504</v>
      </c>
      <c r="C272" s="99">
        <v>141</v>
      </c>
    </row>
    <row r="273" spans="1:3" ht="14.5" customHeight="1" x14ac:dyDescent="0.25">
      <c r="A273" s="99" t="s">
        <v>1505</v>
      </c>
      <c r="B273" s="151" t="s">
        <v>1506</v>
      </c>
    </row>
    <row r="274" spans="1:3" ht="14.5" customHeight="1" x14ac:dyDescent="0.25">
      <c r="A274" s="99" t="s">
        <v>1507</v>
      </c>
      <c r="B274" s="151" t="s">
        <v>1508</v>
      </c>
    </row>
    <row r="275" spans="1:3" ht="14.5" customHeight="1" x14ac:dyDescent="0.25">
      <c r="A275" s="99" t="s">
        <v>1510</v>
      </c>
      <c r="B275" s="151" t="s">
        <v>1511</v>
      </c>
      <c r="C275" s="99">
        <v>141</v>
      </c>
    </row>
    <row r="276" spans="1:3" ht="14.5" customHeight="1" x14ac:dyDescent="0.25">
      <c r="A276" s="99">
        <v>4651</v>
      </c>
      <c r="B276" s="151" t="s">
        <v>1998</v>
      </c>
      <c r="C276" s="99">
        <v>140</v>
      </c>
    </row>
    <row r="277" spans="1:3" ht="14.5" customHeight="1" x14ac:dyDescent="0.25">
      <c r="A277" s="99" t="s">
        <v>1512</v>
      </c>
      <c r="B277" s="151" t="s">
        <v>1513</v>
      </c>
    </row>
    <row r="278" spans="1:3" ht="14.5" customHeight="1" x14ac:dyDescent="0.25">
      <c r="A278" s="99" t="s">
        <v>1514</v>
      </c>
      <c r="B278" s="151" t="s">
        <v>1515</v>
      </c>
      <c r="C278" s="99">
        <v>141</v>
      </c>
    </row>
    <row r="279" spans="1:3" ht="14.5" customHeight="1" x14ac:dyDescent="0.25">
      <c r="A279" s="99" t="s">
        <v>1516</v>
      </c>
      <c r="B279" s="151" t="s">
        <v>1515</v>
      </c>
      <c r="C279" s="99">
        <v>141</v>
      </c>
    </row>
    <row r="280" spans="1:3" ht="14.5" customHeight="1" x14ac:dyDescent="0.25">
      <c r="A280" s="99" t="s">
        <v>1517</v>
      </c>
      <c r="B280" s="151" t="s">
        <v>1518</v>
      </c>
      <c r="C280" s="99">
        <v>141</v>
      </c>
    </row>
    <row r="281" spans="1:3" ht="14.5" customHeight="1" x14ac:dyDescent="0.25">
      <c r="A281" s="99" t="s">
        <v>1519</v>
      </c>
      <c r="B281" s="151" t="s">
        <v>1520</v>
      </c>
    </row>
    <row r="282" spans="1:3" ht="14.5" customHeight="1" x14ac:dyDescent="0.25">
      <c r="A282" s="99" t="s">
        <v>1522</v>
      </c>
      <c r="B282" s="151" t="s">
        <v>1523</v>
      </c>
    </row>
    <row r="283" spans="1:3" ht="14.5" customHeight="1" x14ac:dyDescent="0.25">
      <c r="A283" s="99" t="s">
        <v>1524</v>
      </c>
      <c r="B283" s="151" t="s">
        <v>1525</v>
      </c>
    </row>
    <row r="284" spans="1:3" ht="14.5" customHeight="1" x14ac:dyDescent="0.25">
      <c r="A284" s="99" t="s">
        <v>1526</v>
      </c>
      <c r="B284" s="151" t="s">
        <v>1527</v>
      </c>
    </row>
    <row r="285" spans="1:3" ht="14.5" customHeight="1" x14ac:dyDescent="0.25">
      <c r="A285" s="99" t="s">
        <v>1528</v>
      </c>
      <c r="B285" s="151" t="s">
        <v>1529</v>
      </c>
    </row>
    <row r="286" spans="1:3" ht="14.5" customHeight="1" x14ac:dyDescent="0.25">
      <c r="A286" s="99" t="s">
        <v>1530</v>
      </c>
      <c r="B286" s="151" t="s">
        <v>1531</v>
      </c>
      <c r="C286" s="99">
        <v>141</v>
      </c>
    </row>
    <row r="287" spans="1:3" ht="14.5" customHeight="1" x14ac:dyDescent="0.25">
      <c r="A287" s="99" t="s">
        <v>1532</v>
      </c>
      <c r="B287" s="151" t="s">
        <v>1533</v>
      </c>
    </row>
    <row r="288" spans="1:3" ht="14.5" customHeight="1" x14ac:dyDescent="0.25">
      <c r="A288" s="99" t="s">
        <v>1534</v>
      </c>
      <c r="B288" s="151" t="s">
        <v>1535</v>
      </c>
    </row>
    <row r="289" spans="1:3" ht="14.5" customHeight="1" x14ac:dyDescent="0.25">
      <c r="A289" s="99" t="s">
        <v>1536</v>
      </c>
      <c r="B289" s="151" t="s">
        <v>1537</v>
      </c>
    </row>
    <row r="290" spans="1:3" ht="14.5" customHeight="1" x14ac:dyDescent="0.25">
      <c r="A290" s="99" t="s">
        <v>1539</v>
      </c>
      <c r="B290" s="151" t="s">
        <v>1540</v>
      </c>
    </row>
    <row r="291" spans="1:3" ht="14.5" customHeight="1" x14ac:dyDescent="0.25">
      <c r="A291" s="99" t="s">
        <v>1541</v>
      </c>
      <c r="B291" s="151" t="s">
        <v>1542</v>
      </c>
    </row>
    <row r="292" spans="1:3" ht="14.5" customHeight="1" x14ac:dyDescent="0.25">
      <c r="A292" s="99" t="s">
        <v>1543</v>
      </c>
      <c r="B292" s="151" t="s">
        <v>1544</v>
      </c>
    </row>
    <row r="293" spans="1:3" ht="14.5" customHeight="1" x14ac:dyDescent="0.25">
      <c r="A293" s="99" t="s">
        <v>1545</v>
      </c>
      <c r="B293" s="151" t="s">
        <v>1546</v>
      </c>
    </row>
    <row r="294" spans="1:3" ht="14.5" customHeight="1" x14ac:dyDescent="0.25">
      <c r="A294" s="99" t="s">
        <v>1547</v>
      </c>
      <c r="B294" s="151" t="s">
        <v>1548</v>
      </c>
    </row>
    <row r="295" spans="1:3" ht="14.5" customHeight="1" x14ac:dyDescent="0.25">
      <c r="A295" s="99" t="s">
        <v>1547</v>
      </c>
      <c r="B295" s="151" t="s">
        <v>1548</v>
      </c>
    </row>
    <row r="296" spans="1:3" ht="14.5" customHeight="1" x14ac:dyDescent="0.25">
      <c r="A296" s="99" t="s">
        <v>1550</v>
      </c>
      <c r="B296" s="151" t="s">
        <v>1551</v>
      </c>
    </row>
    <row r="297" spans="1:3" ht="14.5" customHeight="1" x14ac:dyDescent="0.25">
      <c r="A297" s="99" t="s">
        <v>1552</v>
      </c>
      <c r="B297" s="151" t="s">
        <v>1109</v>
      </c>
    </row>
    <row r="298" spans="1:3" ht="14.5" customHeight="1" x14ac:dyDescent="0.25">
      <c r="A298" s="99" t="s">
        <v>1554</v>
      </c>
      <c r="B298" s="151" t="s">
        <v>1555</v>
      </c>
    </row>
    <row r="299" spans="1:3" ht="14.5" customHeight="1" x14ac:dyDescent="0.25">
      <c r="A299" s="99" t="s">
        <v>1556</v>
      </c>
      <c r="B299" s="151" t="s">
        <v>1557</v>
      </c>
    </row>
    <row r="300" spans="1:3" ht="14.5" customHeight="1" x14ac:dyDescent="0.25">
      <c r="A300" s="99" t="s">
        <v>1558</v>
      </c>
      <c r="B300" s="151" t="s">
        <v>1559</v>
      </c>
    </row>
    <row r="301" spans="1:3" ht="14.5" customHeight="1" x14ac:dyDescent="0.25">
      <c r="A301" s="99" t="s">
        <v>1560</v>
      </c>
      <c r="B301" s="151" t="s">
        <v>1561</v>
      </c>
    </row>
    <row r="302" spans="1:3" ht="14.5" customHeight="1" x14ac:dyDescent="0.25">
      <c r="A302" s="99" t="s">
        <v>1562</v>
      </c>
      <c r="B302" s="151" t="s">
        <v>1563</v>
      </c>
    </row>
    <row r="303" spans="1:3" ht="14.5" customHeight="1" x14ac:dyDescent="0.25">
      <c r="A303" s="99" t="s">
        <v>1564</v>
      </c>
      <c r="B303" s="151" t="s">
        <v>1565</v>
      </c>
    </row>
    <row r="304" spans="1:3" ht="14.5" customHeight="1" x14ac:dyDescent="0.25">
      <c r="A304" s="99" t="s">
        <v>1566</v>
      </c>
      <c r="B304" s="151" t="s">
        <v>1567</v>
      </c>
      <c r="C304" s="99">
        <v>141</v>
      </c>
    </row>
    <row r="305" spans="1:3" ht="14.5" customHeight="1" x14ac:dyDescent="0.25">
      <c r="A305" s="99" t="s">
        <v>1569</v>
      </c>
      <c r="B305" s="151" t="s">
        <v>1570</v>
      </c>
      <c r="C305" s="99">
        <v>141</v>
      </c>
    </row>
    <row r="306" spans="1:3" ht="14.5" customHeight="1" x14ac:dyDescent="0.25">
      <c r="A306" s="99" t="s">
        <v>1571</v>
      </c>
      <c r="B306" s="151" t="s">
        <v>1572</v>
      </c>
      <c r="C306" s="99">
        <v>98</v>
      </c>
    </row>
    <row r="307" spans="1:3" ht="14.5" customHeight="1" x14ac:dyDescent="0.25">
      <c r="A307" s="99" t="s">
        <v>1574</v>
      </c>
      <c r="B307" s="151" t="s">
        <v>1575</v>
      </c>
      <c r="C307" s="99">
        <v>98</v>
      </c>
    </row>
    <row r="308" spans="1:3" ht="14.5" customHeight="1" x14ac:dyDescent="0.25">
      <c r="A308" s="99" t="s">
        <v>1576</v>
      </c>
      <c r="B308" s="151" t="s">
        <v>1577</v>
      </c>
      <c r="C308" s="99">
        <v>108</v>
      </c>
    </row>
    <row r="309" spans="1:3" ht="14.5" customHeight="1" x14ac:dyDescent="0.25">
      <c r="A309" s="99" t="s">
        <v>1578</v>
      </c>
      <c r="B309" s="151" t="s">
        <v>1579</v>
      </c>
      <c r="C309" s="99">
        <v>103</v>
      </c>
    </row>
    <row r="310" spans="1:3" ht="14.5" customHeight="1" x14ac:dyDescent="0.25">
      <c r="A310" s="99" t="s">
        <v>1581</v>
      </c>
      <c r="B310" s="151" t="s">
        <v>1582</v>
      </c>
      <c r="C310" s="99">
        <v>105</v>
      </c>
    </row>
    <row r="311" spans="1:3" ht="14.5" customHeight="1" x14ac:dyDescent="0.25">
      <c r="A311" s="99" t="s">
        <v>1583</v>
      </c>
      <c r="B311" s="151" t="s">
        <v>1584</v>
      </c>
      <c r="C311" s="99">
        <v>108</v>
      </c>
    </row>
    <row r="312" spans="1:3" ht="14.5" customHeight="1" x14ac:dyDescent="0.25">
      <c r="A312" s="99" t="s">
        <v>1585</v>
      </c>
      <c r="B312" s="151" t="s">
        <v>1586</v>
      </c>
      <c r="C312" s="99">
        <v>88</v>
      </c>
    </row>
    <row r="313" spans="1:3" ht="14.5" customHeight="1" x14ac:dyDescent="0.25">
      <c r="A313" s="99" t="s">
        <v>1588</v>
      </c>
      <c r="B313" s="151" t="s">
        <v>1589</v>
      </c>
      <c r="C313" s="99">
        <v>147</v>
      </c>
    </row>
    <row r="314" spans="1:3" ht="14.5" customHeight="1" x14ac:dyDescent="0.25">
      <c r="A314" s="99" t="s">
        <v>1590</v>
      </c>
      <c r="B314" s="151" t="s">
        <v>1591</v>
      </c>
    </row>
    <row r="315" spans="1:3" ht="14.5" customHeight="1" x14ac:dyDescent="0.25">
      <c r="A315" s="99" t="s">
        <v>1593</v>
      </c>
      <c r="B315" s="151" t="s">
        <v>1594</v>
      </c>
    </row>
    <row r="316" spans="1:3" ht="14.5" customHeight="1" x14ac:dyDescent="0.25">
      <c r="A316" s="99" t="s">
        <v>1595</v>
      </c>
      <c r="B316" s="151" t="s">
        <v>1596</v>
      </c>
    </row>
    <row r="317" spans="1:3" ht="14.5" customHeight="1" x14ac:dyDescent="0.25">
      <c r="A317" s="99" t="s">
        <v>1597</v>
      </c>
      <c r="B317" s="151" t="s">
        <v>1004</v>
      </c>
    </row>
    <row r="318" spans="1:3" ht="14.5" customHeight="1" x14ac:dyDescent="0.25">
      <c r="A318" s="99" t="s">
        <v>1598</v>
      </c>
      <c r="B318" s="151" t="s">
        <v>1599</v>
      </c>
    </row>
    <row r="319" spans="1:3" ht="14.5" customHeight="1" x14ac:dyDescent="0.25">
      <c r="A319" s="99" t="s">
        <v>1600</v>
      </c>
      <c r="B319" s="151" t="s">
        <v>1601</v>
      </c>
    </row>
    <row r="320" spans="1:3" ht="14.5" customHeight="1" x14ac:dyDescent="0.25">
      <c r="A320" s="99" t="s">
        <v>1602</v>
      </c>
      <c r="B320" s="151" t="s">
        <v>1006</v>
      </c>
    </row>
    <row r="321" spans="1:3" ht="14.5" customHeight="1" x14ac:dyDescent="0.25">
      <c r="A321" s="99" t="s">
        <v>1603</v>
      </c>
      <c r="B321" s="151" t="s">
        <v>1604</v>
      </c>
    </row>
    <row r="322" spans="1:3" ht="14.5" customHeight="1" x14ac:dyDescent="0.25">
      <c r="A322" s="99" t="s">
        <v>1605</v>
      </c>
      <c r="B322" s="151" t="s">
        <v>1606</v>
      </c>
      <c r="C322" s="99">
        <v>100</v>
      </c>
    </row>
    <row r="323" spans="1:3" ht="14.5" customHeight="1" x14ac:dyDescent="0.25">
      <c r="A323" s="99" t="s">
        <v>1608</v>
      </c>
      <c r="B323" s="151" t="s">
        <v>1609</v>
      </c>
      <c r="C323" s="99">
        <v>101</v>
      </c>
    </row>
    <row r="324" spans="1:3" ht="14.5" customHeight="1" x14ac:dyDescent="0.25">
      <c r="A324" s="99" t="s">
        <v>1610</v>
      </c>
      <c r="B324" s="151" t="s">
        <v>1611</v>
      </c>
    </row>
    <row r="325" spans="1:3" ht="14.5" customHeight="1" x14ac:dyDescent="0.25">
      <c r="A325" s="99" t="s">
        <v>1613</v>
      </c>
      <c r="B325" s="151" t="s">
        <v>1614</v>
      </c>
    </row>
    <row r="326" spans="1:3" ht="14.5" customHeight="1" x14ac:dyDescent="0.25">
      <c r="A326" s="99" t="s">
        <v>1615</v>
      </c>
      <c r="B326" s="151" t="s">
        <v>1616</v>
      </c>
    </row>
    <row r="327" spans="1:3" ht="14.5" customHeight="1" x14ac:dyDescent="0.25">
      <c r="A327" s="99" t="s">
        <v>1617</v>
      </c>
      <c r="B327" s="151" t="s">
        <v>1618</v>
      </c>
    </row>
    <row r="328" spans="1:3" ht="14.5" customHeight="1" x14ac:dyDescent="0.25">
      <c r="A328" s="99" t="s">
        <v>1619</v>
      </c>
      <c r="B328" s="151" t="s">
        <v>1620</v>
      </c>
      <c r="C328" s="99">
        <v>108</v>
      </c>
    </row>
    <row r="329" spans="1:3" ht="14.5" customHeight="1" x14ac:dyDescent="0.25">
      <c r="A329" s="99" t="s">
        <v>1622</v>
      </c>
      <c r="B329" s="151" t="s">
        <v>1623</v>
      </c>
      <c r="C329" s="99">
        <v>109</v>
      </c>
    </row>
    <row r="330" spans="1:3" ht="14.5" customHeight="1" x14ac:dyDescent="0.25">
      <c r="A330" s="99" t="s">
        <v>1624</v>
      </c>
      <c r="B330" s="151" t="s">
        <v>1623</v>
      </c>
      <c r="C330" s="99">
        <v>109</v>
      </c>
    </row>
    <row r="331" spans="1:3" ht="14.5" customHeight="1" x14ac:dyDescent="0.25">
      <c r="A331" s="99" t="s">
        <v>1625</v>
      </c>
      <c r="B331" s="151" t="s">
        <v>1626</v>
      </c>
    </row>
    <row r="332" spans="1:3" ht="14.5" customHeight="1" x14ac:dyDescent="0.25">
      <c r="A332" s="99" t="s">
        <v>1627</v>
      </c>
      <c r="B332" s="151" t="s">
        <v>1628</v>
      </c>
    </row>
    <row r="333" spans="1:3" ht="14.5" customHeight="1" x14ac:dyDescent="0.25">
      <c r="A333" s="99" t="s">
        <v>1629</v>
      </c>
      <c r="B333" s="151" t="s">
        <v>1228</v>
      </c>
    </row>
    <row r="334" spans="1:3" ht="14.5" customHeight="1" x14ac:dyDescent="0.25">
      <c r="A334" s="99" t="s">
        <v>1630</v>
      </c>
      <c r="B334" s="151" t="s">
        <v>1631</v>
      </c>
    </row>
    <row r="335" spans="1:3" ht="14.5" customHeight="1" x14ac:dyDescent="0.25">
      <c r="A335" s="99" t="s">
        <v>1632</v>
      </c>
      <c r="B335" s="151" t="s">
        <v>1633</v>
      </c>
    </row>
    <row r="336" spans="1:3" ht="14.5" customHeight="1" x14ac:dyDescent="0.25">
      <c r="A336" s="99" t="s">
        <v>1634</v>
      </c>
      <c r="B336" s="151" t="s">
        <v>1635</v>
      </c>
    </row>
    <row r="337" spans="1:2" ht="14.5" customHeight="1" x14ac:dyDescent="0.25">
      <c r="A337" s="99" t="s">
        <v>1636</v>
      </c>
      <c r="B337" s="151"/>
    </row>
    <row r="338" spans="1:2" ht="14.5" customHeight="1" x14ac:dyDescent="0.25">
      <c r="A338" s="99" t="s">
        <v>934</v>
      </c>
      <c r="B338" s="151"/>
    </row>
    <row r="339" spans="1:2" ht="14.5" customHeight="1" x14ac:dyDescent="0.25">
      <c r="A339" s="99" t="s">
        <v>1637</v>
      </c>
      <c r="B339" s="151"/>
    </row>
    <row r="340" spans="1:2" ht="14.5" customHeight="1" x14ac:dyDescent="0.25">
      <c r="A340" s="99" t="s">
        <v>1638</v>
      </c>
      <c r="B340" s="151"/>
    </row>
    <row r="341" spans="1:2" ht="14.5" customHeight="1" x14ac:dyDescent="0.25">
      <c r="A341" s="99" t="s">
        <v>1672</v>
      </c>
      <c r="B341" s="154" t="s">
        <v>1673</v>
      </c>
    </row>
    <row r="342" spans="1:2" ht="14.5" customHeight="1" x14ac:dyDescent="0.25">
      <c r="A342" s="99" t="s">
        <v>1675</v>
      </c>
      <c r="B342" s="154" t="s">
        <v>1676</v>
      </c>
    </row>
    <row r="343" spans="1:2" ht="14.5" customHeight="1" x14ac:dyDescent="0.25">
      <c r="A343" s="99" t="s">
        <v>1678</v>
      </c>
      <c r="B343" s="154" t="s">
        <v>1679</v>
      </c>
    </row>
    <row r="344" spans="1:2" ht="14.5" customHeight="1" x14ac:dyDescent="0.25">
      <c r="A344" s="99" t="s">
        <v>1680</v>
      </c>
      <c r="B344" s="154" t="s">
        <v>1681</v>
      </c>
    </row>
    <row r="345" spans="1:2" ht="14.5" customHeight="1" x14ac:dyDescent="0.25">
      <c r="A345" s="99" t="s">
        <v>1682</v>
      </c>
      <c r="B345" s="154" t="s">
        <v>1683</v>
      </c>
    </row>
    <row r="346" spans="1:2" ht="14.5" customHeight="1" x14ac:dyDescent="0.25">
      <c r="A346" s="99" t="s">
        <v>1684</v>
      </c>
      <c r="B346" s="154" t="s">
        <v>1685</v>
      </c>
    </row>
    <row r="347" spans="1:2" ht="14.5" customHeight="1" x14ac:dyDescent="0.25">
      <c r="A347" s="99" t="s">
        <v>1686</v>
      </c>
      <c r="B347" s="154" t="s">
        <v>1687</v>
      </c>
    </row>
    <row r="348" spans="1:2" ht="14.5" customHeight="1" x14ac:dyDescent="0.25">
      <c r="A348" s="99" t="s">
        <v>1688</v>
      </c>
      <c r="B348" s="154" t="s">
        <v>1689</v>
      </c>
    </row>
    <row r="349" spans="1:2" ht="14.5" customHeight="1" x14ac:dyDescent="0.25">
      <c r="A349" s="99" t="s">
        <v>1690</v>
      </c>
      <c r="B349" s="154" t="s">
        <v>1691</v>
      </c>
    </row>
    <row r="350" spans="1:2" ht="14.5" customHeight="1" x14ac:dyDescent="0.25">
      <c r="A350" s="99" t="s">
        <v>1693</v>
      </c>
      <c r="B350" s="154" t="s">
        <v>1694</v>
      </c>
    </row>
    <row r="351" spans="1:2" ht="14.5" customHeight="1" x14ac:dyDescent="0.25">
      <c r="A351" s="99" t="s">
        <v>1695</v>
      </c>
      <c r="B351" s="154" t="s">
        <v>1696</v>
      </c>
    </row>
    <row r="352" spans="1:2" ht="14.5" customHeight="1" x14ac:dyDescent="0.25">
      <c r="A352" s="99" t="s">
        <v>1698</v>
      </c>
      <c r="B352" s="154" t="s">
        <v>1699</v>
      </c>
    </row>
    <row r="353" spans="1:3" ht="14.5" customHeight="1" x14ac:dyDescent="0.25">
      <c r="A353" s="99" t="s">
        <v>1700</v>
      </c>
      <c r="B353" s="154" t="s">
        <v>1701</v>
      </c>
    </row>
    <row r="354" spans="1:3" ht="14.5" customHeight="1" x14ac:dyDescent="0.25">
      <c r="A354" s="99" t="s">
        <v>1702</v>
      </c>
      <c r="B354" s="154" t="s">
        <v>1703</v>
      </c>
    </row>
    <row r="355" spans="1:3" ht="14.5" customHeight="1" x14ac:dyDescent="0.25">
      <c r="A355" s="99" t="s">
        <v>1704</v>
      </c>
      <c r="B355" s="154" t="s">
        <v>1705</v>
      </c>
    </row>
    <row r="356" spans="1:3" ht="14.5" customHeight="1" x14ac:dyDescent="0.25">
      <c r="A356" s="99" t="s">
        <v>1707</v>
      </c>
      <c r="B356" s="154" t="s">
        <v>1708</v>
      </c>
    </row>
    <row r="357" spans="1:3" ht="14.5" customHeight="1" x14ac:dyDescent="0.25">
      <c r="A357" s="99" t="s">
        <v>1710</v>
      </c>
      <c r="B357" s="154" t="s">
        <v>1711</v>
      </c>
    </row>
    <row r="358" spans="1:3" ht="14.5" customHeight="1" x14ac:dyDescent="0.25">
      <c r="A358" s="99" t="s">
        <v>1712</v>
      </c>
      <c r="B358" s="154" t="s">
        <v>1713</v>
      </c>
    </row>
    <row r="359" spans="1:3" ht="14.5" customHeight="1" x14ac:dyDescent="0.25">
      <c r="A359" s="99" t="s">
        <v>1714</v>
      </c>
      <c r="B359" s="154" t="s">
        <v>1715</v>
      </c>
    </row>
    <row r="360" spans="1:3" ht="14.5" customHeight="1" x14ac:dyDescent="0.25">
      <c r="A360" s="99" t="s">
        <v>1716</v>
      </c>
      <c r="B360" s="154" t="s">
        <v>1717</v>
      </c>
    </row>
    <row r="361" spans="1:3" ht="14.5" customHeight="1" x14ac:dyDescent="0.25">
      <c r="A361" s="99" t="s">
        <v>1718</v>
      </c>
      <c r="B361" s="154" t="s">
        <v>1719</v>
      </c>
      <c r="C361" s="99">
        <v>157</v>
      </c>
    </row>
    <row r="362" spans="1:3" ht="14.5" customHeight="1" x14ac:dyDescent="0.25">
      <c r="A362" s="99" t="s">
        <v>1720</v>
      </c>
      <c r="B362" s="154" t="s">
        <v>1719</v>
      </c>
      <c r="C362" s="99">
        <v>157</v>
      </c>
    </row>
    <row r="363" spans="1:3" ht="14.5" customHeight="1" x14ac:dyDescent="0.25">
      <c r="A363" s="99" t="s">
        <v>1721</v>
      </c>
      <c r="B363" s="154" t="s">
        <v>1722</v>
      </c>
    </row>
    <row r="364" spans="1:3" ht="14.5" customHeight="1" x14ac:dyDescent="0.25">
      <c r="A364" s="99" t="s">
        <v>1723</v>
      </c>
      <c r="B364" s="154" t="s">
        <v>1724</v>
      </c>
    </row>
    <row r="365" spans="1:3" ht="14.5" customHeight="1" x14ac:dyDescent="0.25">
      <c r="A365" s="99" t="s">
        <v>1725</v>
      </c>
      <c r="B365" s="154" t="s">
        <v>1726</v>
      </c>
    </row>
    <row r="366" spans="1:3" ht="14.5" customHeight="1" x14ac:dyDescent="0.25">
      <c r="A366" s="99" t="s">
        <v>1727</v>
      </c>
      <c r="B366" s="154" t="s">
        <v>1728</v>
      </c>
    </row>
    <row r="367" spans="1:3" ht="14.5" customHeight="1" x14ac:dyDescent="0.25">
      <c r="A367" s="99" t="s">
        <v>1729</v>
      </c>
      <c r="B367" s="154" t="s">
        <v>1730</v>
      </c>
    </row>
    <row r="368" spans="1:3" ht="14.5" customHeight="1" x14ac:dyDescent="0.25">
      <c r="A368" s="99" t="s">
        <v>1731</v>
      </c>
      <c r="B368" s="154" t="s">
        <v>1732</v>
      </c>
    </row>
    <row r="369" spans="1:2" ht="14.5" customHeight="1" x14ac:dyDescent="0.25">
      <c r="A369" s="99" t="s">
        <v>1733</v>
      </c>
      <c r="B369" s="154" t="s">
        <v>1734</v>
      </c>
    </row>
    <row r="370" spans="1:2" ht="14.5" customHeight="1" x14ac:dyDescent="0.25">
      <c r="A370" s="99" t="s">
        <v>1735</v>
      </c>
      <c r="B370" s="154" t="s">
        <v>1736</v>
      </c>
    </row>
    <row r="371" spans="1:2" ht="14.5" customHeight="1" x14ac:dyDescent="0.25">
      <c r="A371" s="99" t="s">
        <v>1738</v>
      </c>
      <c r="B371" s="154" t="s">
        <v>1739</v>
      </c>
    </row>
    <row r="372" spans="1:2" ht="14.5" customHeight="1" x14ac:dyDescent="0.25">
      <c r="A372" s="99" t="s">
        <v>1740</v>
      </c>
      <c r="B372" s="154" t="s">
        <v>1741</v>
      </c>
    </row>
    <row r="373" spans="1:2" ht="14.5" customHeight="1" x14ac:dyDescent="0.25">
      <c r="A373" s="99" t="s">
        <v>1742</v>
      </c>
      <c r="B373" s="154" t="s">
        <v>1743</v>
      </c>
    </row>
    <row r="374" spans="1:2" ht="14.5" customHeight="1" x14ac:dyDescent="0.25">
      <c r="A374" s="99" t="s">
        <v>1744</v>
      </c>
      <c r="B374" s="154" t="s">
        <v>1745</v>
      </c>
    </row>
    <row r="375" spans="1:2" ht="14.5" customHeight="1" x14ac:dyDescent="0.25">
      <c r="A375" s="99" t="s">
        <v>1746</v>
      </c>
      <c r="B375" s="154" t="s">
        <v>1747</v>
      </c>
    </row>
    <row r="376" spans="1:2" ht="14.5" customHeight="1" x14ac:dyDescent="0.25">
      <c r="A376" s="99" t="s">
        <v>1748</v>
      </c>
      <c r="B376" s="154" t="s">
        <v>1749</v>
      </c>
    </row>
    <row r="377" spans="1:2" ht="14.5" customHeight="1" x14ac:dyDescent="0.25">
      <c r="A377" s="99" t="s">
        <v>1750</v>
      </c>
      <c r="B377" s="154" t="s">
        <v>1751</v>
      </c>
    </row>
    <row r="378" spans="1:2" ht="14.5" customHeight="1" x14ac:dyDescent="0.25">
      <c r="A378" s="99" t="s">
        <v>1753</v>
      </c>
      <c r="B378" s="154" t="s">
        <v>1754</v>
      </c>
    </row>
    <row r="379" spans="1:2" ht="14.5" customHeight="1" x14ac:dyDescent="0.25">
      <c r="A379" s="99" t="s">
        <v>1755</v>
      </c>
      <c r="B379" s="154" t="s">
        <v>1756</v>
      </c>
    </row>
    <row r="380" spans="1:2" ht="14.5" customHeight="1" x14ac:dyDescent="0.25">
      <c r="A380" s="99" t="s">
        <v>1757</v>
      </c>
      <c r="B380" s="154" t="s">
        <v>1758</v>
      </c>
    </row>
    <row r="381" spans="1:2" ht="14.5" customHeight="1" x14ac:dyDescent="0.25">
      <c r="A381" s="99" t="s">
        <v>1759</v>
      </c>
      <c r="B381" s="154" t="s">
        <v>1760</v>
      </c>
    </row>
    <row r="382" spans="1:2" ht="14.5" customHeight="1" x14ac:dyDescent="0.25">
      <c r="A382" s="99" t="s">
        <v>1761</v>
      </c>
      <c r="B382" s="154" t="s">
        <v>1762</v>
      </c>
    </row>
    <row r="383" spans="1:2" ht="14.5" customHeight="1" x14ac:dyDescent="0.25">
      <c r="A383" s="99" t="s">
        <v>1763</v>
      </c>
      <c r="B383" s="154" t="s">
        <v>1764</v>
      </c>
    </row>
    <row r="384" spans="1:2" ht="14.5" customHeight="1" x14ac:dyDescent="0.25">
      <c r="A384" s="99" t="s">
        <v>1765</v>
      </c>
      <c r="B384" s="154" t="s">
        <v>1766</v>
      </c>
    </row>
    <row r="385" spans="1:2" ht="14.5" customHeight="1" x14ac:dyDescent="0.25">
      <c r="A385" s="99" t="s">
        <v>1767</v>
      </c>
      <c r="B385" s="154" t="s">
        <v>1768</v>
      </c>
    </row>
    <row r="386" spans="1:2" ht="14.5" customHeight="1" x14ac:dyDescent="0.25">
      <c r="A386" s="99" t="s">
        <v>1769</v>
      </c>
      <c r="B386" s="154" t="s">
        <v>1770</v>
      </c>
    </row>
    <row r="387" spans="1:2" ht="14.5" customHeight="1" x14ac:dyDescent="0.25">
      <c r="A387" s="99" t="s">
        <v>1772</v>
      </c>
      <c r="B387" s="154" t="s">
        <v>1773</v>
      </c>
    </row>
    <row r="388" spans="1:2" ht="14.5" customHeight="1" x14ac:dyDescent="0.25">
      <c r="A388" s="99" t="s">
        <v>1774</v>
      </c>
      <c r="B388" s="154" t="s">
        <v>1775</v>
      </c>
    </row>
    <row r="389" spans="1:2" ht="14.5" customHeight="1" x14ac:dyDescent="0.25">
      <c r="A389" s="99" t="s">
        <v>1776</v>
      </c>
      <c r="B389" s="154" t="s">
        <v>1777</v>
      </c>
    </row>
    <row r="390" spans="1:2" ht="14.5" customHeight="1" x14ac:dyDescent="0.25">
      <c r="A390" s="99" t="s">
        <v>1779</v>
      </c>
      <c r="B390" s="154" t="s">
        <v>1780</v>
      </c>
    </row>
    <row r="391" spans="1:2" ht="14.5" customHeight="1" x14ac:dyDescent="0.25">
      <c r="A391" s="99" t="s">
        <v>1781</v>
      </c>
      <c r="B391" s="154" t="s">
        <v>1782</v>
      </c>
    </row>
    <row r="392" spans="1:2" ht="14.5" customHeight="1" x14ac:dyDescent="0.25">
      <c r="A392" s="99" t="s">
        <v>1784</v>
      </c>
      <c r="B392" s="154" t="s">
        <v>1785</v>
      </c>
    </row>
    <row r="393" spans="1:2" ht="14.5" customHeight="1" x14ac:dyDescent="0.25">
      <c r="A393" s="99" t="s">
        <v>1787</v>
      </c>
      <c r="B393" s="154" t="s">
        <v>1788</v>
      </c>
    </row>
    <row r="394" spans="1:2" ht="14.5" customHeight="1" x14ac:dyDescent="0.25">
      <c r="A394" s="99" t="s">
        <v>1789</v>
      </c>
      <c r="B394" s="154" t="s">
        <v>1790</v>
      </c>
    </row>
    <row r="395" spans="1:2" ht="14.5" customHeight="1" x14ac:dyDescent="0.25">
      <c r="A395" s="99" t="s">
        <v>1791</v>
      </c>
      <c r="B395" s="154" t="s">
        <v>1792</v>
      </c>
    </row>
    <row r="396" spans="1:2" ht="14.5" customHeight="1" x14ac:dyDescent="0.25">
      <c r="A396" s="99" t="s">
        <v>1793</v>
      </c>
      <c r="B396" s="154" t="s">
        <v>1794</v>
      </c>
    </row>
    <row r="397" spans="1:2" ht="14.5" customHeight="1" x14ac:dyDescent="0.25">
      <c r="A397" s="99" t="s">
        <v>1795</v>
      </c>
      <c r="B397" s="154" t="s">
        <v>1796</v>
      </c>
    </row>
    <row r="398" spans="1:2" ht="14.5" customHeight="1" x14ac:dyDescent="0.25">
      <c r="A398" s="99" t="s">
        <v>1797</v>
      </c>
      <c r="B398" s="154" t="s">
        <v>1798</v>
      </c>
    </row>
    <row r="399" spans="1:2" ht="14.5" customHeight="1" x14ac:dyDescent="0.25">
      <c r="A399" s="99" t="s">
        <v>1799</v>
      </c>
      <c r="B399" s="154" t="s">
        <v>1800</v>
      </c>
    </row>
    <row r="400" spans="1:2" ht="14.5" customHeight="1" x14ac:dyDescent="0.25">
      <c r="A400" s="99" t="s">
        <v>1801</v>
      </c>
      <c r="B400" s="154" t="s">
        <v>1802</v>
      </c>
    </row>
    <row r="401" spans="1:2" ht="14.5" customHeight="1" x14ac:dyDescent="0.25">
      <c r="A401" s="99" t="s">
        <v>1804</v>
      </c>
      <c r="B401" s="154" t="s">
        <v>1805</v>
      </c>
    </row>
    <row r="402" spans="1:2" ht="14.5" customHeight="1" x14ac:dyDescent="0.25">
      <c r="A402" s="99" t="s">
        <v>1806</v>
      </c>
      <c r="B402" s="154" t="s">
        <v>1807</v>
      </c>
    </row>
    <row r="403" spans="1:2" ht="14.5" customHeight="1" x14ac:dyDescent="0.25">
      <c r="A403" s="99" t="s">
        <v>1808</v>
      </c>
      <c r="B403" s="154" t="s">
        <v>1809</v>
      </c>
    </row>
    <row r="404" spans="1:2" ht="14.5" customHeight="1" x14ac:dyDescent="0.25">
      <c r="A404" s="99" t="s">
        <v>1811</v>
      </c>
      <c r="B404" s="154" t="s">
        <v>1812</v>
      </c>
    </row>
    <row r="405" spans="1:2" ht="14.5" customHeight="1" x14ac:dyDescent="0.25">
      <c r="A405" s="99" t="s">
        <v>1813</v>
      </c>
      <c r="B405" s="154" t="s">
        <v>1814</v>
      </c>
    </row>
    <row r="406" spans="1:2" ht="14.5" customHeight="1" x14ac:dyDescent="0.25">
      <c r="A406" s="99" t="s">
        <v>1815</v>
      </c>
      <c r="B406" s="154" t="s">
        <v>1814</v>
      </c>
    </row>
    <row r="407" spans="1:2" ht="14.5" customHeight="1" x14ac:dyDescent="0.25">
      <c r="A407" s="99" t="s">
        <v>1816</v>
      </c>
      <c r="B407" s="154" t="s">
        <v>1817</v>
      </c>
    </row>
    <row r="408" spans="1:2" ht="14.5" customHeight="1" x14ac:dyDescent="0.25">
      <c r="A408" s="99" t="s">
        <v>1818</v>
      </c>
      <c r="B408" s="154" t="s">
        <v>1819</v>
      </c>
    </row>
    <row r="409" spans="1:2" ht="14.5" customHeight="1" x14ac:dyDescent="0.25">
      <c r="A409" s="99" t="s">
        <v>1820</v>
      </c>
      <c r="B409" s="155" t="s">
        <v>1821</v>
      </c>
    </row>
    <row r="410" spans="1:2" ht="14.5" customHeight="1" x14ac:dyDescent="0.25">
      <c r="A410" s="99" t="s">
        <v>1822</v>
      </c>
      <c r="B410" s="154" t="s">
        <v>1823</v>
      </c>
    </row>
    <row r="411" spans="1:2" ht="14.5" customHeight="1" x14ac:dyDescent="0.25">
      <c r="A411" s="99" t="s">
        <v>1825</v>
      </c>
      <c r="B411" s="154" t="s">
        <v>1826</v>
      </c>
    </row>
    <row r="412" spans="1:2" ht="14.5" customHeight="1" x14ac:dyDescent="0.25">
      <c r="A412" s="99" t="s">
        <v>1828</v>
      </c>
      <c r="B412" s="154" t="s">
        <v>1829</v>
      </c>
    </row>
    <row r="413" spans="1:2" ht="14.5" customHeight="1" x14ac:dyDescent="0.25">
      <c r="A413" s="99" t="s">
        <v>1830</v>
      </c>
      <c r="B413" s="154" t="s">
        <v>1831</v>
      </c>
    </row>
    <row r="414" spans="1:2" ht="14.5" customHeight="1" x14ac:dyDescent="0.25">
      <c r="A414" s="99" t="s">
        <v>1832</v>
      </c>
      <c r="B414" s="154" t="s">
        <v>1833</v>
      </c>
    </row>
    <row r="415" spans="1:2" ht="14.5" customHeight="1" x14ac:dyDescent="0.25">
      <c r="A415" s="99" t="s">
        <v>1834</v>
      </c>
      <c r="B415" s="154" t="s">
        <v>1835</v>
      </c>
    </row>
    <row r="416" spans="1:2" ht="14.5" customHeight="1" x14ac:dyDescent="0.25">
      <c r="A416" s="99" t="s">
        <v>1836</v>
      </c>
      <c r="B416" s="154" t="s">
        <v>1837</v>
      </c>
    </row>
    <row r="417" spans="1:2" ht="14.5" customHeight="1" x14ac:dyDescent="0.25">
      <c r="A417" s="99" t="s">
        <v>1840</v>
      </c>
      <c r="B417" s="154" t="s">
        <v>1841</v>
      </c>
    </row>
    <row r="418" spans="1:2" ht="14.5" customHeight="1" x14ac:dyDescent="0.25">
      <c r="A418" s="99" t="s">
        <v>1842</v>
      </c>
      <c r="B418" s="154" t="s">
        <v>1843</v>
      </c>
    </row>
    <row r="419" spans="1:2" ht="14.5" customHeight="1" x14ac:dyDescent="0.25">
      <c r="A419" s="99" t="s">
        <v>1844</v>
      </c>
      <c r="B419" s="154" t="s">
        <v>1845</v>
      </c>
    </row>
    <row r="420" spans="1:2" ht="14.5" customHeight="1" x14ac:dyDescent="0.25">
      <c r="A420" s="99" t="s">
        <v>1846</v>
      </c>
      <c r="B420" s="154" t="s">
        <v>1847</v>
      </c>
    </row>
    <row r="421" spans="1:2" ht="14.5" customHeight="1" x14ac:dyDescent="0.25">
      <c r="A421" s="99" t="s">
        <v>1848</v>
      </c>
      <c r="B421" s="154" t="s">
        <v>1849</v>
      </c>
    </row>
    <row r="422" spans="1:2" ht="14.5" customHeight="1" x14ac:dyDescent="0.25">
      <c r="A422" s="99" t="s">
        <v>1852</v>
      </c>
      <c r="B422" s="154" t="s">
        <v>1853</v>
      </c>
    </row>
    <row r="423" spans="1:2" ht="14.5" customHeight="1" x14ac:dyDescent="0.25">
      <c r="A423" s="99" t="s">
        <v>1854</v>
      </c>
      <c r="B423" s="154" t="s">
        <v>1855</v>
      </c>
    </row>
    <row r="424" spans="1:2" ht="14.5" customHeight="1" x14ac:dyDescent="0.25">
      <c r="A424" s="99" t="s">
        <v>1856</v>
      </c>
      <c r="B424" s="154" t="s">
        <v>1857</v>
      </c>
    </row>
    <row r="425" spans="1:2" ht="14.5" customHeight="1" x14ac:dyDescent="0.25">
      <c r="A425" s="99" t="s">
        <v>1859</v>
      </c>
      <c r="B425" s="156" t="s">
        <v>1860</v>
      </c>
    </row>
    <row r="426" spans="1:2" ht="14.5" customHeight="1" x14ac:dyDescent="0.25">
      <c r="A426" s="99" t="s">
        <v>1861</v>
      </c>
      <c r="B426" s="156" t="s">
        <v>1862</v>
      </c>
    </row>
    <row r="427" spans="1:2" ht="14.5" customHeight="1" x14ac:dyDescent="0.25">
      <c r="A427" s="99" t="s">
        <v>1863</v>
      </c>
      <c r="B427" s="154" t="s">
        <v>1857</v>
      </c>
    </row>
    <row r="428" spans="1:2" ht="14.5" customHeight="1" x14ac:dyDescent="0.25">
      <c r="A428" s="99" t="s">
        <v>1864</v>
      </c>
      <c r="B428" s="154" t="s">
        <v>1865</v>
      </c>
    </row>
    <row r="429" spans="1:2" ht="14.5" customHeight="1" x14ac:dyDescent="0.25">
      <c r="A429" s="99" t="s">
        <v>1866</v>
      </c>
      <c r="B429" s="154" t="s">
        <v>1867</v>
      </c>
    </row>
    <row r="430" spans="1:2" ht="14.5" customHeight="1" x14ac:dyDescent="0.25">
      <c r="A430" s="99" t="s">
        <v>1868</v>
      </c>
      <c r="B430" s="154" t="s">
        <v>1869</v>
      </c>
    </row>
    <row r="431" spans="1:2" ht="14.5" customHeight="1" x14ac:dyDescent="0.25">
      <c r="A431" s="99" t="s">
        <v>1870</v>
      </c>
      <c r="B431" s="154" t="s">
        <v>1871</v>
      </c>
    </row>
    <row r="432" spans="1:2" ht="14.5" customHeight="1" x14ac:dyDescent="0.25">
      <c r="A432" s="99" t="s">
        <v>1872</v>
      </c>
      <c r="B432" s="154" t="s">
        <v>1873</v>
      </c>
    </row>
    <row r="433" spans="1:2" ht="14.5" customHeight="1" x14ac:dyDescent="0.25">
      <c r="A433" s="99" t="s">
        <v>1874</v>
      </c>
      <c r="B433" s="154" t="s">
        <v>1875</v>
      </c>
    </row>
    <row r="434" spans="1:2" ht="14.5" customHeight="1" x14ac:dyDescent="0.25">
      <c r="A434" s="99" t="s">
        <v>1877</v>
      </c>
      <c r="B434" s="154" t="s">
        <v>1878</v>
      </c>
    </row>
    <row r="435" spans="1:2" ht="14.5" customHeight="1" x14ac:dyDescent="0.25">
      <c r="A435" s="99" t="s">
        <v>1879</v>
      </c>
      <c r="B435" s="154" t="s">
        <v>1880</v>
      </c>
    </row>
    <row r="436" spans="1:2" ht="14.5" customHeight="1" x14ac:dyDescent="0.25">
      <c r="A436" s="99" t="s">
        <v>1881</v>
      </c>
      <c r="B436" s="154" t="s">
        <v>1882</v>
      </c>
    </row>
    <row r="437" spans="1:2" ht="14.5" customHeight="1" x14ac:dyDescent="0.25">
      <c r="A437" s="99" t="s">
        <v>1884</v>
      </c>
      <c r="B437" s="154" t="s">
        <v>1885</v>
      </c>
    </row>
    <row r="438" spans="1:2" ht="14.5" customHeight="1" x14ac:dyDescent="0.25">
      <c r="A438" s="99" t="s">
        <v>1886</v>
      </c>
      <c r="B438" s="154" t="s">
        <v>1887</v>
      </c>
    </row>
    <row r="439" spans="1:2" ht="14.5" customHeight="1" x14ac:dyDescent="0.25">
      <c r="A439" s="99" t="s">
        <v>1889</v>
      </c>
      <c r="B439" s="154" t="s">
        <v>1890</v>
      </c>
    </row>
    <row r="440" spans="1:2" ht="14.5" customHeight="1" x14ac:dyDescent="0.25">
      <c r="A440" s="99" t="s">
        <v>1891</v>
      </c>
      <c r="B440" s="154" t="s">
        <v>1892</v>
      </c>
    </row>
    <row r="441" spans="1:2" ht="14.5" customHeight="1" x14ac:dyDescent="0.25">
      <c r="A441" s="99" t="s">
        <v>1894</v>
      </c>
      <c r="B441" s="154" t="s">
        <v>1895</v>
      </c>
    </row>
    <row r="442" spans="1:2" ht="14.5" customHeight="1" x14ac:dyDescent="0.25">
      <c r="A442" s="99" t="s">
        <v>1898</v>
      </c>
      <c r="B442" s="154" t="s">
        <v>1899</v>
      </c>
    </row>
    <row r="443" spans="1:2" ht="14.5" customHeight="1" x14ac:dyDescent="0.25">
      <c r="A443" s="99" t="s">
        <v>1901</v>
      </c>
      <c r="B443" s="154" t="s">
        <v>1902</v>
      </c>
    </row>
    <row r="444" spans="1:2" ht="14.5" customHeight="1" x14ac:dyDescent="0.25">
      <c r="A444" s="99" t="s">
        <v>1903</v>
      </c>
      <c r="B444" s="154" t="s">
        <v>1904</v>
      </c>
    </row>
    <row r="445" spans="1:2" ht="14.5" customHeight="1" x14ac:dyDescent="0.25">
      <c r="A445" s="99" t="s">
        <v>1905</v>
      </c>
      <c r="B445" s="154" t="s">
        <v>1906</v>
      </c>
    </row>
    <row r="446" spans="1:2" ht="14.5" customHeight="1" x14ac:dyDescent="0.25">
      <c r="A446" s="99" t="s">
        <v>1907</v>
      </c>
      <c r="B446" s="154" t="s">
        <v>1908</v>
      </c>
    </row>
    <row r="447" spans="1:2" ht="14.5" customHeight="1" x14ac:dyDescent="0.25">
      <c r="A447" s="99" t="s">
        <v>1909</v>
      </c>
      <c r="B447" s="154" t="s">
        <v>1910</v>
      </c>
    </row>
    <row r="448" spans="1:2" ht="14.5" customHeight="1" x14ac:dyDescent="0.25">
      <c r="A448" s="99" t="s">
        <v>1911</v>
      </c>
      <c r="B448" s="154" t="s">
        <v>1912</v>
      </c>
    </row>
    <row r="449" spans="1:2" ht="14.5" customHeight="1" x14ac:dyDescent="0.25">
      <c r="A449" s="99" t="s">
        <v>1914</v>
      </c>
      <c r="B449" s="154" t="s">
        <v>1915</v>
      </c>
    </row>
    <row r="450" spans="1:2" ht="14.5" customHeight="1" x14ac:dyDescent="0.25">
      <c r="A450" s="99" t="s">
        <v>1916</v>
      </c>
      <c r="B450" s="154" t="s">
        <v>1917</v>
      </c>
    </row>
    <row r="451" spans="1:2" ht="14.5" customHeight="1" x14ac:dyDescent="0.25">
      <c r="A451" s="99" t="s">
        <v>1920</v>
      </c>
      <c r="B451" s="154" t="s">
        <v>1921</v>
      </c>
    </row>
    <row r="452" spans="1:2" ht="14.5" customHeight="1" x14ac:dyDescent="0.25">
      <c r="A452" s="99" t="s">
        <v>1922</v>
      </c>
      <c r="B452" s="154" t="s">
        <v>1923</v>
      </c>
    </row>
    <row r="453" spans="1:2" ht="14.5" customHeight="1" x14ac:dyDescent="0.25">
      <c r="A453" s="99" t="s">
        <v>1924</v>
      </c>
      <c r="B453" s="99" t="s">
        <v>1925</v>
      </c>
    </row>
    <row r="454" spans="1:2" ht="14.5" customHeight="1" x14ac:dyDescent="0.25">
      <c r="A454" s="99" t="s">
        <v>1927</v>
      </c>
      <c r="B454" s="99" t="s">
        <v>1928</v>
      </c>
    </row>
    <row r="455" spans="1:2" ht="14.5" customHeight="1" x14ac:dyDescent="0.25">
      <c r="A455" s="99" t="s">
        <v>1930</v>
      </c>
      <c r="B455" s="99" t="s">
        <v>1931</v>
      </c>
    </row>
    <row r="456" spans="1:2" ht="14.5" customHeight="1" x14ac:dyDescent="0.25">
      <c r="A456" s="99" t="s">
        <v>1933</v>
      </c>
      <c r="B456" s="99" t="s">
        <v>1934</v>
      </c>
    </row>
    <row r="457" spans="1:2" ht="14.5" customHeight="1" x14ac:dyDescent="0.25">
      <c r="A457" s="99" t="s">
        <v>1935</v>
      </c>
      <c r="B457" s="99" t="s">
        <v>1936</v>
      </c>
    </row>
    <row r="458" spans="1:2" ht="14.5" customHeight="1" x14ac:dyDescent="0.25">
      <c r="A458" s="99" t="s">
        <v>1937</v>
      </c>
      <c r="B458" s="99" t="s">
        <v>1938</v>
      </c>
    </row>
    <row r="459" spans="1:2" ht="14.5" customHeight="1" x14ac:dyDescent="0.25">
      <c r="A459" s="99" t="s">
        <v>1939</v>
      </c>
      <c r="B459" s="99" t="s">
        <v>1940</v>
      </c>
    </row>
    <row r="460" spans="1:2" ht="14.5" customHeight="1" x14ac:dyDescent="0.25">
      <c r="A460" s="99" t="s">
        <v>1941</v>
      </c>
      <c r="B460" s="99" t="s">
        <v>1942</v>
      </c>
    </row>
    <row r="461" spans="1:2" ht="14.5" customHeight="1" x14ac:dyDescent="0.25">
      <c r="A461" s="99" t="s">
        <v>1944</v>
      </c>
      <c r="B461" s="99" t="s">
        <v>1945</v>
      </c>
    </row>
    <row r="462" spans="1:2" ht="14.5" customHeight="1" x14ac:dyDescent="0.25">
      <c r="A462" s="99" t="s">
        <v>1946</v>
      </c>
      <c r="B462" s="99" t="s">
        <v>1947</v>
      </c>
    </row>
    <row r="463" spans="1:2" ht="14.5" customHeight="1" x14ac:dyDescent="0.25">
      <c r="A463" s="99" t="s">
        <v>1948</v>
      </c>
      <c r="B463" s="99" t="s">
        <v>1949</v>
      </c>
    </row>
    <row r="464" spans="1:2" ht="14.5" customHeight="1" x14ac:dyDescent="0.25">
      <c r="A464" s="99" t="s">
        <v>1950</v>
      </c>
      <c r="B464" s="99" t="s">
        <v>1951</v>
      </c>
    </row>
    <row r="465" spans="1:2" ht="14.5" customHeight="1" x14ac:dyDescent="0.25">
      <c r="A465" s="99" t="s">
        <v>1952</v>
      </c>
      <c r="B465" s="100" t="s">
        <v>1953</v>
      </c>
    </row>
    <row r="466" spans="1:2" ht="14.5" customHeight="1" x14ac:dyDescent="0.25">
      <c r="A466" s="99" t="s">
        <v>1954</v>
      </c>
      <c r="B466" s="99" t="s">
        <v>1955</v>
      </c>
    </row>
    <row r="467" spans="1:2" ht="14.5" customHeight="1" x14ac:dyDescent="0.25">
      <c r="A467" s="99" t="s">
        <v>1956</v>
      </c>
      <c r="B467" s="99" t="s">
        <v>1957</v>
      </c>
    </row>
    <row r="468" spans="1:2" ht="14.5" customHeight="1" x14ac:dyDescent="0.25">
      <c r="A468" s="99" t="s">
        <v>1958</v>
      </c>
      <c r="B468" s="99" t="s">
        <v>1959</v>
      </c>
    </row>
    <row r="469" spans="1:2" ht="14.5" customHeight="1" x14ac:dyDescent="0.25">
      <c r="A469" s="99" t="s">
        <v>1960</v>
      </c>
      <c r="B469" s="99" t="s">
        <v>1961</v>
      </c>
    </row>
    <row r="470" spans="1:2" ht="14.5" customHeight="1" x14ac:dyDescent="0.25">
      <c r="A470" s="99" t="s">
        <v>1962</v>
      </c>
      <c r="B470" s="99" t="s">
        <v>1963</v>
      </c>
    </row>
    <row r="471" spans="1:2" ht="14.5" customHeight="1" x14ac:dyDescent="0.25">
      <c r="A471" s="99" t="s">
        <v>1964</v>
      </c>
      <c r="B471" s="99" t="s">
        <v>1965</v>
      </c>
    </row>
    <row r="472" spans="1:2" ht="14.5" customHeight="1" x14ac:dyDescent="0.25">
      <c r="A472" s="99" t="s">
        <v>1966</v>
      </c>
      <c r="B472" s="99" t="s">
        <v>1967</v>
      </c>
    </row>
    <row r="473" spans="1:2" ht="14.5" customHeight="1" x14ac:dyDescent="0.25">
      <c r="A473" s="99" t="s">
        <v>1968</v>
      </c>
      <c r="B473" s="99" t="s">
        <v>1967</v>
      </c>
    </row>
    <row r="474" spans="1:2" ht="14.5" customHeight="1" x14ac:dyDescent="0.25">
      <c r="A474" s="99" t="s">
        <v>1969</v>
      </c>
    </row>
    <row r="475" spans="1:2" ht="14.5" customHeight="1" x14ac:dyDescent="0.25">
      <c r="A475" s="99" t="s">
        <v>1970</v>
      </c>
      <c r="B475" s="99" t="s">
        <v>1971</v>
      </c>
    </row>
    <row r="476" spans="1:2" ht="14.5" customHeight="1" x14ac:dyDescent="0.25">
      <c r="A476" s="99" t="s">
        <v>1972</v>
      </c>
      <c r="B476" s="99" t="s">
        <v>1973</v>
      </c>
    </row>
    <row r="477" spans="1:2" ht="14.5" customHeight="1" x14ac:dyDescent="0.25">
      <c r="A477" s="99" t="s">
        <v>1974</v>
      </c>
      <c r="B477" s="100" t="s">
        <v>1975</v>
      </c>
    </row>
    <row r="478" spans="1:2" ht="14.5" customHeight="1" x14ac:dyDescent="0.25">
      <c r="A478" s="99" t="s">
        <v>1976</v>
      </c>
      <c r="B478" s="99" t="s">
        <v>1977</v>
      </c>
    </row>
    <row r="479" spans="1:2" ht="14.5" customHeight="1" x14ac:dyDescent="0.25">
      <c r="A479" s="99" t="s">
        <v>1979</v>
      </c>
      <c r="B479" s="99" t="s">
        <v>1980</v>
      </c>
    </row>
    <row r="480" spans="1:2" ht="14.5" customHeight="1" x14ac:dyDescent="0.25">
      <c r="A480" s="99" t="s">
        <v>1982</v>
      </c>
      <c r="B480" s="99" t="s">
        <v>1983</v>
      </c>
    </row>
    <row r="481" spans="1:2" ht="14.5" customHeight="1" x14ac:dyDescent="0.25">
      <c r="A481" s="99" t="s">
        <v>1984</v>
      </c>
      <c r="B481" s="99" t="s">
        <v>1985</v>
      </c>
    </row>
    <row r="482" spans="1:2" ht="14.5" customHeight="1" x14ac:dyDescent="0.25">
      <c r="A482" s="99" t="s">
        <v>1986</v>
      </c>
      <c r="B482" s="99" t="s">
        <v>1987</v>
      </c>
    </row>
    <row r="483" spans="1:2" ht="14.5" customHeight="1" x14ac:dyDescent="0.25">
      <c r="A483" s="99" t="s">
        <v>1988</v>
      </c>
      <c r="B483" s="99" t="s">
        <v>1989</v>
      </c>
    </row>
    <row r="484" spans="1:2" ht="14.5" customHeight="1" x14ac:dyDescent="0.25">
      <c r="A484" s="99" t="s">
        <v>1991</v>
      </c>
      <c r="B484" s="99" t="s">
        <v>1992</v>
      </c>
    </row>
    <row r="485" spans="1:2" ht="14.5" customHeight="1" x14ac:dyDescent="0.25">
      <c r="A485" s="99" t="s">
        <v>1993</v>
      </c>
      <c r="B485" s="99" t="s">
        <v>1994</v>
      </c>
    </row>
    <row r="486" spans="1:2" ht="14.5" customHeight="1" x14ac:dyDescent="0.25">
      <c r="A486" s="99" t="s">
        <v>1995</v>
      </c>
      <c r="B486" s="154" t="s">
        <v>1895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3"/>
  <sheetViews>
    <sheetView showGridLines="0" workbookViewId="0"/>
  </sheetViews>
  <sheetFormatPr defaultColWidth="9.109375" defaultRowHeight="12.5" x14ac:dyDescent="0.25"/>
  <cols>
    <col min="1" max="1" width="9.109375" style="99" customWidth="1"/>
    <col min="2" max="2" width="115.44140625" style="99" bestFit="1" customWidth="1"/>
    <col min="3" max="3" width="12.77734375" style="99" bestFit="1" customWidth="1"/>
    <col min="4" max="4" width="37.109375" style="99" customWidth="1"/>
    <col min="5" max="5" width="9.109375" style="99" customWidth="1"/>
    <col min="6" max="16384" width="9.109375" style="99"/>
  </cols>
  <sheetData>
    <row r="1" spans="1:5" ht="26.15" customHeight="1" x14ac:dyDescent="0.25">
      <c r="A1" s="150" t="s">
        <v>881</v>
      </c>
      <c r="B1" s="150" t="s">
        <v>23</v>
      </c>
      <c r="C1" s="157" t="s">
        <v>30</v>
      </c>
      <c r="D1" s="157" t="s">
        <v>1999</v>
      </c>
      <c r="E1" s="157" t="s">
        <v>32</v>
      </c>
    </row>
    <row r="2" spans="1:5" x14ac:dyDescent="0.25">
      <c r="A2" s="99" t="s">
        <v>1036</v>
      </c>
      <c r="B2" s="151" t="s">
        <v>1037</v>
      </c>
      <c r="C2" s="158" t="s">
        <v>2114</v>
      </c>
      <c r="D2" s="99" t="s">
        <v>2115</v>
      </c>
      <c r="E2" s="99" t="s">
        <v>2116</v>
      </c>
    </row>
    <row r="3" spans="1:5" x14ac:dyDescent="0.25">
      <c r="A3" s="99" t="s">
        <v>1039</v>
      </c>
      <c r="B3" s="151" t="s">
        <v>1040</v>
      </c>
      <c r="C3" s="158" t="s">
        <v>2117</v>
      </c>
      <c r="D3" s="99" t="s">
        <v>2118</v>
      </c>
      <c r="E3" s="99" t="s">
        <v>2119</v>
      </c>
    </row>
    <row r="4" spans="1:5" ht="13" customHeight="1" x14ac:dyDescent="0.3">
      <c r="A4" s="99" t="s">
        <v>1042</v>
      </c>
      <c r="B4" s="151" t="s">
        <v>1043</v>
      </c>
      <c r="C4" s="159" t="s">
        <v>2120</v>
      </c>
      <c r="D4" s="99" t="s">
        <v>2121</v>
      </c>
      <c r="E4" s="99" t="s">
        <v>2122</v>
      </c>
    </row>
    <row r="5" spans="1:5" x14ac:dyDescent="0.25">
      <c r="A5" s="99" t="s">
        <v>1045</v>
      </c>
      <c r="B5" s="151" t="s">
        <v>1046</v>
      </c>
      <c r="C5" s="99" t="s">
        <v>2123</v>
      </c>
      <c r="D5" s="99" t="s">
        <v>2124</v>
      </c>
      <c r="E5" s="99" t="s">
        <v>2125</v>
      </c>
    </row>
    <row r="6" spans="1:5" x14ac:dyDescent="0.25">
      <c r="A6" s="99" t="s">
        <v>1048</v>
      </c>
      <c r="B6" s="151" t="s">
        <v>1049</v>
      </c>
      <c r="C6" s="99" t="s">
        <v>2126</v>
      </c>
      <c r="D6" s="99" t="s">
        <v>2127</v>
      </c>
      <c r="E6" s="99" t="s">
        <v>2128</v>
      </c>
    </row>
    <row r="7" spans="1:5" x14ac:dyDescent="0.25">
      <c r="A7" s="99" t="s">
        <v>1052</v>
      </c>
      <c r="B7" s="151" t="s">
        <v>1053</v>
      </c>
      <c r="C7" s="99" t="s">
        <v>2126</v>
      </c>
      <c r="D7" s="99" t="s">
        <v>2127</v>
      </c>
      <c r="E7" s="99" t="s">
        <v>2128</v>
      </c>
    </row>
    <row r="8" spans="1:5" ht="13" customHeight="1" x14ac:dyDescent="0.3">
      <c r="A8" s="99" t="s">
        <v>1054</v>
      </c>
      <c r="B8" s="151" t="s">
        <v>1055</v>
      </c>
      <c r="C8" s="159" t="s">
        <v>2120</v>
      </c>
      <c r="D8" s="99" t="s">
        <v>2121</v>
      </c>
      <c r="E8" s="99" t="s">
        <v>2122</v>
      </c>
    </row>
    <row r="9" spans="1:5" x14ac:dyDescent="0.25">
      <c r="A9" s="99" t="s">
        <v>1381</v>
      </c>
      <c r="B9" s="151" t="s">
        <v>1382</v>
      </c>
      <c r="C9" s="99" t="s">
        <v>2129</v>
      </c>
      <c r="D9" s="99" t="s">
        <v>2130</v>
      </c>
      <c r="E9" s="99" t="s">
        <v>2131</v>
      </c>
    </row>
    <row r="10" spans="1:5" x14ac:dyDescent="0.25">
      <c r="A10" s="99" t="s">
        <v>1056</v>
      </c>
      <c r="B10" s="151" t="s">
        <v>1057</v>
      </c>
      <c r="C10" s="99" t="s">
        <v>2132</v>
      </c>
      <c r="D10" s="99" t="s">
        <v>2133</v>
      </c>
      <c r="E10" s="99" t="s">
        <v>2134</v>
      </c>
    </row>
    <row r="11" spans="1:5" x14ac:dyDescent="0.25">
      <c r="A11" s="99" t="s">
        <v>1059</v>
      </c>
      <c r="B11" s="151" t="s">
        <v>1060</v>
      </c>
      <c r="C11" s="99" t="s">
        <v>2132</v>
      </c>
      <c r="D11" s="99" t="s">
        <v>2133</v>
      </c>
      <c r="E11" s="99" t="s">
        <v>2134</v>
      </c>
    </row>
    <row r="12" spans="1:5" x14ac:dyDescent="0.25">
      <c r="A12" s="99" t="s">
        <v>1061</v>
      </c>
      <c r="B12" s="151" t="s">
        <v>1062</v>
      </c>
      <c r="C12" s="99" t="s">
        <v>2132</v>
      </c>
      <c r="D12" s="99" t="s">
        <v>2133</v>
      </c>
      <c r="E12" s="99" t="s">
        <v>2134</v>
      </c>
    </row>
    <row r="13" spans="1:5" x14ac:dyDescent="0.25">
      <c r="A13" s="99" t="s">
        <v>1063</v>
      </c>
      <c r="B13" s="151" t="s">
        <v>1064</v>
      </c>
      <c r="C13" s="99" t="s">
        <v>2135</v>
      </c>
      <c r="D13" s="99" t="s">
        <v>2136</v>
      </c>
      <c r="E13" s="99" t="s">
        <v>2137</v>
      </c>
    </row>
    <row r="14" spans="1:5" x14ac:dyDescent="0.25">
      <c r="A14" s="99" t="s">
        <v>1065</v>
      </c>
      <c r="B14" s="151" t="s">
        <v>1066</v>
      </c>
      <c r="C14" s="99" t="s">
        <v>2003</v>
      </c>
      <c r="D14" s="99" t="s">
        <v>2004</v>
      </c>
      <c r="E14" s="99" t="s">
        <v>2005</v>
      </c>
    </row>
    <row r="15" spans="1:5" x14ac:dyDescent="0.25">
      <c r="A15" s="99" t="s">
        <v>1068</v>
      </c>
      <c r="B15" s="151" t="s">
        <v>1069</v>
      </c>
      <c r="C15" s="99" t="s">
        <v>2003</v>
      </c>
      <c r="D15" s="99" t="s">
        <v>2004</v>
      </c>
      <c r="E15" s="99" t="s">
        <v>2005</v>
      </c>
    </row>
    <row r="16" spans="1:5" x14ac:dyDescent="0.25">
      <c r="A16" s="99" t="s">
        <v>1070</v>
      </c>
      <c r="B16" s="151" t="s">
        <v>1071</v>
      </c>
      <c r="C16" s="99" t="s">
        <v>2003</v>
      </c>
      <c r="D16" s="99" t="s">
        <v>2004</v>
      </c>
      <c r="E16" s="99" t="s">
        <v>2005</v>
      </c>
    </row>
    <row r="17" spans="1:5" x14ac:dyDescent="0.25">
      <c r="A17" s="99" t="s">
        <v>1072</v>
      </c>
      <c r="B17" s="152" t="s">
        <v>1073</v>
      </c>
      <c r="C17" s="99" t="s">
        <v>2003</v>
      </c>
      <c r="D17" s="99" t="s">
        <v>2004</v>
      </c>
      <c r="E17" s="99" t="s">
        <v>2005</v>
      </c>
    </row>
    <row r="18" spans="1:5" x14ac:dyDescent="0.25">
      <c r="A18" s="99" t="s">
        <v>1074</v>
      </c>
      <c r="B18" s="151" t="s">
        <v>1075</v>
      </c>
      <c r="C18" s="99" t="s">
        <v>2003</v>
      </c>
      <c r="D18" s="99" t="s">
        <v>2004</v>
      </c>
      <c r="E18" s="99" t="s">
        <v>2005</v>
      </c>
    </row>
    <row r="19" spans="1:5" x14ac:dyDescent="0.25">
      <c r="A19" s="99" t="s">
        <v>1076</v>
      </c>
      <c r="B19" s="151" t="s">
        <v>1077</v>
      </c>
      <c r="C19" s="99" t="s">
        <v>2006</v>
      </c>
      <c r="D19" s="99" t="s">
        <v>2007</v>
      </c>
      <c r="E19" s="99" t="s">
        <v>2008</v>
      </c>
    </row>
    <row r="20" spans="1:5" x14ac:dyDescent="0.25">
      <c r="A20" s="99" t="s">
        <v>1079</v>
      </c>
      <c r="B20" s="151" t="s">
        <v>1080</v>
      </c>
      <c r="C20" s="99" t="s">
        <v>2000</v>
      </c>
      <c r="D20" s="99" t="s">
        <v>2001</v>
      </c>
      <c r="E20" s="99" t="s">
        <v>2002</v>
      </c>
    </row>
    <row r="21" spans="1:5" x14ac:dyDescent="0.25">
      <c r="A21" s="99" t="s">
        <v>1082</v>
      </c>
      <c r="B21" s="151" t="s">
        <v>1083</v>
      </c>
      <c r="C21" s="99" t="s">
        <v>2012</v>
      </c>
      <c r="D21" s="99" t="s">
        <v>2013</v>
      </c>
      <c r="E21" s="99" t="s">
        <v>2014</v>
      </c>
    </row>
    <row r="22" spans="1:5" x14ac:dyDescent="0.25">
      <c r="A22" s="99" t="s">
        <v>1085</v>
      </c>
      <c r="B22" s="151" t="s">
        <v>1086</v>
      </c>
      <c r="C22" s="99" t="s">
        <v>2138</v>
      </c>
      <c r="D22" s="99" t="s">
        <v>2139</v>
      </c>
      <c r="E22" s="99" t="s">
        <v>2140</v>
      </c>
    </row>
    <row r="23" spans="1:5" x14ac:dyDescent="0.25">
      <c r="A23" s="99" t="s">
        <v>1088</v>
      </c>
      <c r="B23" s="151" t="s">
        <v>1089</v>
      </c>
      <c r="C23" s="99" t="s">
        <v>2009</v>
      </c>
      <c r="D23" s="99" t="s">
        <v>2010</v>
      </c>
      <c r="E23" s="99" t="s">
        <v>2011</v>
      </c>
    </row>
    <row r="24" spans="1:5" x14ac:dyDescent="0.25">
      <c r="A24" s="99" t="s">
        <v>1090</v>
      </c>
      <c r="B24" s="151" t="s">
        <v>1091</v>
      </c>
      <c r="C24" s="99" t="s">
        <v>2009</v>
      </c>
      <c r="D24" s="99" t="s">
        <v>2010</v>
      </c>
      <c r="E24" s="99" t="s">
        <v>2011</v>
      </c>
    </row>
    <row r="25" spans="1:5" x14ac:dyDescent="0.25">
      <c r="A25" s="99" t="s">
        <v>1092</v>
      </c>
      <c r="B25" s="151" t="s">
        <v>1093</v>
      </c>
      <c r="C25" s="99" t="s">
        <v>2009</v>
      </c>
      <c r="D25" s="99" t="s">
        <v>2010</v>
      </c>
      <c r="E25" s="99" t="s">
        <v>2011</v>
      </c>
    </row>
    <row r="26" spans="1:5" x14ac:dyDescent="0.25">
      <c r="A26" s="99" t="s">
        <v>1094</v>
      </c>
      <c r="B26" s="152" t="s">
        <v>1095</v>
      </c>
      <c r="C26" s="99" t="s">
        <v>2009</v>
      </c>
      <c r="D26" s="99" t="s">
        <v>2010</v>
      </c>
      <c r="E26" s="99" t="s">
        <v>2011</v>
      </c>
    </row>
    <row r="27" spans="1:5" x14ac:dyDescent="0.25">
      <c r="A27" s="99" t="s">
        <v>1379</v>
      </c>
      <c r="B27" s="152" t="s">
        <v>1098</v>
      </c>
      <c r="C27" s="99" t="s">
        <v>2018</v>
      </c>
      <c r="D27" s="99" t="s">
        <v>2019</v>
      </c>
      <c r="E27" s="99" t="s">
        <v>2020</v>
      </c>
    </row>
    <row r="28" spans="1:5" x14ac:dyDescent="0.25">
      <c r="A28" s="99" t="s">
        <v>1100</v>
      </c>
      <c r="B28" s="152" t="s">
        <v>1101</v>
      </c>
      <c r="C28" s="99" t="s">
        <v>2120</v>
      </c>
      <c r="D28" s="99" t="s">
        <v>2121</v>
      </c>
      <c r="E28" s="99" t="s">
        <v>2122</v>
      </c>
    </row>
    <row r="29" spans="1:5" x14ac:dyDescent="0.25">
      <c r="A29" s="99" t="s">
        <v>1105</v>
      </c>
      <c r="B29" s="151" t="s">
        <v>1106</v>
      </c>
      <c r="C29" s="99" t="s">
        <v>2015</v>
      </c>
      <c r="D29" s="99" t="s">
        <v>2016</v>
      </c>
      <c r="E29" s="99" t="s">
        <v>2017</v>
      </c>
    </row>
    <row r="30" spans="1:5" x14ac:dyDescent="0.25">
      <c r="A30" s="99" t="s">
        <v>1108</v>
      </c>
      <c r="B30" s="151" t="s">
        <v>1109</v>
      </c>
      <c r="C30" s="99" t="s">
        <v>2021</v>
      </c>
      <c r="D30" s="99" t="s">
        <v>2022</v>
      </c>
      <c r="E30" s="99" t="s">
        <v>2023</v>
      </c>
    </row>
    <row r="31" spans="1:5" x14ac:dyDescent="0.25">
      <c r="A31" s="99" t="s">
        <v>1111</v>
      </c>
      <c r="B31" s="151" t="s">
        <v>1112</v>
      </c>
      <c r="C31" s="99" t="s">
        <v>2021</v>
      </c>
      <c r="D31" s="99" t="s">
        <v>2022</v>
      </c>
      <c r="E31" s="99" t="s">
        <v>2023</v>
      </c>
    </row>
    <row r="32" spans="1:5" x14ac:dyDescent="0.25">
      <c r="A32" s="99" t="s">
        <v>1114</v>
      </c>
      <c r="B32" s="151" t="s">
        <v>1115</v>
      </c>
      <c r="C32" s="99" t="s">
        <v>2021</v>
      </c>
      <c r="D32" s="99" t="s">
        <v>2022</v>
      </c>
      <c r="E32" s="99" t="s">
        <v>2023</v>
      </c>
    </row>
    <row r="33" spans="1:5" x14ac:dyDescent="0.25">
      <c r="A33" s="99" t="s">
        <v>1116</v>
      </c>
      <c r="B33" s="151" t="s">
        <v>1117</v>
      </c>
      <c r="C33" s="99" t="s">
        <v>2021</v>
      </c>
      <c r="D33" s="99" t="s">
        <v>2022</v>
      </c>
      <c r="E33" s="99" t="s">
        <v>2023</v>
      </c>
    </row>
    <row r="34" spans="1:5" x14ac:dyDescent="0.25">
      <c r="A34" s="99" t="s">
        <v>1118</v>
      </c>
      <c r="B34" s="151" t="s">
        <v>1119</v>
      </c>
      <c r="C34" s="99" t="s">
        <v>2021</v>
      </c>
      <c r="D34" s="99" t="s">
        <v>2022</v>
      </c>
      <c r="E34" s="99" t="s">
        <v>2023</v>
      </c>
    </row>
    <row r="35" spans="1:5" x14ac:dyDescent="0.25">
      <c r="A35" s="99" t="s">
        <v>2141</v>
      </c>
      <c r="B35" s="151"/>
      <c r="C35" s="99" t="s">
        <v>2021</v>
      </c>
      <c r="D35" s="99" t="s">
        <v>2022</v>
      </c>
      <c r="E35" s="99" t="s">
        <v>2023</v>
      </c>
    </row>
    <row r="36" spans="1:5" x14ac:dyDescent="0.25">
      <c r="A36" s="99" t="s">
        <v>1121</v>
      </c>
      <c r="B36" s="151" t="s">
        <v>1122</v>
      </c>
      <c r="C36" s="99" t="s">
        <v>2021</v>
      </c>
      <c r="D36" s="99" t="s">
        <v>2022</v>
      </c>
      <c r="E36" s="99" t="s">
        <v>2023</v>
      </c>
    </row>
    <row r="37" spans="1:5" x14ac:dyDescent="0.25">
      <c r="A37" s="99" t="s">
        <v>1125</v>
      </c>
      <c r="B37" s="151" t="s">
        <v>1126</v>
      </c>
      <c r="C37" s="99" t="s">
        <v>2021</v>
      </c>
      <c r="D37" s="99" t="s">
        <v>2022</v>
      </c>
      <c r="E37" s="99" t="s">
        <v>2023</v>
      </c>
    </row>
    <row r="38" spans="1:5" x14ac:dyDescent="0.25">
      <c r="A38" s="99" t="s">
        <v>1127</v>
      </c>
      <c r="B38" s="151" t="s">
        <v>1128</v>
      </c>
      <c r="C38" s="99" t="s">
        <v>2021</v>
      </c>
      <c r="D38" s="99" t="s">
        <v>2022</v>
      </c>
      <c r="E38" s="99" t="s">
        <v>2023</v>
      </c>
    </row>
    <row r="39" spans="1:5" x14ac:dyDescent="0.25">
      <c r="A39" s="99" t="s">
        <v>1130</v>
      </c>
      <c r="B39" s="151" t="s">
        <v>1131</v>
      </c>
      <c r="C39" s="99" t="s">
        <v>2021</v>
      </c>
      <c r="D39" s="99" t="s">
        <v>2022</v>
      </c>
      <c r="E39" s="99" t="s">
        <v>2023</v>
      </c>
    </row>
    <row r="40" spans="1:5" x14ac:dyDescent="0.25">
      <c r="A40" s="99" t="s">
        <v>1132</v>
      </c>
      <c r="B40" s="151" t="s">
        <v>1133</v>
      </c>
      <c r="C40" s="99" t="s">
        <v>2021</v>
      </c>
      <c r="D40" s="99" t="s">
        <v>2022</v>
      </c>
      <c r="E40" s="99" t="s">
        <v>2023</v>
      </c>
    </row>
    <row r="41" spans="1:5" x14ac:dyDescent="0.25">
      <c r="A41" s="99" t="s">
        <v>1135</v>
      </c>
      <c r="B41" s="151" t="s">
        <v>1136</v>
      </c>
      <c r="C41" s="99" t="s">
        <v>2021</v>
      </c>
      <c r="D41" s="99" t="s">
        <v>2022</v>
      </c>
      <c r="E41" s="99" t="s">
        <v>2023</v>
      </c>
    </row>
    <row r="42" spans="1:5" ht="13" customHeight="1" x14ac:dyDescent="0.3">
      <c r="A42" s="99" t="s">
        <v>1137</v>
      </c>
      <c r="B42" s="151" t="s">
        <v>1138</v>
      </c>
      <c r="C42" s="160" t="s">
        <v>2021</v>
      </c>
      <c r="D42" s="99" t="s">
        <v>2022</v>
      </c>
      <c r="E42" s="99" t="s">
        <v>2023</v>
      </c>
    </row>
    <row r="43" spans="1:5" x14ac:dyDescent="0.25">
      <c r="A43" s="99" t="s">
        <v>1139</v>
      </c>
      <c r="B43" s="151" t="s">
        <v>1140</v>
      </c>
      <c r="C43" s="99" t="s">
        <v>2021</v>
      </c>
      <c r="D43" s="99" t="s">
        <v>2022</v>
      </c>
      <c r="E43" s="99" t="s">
        <v>2023</v>
      </c>
    </row>
    <row r="44" spans="1:5" x14ac:dyDescent="0.25">
      <c r="A44" s="99" t="s">
        <v>1141</v>
      </c>
      <c r="B44" s="151" t="s">
        <v>1142</v>
      </c>
      <c r="C44" s="99" t="s">
        <v>2021</v>
      </c>
      <c r="D44" s="99" t="s">
        <v>2022</v>
      </c>
      <c r="E44" s="99" t="s">
        <v>2023</v>
      </c>
    </row>
    <row r="45" spans="1:5" x14ac:dyDescent="0.25">
      <c r="A45" s="99" t="s">
        <v>1143</v>
      </c>
      <c r="B45" s="151" t="s">
        <v>1144</v>
      </c>
    </row>
    <row r="46" spans="1:5" x14ac:dyDescent="0.25">
      <c r="A46" s="99" t="s">
        <v>1146</v>
      </c>
      <c r="B46" s="151" t="s">
        <v>1147</v>
      </c>
    </row>
    <row r="47" spans="1:5" x14ac:dyDescent="0.25">
      <c r="A47" s="99" t="s">
        <v>1148</v>
      </c>
      <c r="B47" s="151" t="s">
        <v>1149</v>
      </c>
    </row>
    <row r="48" spans="1:5" x14ac:dyDescent="0.25">
      <c r="A48" s="99" t="s">
        <v>1150</v>
      </c>
      <c r="B48" s="151" t="s">
        <v>1151</v>
      </c>
    </row>
    <row r="49" spans="1:5" x14ac:dyDescent="0.25">
      <c r="A49" s="99" t="s">
        <v>1152</v>
      </c>
      <c r="B49" s="151" t="s">
        <v>1153</v>
      </c>
      <c r="C49" s="99" t="s">
        <v>2024</v>
      </c>
      <c r="D49" s="99" t="s">
        <v>2025</v>
      </c>
      <c r="E49" s="99" t="s">
        <v>2026</v>
      </c>
    </row>
    <row r="50" spans="1:5" x14ac:dyDescent="0.25">
      <c r="A50" s="99" t="s">
        <v>1155</v>
      </c>
      <c r="B50" s="151" t="s">
        <v>1156</v>
      </c>
      <c r="C50" s="99" t="s">
        <v>2142</v>
      </c>
      <c r="D50" s="99" t="s">
        <v>2143</v>
      </c>
      <c r="E50" s="99" t="s">
        <v>2144</v>
      </c>
    </row>
    <row r="51" spans="1:5" x14ac:dyDescent="0.25">
      <c r="A51" s="99" t="s">
        <v>1157</v>
      </c>
      <c r="B51" s="151" t="s">
        <v>1158</v>
      </c>
      <c r="C51" s="99" t="s">
        <v>2030</v>
      </c>
      <c r="D51" s="99" t="s">
        <v>2031</v>
      </c>
      <c r="E51" s="99" t="s">
        <v>2032</v>
      </c>
    </row>
    <row r="52" spans="1:5" x14ac:dyDescent="0.25">
      <c r="A52" s="99" t="s">
        <v>1159</v>
      </c>
      <c r="B52" s="151" t="s">
        <v>1160</v>
      </c>
      <c r="C52" s="99" t="s">
        <v>2036</v>
      </c>
      <c r="D52" s="99" t="s">
        <v>2037</v>
      </c>
      <c r="E52" s="99" t="s">
        <v>2038</v>
      </c>
    </row>
    <row r="53" spans="1:5" x14ac:dyDescent="0.25">
      <c r="A53" s="99" t="s">
        <v>1161</v>
      </c>
      <c r="B53" s="151" t="s">
        <v>1162</v>
      </c>
      <c r="C53" s="99" t="s">
        <v>2030</v>
      </c>
      <c r="D53" s="99" t="s">
        <v>2031</v>
      </c>
      <c r="E53" s="99" t="s">
        <v>2032</v>
      </c>
    </row>
    <row r="54" spans="1:5" x14ac:dyDescent="0.25">
      <c r="A54" s="99" t="s">
        <v>1163</v>
      </c>
      <c r="B54" s="151" t="s">
        <v>1164</v>
      </c>
      <c r="C54" s="99" t="s">
        <v>2033</v>
      </c>
      <c r="D54" s="99" t="s">
        <v>2034</v>
      </c>
      <c r="E54" s="99" t="s">
        <v>2035</v>
      </c>
    </row>
    <row r="55" spans="1:5" x14ac:dyDescent="0.25">
      <c r="A55" s="99" t="s">
        <v>1165</v>
      </c>
      <c r="B55" s="151" t="s">
        <v>1166</v>
      </c>
      <c r="C55" s="99" t="s">
        <v>2042</v>
      </c>
      <c r="D55" s="99" t="s">
        <v>2043</v>
      </c>
      <c r="E55" s="99" t="s">
        <v>2044</v>
      </c>
    </row>
    <row r="56" spans="1:5" x14ac:dyDescent="0.25">
      <c r="A56" s="99" t="s">
        <v>1168</v>
      </c>
      <c r="B56" s="151" t="s">
        <v>1169</v>
      </c>
      <c r="C56" s="99" t="s">
        <v>2045</v>
      </c>
      <c r="D56" s="99" t="s">
        <v>2046</v>
      </c>
      <c r="E56" s="99" t="s">
        <v>2047</v>
      </c>
    </row>
    <row r="57" spans="1:5" x14ac:dyDescent="0.25">
      <c r="A57" s="99" t="s">
        <v>1170</v>
      </c>
      <c r="B57" s="151" t="s">
        <v>1171</v>
      </c>
      <c r="C57" s="99" t="s">
        <v>2048</v>
      </c>
      <c r="D57" s="99" t="s">
        <v>2049</v>
      </c>
      <c r="E57" s="99" t="s">
        <v>2050</v>
      </c>
    </row>
    <row r="58" spans="1:5" x14ac:dyDescent="0.25">
      <c r="A58" s="99" t="s">
        <v>1172</v>
      </c>
      <c r="B58" s="151" t="s">
        <v>1173</v>
      </c>
      <c r="C58" s="99" t="s">
        <v>2145</v>
      </c>
      <c r="D58" s="99" t="s">
        <v>2146</v>
      </c>
      <c r="E58" s="99" t="s">
        <v>2147</v>
      </c>
    </row>
    <row r="59" spans="1:5" x14ac:dyDescent="0.25">
      <c r="A59" s="99" t="s">
        <v>1174</v>
      </c>
      <c r="B59" s="151" t="s">
        <v>1175</v>
      </c>
      <c r="C59" s="99" t="s">
        <v>2148</v>
      </c>
      <c r="D59" s="99" t="s">
        <v>2149</v>
      </c>
      <c r="E59" s="99" t="s">
        <v>2150</v>
      </c>
    </row>
    <row r="60" spans="1:5" x14ac:dyDescent="0.25">
      <c r="A60" s="99" t="s">
        <v>1176</v>
      </c>
      <c r="B60" s="151" t="s">
        <v>1177</v>
      </c>
      <c r="C60" s="99" t="s">
        <v>2051</v>
      </c>
      <c r="D60" s="99" t="s">
        <v>2052</v>
      </c>
      <c r="E60" s="99" t="s">
        <v>2053</v>
      </c>
    </row>
    <row r="61" spans="1:5" x14ac:dyDescent="0.25">
      <c r="A61" s="99" t="s">
        <v>1178</v>
      </c>
      <c r="B61" s="151" t="s">
        <v>1179</v>
      </c>
      <c r="C61" s="99" t="s">
        <v>2054</v>
      </c>
      <c r="D61" s="99" t="s">
        <v>2055</v>
      </c>
      <c r="E61" s="99" t="s">
        <v>2056</v>
      </c>
    </row>
    <row r="62" spans="1:5" x14ac:dyDescent="0.25">
      <c r="A62" s="99" t="s">
        <v>1180</v>
      </c>
      <c r="B62" s="151" t="s">
        <v>1181</v>
      </c>
      <c r="C62" s="99" t="s">
        <v>2057</v>
      </c>
      <c r="D62" s="99" t="s">
        <v>2058</v>
      </c>
      <c r="E62" s="99" t="s">
        <v>2059</v>
      </c>
    </row>
    <row r="63" spans="1:5" x14ac:dyDescent="0.25">
      <c r="A63" s="99" t="s">
        <v>1184</v>
      </c>
      <c r="B63" s="151" t="s">
        <v>1185</v>
      </c>
      <c r="C63" s="99" t="s">
        <v>555</v>
      </c>
      <c r="D63" s="99" t="s">
        <v>556</v>
      </c>
      <c r="E63" s="99" t="s">
        <v>557</v>
      </c>
    </row>
    <row r="64" spans="1:5" x14ac:dyDescent="0.25">
      <c r="A64" s="99" t="s">
        <v>1187</v>
      </c>
      <c r="B64" s="151" t="s">
        <v>1188</v>
      </c>
      <c r="C64" s="99" t="s">
        <v>2060</v>
      </c>
      <c r="D64" s="99" t="s">
        <v>2061</v>
      </c>
      <c r="E64" s="99" t="s">
        <v>2062</v>
      </c>
    </row>
    <row r="65" spans="1:5" x14ac:dyDescent="0.25">
      <c r="A65" s="99" t="s">
        <v>1190</v>
      </c>
      <c r="B65" s="152" t="s">
        <v>1191</v>
      </c>
      <c r="C65" s="99" t="s">
        <v>555</v>
      </c>
      <c r="D65" s="99" t="s">
        <v>556</v>
      </c>
      <c r="E65" s="99" t="s">
        <v>557</v>
      </c>
    </row>
    <row r="66" spans="1:5" x14ac:dyDescent="0.25">
      <c r="A66" s="99" t="s">
        <v>1193</v>
      </c>
      <c r="B66" s="151" t="s">
        <v>1194</v>
      </c>
    </row>
    <row r="67" spans="1:5" x14ac:dyDescent="0.25">
      <c r="A67" s="99" t="s">
        <v>1196</v>
      </c>
      <c r="B67" s="151" t="s">
        <v>1197</v>
      </c>
      <c r="C67" s="99" t="s">
        <v>2069</v>
      </c>
      <c r="D67" s="99" t="s">
        <v>2070</v>
      </c>
      <c r="E67" s="99" t="s">
        <v>2071</v>
      </c>
    </row>
    <row r="68" spans="1:5" x14ac:dyDescent="0.25">
      <c r="A68" s="99" t="s">
        <v>1200</v>
      </c>
      <c r="B68" s="151" t="s">
        <v>1201</v>
      </c>
      <c r="C68" s="99" t="s">
        <v>2072</v>
      </c>
      <c r="D68" s="99" t="s">
        <v>2073</v>
      </c>
      <c r="E68" s="99" t="s">
        <v>2074</v>
      </c>
    </row>
    <row r="69" spans="1:5" x14ac:dyDescent="0.25">
      <c r="A69" s="99" t="s">
        <v>1203</v>
      </c>
      <c r="B69" s="151" t="s">
        <v>1204</v>
      </c>
      <c r="C69" s="99" t="s">
        <v>2075</v>
      </c>
      <c r="D69" s="99" t="s">
        <v>2076</v>
      </c>
      <c r="E69" s="99" t="s">
        <v>2077</v>
      </c>
    </row>
    <row r="70" spans="1:5" x14ac:dyDescent="0.25">
      <c r="A70" s="99" t="s">
        <v>1206</v>
      </c>
      <c r="B70" s="151" t="s">
        <v>1207</v>
      </c>
      <c r="C70" s="99" t="s">
        <v>2151</v>
      </c>
      <c r="D70" s="99" t="s">
        <v>2152</v>
      </c>
      <c r="E70" s="99" t="s">
        <v>2153</v>
      </c>
    </row>
    <row r="71" spans="1:5" x14ac:dyDescent="0.25">
      <c r="A71" s="99" t="s">
        <v>1209</v>
      </c>
      <c r="B71" s="151" t="s">
        <v>1210</v>
      </c>
      <c r="C71" s="99" t="s">
        <v>2154</v>
      </c>
      <c r="D71" s="99" t="s">
        <v>2155</v>
      </c>
      <c r="E71" s="99" t="s">
        <v>2156</v>
      </c>
    </row>
    <row r="72" spans="1:5" x14ac:dyDescent="0.25">
      <c r="A72" s="99" t="s">
        <v>1212</v>
      </c>
      <c r="B72" s="151" t="s">
        <v>1213</v>
      </c>
      <c r="C72" s="99" t="s">
        <v>2157</v>
      </c>
      <c r="D72" s="99" t="s">
        <v>2158</v>
      </c>
      <c r="E72" s="99" t="s">
        <v>2159</v>
      </c>
    </row>
    <row r="73" spans="1:5" x14ac:dyDescent="0.25">
      <c r="A73" s="99" t="s">
        <v>1215</v>
      </c>
      <c r="B73" s="152" t="s">
        <v>1216</v>
      </c>
      <c r="C73" s="99" t="s">
        <v>2160</v>
      </c>
      <c r="D73" s="99" t="s">
        <v>2161</v>
      </c>
      <c r="E73" s="99" t="s">
        <v>2162</v>
      </c>
    </row>
    <row r="74" spans="1:5" x14ac:dyDescent="0.25">
      <c r="A74" s="99" t="s">
        <v>1218</v>
      </c>
      <c r="B74" s="151" t="s">
        <v>1219</v>
      </c>
    </row>
    <row r="75" spans="1:5" ht="13" customHeight="1" x14ac:dyDescent="0.3">
      <c r="A75" s="99" t="s">
        <v>1221</v>
      </c>
      <c r="B75" s="151" t="s">
        <v>1222</v>
      </c>
      <c r="C75" s="160" t="s">
        <v>2163</v>
      </c>
      <c r="D75" s="99" t="s">
        <v>2164</v>
      </c>
      <c r="E75" s="99" t="s">
        <v>2165</v>
      </c>
    </row>
    <row r="76" spans="1:5" x14ac:dyDescent="0.25">
      <c r="A76" s="99" t="s">
        <v>1224</v>
      </c>
      <c r="B76" s="151" t="s">
        <v>1225</v>
      </c>
      <c r="C76" s="99" t="s">
        <v>2166</v>
      </c>
      <c r="D76" s="99" t="s">
        <v>2167</v>
      </c>
      <c r="E76" s="99" t="s">
        <v>2168</v>
      </c>
    </row>
    <row r="77" spans="1:5" x14ac:dyDescent="0.25">
      <c r="A77" s="99" t="s">
        <v>1227</v>
      </c>
      <c r="B77" s="151" t="s">
        <v>1228</v>
      </c>
      <c r="C77" s="99" t="s">
        <v>2169</v>
      </c>
      <c r="D77" s="99" t="s">
        <v>2170</v>
      </c>
      <c r="E77" s="99" t="s">
        <v>2171</v>
      </c>
    </row>
    <row r="78" spans="1:5" x14ac:dyDescent="0.25">
      <c r="A78" s="99" t="s">
        <v>1231</v>
      </c>
      <c r="B78" s="151" t="s">
        <v>1232</v>
      </c>
      <c r="C78" s="99" t="s">
        <v>2169</v>
      </c>
      <c r="D78" s="99" t="s">
        <v>2170</v>
      </c>
      <c r="E78" s="99" t="s">
        <v>2171</v>
      </c>
    </row>
    <row r="79" spans="1:5" x14ac:dyDescent="0.25">
      <c r="A79" s="99" t="s">
        <v>1233</v>
      </c>
      <c r="B79" s="151" t="s">
        <v>1234</v>
      </c>
      <c r="C79" s="99" t="s">
        <v>2169</v>
      </c>
      <c r="D79" s="99" t="s">
        <v>2170</v>
      </c>
      <c r="E79" s="99" t="s">
        <v>2171</v>
      </c>
    </row>
    <row r="80" spans="1:5" x14ac:dyDescent="0.25">
      <c r="A80" s="99" t="s">
        <v>1236</v>
      </c>
      <c r="B80" s="151" t="s">
        <v>1237</v>
      </c>
      <c r="C80" s="99" t="s">
        <v>2169</v>
      </c>
      <c r="D80" s="99" t="s">
        <v>2170</v>
      </c>
      <c r="E80" s="99" t="s">
        <v>2171</v>
      </c>
    </row>
    <row r="81" spans="1:5" x14ac:dyDescent="0.25">
      <c r="A81" s="99" t="s">
        <v>1238</v>
      </c>
      <c r="B81" s="151" t="s">
        <v>1239</v>
      </c>
      <c r="C81" s="99" t="s">
        <v>2169</v>
      </c>
      <c r="D81" s="99" t="s">
        <v>2170</v>
      </c>
      <c r="E81" s="99" t="s">
        <v>2171</v>
      </c>
    </row>
    <row r="82" spans="1:5" x14ac:dyDescent="0.25">
      <c r="A82" s="99" t="s">
        <v>1241</v>
      </c>
      <c r="B82" s="151" t="s">
        <v>1242</v>
      </c>
      <c r="C82" s="99" t="s">
        <v>2169</v>
      </c>
      <c r="D82" s="99" t="s">
        <v>2170</v>
      </c>
      <c r="E82" s="99" t="s">
        <v>2171</v>
      </c>
    </row>
    <row r="83" spans="1:5" x14ac:dyDescent="0.25">
      <c r="A83" s="99" t="s">
        <v>1243</v>
      </c>
      <c r="B83" s="99" t="s">
        <v>1244</v>
      </c>
      <c r="C83" s="99" t="s">
        <v>2169</v>
      </c>
      <c r="D83" s="99" t="s">
        <v>2170</v>
      </c>
      <c r="E83" s="99" t="s">
        <v>2171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7030A0"/>
  </sheetPr>
  <dimension ref="A3:C7"/>
  <sheetViews>
    <sheetView workbookViewId="0"/>
  </sheetViews>
  <sheetFormatPr defaultRowHeight="12" x14ac:dyDescent="0.3"/>
  <sheetData>
    <row r="3" spans="1:3" x14ac:dyDescent="0.3">
      <c r="A3" s="46">
        <v>1171</v>
      </c>
      <c r="B3" s="46">
        <f>SUMIF('Trial Balance'!E:E,A3,'Trial Balance'!H:H)</f>
        <v>0</v>
      </c>
      <c r="C3" s="46" t="str">
        <f>IF(B3&lt;0,"C","D")</f>
        <v>D</v>
      </c>
    </row>
    <row r="4" spans="1:3" x14ac:dyDescent="0.3">
      <c r="A4" s="46">
        <v>1172</v>
      </c>
      <c r="B4" s="46">
        <f>SUMIF('Trial Balance'!E:E,A4,'Trial Balance'!H:H)</f>
        <v>0</v>
      </c>
      <c r="C4" s="46" t="str">
        <f>IF(B4&lt;0,"C","D")</f>
        <v>D</v>
      </c>
    </row>
    <row r="5" spans="1:3" x14ac:dyDescent="0.3">
      <c r="A5" s="46">
        <v>1173</v>
      </c>
      <c r="B5" s="46">
        <f>SUMIF('Trial Balance'!E:E,A5,'Trial Balance'!H:H)</f>
        <v>0</v>
      </c>
      <c r="C5" s="46" t="str">
        <f>IF(B5&lt;0,"C","D")</f>
        <v>D</v>
      </c>
    </row>
    <row r="6" spans="1:3" x14ac:dyDescent="0.3">
      <c r="A6" s="46">
        <v>1174</v>
      </c>
      <c r="B6" s="46">
        <f>SUMIF('Trial Balance'!E:E,A6,'Trial Balance'!H:H)</f>
        <v>0</v>
      </c>
      <c r="C6" s="46" t="str">
        <f>IF(B6&lt;0,"C","D")</f>
        <v>D</v>
      </c>
    </row>
    <row r="7" spans="1:3" x14ac:dyDescent="0.3">
      <c r="A7" s="46">
        <v>1176</v>
      </c>
      <c r="B7" s="46">
        <f>SUMIF('Trial Balance'!E:E,A7,'Trial Balance'!H:H)</f>
        <v>0</v>
      </c>
      <c r="C7" s="46" t="str">
        <f>IF(B7&lt;0,"C","D")</f>
        <v>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C40"/>
  <sheetViews>
    <sheetView showGridLines="0" workbookViewId="0">
      <selection activeCell="E34" sqref="E34"/>
    </sheetView>
  </sheetViews>
  <sheetFormatPr defaultRowHeight="12" x14ac:dyDescent="0.3"/>
  <cols>
    <col min="1" max="1" width="49.77734375" bestFit="1" customWidth="1"/>
    <col min="2" max="2" width="12.109375" bestFit="1" customWidth="1"/>
  </cols>
  <sheetData>
    <row r="2" spans="1:2" x14ac:dyDescent="0.3">
      <c r="A2" s="2" t="s">
        <v>2078</v>
      </c>
      <c r="B2" s="2" t="s">
        <v>4</v>
      </c>
    </row>
    <row r="3" spans="1:2" x14ac:dyDescent="0.3">
      <c r="A3" t="s">
        <v>60</v>
      </c>
      <c r="B3">
        <f>_xlfn.XLOOKUP(A3,'1. F10'!L:L,'1. F10'!C:C)</f>
        <v>7</v>
      </c>
    </row>
    <row r="4" spans="1:2" x14ac:dyDescent="0.3">
      <c r="A4" t="s">
        <v>61</v>
      </c>
      <c r="B4">
        <f>_xlfn.XLOOKUP(A4,'1. F10'!L:L,'1. F10'!C:C)</f>
        <v>17</v>
      </c>
    </row>
    <row r="5" spans="1:2" x14ac:dyDescent="0.3">
      <c r="A5" t="s">
        <v>74</v>
      </c>
      <c r="B5">
        <f>_xlfn.XLOOKUP(A5,'1. F10'!L:L,'1. F10'!C:C)</f>
        <v>18</v>
      </c>
    </row>
    <row r="6" spans="1:2" x14ac:dyDescent="0.3">
      <c r="A6" t="s">
        <v>76</v>
      </c>
      <c r="B6">
        <f>_xlfn.XLOOKUP(A6,'1. F10'!L:L,'1. F10'!C:C)</f>
        <v>19</v>
      </c>
    </row>
    <row r="7" spans="1:2" x14ac:dyDescent="0.3">
      <c r="A7" t="s">
        <v>78</v>
      </c>
      <c r="B7">
        <f>_xlfn.XLOOKUP(A7,'1. F10'!L:L,'1. F10'!C:C)</f>
        <v>20</v>
      </c>
    </row>
    <row r="8" spans="1:2" x14ac:dyDescent="0.3">
      <c r="A8" t="s">
        <v>80</v>
      </c>
      <c r="B8">
        <f>_xlfn.XLOOKUP(A8,'1. F10'!L:L,'1. F10'!C:C)</f>
        <v>21</v>
      </c>
    </row>
    <row r="9" spans="1:2" x14ac:dyDescent="0.3">
      <c r="A9" t="s">
        <v>82</v>
      </c>
      <c r="B9">
        <f>_xlfn.XLOOKUP(A9,'1. F10'!L:L,'1. F10'!C:C)</f>
        <v>22</v>
      </c>
    </row>
    <row r="10" spans="1:2" x14ac:dyDescent="0.3">
      <c r="A10" t="s">
        <v>84</v>
      </c>
      <c r="B10">
        <f>_xlfn.XLOOKUP(A10,'1. F10'!L:L,'1. F10'!C:C)</f>
        <v>23</v>
      </c>
    </row>
    <row r="11" spans="1:2" x14ac:dyDescent="0.3">
      <c r="A11" t="s">
        <v>88</v>
      </c>
      <c r="B11">
        <f>_xlfn.XLOOKUP(A11,'1. F10'!L:L,'1. F10'!C:C)</f>
        <v>30</v>
      </c>
    </row>
    <row r="12" spans="1:2" x14ac:dyDescent="0.3">
      <c r="A12" t="s">
        <v>94</v>
      </c>
      <c r="B12">
        <f>_xlfn.XLOOKUP(A12,'1. F10'!L:L,'1. F10'!C:C)</f>
        <v>36</v>
      </c>
    </row>
    <row r="13" spans="1:2" x14ac:dyDescent="0.3">
      <c r="A13" t="s">
        <v>102</v>
      </c>
      <c r="B13">
        <f>_xlfn.XLOOKUP(A13,'1. F10'!L:L,'1. F10'!C:C)</f>
        <v>39</v>
      </c>
    </row>
    <row r="14" spans="1:2" x14ac:dyDescent="0.3">
      <c r="A14" t="s">
        <v>107</v>
      </c>
      <c r="B14">
        <f>_xlfn.XLOOKUP(A14,'1. F10'!L:L,'1. F10'!C:C)</f>
        <v>40</v>
      </c>
    </row>
    <row r="15" spans="1:2" x14ac:dyDescent="0.3">
      <c r="A15" t="s">
        <v>110</v>
      </c>
      <c r="B15">
        <f>_xlfn.XLOOKUP(A15,'1. F10'!L:L,'1. F10'!C:C)</f>
        <v>42</v>
      </c>
    </row>
    <row r="16" spans="1:2" x14ac:dyDescent="0.3">
      <c r="A16" t="s">
        <v>115</v>
      </c>
      <c r="B16">
        <f>_xlfn.XLOOKUP(A16,'1. F10'!L:L,'1. F10'!C:C)</f>
        <v>45</v>
      </c>
    </row>
    <row r="17" spans="1:2" x14ac:dyDescent="0.3">
      <c r="A17" t="s">
        <v>117</v>
      </c>
      <c r="B17">
        <f>_xlfn.XLOOKUP(A17,'1. F10'!L:L,'1. F10'!C:C)</f>
        <v>46</v>
      </c>
    </row>
    <row r="18" spans="1:2" x14ac:dyDescent="0.3">
      <c r="A18" t="s">
        <v>119</v>
      </c>
      <c r="B18">
        <f>_xlfn.XLOOKUP(A18,'1. F10'!L:L,'1. F10'!C:C)</f>
        <v>47</v>
      </c>
    </row>
    <row r="19" spans="1:2" x14ac:dyDescent="0.3">
      <c r="A19" t="s">
        <v>121</v>
      </c>
      <c r="B19">
        <f>_xlfn.XLOOKUP(A19,'1. F10'!L:L,'1. F10'!C:C)</f>
        <v>48</v>
      </c>
    </row>
    <row r="20" spans="1:2" x14ac:dyDescent="0.3">
      <c r="A20" t="s">
        <v>123</v>
      </c>
      <c r="B20">
        <f>_xlfn.XLOOKUP(A20,'1. F10'!L:L,'1. F10'!C:C)</f>
        <v>49</v>
      </c>
    </row>
    <row r="21" spans="1:2" x14ac:dyDescent="0.3">
      <c r="A21" t="s">
        <v>125</v>
      </c>
      <c r="B21">
        <f>_xlfn.XLOOKUP(A21,'1. F10'!L:L,'1. F10'!C:C)</f>
        <v>50</v>
      </c>
    </row>
    <row r="22" spans="1:2" x14ac:dyDescent="0.3">
      <c r="A22" t="s">
        <v>127</v>
      </c>
      <c r="B22">
        <f>_xlfn.XLOOKUP(A22,'1. F10'!L:L,'1. F10'!C:C)</f>
        <v>51</v>
      </c>
    </row>
    <row r="23" spans="1:2" x14ac:dyDescent="0.3">
      <c r="A23" t="s">
        <v>129</v>
      </c>
      <c r="B23">
        <f>_xlfn.XLOOKUP(A23,'1. F10'!L:L,'1. F10'!C:C)</f>
        <v>52</v>
      </c>
    </row>
    <row r="24" spans="1:2" x14ac:dyDescent="0.3">
      <c r="A24" t="s">
        <v>135</v>
      </c>
      <c r="B24">
        <f>_xlfn.XLOOKUP(A24,'1. F10'!L:L,'1. F10'!C:C)</f>
        <v>56</v>
      </c>
    </row>
    <row r="25" spans="1:2" x14ac:dyDescent="0.3">
      <c r="A25" t="s">
        <v>137</v>
      </c>
      <c r="B25">
        <f>_xlfn.XLOOKUP(A25,'1. F10'!L:L,'1. F10'!C:C)</f>
        <v>57</v>
      </c>
    </row>
    <row r="26" spans="1:2" x14ac:dyDescent="0.3">
      <c r="A26" t="s">
        <v>138</v>
      </c>
      <c r="B26">
        <f>_xlfn.XLOOKUP(A26,'1. F10'!L:L,'1. F10'!C:C)</f>
        <v>58</v>
      </c>
    </row>
    <row r="27" spans="1:2" x14ac:dyDescent="0.3">
      <c r="A27" t="s">
        <v>140</v>
      </c>
      <c r="B27">
        <f>_xlfn.XLOOKUP(A27,'1. F10'!L:L,'1. F10'!C:C)</f>
        <v>59</v>
      </c>
    </row>
    <row r="28" spans="1:2" x14ac:dyDescent="0.3">
      <c r="A28" t="s">
        <v>141</v>
      </c>
      <c r="B28">
        <f>_xlfn.XLOOKUP(A28,'1. F10'!L:L,'1. F10'!C:C)</f>
        <v>60</v>
      </c>
    </row>
    <row r="29" spans="1:2" x14ac:dyDescent="0.3">
      <c r="A29" t="s">
        <v>143</v>
      </c>
      <c r="B29">
        <f>_xlfn.XLOOKUP(A29,'1. F10'!L:L,'1. F10'!C:C)</f>
        <v>61</v>
      </c>
    </row>
    <row r="30" spans="1:2" x14ac:dyDescent="0.3">
      <c r="A30" t="s">
        <v>144</v>
      </c>
      <c r="B30">
        <f>_xlfn.XLOOKUP(A30,'1. F10'!L:L,'1. F10'!C:C)</f>
        <v>62</v>
      </c>
    </row>
    <row r="31" spans="1:2" x14ac:dyDescent="0.3">
      <c r="A31" t="s">
        <v>146</v>
      </c>
      <c r="B31">
        <f>_xlfn.XLOOKUP(A31,'1. F10'!L:L,'1. F10'!C:C)</f>
        <v>63</v>
      </c>
    </row>
    <row r="32" spans="1:2" x14ac:dyDescent="0.3">
      <c r="A32" t="s">
        <v>153</v>
      </c>
      <c r="B32">
        <f>_xlfn.XLOOKUP(A32,'1. F10'!L:L,'1. F10'!C:C)</f>
        <v>68</v>
      </c>
    </row>
    <row r="33" spans="1:3" x14ac:dyDescent="0.3">
      <c r="A33" t="s">
        <v>154</v>
      </c>
      <c r="B33">
        <f>_xlfn.XLOOKUP(A33,'1. F10'!L:L,'1. F10'!C:C)</f>
        <v>79</v>
      </c>
    </row>
    <row r="34" spans="1:3" x14ac:dyDescent="0.3">
      <c r="A34" t="s">
        <v>167</v>
      </c>
      <c r="B34">
        <f>_xlfn.XLOOKUP(A34,'1. F10'!L:L,'1. F10'!C:C)</f>
        <v>85</v>
      </c>
    </row>
    <row r="35" spans="1:3" x14ac:dyDescent="0.3">
      <c r="A35" t="s">
        <v>175</v>
      </c>
      <c r="B35">
        <f>_xlfn.XLOOKUP(A35,'1. F10'!L:L,'1. F10'!C:C)</f>
        <v>86</v>
      </c>
    </row>
    <row r="36" spans="1:3" x14ac:dyDescent="0.3">
      <c r="A36" t="s">
        <v>177</v>
      </c>
      <c r="B36">
        <f>_xlfn.XLOOKUP(A36,'1. F10'!L:L,'1. F10'!C:C)</f>
        <v>87</v>
      </c>
    </row>
    <row r="37" spans="1:3" x14ac:dyDescent="0.3">
      <c r="A37" t="s">
        <v>178</v>
      </c>
      <c r="B37">
        <f>_xlfn.XLOOKUP(A37,'1. F10'!L:L,'1. F10'!C:C)</f>
        <v>91</v>
      </c>
    </row>
    <row r="38" spans="1:3" x14ac:dyDescent="0.3">
      <c r="A38" t="s">
        <v>188</v>
      </c>
      <c r="B38">
        <f>_xlfn.XLOOKUP(A38,'1. F10'!L:L,'1. F10'!C:C)</f>
        <v>95</v>
      </c>
      <c r="C38">
        <f>'1. F10'!C124</f>
        <v>96</v>
      </c>
    </row>
    <row r="39" spans="1:3" x14ac:dyDescent="0.3">
      <c r="A39" t="s">
        <v>190</v>
      </c>
      <c r="B39">
        <f>_xlfn.XLOOKUP(A39,'1. F10'!L:L,'1. F10'!C:C)</f>
        <v>97</v>
      </c>
      <c r="C39">
        <f>'1. F10'!C127</f>
        <v>98</v>
      </c>
    </row>
    <row r="40" spans="1:3" x14ac:dyDescent="0.3">
      <c r="A40" t="s">
        <v>194</v>
      </c>
      <c r="B40">
        <f>_xlfn.XLOOKUP(A40,'1. F10'!L:L,'1. F10'!C:C)</f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EB525-F505-42A8-B117-7DA018ECE489}">
  <sheetPr>
    <tabColor rgb="FFFF0000"/>
  </sheetPr>
  <dimension ref="A2:C22"/>
  <sheetViews>
    <sheetView showGridLines="0" workbookViewId="0">
      <selection activeCell="D9" sqref="D9"/>
    </sheetView>
  </sheetViews>
  <sheetFormatPr defaultColWidth="26.6640625" defaultRowHeight="12" x14ac:dyDescent="0.3"/>
  <cols>
    <col min="1" max="1" width="48.33203125" customWidth="1"/>
  </cols>
  <sheetData>
    <row r="2" spans="1:3" ht="19.5" x14ac:dyDescent="0.45">
      <c r="A2" s="226" t="s">
        <v>2331</v>
      </c>
    </row>
    <row r="3" spans="1:3" x14ac:dyDescent="0.3">
      <c r="A3" s="33"/>
    </row>
    <row r="6" spans="1:3" x14ac:dyDescent="0.3">
      <c r="A6" s="227" t="s">
        <v>2332</v>
      </c>
    </row>
    <row r="8" spans="1:3" ht="12.5" thickBot="1" x14ac:dyDescent="0.35">
      <c r="A8" s="22"/>
      <c r="B8" s="22"/>
      <c r="C8" s="22"/>
    </row>
    <row r="9" spans="1:3" ht="25" thickTop="1" thickBot="1" x14ac:dyDescent="0.35">
      <c r="A9" s="228" t="s">
        <v>10</v>
      </c>
      <c r="B9" s="228" t="s">
        <v>2333</v>
      </c>
      <c r="C9" s="229" t="s">
        <v>2334</v>
      </c>
    </row>
    <row r="10" spans="1:3" ht="12.5" thickTop="1" x14ac:dyDescent="0.3">
      <c r="A10" s="2" t="s">
        <v>199</v>
      </c>
      <c r="B10" s="8">
        <f>'1. F10'!E40+'1. F10'!E61+'1. F10'!E62</f>
        <v>0</v>
      </c>
      <c r="C10" t="str">
        <f>IF(B10&gt;16000000,"YES","NO")</f>
        <v>NO</v>
      </c>
    </row>
    <row r="11" spans="1:3" x14ac:dyDescent="0.3">
      <c r="A11" s="2" t="s">
        <v>2335</v>
      </c>
      <c r="B11" s="8">
        <f>'2. F20'!E12</f>
        <v>0</v>
      </c>
      <c r="C11" t="str">
        <f>IF(B11&gt;32000000,"YES","NO")</f>
        <v>NO</v>
      </c>
    </row>
    <row r="12" spans="1:3" ht="12.5" thickBot="1" x14ac:dyDescent="0.35">
      <c r="A12" s="15" t="s">
        <v>2336</v>
      </c>
      <c r="B12" s="23">
        <f>'3. F30'!$D$47</f>
        <v>0</v>
      </c>
      <c r="C12" s="22" t="str">
        <f>IF(B12&gt;50,"YES","NO")</f>
        <v>NO</v>
      </c>
    </row>
    <row r="13" spans="1:3" ht="12.5" thickTop="1" x14ac:dyDescent="0.3"/>
    <row r="15" spans="1:3" x14ac:dyDescent="0.3">
      <c r="A15" s="227" t="s">
        <v>2337</v>
      </c>
    </row>
    <row r="17" spans="1:3" ht="12.5" thickBot="1" x14ac:dyDescent="0.35">
      <c r="A17" s="22"/>
      <c r="B17" s="22"/>
      <c r="C17" s="22"/>
    </row>
    <row r="18" spans="1:3" ht="13" thickTop="1" thickBot="1" x14ac:dyDescent="0.35">
      <c r="A18" s="228" t="s">
        <v>10</v>
      </c>
      <c r="B18" s="228" t="s">
        <v>2333</v>
      </c>
      <c r="C18" s="229" t="s">
        <v>2338</v>
      </c>
    </row>
    <row r="19" spans="1:3" ht="12.5" thickTop="1" x14ac:dyDescent="0.3">
      <c r="A19" s="2" t="s">
        <v>199</v>
      </c>
      <c r="B19" s="8">
        <f>'1. F10'!E40+'1. F10'!E61+'1. F10'!E62</f>
        <v>0</v>
      </c>
      <c r="C19" t="str">
        <f>IF(B19&gt;17500000,"YES","NO")</f>
        <v>NO</v>
      </c>
    </row>
    <row r="20" spans="1:3" x14ac:dyDescent="0.3">
      <c r="A20" s="2" t="s">
        <v>2335</v>
      </c>
      <c r="B20" s="8">
        <f>'2. F20'!E12</f>
        <v>0</v>
      </c>
      <c r="C20" t="str">
        <f>IF(B20&gt;35000000,"YES","NO")</f>
        <v>NO</v>
      </c>
    </row>
    <row r="21" spans="1:3" ht="12.5" thickBot="1" x14ac:dyDescent="0.35">
      <c r="A21" s="15" t="s">
        <v>2336</v>
      </c>
      <c r="B21" s="23">
        <f>'3. F30'!$D$47</f>
        <v>0</v>
      </c>
      <c r="C21" s="22" t="str">
        <f>IF(B21&gt;50,"YES","NO")</f>
        <v>NO</v>
      </c>
    </row>
    <row r="22" spans="1:3" ht="12.5" thickTop="1" x14ac:dyDescent="0.3"/>
  </sheetData>
  <conditionalFormatting sqref="C10:C12">
    <cfRule type="containsText" dxfId="1" priority="2" operator="containsText" text="YES">
      <formula>NOT(ISERROR(SEARCH("YES",C10)))</formula>
    </cfRule>
  </conditionalFormatting>
  <conditionalFormatting sqref="C19:C21">
    <cfRule type="containsText" dxfId="0" priority="1" operator="containsText" text="YES">
      <formula>NOT(ISERROR(SEARCH("YES",C19)))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AY137"/>
  <sheetViews>
    <sheetView showGridLines="0" zoomScale="80" zoomScaleNormal="80" workbookViewId="0">
      <selection activeCell="N11" sqref="N11"/>
    </sheetView>
  </sheetViews>
  <sheetFormatPr defaultColWidth="13.109375" defaultRowHeight="12" outlineLevelCol="1" x14ac:dyDescent="0.3"/>
  <cols>
    <col min="1" max="1" width="62.109375" customWidth="1"/>
    <col min="2" max="2" width="19.44140625" customWidth="1"/>
    <col min="3" max="3" width="6.6640625" bestFit="1" customWidth="1"/>
    <col min="4" max="4" width="13.6640625" bestFit="1" customWidth="1"/>
    <col min="5" max="6" width="14.77734375" bestFit="1" customWidth="1"/>
    <col min="7" max="7" width="20.109375" bestFit="1" customWidth="1"/>
    <col min="8" max="8" width="1" customWidth="1"/>
    <col min="12" max="12" width="13.109375" hidden="1" customWidth="1" outlineLevel="1"/>
    <col min="13" max="13" width="13.109375" collapsed="1"/>
    <col min="50" max="51" width="19.44140625" customWidth="1"/>
  </cols>
  <sheetData>
    <row r="1" spans="1:51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51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51" x14ac:dyDescent="0.3">
      <c r="A3" s="1" t="str">
        <f>'Trial Balance'!A3</f>
        <v xml:space="preserve">VAT tax code: </v>
      </c>
      <c r="B3" s="17">
        <f>'Trial Balance'!B3</f>
        <v>0</v>
      </c>
    </row>
    <row r="4" spans="1:51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51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51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51" x14ac:dyDescent="0.3">
      <c r="A7" s="1" t="str">
        <f>'Trial Balance'!A7</f>
        <v>Financial Year</v>
      </c>
      <c r="B7" s="17">
        <f>'Trial Balance'!B7</f>
        <v>0</v>
      </c>
    </row>
    <row r="9" spans="1:51" x14ac:dyDescent="0.3">
      <c r="I9" s="38" t="s">
        <v>41</v>
      </c>
      <c r="J9" s="38" t="s">
        <v>42</v>
      </c>
    </row>
    <row r="10" spans="1:51" ht="24" customHeight="1" x14ac:dyDescent="0.3">
      <c r="A10" s="39" t="s">
        <v>43</v>
      </c>
      <c r="B10" s="2"/>
      <c r="C10" s="2"/>
      <c r="D10" s="38" t="s">
        <v>2725</v>
      </c>
      <c r="E10" s="38" t="s">
        <v>45</v>
      </c>
      <c r="I10" s="26">
        <f>SUM(I14:I132)</f>
        <v>0</v>
      </c>
      <c r="J10" s="26">
        <f>SUM(J14:J132)</f>
        <v>0</v>
      </c>
    </row>
    <row r="11" spans="1:51" ht="24.65" customHeight="1" thickBot="1" x14ac:dyDescent="0.35">
      <c r="A11" s="40" t="s">
        <v>46</v>
      </c>
      <c r="B11" s="41" t="s">
        <v>47</v>
      </c>
      <c r="C11" s="40" t="s">
        <v>48</v>
      </c>
      <c r="D11" s="40">
        <f>'Trial Balance'!J6</f>
        <v>-1</v>
      </c>
      <c r="E11" s="40">
        <f>'Trial Balance'!K6</f>
        <v>0</v>
      </c>
      <c r="F11" s="42" t="s">
        <v>4</v>
      </c>
      <c r="G11" s="42" t="s">
        <v>49</v>
      </c>
      <c r="I11" s="42" t="s">
        <v>5</v>
      </c>
      <c r="J11" s="42" t="s">
        <v>3</v>
      </c>
      <c r="L11" s="42" t="s">
        <v>50</v>
      </c>
      <c r="M11" s="42" t="s">
        <v>44</v>
      </c>
      <c r="N11" s="42" t="s">
        <v>2726</v>
      </c>
      <c r="O11" s="277" t="s">
        <v>41</v>
      </c>
      <c r="P11" s="277" t="s">
        <v>42</v>
      </c>
      <c r="AX11" t="s">
        <v>516</v>
      </c>
      <c r="AY11" t="s">
        <v>520</v>
      </c>
    </row>
    <row r="12" spans="1:51" ht="12.65" customHeight="1" thickTop="1" x14ac:dyDescent="0.35">
      <c r="A12" s="43" t="s">
        <v>51</v>
      </c>
      <c r="B12" s="44"/>
      <c r="C12" s="44"/>
      <c r="D12" s="44"/>
      <c r="E12" s="44"/>
      <c r="O12" s="278">
        <f>D12-M12</f>
        <v>0</v>
      </c>
      <c r="P12" s="278">
        <f>E12-N12</f>
        <v>0</v>
      </c>
    </row>
    <row r="13" spans="1:51" ht="14.5" x14ac:dyDescent="0.35">
      <c r="A13" s="45" t="s">
        <v>52</v>
      </c>
      <c r="B13" s="46"/>
      <c r="C13" s="46"/>
      <c r="D13" s="46"/>
      <c r="E13" s="46"/>
      <c r="O13" s="278">
        <f t="shared" ref="O13:O76" si="0">D13-M13</f>
        <v>0</v>
      </c>
      <c r="P13" s="278">
        <f t="shared" ref="P13:P76" si="1">E13-N13</f>
        <v>0</v>
      </c>
    </row>
    <row r="14" spans="1:51" ht="14.5" x14ac:dyDescent="0.35">
      <c r="A14" s="46" t="s">
        <v>53</v>
      </c>
      <c r="B14" s="46">
        <v>1</v>
      </c>
      <c r="C14" s="46">
        <v>1</v>
      </c>
      <c r="D14" s="47">
        <f>ROUND(SUMIF('Trial Balance'!N:N,F14,'Trial Balance'!H:H),0)</f>
        <v>0</v>
      </c>
      <c r="E14" s="47">
        <f>ROUND(SUMIF('Trial Balance'!N:N,F14,'Trial Balance'!K:K),0)+G14</f>
        <v>0</v>
      </c>
      <c r="F14" t="str">
        <f t="shared" ref="F14:F20" si="2">"BS"&amp;C14</f>
        <v>BS1</v>
      </c>
      <c r="I14" s="8">
        <f>SUMIF('Trial Balance'!N:N,F14,'Trial Balance'!H:H)</f>
        <v>0</v>
      </c>
      <c r="J14" s="8">
        <f>SUMIF('Trial Balance'!N:N,F14,'Trial Balance'!K:K)</f>
        <v>0</v>
      </c>
      <c r="O14" s="278">
        <f t="shared" si="0"/>
        <v>0</v>
      </c>
      <c r="P14" s="278">
        <f t="shared" si="1"/>
        <v>0</v>
      </c>
      <c r="AX14" t="s">
        <v>2373</v>
      </c>
      <c r="AY14" t="s">
        <v>2374</v>
      </c>
    </row>
    <row r="15" spans="1:51" ht="14.5" x14ac:dyDescent="0.35">
      <c r="A15" s="46" t="s">
        <v>54</v>
      </c>
      <c r="B15" s="46">
        <v>2</v>
      </c>
      <c r="C15" s="46">
        <v>2</v>
      </c>
      <c r="D15" s="47">
        <f>ROUND(SUMIF('Trial Balance'!N:N,F15,'Trial Balance'!H:H),0)</f>
        <v>0</v>
      </c>
      <c r="E15" s="47">
        <f>ROUND(SUMIF('Trial Balance'!N:N,F15,'Trial Balance'!K:K),0)+G15</f>
        <v>0</v>
      </c>
      <c r="F15" t="str">
        <f t="shared" si="2"/>
        <v>BS2</v>
      </c>
      <c r="I15" s="8">
        <f>SUMIF('Trial Balance'!N:N,F15,'Trial Balance'!H:H)</f>
        <v>0</v>
      </c>
      <c r="J15" s="8">
        <f>SUMIF('Trial Balance'!N:N,F15,'Trial Balance'!K:K)</f>
        <v>0</v>
      </c>
      <c r="O15" s="278">
        <f t="shared" si="0"/>
        <v>0</v>
      </c>
      <c r="P15" s="278">
        <f t="shared" si="1"/>
        <v>0</v>
      </c>
      <c r="AX15" t="s">
        <v>2375</v>
      </c>
      <c r="AY15" t="s">
        <v>2376</v>
      </c>
    </row>
    <row r="16" spans="1:51" ht="14.5" x14ac:dyDescent="0.35">
      <c r="A16" s="46" t="s">
        <v>55</v>
      </c>
      <c r="B16" s="46">
        <v>3</v>
      </c>
      <c r="C16" s="46">
        <v>3</v>
      </c>
      <c r="D16" s="47">
        <f>ROUND(SUMIF('Trial Balance'!N:N,F16,'Trial Balance'!H:H),0)</f>
        <v>0</v>
      </c>
      <c r="E16" s="47">
        <f>ROUND(SUMIF('Trial Balance'!N:N,F16,'Trial Balance'!K:K),0)+G16</f>
        <v>0</v>
      </c>
      <c r="F16" t="str">
        <f t="shared" si="2"/>
        <v>BS3</v>
      </c>
      <c r="I16" s="8">
        <f>SUMIF('Trial Balance'!N:N,F16,'Trial Balance'!H:H)</f>
        <v>0</v>
      </c>
      <c r="J16" s="8">
        <f>SUMIF('Trial Balance'!N:N,F16,'Trial Balance'!K:K)</f>
        <v>0</v>
      </c>
      <c r="O16" s="278">
        <f t="shared" si="0"/>
        <v>0</v>
      </c>
      <c r="P16" s="278">
        <f t="shared" si="1"/>
        <v>0</v>
      </c>
      <c r="AX16" t="s">
        <v>2377</v>
      </c>
      <c r="AY16" t="s">
        <v>2378</v>
      </c>
    </row>
    <row r="17" spans="1:51" ht="14.5" x14ac:dyDescent="0.35">
      <c r="A17" s="46" t="s">
        <v>56</v>
      </c>
      <c r="B17" s="46">
        <v>4</v>
      </c>
      <c r="C17" s="46">
        <v>4</v>
      </c>
      <c r="D17" s="47">
        <f>ROUND(SUMIF('Trial Balance'!N:N,F17,'Trial Balance'!H:H),0)</f>
        <v>0</v>
      </c>
      <c r="E17" s="47">
        <f>ROUND(SUMIF('Trial Balance'!N:N,F17,'Trial Balance'!K:K),0)+G17</f>
        <v>0</v>
      </c>
      <c r="F17" t="str">
        <f t="shared" si="2"/>
        <v>BS4</v>
      </c>
      <c r="I17" s="8">
        <f>SUMIF('Trial Balance'!N:N,F17,'Trial Balance'!H:H)</f>
        <v>0</v>
      </c>
      <c r="J17" s="8">
        <f>SUMIF('Trial Balance'!N:N,F17,'Trial Balance'!K:K)</f>
        <v>0</v>
      </c>
      <c r="O17" s="278">
        <f t="shared" si="0"/>
        <v>0</v>
      </c>
      <c r="P17" s="278">
        <f t="shared" si="1"/>
        <v>0</v>
      </c>
      <c r="AX17" t="s">
        <v>2379</v>
      </c>
      <c r="AY17" t="s">
        <v>2380</v>
      </c>
    </row>
    <row r="18" spans="1:51" ht="14.5" x14ac:dyDescent="0.35">
      <c r="A18" s="46" t="s">
        <v>57</v>
      </c>
      <c r="B18" s="46">
        <v>5</v>
      </c>
      <c r="C18" s="46">
        <v>5</v>
      </c>
      <c r="D18" s="47">
        <f>ROUND(SUMIF('Trial Balance'!N:N,F18,'Trial Balance'!H:H),0)</f>
        <v>0</v>
      </c>
      <c r="E18" s="47">
        <f>ROUND(SUMIF('Trial Balance'!N:N,F18,'Trial Balance'!K:K),0)+G18</f>
        <v>0</v>
      </c>
      <c r="F18" t="str">
        <f t="shared" si="2"/>
        <v>BS5</v>
      </c>
      <c r="I18" s="8">
        <f>SUMIF('Trial Balance'!N:N,F18,'Trial Balance'!H:H)</f>
        <v>0</v>
      </c>
      <c r="J18" s="8">
        <f>SUMIF('Trial Balance'!N:N,F18,'Trial Balance'!K:K)</f>
        <v>0</v>
      </c>
      <c r="O18" s="278">
        <f t="shared" si="0"/>
        <v>0</v>
      </c>
      <c r="P18" s="278">
        <f t="shared" si="1"/>
        <v>0</v>
      </c>
      <c r="AX18" t="s">
        <v>2381</v>
      </c>
      <c r="AY18" t="s">
        <v>2382</v>
      </c>
    </row>
    <row r="19" spans="1:51" ht="14.5" x14ac:dyDescent="0.35">
      <c r="A19" s="46" t="s">
        <v>58</v>
      </c>
      <c r="B19" s="46">
        <v>6</v>
      </c>
      <c r="C19" s="46">
        <v>6</v>
      </c>
      <c r="D19" s="47">
        <f>ROUND(SUMIF('Trial Balance'!N:N,F19,'Trial Balance'!H:H),0)</f>
        <v>0</v>
      </c>
      <c r="E19" s="47">
        <f>ROUND(SUMIF('Trial Balance'!N:N,F19,'Trial Balance'!K:K),0)+G19</f>
        <v>0</v>
      </c>
      <c r="F19" t="str">
        <f t="shared" si="2"/>
        <v>BS6</v>
      </c>
      <c r="I19" s="8">
        <f>SUMIF('Trial Balance'!N:N,F19,'Trial Balance'!H:H)</f>
        <v>0</v>
      </c>
      <c r="J19" s="8">
        <f>SUMIF('Trial Balance'!N:N,F19,'Trial Balance'!K:K)</f>
        <v>0</v>
      </c>
      <c r="O19" s="278">
        <f t="shared" si="0"/>
        <v>0</v>
      </c>
      <c r="P19" s="278">
        <f t="shared" si="1"/>
        <v>0</v>
      </c>
      <c r="AX19" t="s">
        <v>2383</v>
      </c>
      <c r="AY19" t="s">
        <v>2384</v>
      </c>
    </row>
    <row r="20" spans="1:51" ht="14.5" x14ac:dyDescent="0.35">
      <c r="A20" s="48" t="s">
        <v>59</v>
      </c>
      <c r="B20" s="48">
        <v>7</v>
      </c>
      <c r="C20" s="48">
        <v>7</v>
      </c>
      <c r="D20" s="49">
        <f>SUM(D14:D19)</f>
        <v>0</v>
      </c>
      <c r="E20" s="49">
        <f>SUM(E14:E19)</f>
        <v>0</v>
      </c>
      <c r="F20" t="str">
        <f t="shared" si="2"/>
        <v>BS7</v>
      </c>
      <c r="L20" t="s">
        <v>60</v>
      </c>
      <c r="O20" s="278">
        <f t="shared" si="0"/>
        <v>0</v>
      </c>
      <c r="P20" s="278">
        <f t="shared" si="1"/>
        <v>0</v>
      </c>
      <c r="AX20" t="s">
        <v>2385</v>
      </c>
      <c r="AY20" t="s">
        <v>2386</v>
      </c>
    </row>
    <row r="21" spans="1:51" ht="14.5" x14ac:dyDescent="0.35">
      <c r="A21" s="45" t="s">
        <v>61</v>
      </c>
      <c r="B21" s="46"/>
      <c r="C21" s="46"/>
      <c r="D21" s="47"/>
      <c r="E21" s="47"/>
      <c r="O21" s="278">
        <f t="shared" si="0"/>
        <v>0</v>
      </c>
      <c r="P21" s="278">
        <f t="shared" si="1"/>
        <v>0</v>
      </c>
    </row>
    <row r="22" spans="1:51" ht="14.5" x14ac:dyDescent="0.35">
      <c r="A22" s="46" t="s">
        <v>62</v>
      </c>
      <c r="B22" s="46">
        <v>8</v>
      </c>
      <c r="C22" s="46">
        <v>8</v>
      </c>
      <c r="D22" s="47">
        <f>ROUND(SUMIF('Trial Balance'!N:N,F22,'Trial Balance'!H:H),0)</f>
        <v>0</v>
      </c>
      <c r="E22" s="47">
        <f>ROUND(SUMIF('Trial Balance'!N:N,F22,'Trial Balance'!K:K),0)+G22</f>
        <v>0</v>
      </c>
      <c r="F22" t="str">
        <f t="shared" ref="F22:F31" si="3">"BS"&amp;C22</f>
        <v>BS8</v>
      </c>
      <c r="I22" s="8">
        <f>SUMIF('Trial Balance'!N:N,F22,'Trial Balance'!H:H)</f>
        <v>0</v>
      </c>
      <c r="J22" s="8">
        <f>SUMIF('Trial Balance'!N:N,F22,'Trial Balance'!K:K)</f>
        <v>0</v>
      </c>
      <c r="O22" s="278">
        <f t="shared" si="0"/>
        <v>0</v>
      </c>
      <c r="P22" s="278">
        <f t="shared" si="1"/>
        <v>0</v>
      </c>
      <c r="AX22" t="s">
        <v>2387</v>
      </c>
      <c r="AY22" t="s">
        <v>2388</v>
      </c>
    </row>
    <row r="23" spans="1:51" ht="14.5" x14ac:dyDescent="0.35">
      <c r="A23" s="46" t="s">
        <v>63</v>
      </c>
      <c r="B23" s="46">
        <v>9</v>
      </c>
      <c r="C23" s="46">
        <v>9</v>
      </c>
      <c r="D23" s="47">
        <f>ROUND(SUMIF('Trial Balance'!N:N,F23,'Trial Balance'!H:H),0)</f>
        <v>0</v>
      </c>
      <c r="E23" s="47">
        <f>ROUND(SUMIF('Trial Balance'!N:N,F23,'Trial Balance'!K:K),0)+G23</f>
        <v>0</v>
      </c>
      <c r="F23" t="str">
        <f t="shared" si="3"/>
        <v>BS9</v>
      </c>
      <c r="I23" s="8">
        <f>SUMIF('Trial Balance'!N:N,F23,'Trial Balance'!H:H)</f>
        <v>0</v>
      </c>
      <c r="J23" s="8">
        <f>SUMIF('Trial Balance'!N:N,F23,'Trial Balance'!K:K)</f>
        <v>0</v>
      </c>
      <c r="O23" s="278">
        <f t="shared" si="0"/>
        <v>0</v>
      </c>
      <c r="P23" s="278">
        <f t="shared" si="1"/>
        <v>0</v>
      </c>
      <c r="AX23" t="s">
        <v>2389</v>
      </c>
      <c r="AY23" t="s">
        <v>2390</v>
      </c>
    </row>
    <row r="24" spans="1:51" ht="14.5" x14ac:dyDescent="0.35">
      <c r="A24" s="46" t="s">
        <v>64</v>
      </c>
      <c r="B24" s="46">
        <v>10</v>
      </c>
      <c r="C24" s="46">
        <v>10</v>
      </c>
      <c r="D24" s="47">
        <f>ROUND(SUMIF('Trial Balance'!N:N,F24,'Trial Balance'!H:H),0)</f>
        <v>0</v>
      </c>
      <c r="E24" s="47">
        <f>ROUND(SUMIF('Trial Balance'!N:N,F24,'Trial Balance'!K:K),0)+G24</f>
        <v>0</v>
      </c>
      <c r="F24" t="str">
        <f t="shared" si="3"/>
        <v>BS10</v>
      </c>
      <c r="I24" s="8">
        <f>SUMIF('Trial Balance'!N:N,F24,'Trial Balance'!H:H)</f>
        <v>0</v>
      </c>
      <c r="J24" s="8">
        <f>SUMIF('Trial Balance'!N:N,F24,'Trial Balance'!K:K)</f>
        <v>0</v>
      </c>
      <c r="O24" s="278">
        <f t="shared" si="0"/>
        <v>0</v>
      </c>
      <c r="P24" s="278">
        <f t="shared" si="1"/>
        <v>0</v>
      </c>
      <c r="AX24" t="s">
        <v>2391</v>
      </c>
      <c r="AY24" t="s">
        <v>2392</v>
      </c>
    </row>
    <row r="25" spans="1:51" ht="14.5" x14ac:dyDescent="0.35">
      <c r="A25" s="46" t="s">
        <v>65</v>
      </c>
      <c r="B25" s="46">
        <v>11</v>
      </c>
      <c r="C25" s="46">
        <v>11</v>
      </c>
      <c r="D25" s="47">
        <f>ROUND(SUMIF('Trial Balance'!N:N,F25,'Trial Balance'!H:H),0)</f>
        <v>0</v>
      </c>
      <c r="E25" s="47">
        <f>ROUND(SUMIF('Trial Balance'!N:N,F25,'Trial Balance'!K:K),0)+G25</f>
        <v>0</v>
      </c>
      <c r="F25" t="str">
        <f t="shared" si="3"/>
        <v>BS11</v>
      </c>
      <c r="I25" s="8">
        <f>SUMIF('Trial Balance'!N:N,F25,'Trial Balance'!H:H)</f>
        <v>0</v>
      </c>
      <c r="J25" s="8">
        <f>SUMIF('Trial Balance'!N:N,F25,'Trial Balance'!K:K)</f>
        <v>0</v>
      </c>
      <c r="O25" s="278">
        <f t="shared" si="0"/>
        <v>0</v>
      </c>
      <c r="P25" s="278">
        <f t="shared" si="1"/>
        <v>0</v>
      </c>
      <c r="AX25" t="s">
        <v>2393</v>
      </c>
      <c r="AY25" t="s">
        <v>2394</v>
      </c>
    </row>
    <row r="26" spans="1:51" ht="14.5" x14ac:dyDescent="0.35">
      <c r="A26" s="46" t="s">
        <v>66</v>
      </c>
      <c r="B26" s="46">
        <v>12</v>
      </c>
      <c r="C26" s="46">
        <v>12</v>
      </c>
      <c r="D26" s="47">
        <f>ROUND(SUMIF('Trial Balance'!N:N,F26,'Trial Balance'!H:H),0)</f>
        <v>0</v>
      </c>
      <c r="E26" s="47">
        <f>ROUND(SUMIF('Trial Balance'!N:N,F26,'Trial Balance'!K:K),0)+G26</f>
        <v>0</v>
      </c>
      <c r="F26" t="str">
        <f t="shared" si="3"/>
        <v>BS12</v>
      </c>
      <c r="I26" s="8">
        <f>SUMIF('Trial Balance'!N:N,F26,'Trial Balance'!H:H)</f>
        <v>0</v>
      </c>
      <c r="J26" s="8">
        <f>SUMIF('Trial Balance'!N:N,F26,'Trial Balance'!K:K)</f>
        <v>0</v>
      </c>
      <c r="O26" s="278">
        <f t="shared" si="0"/>
        <v>0</v>
      </c>
      <c r="P26" s="278">
        <f t="shared" si="1"/>
        <v>0</v>
      </c>
      <c r="AX26" t="s">
        <v>2395</v>
      </c>
      <c r="AY26" t="s">
        <v>2396</v>
      </c>
    </row>
    <row r="27" spans="1:51" ht="14.5" x14ac:dyDescent="0.35">
      <c r="A27" s="46" t="s">
        <v>67</v>
      </c>
      <c r="B27" s="46">
        <v>13</v>
      </c>
      <c r="C27" s="46">
        <v>13</v>
      </c>
      <c r="D27" s="47">
        <f>ROUND(SUMIF('Trial Balance'!N:N,F27,'Trial Balance'!H:H),0)</f>
        <v>0</v>
      </c>
      <c r="E27" s="47">
        <f>ROUND(SUMIF('Trial Balance'!N:N,F27,'Trial Balance'!K:K),0)+G27</f>
        <v>0</v>
      </c>
      <c r="F27" t="str">
        <f t="shared" si="3"/>
        <v>BS13</v>
      </c>
      <c r="I27" s="8">
        <f>SUMIF('Trial Balance'!N:N,F27,'Trial Balance'!H:H)</f>
        <v>0</v>
      </c>
      <c r="J27" s="8">
        <f>SUMIF('Trial Balance'!N:N,F27,'Trial Balance'!K:K)</f>
        <v>0</v>
      </c>
      <c r="O27" s="278">
        <f t="shared" si="0"/>
        <v>0</v>
      </c>
      <c r="P27" s="278">
        <f t="shared" si="1"/>
        <v>0</v>
      </c>
      <c r="AX27" t="s">
        <v>2397</v>
      </c>
      <c r="AY27" t="s">
        <v>2398</v>
      </c>
    </row>
    <row r="28" spans="1:51" ht="14.5" x14ac:dyDescent="0.35">
      <c r="A28" s="46" t="s">
        <v>68</v>
      </c>
      <c r="B28" s="46">
        <v>14</v>
      </c>
      <c r="C28" s="46">
        <v>14</v>
      </c>
      <c r="D28" s="47">
        <f>ROUND(SUMIF('Trial Balance'!N:N,F28,'Trial Balance'!H:H),0)</f>
        <v>0</v>
      </c>
      <c r="E28" s="47">
        <f>ROUND(SUMIF('Trial Balance'!N:N,F28,'Trial Balance'!K:K),0)+G28</f>
        <v>0</v>
      </c>
      <c r="F28" t="str">
        <f t="shared" si="3"/>
        <v>BS14</v>
      </c>
      <c r="I28" s="8">
        <f>SUMIF('Trial Balance'!N:N,F28,'Trial Balance'!H:H)</f>
        <v>0</v>
      </c>
      <c r="J28" s="8">
        <f>SUMIF('Trial Balance'!N:N,F28,'Trial Balance'!K:K)</f>
        <v>0</v>
      </c>
      <c r="O28" s="278">
        <f t="shared" si="0"/>
        <v>0</v>
      </c>
      <c r="P28" s="278">
        <f t="shared" si="1"/>
        <v>0</v>
      </c>
      <c r="AX28" t="s">
        <v>2399</v>
      </c>
      <c r="AY28" t="s">
        <v>2400</v>
      </c>
    </row>
    <row r="29" spans="1:51" ht="14.5" x14ac:dyDescent="0.35">
      <c r="A29" s="46" t="s">
        <v>69</v>
      </c>
      <c r="B29" s="46">
        <v>15</v>
      </c>
      <c r="C29" s="46">
        <v>15</v>
      </c>
      <c r="D29" s="47">
        <f>ROUND(SUMIF('Trial Balance'!N:N,F29,'Trial Balance'!H:H),0)</f>
        <v>0</v>
      </c>
      <c r="E29" s="47">
        <f>ROUND(SUMIF('Trial Balance'!N:N,F29,'Trial Balance'!K:K),0)+G29</f>
        <v>0</v>
      </c>
      <c r="F29" t="str">
        <f t="shared" si="3"/>
        <v>BS15</v>
      </c>
      <c r="I29" s="8">
        <f>SUMIF('Trial Balance'!N:N,F29,'Trial Balance'!H:H)</f>
        <v>0</v>
      </c>
      <c r="J29" s="8">
        <f>SUMIF('Trial Balance'!N:N,F29,'Trial Balance'!K:K)</f>
        <v>0</v>
      </c>
      <c r="O29" s="278">
        <f t="shared" si="0"/>
        <v>0</v>
      </c>
      <c r="P29" s="278">
        <f t="shared" si="1"/>
        <v>0</v>
      </c>
      <c r="AX29" t="s">
        <v>2401</v>
      </c>
      <c r="AY29" t="s">
        <v>2402</v>
      </c>
    </row>
    <row r="30" spans="1:51" ht="14.5" x14ac:dyDescent="0.35">
      <c r="A30" s="46" t="s">
        <v>70</v>
      </c>
      <c r="B30" s="46">
        <v>16</v>
      </c>
      <c r="C30" s="46">
        <v>16</v>
      </c>
      <c r="D30" s="47">
        <f>ROUND(SUMIF('Trial Balance'!N:N,F30,'Trial Balance'!H:H),0)</f>
        <v>0</v>
      </c>
      <c r="E30" s="47">
        <f>ROUND(SUMIF('Trial Balance'!N:N,F30,'Trial Balance'!K:K),0)+G30</f>
        <v>0</v>
      </c>
      <c r="F30" t="str">
        <f t="shared" si="3"/>
        <v>BS16</v>
      </c>
      <c r="I30" s="8">
        <f>SUMIF('Trial Balance'!N:N,F30,'Trial Balance'!H:H)</f>
        <v>0</v>
      </c>
      <c r="J30" s="8">
        <f>SUMIF('Trial Balance'!N:N,F30,'Trial Balance'!K:K)</f>
        <v>0</v>
      </c>
      <c r="O30" s="278">
        <f t="shared" si="0"/>
        <v>0</v>
      </c>
      <c r="P30" s="278">
        <f t="shared" si="1"/>
        <v>0</v>
      </c>
      <c r="AX30" t="s">
        <v>2403</v>
      </c>
      <c r="AY30" t="s">
        <v>2404</v>
      </c>
    </row>
    <row r="31" spans="1:51" ht="14.5" x14ac:dyDescent="0.35">
      <c r="A31" s="48" t="s">
        <v>71</v>
      </c>
      <c r="B31" s="48">
        <v>17</v>
      </c>
      <c r="C31" s="48">
        <v>17</v>
      </c>
      <c r="D31" s="49">
        <f>SUM(D22:D30)</f>
        <v>0</v>
      </c>
      <c r="E31" s="49">
        <f>SUM(E22:E30)</f>
        <v>0</v>
      </c>
      <c r="F31" t="str">
        <f t="shared" si="3"/>
        <v>BS17</v>
      </c>
      <c r="L31" t="s">
        <v>61</v>
      </c>
      <c r="O31" s="278">
        <f t="shared" si="0"/>
        <v>0</v>
      </c>
      <c r="P31" s="278">
        <f t="shared" si="1"/>
        <v>0</v>
      </c>
      <c r="AX31" t="s">
        <v>2405</v>
      </c>
      <c r="AY31" t="s">
        <v>2406</v>
      </c>
    </row>
    <row r="32" spans="1:51" ht="14.5" x14ac:dyDescent="0.35">
      <c r="A32" s="45" t="s">
        <v>72</v>
      </c>
      <c r="B32" s="46"/>
      <c r="C32" s="46"/>
      <c r="D32" s="47"/>
      <c r="E32" s="47"/>
      <c r="O32" s="278">
        <f t="shared" si="0"/>
        <v>0</v>
      </c>
      <c r="P32" s="278">
        <f t="shared" si="1"/>
        <v>0</v>
      </c>
    </row>
    <row r="33" spans="1:51" ht="14.5" x14ac:dyDescent="0.35">
      <c r="A33" s="46" t="s">
        <v>73</v>
      </c>
      <c r="B33" s="46">
        <v>18</v>
      </c>
      <c r="C33" s="46">
        <v>18</v>
      </c>
      <c r="D33" s="47">
        <f>ROUND(SUMIF('Trial Balance'!N:N,F33,'Trial Balance'!H:H),0)</f>
        <v>0</v>
      </c>
      <c r="E33" s="47">
        <f>ROUND(SUMIF('Trial Balance'!N:N,F33,'Trial Balance'!K:K),0)+G33</f>
        <v>0</v>
      </c>
      <c r="F33" t="str">
        <f t="shared" ref="F33:F40" si="4">"BS"&amp;C33</f>
        <v>BS18</v>
      </c>
      <c r="I33" s="8">
        <f>SUMIF('Trial Balance'!N:N,F33,'Trial Balance'!H:H)</f>
        <v>0</v>
      </c>
      <c r="J33" s="8">
        <f>SUMIF('Trial Balance'!N:N,F33,'Trial Balance'!K:K)</f>
        <v>0</v>
      </c>
      <c r="L33" t="s">
        <v>74</v>
      </c>
      <c r="O33" s="278">
        <f t="shared" si="0"/>
        <v>0</v>
      </c>
      <c r="P33" s="278">
        <f t="shared" si="1"/>
        <v>0</v>
      </c>
      <c r="AX33" t="s">
        <v>2407</v>
      </c>
      <c r="AY33" t="s">
        <v>2408</v>
      </c>
    </row>
    <row r="34" spans="1:51" ht="14.5" x14ac:dyDescent="0.35">
      <c r="A34" s="46" t="s">
        <v>75</v>
      </c>
      <c r="B34" s="46">
        <v>19</v>
      </c>
      <c r="C34" s="46">
        <v>19</v>
      </c>
      <c r="D34" s="47">
        <f>ROUND(SUMIF('Trial Balance'!N:N,F34,'Trial Balance'!H:H),0)</f>
        <v>0</v>
      </c>
      <c r="E34" s="47">
        <f>ROUND(SUMIF('Trial Balance'!N:N,F34,'Trial Balance'!K:K),0)+G34</f>
        <v>0</v>
      </c>
      <c r="F34" t="str">
        <f t="shared" si="4"/>
        <v>BS19</v>
      </c>
      <c r="I34" s="8">
        <f>SUMIF('Trial Balance'!N:N,F34,'Trial Balance'!H:H)</f>
        <v>0</v>
      </c>
      <c r="J34" s="8">
        <f>SUMIF('Trial Balance'!N:N,F34,'Trial Balance'!K:K)</f>
        <v>0</v>
      </c>
      <c r="L34" t="s">
        <v>76</v>
      </c>
      <c r="O34" s="278">
        <f t="shared" si="0"/>
        <v>0</v>
      </c>
      <c r="P34" s="278">
        <f t="shared" si="1"/>
        <v>0</v>
      </c>
      <c r="AX34" t="s">
        <v>2409</v>
      </c>
      <c r="AY34" t="s">
        <v>2410</v>
      </c>
    </row>
    <row r="35" spans="1:51" ht="14.5" x14ac:dyDescent="0.35">
      <c r="A35" s="46" t="s">
        <v>77</v>
      </c>
      <c r="B35" s="46">
        <v>20</v>
      </c>
      <c r="C35" s="46">
        <v>20</v>
      </c>
      <c r="D35" s="47">
        <f>ROUND(SUMIF('Trial Balance'!N:N,F35,'Trial Balance'!H:H),0)</f>
        <v>0</v>
      </c>
      <c r="E35" s="47">
        <f>ROUND(SUMIF('Trial Balance'!N:N,F35,'Trial Balance'!K:K),0)+G35</f>
        <v>0</v>
      </c>
      <c r="F35" t="str">
        <f t="shared" si="4"/>
        <v>BS20</v>
      </c>
      <c r="I35" s="8">
        <f>SUMIF('Trial Balance'!N:N,F35,'Trial Balance'!H:H)</f>
        <v>0</v>
      </c>
      <c r="J35" s="8">
        <f>SUMIF('Trial Balance'!N:N,F35,'Trial Balance'!K:K)</f>
        <v>0</v>
      </c>
      <c r="L35" t="s">
        <v>78</v>
      </c>
      <c r="O35" s="278">
        <f t="shared" si="0"/>
        <v>0</v>
      </c>
      <c r="P35" s="278">
        <f t="shared" si="1"/>
        <v>0</v>
      </c>
      <c r="AX35" t="s">
        <v>2411</v>
      </c>
      <c r="AY35" t="s">
        <v>2412</v>
      </c>
    </row>
    <row r="36" spans="1:51" ht="14.5" x14ac:dyDescent="0.35">
      <c r="A36" s="46" t="s">
        <v>79</v>
      </c>
      <c r="B36" s="46">
        <v>21</v>
      </c>
      <c r="C36" s="46">
        <v>21</v>
      </c>
      <c r="D36" s="47">
        <f>ROUND(SUMIF('Trial Balance'!N:N,F36,'Trial Balance'!H:H),0)</f>
        <v>0</v>
      </c>
      <c r="E36" s="47">
        <f>ROUND(SUMIF('Trial Balance'!N:N,F36,'Trial Balance'!K:K),0)+G36</f>
        <v>0</v>
      </c>
      <c r="F36" t="str">
        <f t="shared" si="4"/>
        <v>BS21</v>
      </c>
      <c r="I36" s="8">
        <f>SUMIF('Trial Balance'!N:N,F36,'Trial Balance'!H:H)</f>
        <v>0</v>
      </c>
      <c r="J36" s="8">
        <f>SUMIF('Trial Balance'!N:N,F36,'Trial Balance'!K:K)</f>
        <v>0</v>
      </c>
      <c r="L36" t="s">
        <v>80</v>
      </c>
      <c r="O36" s="278">
        <f t="shared" si="0"/>
        <v>0</v>
      </c>
      <c r="P36" s="278">
        <f t="shared" si="1"/>
        <v>0</v>
      </c>
      <c r="AX36" t="s">
        <v>2413</v>
      </c>
      <c r="AY36" t="s">
        <v>2414</v>
      </c>
    </row>
    <row r="37" spans="1:51" ht="14.5" x14ac:dyDescent="0.35">
      <c r="A37" s="46" t="s">
        <v>81</v>
      </c>
      <c r="B37" s="46">
        <v>22</v>
      </c>
      <c r="C37" s="46">
        <v>22</v>
      </c>
      <c r="D37" s="47">
        <f>ROUND(SUMIF('Trial Balance'!N:N,F37,'Trial Balance'!H:H),0)</f>
        <v>0</v>
      </c>
      <c r="E37" s="47">
        <f>ROUND(SUMIF('Trial Balance'!N:N,F37,'Trial Balance'!K:K),0)+G37</f>
        <v>0</v>
      </c>
      <c r="F37" t="str">
        <f t="shared" si="4"/>
        <v>BS22</v>
      </c>
      <c r="I37" s="8">
        <f>SUMIF('Trial Balance'!N:N,F37,'Trial Balance'!H:H)</f>
        <v>0</v>
      </c>
      <c r="J37" s="8">
        <f>SUMIF('Trial Balance'!N:N,F37,'Trial Balance'!K:K)</f>
        <v>0</v>
      </c>
      <c r="L37" t="s">
        <v>82</v>
      </c>
      <c r="O37" s="278">
        <f t="shared" si="0"/>
        <v>0</v>
      </c>
      <c r="P37" s="278">
        <f t="shared" si="1"/>
        <v>0</v>
      </c>
      <c r="AX37" t="s">
        <v>2415</v>
      </c>
      <c r="AY37" t="s">
        <v>2416</v>
      </c>
    </row>
    <row r="38" spans="1:51" ht="14.5" x14ac:dyDescent="0.35">
      <c r="A38" s="46" t="s">
        <v>83</v>
      </c>
      <c r="B38" s="46">
        <v>23</v>
      </c>
      <c r="C38" s="46">
        <v>23</v>
      </c>
      <c r="D38" s="47">
        <f>ROUND(SUMIF('Trial Balance'!N:N,F38,'Trial Balance'!H:H),0)</f>
        <v>0</v>
      </c>
      <c r="E38" s="47">
        <f>ROUND(SUMIF('Trial Balance'!N:N,F38,'Trial Balance'!K:K),0)+G38</f>
        <v>0</v>
      </c>
      <c r="F38" t="str">
        <f t="shared" si="4"/>
        <v>BS23</v>
      </c>
      <c r="I38" s="8">
        <f>SUMIF('Trial Balance'!N:N,F38,'Trial Balance'!H:H)</f>
        <v>0</v>
      </c>
      <c r="J38" s="8">
        <f>SUMIF('Trial Balance'!N:N,F38,'Trial Balance'!K:K)</f>
        <v>0</v>
      </c>
      <c r="L38" t="s">
        <v>84</v>
      </c>
      <c r="O38" s="278">
        <f t="shared" si="0"/>
        <v>0</v>
      </c>
      <c r="P38" s="278">
        <f t="shared" si="1"/>
        <v>0</v>
      </c>
      <c r="AX38" t="s">
        <v>2417</v>
      </c>
      <c r="AY38" t="s">
        <v>2418</v>
      </c>
    </row>
    <row r="39" spans="1:51" ht="14.5" x14ac:dyDescent="0.35">
      <c r="A39" s="48" t="s">
        <v>85</v>
      </c>
      <c r="B39" s="48">
        <v>24</v>
      </c>
      <c r="C39" s="48">
        <v>24</v>
      </c>
      <c r="D39" s="49">
        <f>SUM(D33:D38)</f>
        <v>0</v>
      </c>
      <c r="E39" s="49">
        <f>SUM(E33:E38)</f>
        <v>0</v>
      </c>
      <c r="F39" t="str">
        <f t="shared" si="4"/>
        <v>BS24</v>
      </c>
      <c r="O39" s="278">
        <f t="shared" si="0"/>
        <v>0</v>
      </c>
      <c r="P39" s="278">
        <f t="shared" si="1"/>
        <v>0</v>
      </c>
      <c r="AX39" t="s">
        <v>2419</v>
      </c>
      <c r="AY39" t="s">
        <v>2420</v>
      </c>
    </row>
    <row r="40" spans="1:51" ht="14.5" x14ac:dyDescent="0.35">
      <c r="A40" s="48" t="s">
        <v>86</v>
      </c>
      <c r="B40" s="48">
        <v>25</v>
      </c>
      <c r="C40" s="48">
        <v>25</v>
      </c>
      <c r="D40" s="49">
        <f>D20+D31+D39</f>
        <v>0</v>
      </c>
      <c r="E40" s="49">
        <f>E20+E31+E39</f>
        <v>0</v>
      </c>
      <c r="F40" t="str">
        <f t="shared" si="4"/>
        <v>BS25</v>
      </c>
      <c r="O40" s="278">
        <f t="shared" si="0"/>
        <v>0</v>
      </c>
      <c r="P40" s="278">
        <f t="shared" si="1"/>
        <v>0</v>
      </c>
      <c r="AX40" t="s">
        <v>2421</v>
      </c>
      <c r="AY40" t="s">
        <v>2422</v>
      </c>
    </row>
    <row r="41" spans="1:51" ht="14.5" x14ac:dyDescent="0.35">
      <c r="A41" s="45" t="s">
        <v>87</v>
      </c>
      <c r="B41" s="46"/>
      <c r="C41" s="46"/>
      <c r="D41" s="47"/>
      <c r="E41" s="47"/>
      <c r="O41" s="278">
        <f t="shared" si="0"/>
        <v>0</v>
      </c>
      <c r="P41" s="278">
        <f t="shared" si="1"/>
        <v>0</v>
      </c>
    </row>
    <row r="42" spans="1:51" ht="14.5" x14ac:dyDescent="0.35">
      <c r="A42" s="45" t="s">
        <v>88</v>
      </c>
      <c r="B42" s="46"/>
      <c r="C42" s="46"/>
      <c r="D42" s="47"/>
      <c r="E42" s="47"/>
      <c r="O42" s="278">
        <f t="shared" si="0"/>
        <v>0</v>
      </c>
      <c r="P42" s="278">
        <f t="shared" si="1"/>
        <v>0</v>
      </c>
    </row>
    <row r="43" spans="1:51" ht="14.5" x14ac:dyDescent="0.35">
      <c r="A43" s="46" t="s">
        <v>89</v>
      </c>
      <c r="B43" s="46">
        <v>26</v>
      </c>
      <c r="C43" s="46">
        <v>26</v>
      </c>
      <c r="D43" s="47">
        <f>ROUND(SUMIF('Trial Balance'!N:N,F43,'Trial Balance'!H:H),0)</f>
        <v>0</v>
      </c>
      <c r="E43" s="47">
        <f>ROUND(SUMIF('Trial Balance'!N:N,F43,'Trial Balance'!K:K),0)+G43</f>
        <v>0</v>
      </c>
      <c r="F43" t="str">
        <f>"BS"&amp;C43</f>
        <v>BS26</v>
      </c>
      <c r="I43" s="8">
        <f>SUMIF('Trial Balance'!N:N,F43,'Trial Balance'!H:H)</f>
        <v>0</v>
      </c>
      <c r="J43" s="8">
        <f>SUMIF('Trial Balance'!N:N,F43,'Trial Balance'!K:K)</f>
        <v>0</v>
      </c>
      <c r="O43" s="278">
        <f t="shared" si="0"/>
        <v>0</v>
      </c>
      <c r="P43" s="278">
        <f t="shared" si="1"/>
        <v>0</v>
      </c>
      <c r="AX43" t="s">
        <v>2423</v>
      </c>
      <c r="AY43" t="s">
        <v>2424</v>
      </c>
    </row>
    <row r="44" spans="1:51" ht="14.5" x14ac:dyDescent="0.35">
      <c r="A44" s="46" t="s">
        <v>90</v>
      </c>
      <c r="B44" s="46">
        <v>27</v>
      </c>
      <c r="C44" s="46">
        <v>27</v>
      </c>
      <c r="D44" s="47">
        <f>ROUND(SUMIF('Trial Balance'!N:N,F44,'Trial Balance'!H:H),0)</f>
        <v>0</v>
      </c>
      <c r="E44" s="47">
        <f>ROUND(SUMIF('Trial Balance'!N:N,F44,'Trial Balance'!K:K),0)+G44</f>
        <v>0</v>
      </c>
      <c r="F44" t="str">
        <f>"BS"&amp;C44</f>
        <v>BS27</v>
      </c>
      <c r="I44" s="8">
        <f>SUMIF('Trial Balance'!N:N,F44,'Trial Balance'!H:H)</f>
        <v>0</v>
      </c>
      <c r="J44" s="8">
        <f>SUMIF('Trial Balance'!N:N,F44,'Trial Balance'!K:K)</f>
        <v>0</v>
      </c>
      <c r="O44" s="278">
        <f t="shared" si="0"/>
        <v>0</v>
      </c>
      <c r="P44" s="278">
        <f t="shared" si="1"/>
        <v>0</v>
      </c>
      <c r="AX44" t="s">
        <v>2425</v>
      </c>
      <c r="AY44" t="s">
        <v>2426</v>
      </c>
    </row>
    <row r="45" spans="1:51" ht="14.5" x14ac:dyDescent="0.35">
      <c r="A45" s="46" t="s">
        <v>91</v>
      </c>
      <c r="B45" s="46">
        <v>28</v>
      </c>
      <c r="C45" s="46">
        <v>28</v>
      </c>
      <c r="D45" s="47">
        <f>ROUND(SUMIF('Trial Balance'!N:N,F45,'Trial Balance'!H:H),0)</f>
        <v>0</v>
      </c>
      <c r="E45" s="47">
        <f>ROUND(SUMIF('Trial Balance'!N:N,F45,'Trial Balance'!K:K),0)+G45</f>
        <v>0</v>
      </c>
      <c r="F45" t="str">
        <f>"BS"&amp;C45</f>
        <v>BS28</v>
      </c>
      <c r="I45" s="8">
        <f>SUMIF('Trial Balance'!N:N,F45,'Trial Balance'!H:H)</f>
        <v>0</v>
      </c>
      <c r="J45" s="8">
        <f>SUMIF('Trial Balance'!N:N,F45,'Trial Balance'!K:K)</f>
        <v>0</v>
      </c>
      <c r="O45" s="278">
        <f t="shared" si="0"/>
        <v>0</v>
      </c>
      <c r="P45" s="278">
        <f t="shared" si="1"/>
        <v>0</v>
      </c>
      <c r="AX45" t="s">
        <v>2427</v>
      </c>
      <c r="AY45" t="s">
        <v>2428</v>
      </c>
    </row>
    <row r="46" spans="1:51" ht="14.5" x14ac:dyDescent="0.35">
      <c r="A46" s="46" t="s">
        <v>92</v>
      </c>
      <c r="B46" s="46">
        <v>29</v>
      </c>
      <c r="C46" s="46">
        <v>29</v>
      </c>
      <c r="D46" s="47">
        <f>ROUND(SUMIF('Trial Balance'!N:N,F46,'Trial Balance'!H:H),0)</f>
        <v>0</v>
      </c>
      <c r="E46" s="47">
        <f>ROUND(SUMIF('Trial Balance'!N:N,F46,'Trial Balance'!K:K),0)+G46</f>
        <v>0</v>
      </c>
      <c r="F46" t="str">
        <f>"BS"&amp;C46</f>
        <v>BS29</v>
      </c>
      <c r="I46" s="8">
        <f>SUMIF('Trial Balance'!N:N,F46,'Trial Balance'!H:H)</f>
        <v>0</v>
      </c>
      <c r="J46" s="8">
        <f>SUMIF('Trial Balance'!N:N,F46,'Trial Balance'!K:K)</f>
        <v>0</v>
      </c>
      <c r="O46" s="278">
        <f t="shared" si="0"/>
        <v>0</v>
      </c>
      <c r="P46" s="278">
        <f t="shared" si="1"/>
        <v>0</v>
      </c>
      <c r="AX46" t="s">
        <v>2429</v>
      </c>
      <c r="AY46" t="s">
        <v>2430</v>
      </c>
    </row>
    <row r="47" spans="1:51" ht="14.5" x14ac:dyDescent="0.35">
      <c r="A47" s="48" t="s">
        <v>93</v>
      </c>
      <c r="B47" s="48">
        <v>30</v>
      </c>
      <c r="C47" s="48">
        <v>30</v>
      </c>
      <c r="D47" s="49">
        <f>SUM(D43:D46)</f>
        <v>0</v>
      </c>
      <c r="E47" s="49">
        <f>SUM(E43:E46)</f>
        <v>0</v>
      </c>
      <c r="F47" t="str">
        <f>"BS"&amp;C47</f>
        <v>BS30</v>
      </c>
      <c r="L47" t="s">
        <v>88</v>
      </c>
      <c r="O47" s="278">
        <f t="shared" si="0"/>
        <v>0</v>
      </c>
      <c r="P47" s="278">
        <f t="shared" si="1"/>
        <v>0</v>
      </c>
      <c r="AX47" t="s">
        <v>2431</v>
      </c>
      <c r="AY47" t="s">
        <v>2432</v>
      </c>
    </row>
    <row r="48" spans="1:51" ht="14.5" x14ac:dyDescent="0.35">
      <c r="A48" s="45" t="s">
        <v>94</v>
      </c>
      <c r="B48" s="46"/>
      <c r="C48" s="46"/>
      <c r="D48" s="47"/>
      <c r="E48" s="47"/>
      <c r="O48" s="278">
        <f t="shared" si="0"/>
        <v>0</v>
      </c>
      <c r="P48" s="278">
        <f t="shared" si="1"/>
        <v>0</v>
      </c>
    </row>
    <row r="49" spans="1:51" ht="14.5" x14ac:dyDescent="0.35">
      <c r="A49" s="46" t="s">
        <v>95</v>
      </c>
      <c r="B49" s="46">
        <v>31</v>
      </c>
      <c r="C49" s="46">
        <v>31</v>
      </c>
      <c r="D49" s="47">
        <f>ROUND(SUMIF('Trial Balance'!N:N,F49,'Trial Balance'!H:H),0)</f>
        <v>0</v>
      </c>
      <c r="E49" s="47">
        <f>ROUND(SUMIF('Trial Balance'!N:N,F49,'Trial Balance'!K:K),0)+G49</f>
        <v>0</v>
      </c>
      <c r="F49" t="str">
        <f t="shared" ref="F49:F55" si="5">"BS"&amp;C49</f>
        <v>BS31</v>
      </c>
      <c r="I49" s="8">
        <f>SUMIF('Trial Balance'!N:N,F49,'Trial Balance'!H:H)</f>
        <v>0</v>
      </c>
      <c r="J49" s="8">
        <f>SUMIF('Trial Balance'!N:N,F49,'Trial Balance'!K:K)</f>
        <v>0</v>
      </c>
      <c r="O49" s="278">
        <f t="shared" si="0"/>
        <v>0</v>
      </c>
      <c r="P49" s="278">
        <f t="shared" si="1"/>
        <v>0</v>
      </c>
      <c r="AX49" t="s">
        <v>2433</v>
      </c>
      <c r="AY49" t="s">
        <v>2434</v>
      </c>
    </row>
    <row r="50" spans="1:51" ht="14.5" x14ac:dyDescent="0.35">
      <c r="A50" s="46" t="s">
        <v>96</v>
      </c>
      <c r="B50" s="46">
        <v>32</v>
      </c>
      <c r="C50" s="46">
        <v>32</v>
      </c>
      <c r="D50" s="47">
        <f>ROUND(SUMIF('Trial Balance'!N:N,F50,'Trial Balance'!H:H),0)</f>
        <v>0</v>
      </c>
      <c r="E50" s="47">
        <f>ROUND(SUMIF('Trial Balance'!N:N,F50,'Trial Balance'!K:K),0)+G50</f>
        <v>0</v>
      </c>
      <c r="F50" t="str">
        <f t="shared" si="5"/>
        <v>BS32</v>
      </c>
      <c r="I50" s="8">
        <f>SUMIF('Trial Balance'!N:N,F50,'Trial Balance'!H:H)</f>
        <v>0</v>
      </c>
      <c r="J50" s="8">
        <f>SUMIF('Trial Balance'!N:N,F50,'Trial Balance'!K:K)</f>
        <v>0</v>
      </c>
      <c r="O50" s="278">
        <f t="shared" si="0"/>
        <v>0</v>
      </c>
      <c r="P50" s="278">
        <f t="shared" si="1"/>
        <v>0</v>
      </c>
      <c r="AX50" t="s">
        <v>2435</v>
      </c>
      <c r="AY50" t="s">
        <v>2436</v>
      </c>
    </row>
    <row r="51" spans="1:51" ht="14.5" x14ac:dyDescent="0.35">
      <c r="A51" s="46" t="s">
        <v>97</v>
      </c>
      <c r="B51" s="46">
        <v>33</v>
      </c>
      <c r="C51" s="46">
        <v>33</v>
      </c>
      <c r="D51" s="47">
        <f>ROUND(SUMIF('Trial Balance'!N:N,F51,'Trial Balance'!H:H),0)</f>
        <v>0</v>
      </c>
      <c r="E51" s="47">
        <f>ROUND(SUMIF('Trial Balance'!N:N,F51,'Trial Balance'!K:K),0)+G51</f>
        <v>0</v>
      </c>
      <c r="F51" t="str">
        <f t="shared" si="5"/>
        <v>BS33</v>
      </c>
      <c r="I51" s="8">
        <f>SUMIF('Trial Balance'!N:N,F51,'Trial Balance'!H:H)</f>
        <v>0</v>
      </c>
      <c r="J51" s="8">
        <f>SUMIF('Trial Balance'!N:N,F51,'Trial Balance'!K:K)</f>
        <v>0</v>
      </c>
      <c r="O51" s="278">
        <f t="shared" si="0"/>
        <v>0</v>
      </c>
      <c r="P51" s="278">
        <f t="shared" si="1"/>
        <v>0</v>
      </c>
      <c r="AX51" t="s">
        <v>2437</v>
      </c>
      <c r="AY51" t="s">
        <v>2438</v>
      </c>
    </row>
    <row r="52" spans="1:51" ht="14.5" x14ac:dyDescent="0.35">
      <c r="A52" s="46" t="s">
        <v>98</v>
      </c>
      <c r="B52" s="46">
        <v>34</v>
      </c>
      <c r="C52" s="46">
        <v>34</v>
      </c>
      <c r="D52" s="47">
        <f>ROUND(SUMIF('Trial Balance'!N:N,F52,'Trial Balance'!H:H),0)</f>
        <v>0</v>
      </c>
      <c r="E52" s="47">
        <f>ROUND(SUMIF('Trial Balance'!N:N,F52,'Trial Balance'!K:K),0)+G52</f>
        <v>0</v>
      </c>
      <c r="F52" t="str">
        <f t="shared" si="5"/>
        <v>BS34</v>
      </c>
      <c r="I52" s="8">
        <f>SUMIF('Trial Balance'!N:N,F52,'Trial Balance'!H:H)</f>
        <v>0</v>
      </c>
      <c r="J52" s="8">
        <f>SUMIF('Trial Balance'!N:N,F52,'Trial Balance'!K:K)</f>
        <v>0</v>
      </c>
      <c r="O52" s="278">
        <f t="shared" si="0"/>
        <v>0</v>
      </c>
      <c r="P52" s="278">
        <f t="shared" si="1"/>
        <v>0</v>
      </c>
      <c r="AX52" t="s">
        <v>2439</v>
      </c>
      <c r="AY52" t="s">
        <v>2440</v>
      </c>
    </row>
    <row r="53" spans="1:51" ht="14.5" x14ac:dyDescent="0.35">
      <c r="A53" s="46" t="s">
        <v>99</v>
      </c>
      <c r="B53" s="46">
        <v>35</v>
      </c>
      <c r="C53" s="46">
        <v>35</v>
      </c>
      <c r="D53" s="47">
        <f>ROUND(SUMIF('Trial Balance'!N:N,F53,'Trial Balance'!H:H),0)</f>
        <v>0</v>
      </c>
      <c r="E53" s="47">
        <f>ROUND(SUMIF('Trial Balance'!N:N,F53,'Trial Balance'!K:K),0)+G53</f>
        <v>0</v>
      </c>
      <c r="F53" t="str">
        <f t="shared" si="5"/>
        <v>BS35</v>
      </c>
      <c r="I53" s="8">
        <f>SUMIF('Trial Balance'!N:N,F53,'Trial Balance'!H:H)</f>
        <v>0</v>
      </c>
      <c r="J53" s="8">
        <f>SUMIF('Trial Balance'!N:N,F53,'Trial Balance'!K:K)</f>
        <v>0</v>
      </c>
      <c r="O53" s="278">
        <f t="shared" si="0"/>
        <v>0</v>
      </c>
      <c r="P53" s="278">
        <f t="shared" si="1"/>
        <v>0</v>
      </c>
      <c r="AX53" t="s">
        <v>2441</v>
      </c>
      <c r="AY53" t="s">
        <v>2442</v>
      </c>
    </row>
    <row r="54" spans="1:51" ht="14.5" x14ac:dyDescent="0.35">
      <c r="A54" s="46" t="s">
        <v>100</v>
      </c>
      <c r="B54" s="46">
        <v>36</v>
      </c>
      <c r="C54" s="161" t="s">
        <v>2079</v>
      </c>
      <c r="D54" s="47">
        <f>ROUND(SUMIF('Trial Balance'!N:N,F54,'Trial Balance'!H:H),0)</f>
        <v>0</v>
      </c>
      <c r="E54" s="47">
        <f>ROUND(SUMIF('Trial Balance'!N:N,F54,'Trial Balance'!K:K),0)+G54</f>
        <v>0</v>
      </c>
      <c r="F54" t="str">
        <f t="shared" si="5"/>
        <v>BS35a</v>
      </c>
      <c r="I54" s="8">
        <f>SUMIF('Trial Balance'!N:N,F54,'Trial Balance'!H:H)</f>
        <v>0</v>
      </c>
      <c r="J54" s="8">
        <f>SUMIF('Trial Balance'!N:N,F54,'Trial Balance'!K:K)</f>
        <v>0</v>
      </c>
      <c r="O54" s="278">
        <f t="shared" si="0"/>
        <v>0</v>
      </c>
      <c r="P54" s="278">
        <f t="shared" si="1"/>
        <v>0</v>
      </c>
      <c r="AX54" t="s">
        <v>2443</v>
      </c>
      <c r="AY54" t="s">
        <v>2444</v>
      </c>
    </row>
    <row r="55" spans="1:51" ht="14.5" x14ac:dyDescent="0.35">
      <c r="A55" s="48" t="s">
        <v>101</v>
      </c>
      <c r="B55" s="48">
        <v>37</v>
      </c>
      <c r="C55" s="48">
        <v>36</v>
      </c>
      <c r="D55" s="49">
        <f>SUM(D49:D54)</f>
        <v>0</v>
      </c>
      <c r="E55" s="49">
        <f>SUM(E49:E54)</f>
        <v>0</v>
      </c>
      <c r="F55" t="str">
        <f t="shared" si="5"/>
        <v>BS36</v>
      </c>
      <c r="L55" t="s">
        <v>94</v>
      </c>
      <c r="O55" s="278">
        <f t="shared" si="0"/>
        <v>0</v>
      </c>
      <c r="P55" s="278">
        <f t="shared" si="1"/>
        <v>0</v>
      </c>
      <c r="AX55" t="s">
        <v>2445</v>
      </c>
      <c r="AY55" t="s">
        <v>2446</v>
      </c>
    </row>
    <row r="56" spans="1:51" ht="14.5" x14ac:dyDescent="0.35">
      <c r="A56" s="45" t="s">
        <v>102</v>
      </c>
      <c r="B56" s="46"/>
      <c r="C56" s="46"/>
      <c r="D56" s="47"/>
      <c r="E56" s="47">
        <f>ROUND(SUMIF('Trial Balance'!N:N,F56,'Trial Balance'!K:K),0)</f>
        <v>0</v>
      </c>
      <c r="O56" s="278">
        <f t="shared" si="0"/>
        <v>0</v>
      </c>
      <c r="P56" s="278">
        <f t="shared" si="1"/>
        <v>0</v>
      </c>
    </row>
    <row r="57" spans="1:51" ht="14.5" x14ac:dyDescent="0.35">
      <c r="A57" s="46" t="s">
        <v>103</v>
      </c>
      <c r="B57" s="46">
        <v>38</v>
      </c>
      <c r="C57" s="46">
        <v>37</v>
      </c>
      <c r="D57" s="47">
        <f>ROUND(SUMIF('Trial Balance'!N:N,F57,'Trial Balance'!H:H),0)</f>
        <v>0</v>
      </c>
      <c r="E57" s="47">
        <f>ROUND(SUMIF('Trial Balance'!N:N,F57,'Trial Balance'!K:K),0)+G57</f>
        <v>0</v>
      </c>
      <c r="F57" t="str">
        <f t="shared" ref="F57:F64" si="6">"BS"&amp;C57</f>
        <v>BS37</v>
      </c>
      <c r="I57" s="8">
        <f>SUMIF('Trial Balance'!N:N,F57,'Trial Balance'!H:H)</f>
        <v>0</v>
      </c>
      <c r="J57" s="8">
        <f>SUMIF('Trial Balance'!N:N,F57,'Trial Balance'!K:K)</f>
        <v>0</v>
      </c>
      <c r="O57" s="278">
        <f t="shared" si="0"/>
        <v>0</v>
      </c>
      <c r="P57" s="278">
        <f t="shared" si="1"/>
        <v>0</v>
      </c>
      <c r="AX57" t="s">
        <v>2447</v>
      </c>
      <c r="AY57" t="s">
        <v>2448</v>
      </c>
    </row>
    <row r="58" spans="1:51" ht="14.5" x14ac:dyDescent="0.35">
      <c r="A58" s="46" t="s">
        <v>104</v>
      </c>
      <c r="B58" s="46">
        <v>39</v>
      </c>
      <c r="C58" s="46">
        <v>38</v>
      </c>
      <c r="D58" s="47">
        <f>ROUND(SUMIF('Trial Balance'!N:N,F58,'Trial Balance'!H:H),0)</f>
        <v>0</v>
      </c>
      <c r="E58" s="47">
        <f>ROUND(SUMIF('Trial Balance'!N:N,F58,'Trial Balance'!K:K),0)+G58</f>
        <v>0</v>
      </c>
      <c r="F58" t="str">
        <f t="shared" si="6"/>
        <v>BS38</v>
      </c>
      <c r="I58" s="8">
        <f>SUMIF('Trial Balance'!N:N,F58,'Trial Balance'!H:H)</f>
        <v>0</v>
      </c>
      <c r="J58" s="8">
        <f>SUMIF('Trial Balance'!N:N,F58,'Trial Balance'!K:K)</f>
        <v>0</v>
      </c>
      <c r="O58" s="278">
        <f t="shared" si="0"/>
        <v>0</v>
      </c>
      <c r="P58" s="278">
        <f t="shared" si="1"/>
        <v>0</v>
      </c>
      <c r="AX58" t="s">
        <v>2449</v>
      </c>
      <c r="AY58" t="s">
        <v>2450</v>
      </c>
    </row>
    <row r="59" spans="1:51" ht="14.5" x14ac:dyDescent="0.35">
      <c r="A59" s="48" t="s">
        <v>105</v>
      </c>
      <c r="B59" s="48">
        <v>40</v>
      </c>
      <c r="C59" s="48">
        <v>39</v>
      </c>
      <c r="D59" s="49">
        <f>SUM(D57:D58)</f>
        <v>0</v>
      </c>
      <c r="E59" s="49">
        <f>SUM(E57:E58)</f>
        <v>0</v>
      </c>
      <c r="F59" t="str">
        <f t="shared" si="6"/>
        <v>BS39</v>
      </c>
      <c r="L59" t="s">
        <v>102</v>
      </c>
      <c r="O59" s="278">
        <f t="shared" si="0"/>
        <v>0</v>
      </c>
      <c r="P59" s="278">
        <f t="shared" si="1"/>
        <v>0</v>
      </c>
      <c r="AX59" t="s">
        <v>2451</v>
      </c>
      <c r="AY59" t="s">
        <v>2452</v>
      </c>
    </row>
    <row r="60" spans="1:51" ht="14.5" x14ac:dyDescent="0.35">
      <c r="A60" s="45" t="s">
        <v>106</v>
      </c>
      <c r="B60" s="46">
        <v>41</v>
      </c>
      <c r="C60" s="46">
        <v>40</v>
      </c>
      <c r="D60" s="47">
        <f>ROUND(SUMIF('Trial Balance'!N:N,F60,'Trial Balance'!H:H),0)</f>
        <v>0</v>
      </c>
      <c r="E60" s="47">
        <f>ROUND(SUMIF('Trial Balance'!N:N,F60,'Trial Balance'!K:K),0)+G60</f>
        <v>0</v>
      </c>
      <c r="F60" t="str">
        <f t="shared" si="6"/>
        <v>BS40</v>
      </c>
      <c r="I60" s="8">
        <f>SUMIF('Trial Balance'!N:N,F60,'Trial Balance'!H:H)</f>
        <v>0</v>
      </c>
      <c r="J60" s="8">
        <f>SUMIF('Trial Balance'!N:N,F60,'Trial Balance'!K:K)</f>
        <v>0</v>
      </c>
      <c r="L60" t="s">
        <v>107</v>
      </c>
      <c r="O60" s="278">
        <f t="shared" si="0"/>
        <v>0</v>
      </c>
      <c r="P60" s="278">
        <f t="shared" si="1"/>
        <v>0</v>
      </c>
      <c r="AX60" t="s">
        <v>2453</v>
      </c>
      <c r="AY60" t="s">
        <v>2454</v>
      </c>
    </row>
    <row r="61" spans="1:51" ht="14.5" x14ac:dyDescent="0.35">
      <c r="A61" s="48" t="s">
        <v>108</v>
      </c>
      <c r="B61" s="48">
        <v>42</v>
      </c>
      <c r="C61" s="48">
        <v>41</v>
      </c>
      <c r="D61" s="49">
        <f>D47+D55+D59+D60</f>
        <v>0</v>
      </c>
      <c r="E61" s="49">
        <f>E47+E55+E59+E60</f>
        <v>0</v>
      </c>
      <c r="F61" t="str">
        <f t="shared" si="6"/>
        <v>BS41</v>
      </c>
      <c r="O61" s="278">
        <f t="shared" si="0"/>
        <v>0</v>
      </c>
      <c r="P61" s="278">
        <f t="shared" si="1"/>
        <v>0</v>
      </c>
      <c r="AX61" t="s">
        <v>2455</v>
      </c>
      <c r="AY61" t="s">
        <v>2456</v>
      </c>
    </row>
    <row r="62" spans="1:51" ht="14.5" x14ac:dyDescent="0.35">
      <c r="A62" s="48" t="s">
        <v>109</v>
      </c>
      <c r="B62" s="48">
        <v>43</v>
      </c>
      <c r="C62" s="48">
        <v>42</v>
      </c>
      <c r="D62" s="49">
        <f>D63+D64</f>
        <v>0</v>
      </c>
      <c r="E62" s="49">
        <f>E63+E64</f>
        <v>0</v>
      </c>
      <c r="F62" t="str">
        <f t="shared" si="6"/>
        <v>BS42</v>
      </c>
      <c r="L62" t="s">
        <v>110</v>
      </c>
      <c r="O62" s="278">
        <f t="shared" si="0"/>
        <v>0</v>
      </c>
      <c r="P62" s="278">
        <f t="shared" si="1"/>
        <v>0</v>
      </c>
      <c r="AX62" t="s">
        <v>2457</v>
      </c>
      <c r="AY62" t="s">
        <v>2458</v>
      </c>
    </row>
    <row r="63" spans="1:51" ht="14.5" x14ac:dyDescent="0.35">
      <c r="A63" s="45" t="s">
        <v>111</v>
      </c>
      <c r="B63" s="46">
        <v>44</v>
      </c>
      <c r="C63" s="46">
        <v>43</v>
      </c>
      <c r="D63" s="47">
        <f>ROUND(SUMIF('Trial Balance'!N:N,F63,'Trial Balance'!H:H),0)</f>
        <v>0</v>
      </c>
      <c r="E63" s="47">
        <f>ROUND(SUMIF('Trial Balance'!N:N,F63,'Trial Balance'!K:K),0)+G63</f>
        <v>0</v>
      </c>
      <c r="F63" t="str">
        <f t="shared" si="6"/>
        <v>BS43</v>
      </c>
      <c r="I63" s="8">
        <f>SUMIF('Trial Balance'!N:N,F63,'Trial Balance'!H:H)</f>
        <v>0</v>
      </c>
      <c r="J63" s="8">
        <f>SUMIF('Trial Balance'!N:N,F63,'Trial Balance'!K:K)</f>
        <v>0</v>
      </c>
      <c r="O63" s="278">
        <f t="shared" si="0"/>
        <v>0</v>
      </c>
      <c r="P63" s="278">
        <f t="shared" si="1"/>
        <v>0</v>
      </c>
      <c r="AX63" t="s">
        <v>2459</v>
      </c>
      <c r="AY63" t="s">
        <v>2460</v>
      </c>
    </row>
    <row r="64" spans="1:51" ht="14.5" x14ac:dyDescent="0.35">
      <c r="A64" s="45" t="s">
        <v>112</v>
      </c>
      <c r="B64" s="46">
        <v>45</v>
      </c>
      <c r="C64" s="46">
        <v>44</v>
      </c>
      <c r="D64" s="47">
        <f>ROUND(SUMIF('Trial Balance'!N:N,F64,'Trial Balance'!H:H),0)</f>
        <v>0</v>
      </c>
      <c r="E64" s="47">
        <f>ROUND(SUMIF('Trial Balance'!N:N,F64,'Trial Balance'!K:K),0)+G64</f>
        <v>0</v>
      </c>
      <c r="F64" t="str">
        <f t="shared" si="6"/>
        <v>BS44</v>
      </c>
      <c r="I64" s="8">
        <f>SUMIF('Trial Balance'!N:N,F64,'Trial Balance'!H:H)</f>
        <v>0</v>
      </c>
      <c r="J64" s="8">
        <f>SUMIF('Trial Balance'!N:N,F64,'Trial Balance'!K:K)</f>
        <v>0</v>
      </c>
      <c r="O64" s="278">
        <f t="shared" si="0"/>
        <v>0</v>
      </c>
      <c r="P64" s="278">
        <f t="shared" si="1"/>
        <v>0</v>
      </c>
      <c r="AX64" t="s">
        <v>2461</v>
      </c>
      <c r="AY64" t="s">
        <v>2462</v>
      </c>
    </row>
    <row r="65" spans="1:51" ht="14.5" x14ac:dyDescent="0.35">
      <c r="A65" s="45" t="s">
        <v>113</v>
      </c>
      <c r="B65" s="46"/>
      <c r="C65" s="46"/>
      <c r="D65" s="47"/>
      <c r="E65" s="47"/>
      <c r="O65" s="278">
        <f t="shared" si="0"/>
        <v>0</v>
      </c>
      <c r="P65" s="278">
        <f t="shared" si="1"/>
        <v>0</v>
      </c>
    </row>
    <row r="66" spans="1:51" ht="14.5" x14ac:dyDescent="0.35">
      <c r="A66" s="46" t="s">
        <v>114</v>
      </c>
      <c r="B66" s="46">
        <v>46</v>
      </c>
      <c r="C66" s="46">
        <v>45</v>
      </c>
      <c r="D66" s="47">
        <f>-ROUND(SUMIF('Trial Balance'!N:N,F66,'Trial Balance'!H:H),0)</f>
        <v>0</v>
      </c>
      <c r="E66" s="47">
        <f>-ROUND(SUMIF('Trial Balance'!N:N,F66,'Trial Balance'!K:K),0)+G66</f>
        <v>0</v>
      </c>
      <c r="F66" t="str">
        <f t="shared" ref="F66:F76" si="7">"BS"&amp;C66</f>
        <v>BS45</v>
      </c>
      <c r="I66" s="8">
        <f>SUMIF('Trial Balance'!N:N,F66,'Trial Balance'!H:H)</f>
        <v>0</v>
      </c>
      <c r="J66" s="8">
        <f>SUMIF('Trial Balance'!N:N,F66,'Trial Balance'!K:K)</f>
        <v>0</v>
      </c>
      <c r="L66" t="s">
        <v>115</v>
      </c>
      <c r="O66" s="278">
        <f t="shared" si="0"/>
        <v>0</v>
      </c>
      <c r="P66" s="278">
        <f t="shared" si="1"/>
        <v>0</v>
      </c>
      <c r="AX66" t="s">
        <v>2463</v>
      </c>
      <c r="AY66" t="s">
        <v>2464</v>
      </c>
    </row>
    <row r="67" spans="1:51" ht="14.5" x14ac:dyDescent="0.35">
      <c r="A67" s="46" t="s">
        <v>116</v>
      </c>
      <c r="B67" s="46">
        <v>47</v>
      </c>
      <c r="C67" s="46">
        <v>46</v>
      </c>
      <c r="D67" s="47">
        <f>-ROUND(SUMIF('Trial Balance'!N:N,F67,'Trial Balance'!H:H),0)</f>
        <v>0</v>
      </c>
      <c r="E67" s="47">
        <f>-ROUND(SUMIF('Trial Balance'!N:N,F67,'Trial Balance'!K:K),0)+G67</f>
        <v>0</v>
      </c>
      <c r="F67" t="str">
        <f t="shared" si="7"/>
        <v>BS46</v>
      </c>
      <c r="I67" s="8">
        <f>SUMIF('Trial Balance'!N:N,F67,'Trial Balance'!H:H)</f>
        <v>0</v>
      </c>
      <c r="J67" s="8">
        <f>SUMIF('Trial Balance'!N:N,F67,'Trial Balance'!K:K)</f>
        <v>0</v>
      </c>
      <c r="L67" t="s">
        <v>117</v>
      </c>
      <c r="O67" s="278">
        <f t="shared" si="0"/>
        <v>0</v>
      </c>
      <c r="P67" s="278">
        <f t="shared" si="1"/>
        <v>0</v>
      </c>
      <c r="AX67" t="s">
        <v>2465</v>
      </c>
      <c r="AY67" t="s">
        <v>2466</v>
      </c>
    </row>
    <row r="68" spans="1:51" ht="14.5" x14ac:dyDescent="0.35">
      <c r="A68" s="46" t="s">
        <v>118</v>
      </c>
      <c r="B68" s="46">
        <v>48</v>
      </c>
      <c r="C68" s="46">
        <v>47</v>
      </c>
      <c r="D68" s="47">
        <f>-ROUND(SUMIF('Trial Balance'!N:N,F68,'Trial Balance'!H:H),0)</f>
        <v>0</v>
      </c>
      <c r="E68" s="47">
        <f>-ROUND(SUMIF('Trial Balance'!N:N,F68,'Trial Balance'!K:K),0)+G68</f>
        <v>0</v>
      </c>
      <c r="F68" t="str">
        <f t="shared" si="7"/>
        <v>BS47</v>
      </c>
      <c r="I68" s="8">
        <f>SUMIF('Trial Balance'!N:N,F68,'Trial Balance'!H:H)</f>
        <v>0</v>
      </c>
      <c r="J68" s="8">
        <f>SUMIF('Trial Balance'!N:N,F68,'Trial Balance'!K:K)</f>
        <v>0</v>
      </c>
      <c r="L68" t="s">
        <v>119</v>
      </c>
      <c r="O68" s="278">
        <f t="shared" si="0"/>
        <v>0</v>
      </c>
      <c r="P68" s="278">
        <f t="shared" si="1"/>
        <v>0</v>
      </c>
      <c r="AX68" t="s">
        <v>2467</v>
      </c>
      <c r="AY68" t="s">
        <v>2468</v>
      </c>
    </row>
    <row r="69" spans="1:51" ht="14.5" x14ac:dyDescent="0.35">
      <c r="A69" s="46" t="s">
        <v>120</v>
      </c>
      <c r="B69" s="46">
        <v>49</v>
      </c>
      <c r="C69" s="46">
        <v>48</v>
      </c>
      <c r="D69" s="47">
        <f>-ROUND(SUMIF('Trial Balance'!N:N,F69,'Trial Balance'!H:H),0)</f>
        <v>0</v>
      </c>
      <c r="E69" s="47">
        <f>-ROUND(SUMIF('Trial Balance'!N:N,F69,'Trial Balance'!K:K),0)+G69</f>
        <v>0</v>
      </c>
      <c r="F69" t="str">
        <f t="shared" si="7"/>
        <v>BS48</v>
      </c>
      <c r="I69" s="8">
        <f>SUMIF('Trial Balance'!N:N,F69,'Trial Balance'!H:H)</f>
        <v>0</v>
      </c>
      <c r="J69" s="8">
        <f>SUMIF('Trial Balance'!N:N,F69,'Trial Balance'!K:K)</f>
        <v>0</v>
      </c>
      <c r="L69" t="s">
        <v>121</v>
      </c>
      <c r="O69" s="278">
        <f t="shared" si="0"/>
        <v>0</v>
      </c>
      <c r="P69" s="278">
        <f t="shared" si="1"/>
        <v>0</v>
      </c>
      <c r="AX69" t="s">
        <v>2469</v>
      </c>
      <c r="AY69" t="s">
        <v>2470</v>
      </c>
    </row>
    <row r="70" spans="1:51" ht="14.5" x14ac:dyDescent="0.35">
      <c r="A70" s="46" t="s">
        <v>122</v>
      </c>
      <c r="B70" s="46">
        <v>50</v>
      </c>
      <c r="C70" s="46">
        <v>49</v>
      </c>
      <c r="D70" s="47">
        <f>-ROUND(SUMIF('Trial Balance'!N:N,F70,'Trial Balance'!H:H),0)</f>
        <v>0</v>
      </c>
      <c r="E70" s="47">
        <f>-ROUND(SUMIF('Trial Balance'!N:N,F70,'Trial Balance'!K:K),0)+G70</f>
        <v>0</v>
      </c>
      <c r="F70" t="str">
        <f t="shared" si="7"/>
        <v>BS49</v>
      </c>
      <c r="I70" s="8">
        <f>SUMIF('Trial Balance'!N:N,F70,'Trial Balance'!H:H)</f>
        <v>0</v>
      </c>
      <c r="J70" s="8">
        <f>SUMIF('Trial Balance'!N:N,F70,'Trial Balance'!K:K)</f>
        <v>0</v>
      </c>
      <c r="L70" t="s">
        <v>123</v>
      </c>
      <c r="O70" s="278">
        <f t="shared" si="0"/>
        <v>0</v>
      </c>
      <c r="P70" s="278">
        <f t="shared" si="1"/>
        <v>0</v>
      </c>
      <c r="AX70" t="s">
        <v>2471</v>
      </c>
      <c r="AY70" t="s">
        <v>2472</v>
      </c>
    </row>
    <row r="71" spans="1:51" ht="14.5" x14ac:dyDescent="0.35">
      <c r="A71" s="46" t="s">
        <v>124</v>
      </c>
      <c r="B71" s="46">
        <v>51</v>
      </c>
      <c r="C71" s="46">
        <v>50</v>
      </c>
      <c r="D71" s="47">
        <f>-ROUND(SUMIF('Trial Balance'!N:N,F71,'Trial Balance'!H:H),0)</f>
        <v>0</v>
      </c>
      <c r="E71" s="47">
        <f>-ROUND(SUMIF('Trial Balance'!N:N,F71,'Trial Balance'!K:K),0)+G71</f>
        <v>0</v>
      </c>
      <c r="F71" t="str">
        <f t="shared" si="7"/>
        <v>BS50</v>
      </c>
      <c r="I71" s="8">
        <f>SUMIF('Trial Balance'!N:N,F71,'Trial Balance'!H:H)</f>
        <v>0</v>
      </c>
      <c r="J71" s="8">
        <f>SUMIF('Trial Balance'!N:N,F71,'Trial Balance'!K:K)</f>
        <v>0</v>
      </c>
      <c r="L71" t="s">
        <v>125</v>
      </c>
      <c r="O71" s="278">
        <f t="shared" si="0"/>
        <v>0</v>
      </c>
      <c r="P71" s="278">
        <f t="shared" si="1"/>
        <v>0</v>
      </c>
      <c r="AX71" t="s">
        <v>2473</v>
      </c>
      <c r="AY71" t="s">
        <v>2474</v>
      </c>
    </row>
    <row r="72" spans="1:51" ht="14.5" x14ac:dyDescent="0.35">
      <c r="A72" s="46" t="s">
        <v>126</v>
      </c>
      <c r="B72" s="46">
        <v>52</v>
      </c>
      <c r="C72" s="46">
        <v>51</v>
      </c>
      <c r="D72" s="47">
        <f>-ROUND(SUMIF('Trial Balance'!N:N,F72,'Trial Balance'!H:H),0)</f>
        <v>0</v>
      </c>
      <c r="E72" s="47">
        <f>-ROUND(SUMIF('Trial Balance'!N:N,F72,'Trial Balance'!K:K),0)+G72</f>
        <v>0</v>
      </c>
      <c r="F72" t="str">
        <f t="shared" si="7"/>
        <v>BS51</v>
      </c>
      <c r="I72" s="8">
        <f>SUMIF('Trial Balance'!N:N,F72,'Trial Balance'!H:H)</f>
        <v>0</v>
      </c>
      <c r="J72" s="8">
        <f>SUMIF('Trial Balance'!N:N,F72,'Trial Balance'!K:K)</f>
        <v>0</v>
      </c>
      <c r="L72" t="s">
        <v>127</v>
      </c>
      <c r="O72" s="278">
        <f t="shared" si="0"/>
        <v>0</v>
      </c>
      <c r="P72" s="278">
        <f t="shared" si="1"/>
        <v>0</v>
      </c>
      <c r="AX72" t="s">
        <v>2475</v>
      </c>
      <c r="AY72" t="s">
        <v>2476</v>
      </c>
    </row>
    <row r="73" spans="1:51" ht="14.5" x14ac:dyDescent="0.35">
      <c r="A73" s="46" t="s">
        <v>128</v>
      </c>
      <c r="B73" s="46">
        <v>53</v>
      </c>
      <c r="C73" s="46">
        <v>52</v>
      </c>
      <c r="D73" s="47">
        <f>-ROUND(SUMIF('Trial Balance'!N:N,F73,'Trial Balance'!H:H),0)</f>
        <v>0</v>
      </c>
      <c r="E73" s="47">
        <f>-ROUND(SUMIF('Trial Balance'!N:N,F73,'Trial Balance'!K:K),0)+G73</f>
        <v>0</v>
      </c>
      <c r="F73" t="str">
        <f t="shared" si="7"/>
        <v>BS52</v>
      </c>
      <c r="I73" s="8">
        <f>SUMIF('Trial Balance'!N:N,F73,'Trial Balance'!H:H)</f>
        <v>0</v>
      </c>
      <c r="J73" s="8">
        <f>SUMIF('Trial Balance'!N:N,F73,'Trial Balance'!K:K)</f>
        <v>0</v>
      </c>
      <c r="L73" t="s">
        <v>129</v>
      </c>
      <c r="O73" s="278">
        <f t="shared" si="0"/>
        <v>0</v>
      </c>
      <c r="P73" s="278">
        <f t="shared" si="1"/>
        <v>0</v>
      </c>
      <c r="AX73" t="s">
        <v>2477</v>
      </c>
      <c r="AY73" t="s">
        <v>2478</v>
      </c>
    </row>
    <row r="74" spans="1:51" ht="14.5" x14ac:dyDescent="0.35">
      <c r="A74" s="48" t="s">
        <v>130</v>
      </c>
      <c r="B74" s="48">
        <v>54</v>
      </c>
      <c r="C74" s="48">
        <v>53</v>
      </c>
      <c r="D74" s="49">
        <f>SUM(D66:D73)</f>
        <v>0</v>
      </c>
      <c r="E74" s="49">
        <f>SUM(E66:E73)</f>
        <v>0</v>
      </c>
      <c r="F74" t="str">
        <f t="shared" si="7"/>
        <v>BS53</v>
      </c>
      <c r="O74" s="278">
        <f t="shared" si="0"/>
        <v>0</v>
      </c>
      <c r="P74" s="278">
        <f t="shared" si="1"/>
        <v>0</v>
      </c>
      <c r="AX74" t="s">
        <v>2479</v>
      </c>
      <c r="AY74" t="s">
        <v>2480</v>
      </c>
    </row>
    <row r="75" spans="1:51" ht="14.5" x14ac:dyDescent="0.35">
      <c r="A75" s="48" t="s">
        <v>131</v>
      </c>
      <c r="B75" s="48">
        <v>55</v>
      </c>
      <c r="C75" s="48">
        <v>54</v>
      </c>
      <c r="D75" s="49">
        <f>D61+D63-D74-D94-D97-D100</f>
        <v>0</v>
      </c>
      <c r="E75" s="49">
        <f>E61+E63-E74-E94-E97-E100</f>
        <v>0</v>
      </c>
      <c r="F75" t="str">
        <f t="shared" si="7"/>
        <v>BS54</v>
      </c>
      <c r="O75" s="278">
        <f t="shared" si="0"/>
        <v>0</v>
      </c>
      <c r="P75" s="278">
        <f t="shared" si="1"/>
        <v>0</v>
      </c>
      <c r="AX75" t="s">
        <v>2481</v>
      </c>
      <c r="AY75" t="s">
        <v>2482</v>
      </c>
    </row>
    <row r="76" spans="1:51" ht="14.5" x14ac:dyDescent="0.35">
      <c r="A76" s="48" t="s">
        <v>132</v>
      </c>
      <c r="B76" s="48">
        <v>56</v>
      </c>
      <c r="C76" s="48">
        <v>55</v>
      </c>
      <c r="D76" s="49">
        <f>D40+D64+D75</f>
        <v>0</v>
      </c>
      <c r="E76" s="49">
        <f>E40+E64+E75</f>
        <v>0</v>
      </c>
      <c r="F76" t="str">
        <f t="shared" si="7"/>
        <v>BS55</v>
      </c>
      <c r="O76" s="278">
        <f t="shared" si="0"/>
        <v>0</v>
      </c>
      <c r="P76" s="278">
        <f t="shared" si="1"/>
        <v>0</v>
      </c>
      <c r="AX76" t="s">
        <v>2483</v>
      </c>
      <c r="AY76" t="s">
        <v>2484</v>
      </c>
    </row>
    <row r="77" spans="1:51" ht="14.5" x14ac:dyDescent="0.35">
      <c r="A77" s="45" t="s">
        <v>133</v>
      </c>
      <c r="B77" s="46"/>
      <c r="C77" s="46">
        <v>-1</v>
      </c>
      <c r="D77" s="47"/>
      <c r="E77" s="47"/>
      <c r="O77" s="278">
        <f t="shared" ref="O77:O131" si="8">D77-M77</f>
        <v>0</v>
      </c>
      <c r="P77" s="278">
        <f t="shared" ref="P77:P131" si="9">E77-N77</f>
        <v>0</v>
      </c>
    </row>
    <row r="78" spans="1:51" ht="14.5" x14ac:dyDescent="0.35">
      <c r="A78" s="46" t="s">
        <v>134</v>
      </c>
      <c r="B78" s="46">
        <v>57</v>
      </c>
      <c r="C78" s="46">
        <v>56</v>
      </c>
      <c r="D78" s="47">
        <f>-ROUND(SUMIF('Trial Balance'!N:N,F78,'Trial Balance'!H:H),0)</f>
        <v>0</v>
      </c>
      <c r="E78" s="47">
        <f>-ROUND(SUMIF('Trial Balance'!N:N,F78,'Trial Balance'!K:K),0)+G78</f>
        <v>0</v>
      </c>
      <c r="F78" t="str">
        <f t="shared" ref="F78:F86" si="10">"BS"&amp;C78</f>
        <v>BS56</v>
      </c>
      <c r="I78" s="8">
        <f>SUMIF('Trial Balance'!N:N,F78,'Trial Balance'!H:H)</f>
        <v>0</v>
      </c>
      <c r="J78" s="8">
        <f>SUMIF('Trial Balance'!N:N,F78,'Trial Balance'!K:K)</f>
        <v>0</v>
      </c>
      <c r="L78" t="s">
        <v>135</v>
      </c>
      <c r="O78" s="278">
        <f t="shared" si="8"/>
        <v>0</v>
      </c>
      <c r="P78" s="278">
        <f t="shared" si="9"/>
        <v>0</v>
      </c>
      <c r="AX78" t="s">
        <v>2485</v>
      </c>
      <c r="AY78" t="s">
        <v>2486</v>
      </c>
    </row>
    <row r="79" spans="1:51" ht="14.5" x14ac:dyDescent="0.35">
      <c r="A79" s="46" t="s">
        <v>136</v>
      </c>
      <c r="B79" s="46">
        <v>58</v>
      </c>
      <c r="C79" s="46">
        <v>57</v>
      </c>
      <c r="D79" s="47">
        <f>-ROUND(SUMIF('Trial Balance'!N:N,F79,'Trial Balance'!H:H),0)</f>
        <v>0</v>
      </c>
      <c r="E79" s="47">
        <f>-ROUND(SUMIF('Trial Balance'!N:N,F79,'Trial Balance'!K:K),0)+G79</f>
        <v>0</v>
      </c>
      <c r="F79" t="str">
        <f t="shared" si="10"/>
        <v>BS57</v>
      </c>
      <c r="I79" s="8">
        <f>SUMIF('Trial Balance'!N:N,F79,'Trial Balance'!H:H)</f>
        <v>0</v>
      </c>
      <c r="J79" s="8">
        <f>SUMIF('Trial Balance'!N:N,F79,'Trial Balance'!K:K)</f>
        <v>0</v>
      </c>
      <c r="L79" t="s">
        <v>137</v>
      </c>
      <c r="O79" s="278">
        <f t="shared" si="8"/>
        <v>0</v>
      </c>
      <c r="P79" s="278">
        <f t="shared" si="9"/>
        <v>0</v>
      </c>
      <c r="AX79" t="s">
        <v>2487</v>
      </c>
      <c r="AY79" t="s">
        <v>2488</v>
      </c>
    </row>
    <row r="80" spans="1:51" ht="14.5" x14ac:dyDescent="0.35">
      <c r="A80" s="46" t="s">
        <v>118</v>
      </c>
      <c r="B80" s="46">
        <v>59</v>
      </c>
      <c r="C80" s="46">
        <v>58</v>
      </c>
      <c r="D80" s="47">
        <f>-ROUND(SUMIF('Trial Balance'!N:N,F80,'Trial Balance'!H:H),0)</f>
        <v>0</v>
      </c>
      <c r="E80" s="47">
        <f>-ROUND(SUMIF('Trial Balance'!N:N,F80,'Trial Balance'!K:K),0)+G80</f>
        <v>0</v>
      </c>
      <c r="F80" t="str">
        <f t="shared" si="10"/>
        <v>BS58</v>
      </c>
      <c r="I80" s="8">
        <f>SUMIF('Trial Balance'!N:N,F80,'Trial Balance'!H:H)</f>
        <v>0</v>
      </c>
      <c r="J80" s="8">
        <f>SUMIF('Trial Balance'!N:N,F80,'Trial Balance'!K:K)</f>
        <v>0</v>
      </c>
      <c r="L80" t="s">
        <v>138</v>
      </c>
      <c r="O80" s="278">
        <f t="shared" si="8"/>
        <v>0</v>
      </c>
      <c r="P80" s="278">
        <f t="shared" si="9"/>
        <v>0</v>
      </c>
      <c r="AX80" t="s">
        <v>2489</v>
      </c>
      <c r="AY80" t="s">
        <v>2490</v>
      </c>
    </row>
    <row r="81" spans="1:51" ht="14.5" x14ac:dyDescent="0.35">
      <c r="A81" s="46" t="s">
        <v>139</v>
      </c>
      <c r="B81" s="46">
        <v>60</v>
      </c>
      <c r="C81" s="46">
        <v>59</v>
      </c>
      <c r="D81" s="47">
        <f>-ROUND(SUMIF('Trial Balance'!N:N,F81,'Trial Balance'!H:H),0)</f>
        <v>0</v>
      </c>
      <c r="E81" s="47">
        <f>-ROUND(SUMIF('Trial Balance'!N:N,F81,'Trial Balance'!K:K),0)+G81</f>
        <v>0</v>
      </c>
      <c r="F81" t="str">
        <f t="shared" si="10"/>
        <v>BS59</v>
      </c>
      <c r="I81" s="8">
        <f>SUMIF('Trial Balance'!N:N,F81,'Trial Balance'!H:H)</f>
        <v>0</v>
      </c>
      <c r="J81" s="8">
        <f>SUMIF('Trial Balance'!N:N,F81,'Trial Balance'!K:K)</f>
        <v>0</v>
      </c>
      <c r="L81" t="s">
        <v>140</v>
      </c>
      <c r="O81" s="278">
        <f t="shared" si="8"/>
        <v>0</v>
      </c>
      <c r="P81" s="278">
        <f t="shared" si="9"/>
        <v>0</v>
      </c>
      <c r="AX81" t="s">
        <v>2491</v>
      </c>
      <c r="AY81" t="s">
        <v>2492</v>
      </c>
    </row>
    <row r="82" spans="1:51" ht="14.5" x14ac:dyDescent="0.35">
      <c r="A82" s="46" t="s">
        <v>122</v>
      </c>
      <c r="B82" s="46">
        <v>61</v>
      </c>
      <c r="C82" s="46">
        <v>60</v>
      </c>
      <c r="D82" s="47">
        <f>-ROUND(SUMIF('Trial Balance'!N:N,F82,'Trial Balance'!H:H),0)</f>
        <v>0</v>
      </c>
      <c r="E82" s="47">
        <f>-ROUND(SUMIF('Trial Balance'!N:N,F82,'Trial Balance'!K:K),0)+G82</f>
        <v>0</v>
      </c>
      <c r="F82" t="str">
        <f t="shared" si="10"/>
        <v>BS60</v>
      </c>
      <c r="I82" s="8">
        <f>SUMIF('Trial Balance'!N:N,F82,'Trial Balance'!H:H)</f>
        <v>0</v>
      </c>
      <c r="J82" s="8">
        <f>SUMIF('Trial Balance'!N:N,F82,'Trial Balance'!K:K)</f>
        <v>0</v>
      </c>
      <c r="L82" t="s">
        <v>141</v>
      </c>
      <c r="O82" s="278">
        <f t="shared" si="8"/>
        <v>0</v>
      </c>
      <c r="P82" s="278">
        <f t="shared" si="9"/>
        <v>0</v>
      </c>
      <c r="AX82" t="s">
        <v>2493</v>
      </c>
      <c r="AY82" t="s">
        <v>2494</v>
      </c>
    </row>
    <row r="83" spans="1:51" ht="14.5" x14ac:dyDescent="0.35">
      <c r="A83" s="46" t="s">
        <v>142</v>
      </c>
      <c r="B83" s="46">
        <v>62</v>
      </c>
      <c r="C83" s="46">
        <v>61</v>
      </c>
      <c r="D83" s="47">
        <f>-ROUND(SUMIF('Trial Balance'!N:N,F83,'Trial Balance'!H:H),0)</f>
        <v>0</v>
      </c>
      <c r="E83" s="47">
        <f>-ROUND(SUMIF('Trial Balance'!N:N,F83,'Trial Balance'!K:K),0)+G83</f>
        <v>0</v>
      </c>
      <c r="F83" t="str">
        <f t="shared" si="10"/>
        <v>BS61</v>
      </c>
      <c r="I83" s="8">
        <f>SUMIF('Trial Balance'!N:N,F83,'Trial Balance'!H:H)</f>
        <v>0</v>
      </c>
      <c r="J83" s="8">
        <f>SUMIF('Trial Balance'!N:N,F83,'Trial Balance'!K:K)</f>
        <v>0</v>
      </c>
      <c r="L83" t="s">
        <v>143</v>
      </c>
      <c r="O83" s="278">
        <f t="shared" si="8"/>
        <v>0</v>
      </c>
      <c r="P83" s="278">
        <f t="shared" si="9"/>
        <v>0</v>
      </c>
      <c r="AX83" t="s">
        <v>2495</v>
      </c>
      <c r="AY83" t="s">
        <v>2496</v>
      </c>
    </row>
    <row r="84" spans="1:51" ht="14.5" x14ac:dyDescent="0.35">
      <c r="A84" s="46" t="s">
        <v>126</v>
      </c>
      <c r="B84" s="46">
        <v>63</v>
      </c>
      <c r="C84" s="46">
        <v>62</v>
      </c>
      <c r="D84" s="47">
        <f>-ROUND(SUMIF('Trial Balance'!N:N,F84,'Trial Balance'!H:H),0)</f>
        <v>0</v>
      </c>
      <c r="E84" s="47">
        <f>-ROUND(SUMIF('Trial Balance'!N:N,F84,'Trial Balance'!K:K),0)+G84</f>
        <v>0</v>
      </c>
      <c r="F84" t="str">
        <f t="shared" si="10"/>
        <v>BS62</v>
      </c>
      <c r="I84" s="8">
        <f>SUMIF('Trial Balance'!N:N,F84,'Trial Balance'!H:H)</f>
        <v>0</v>
      </c>
      <c r="J84" s="8">
        <f>SUMIF('Trial Balance'!N:N,F84,'Trial Balance'!K:K)</f>
        <v>0</v>
      </c>
      <c r="L84" t="s">
        <v>144</v>
      </c>
      <c r="O84" s="278">
        <f t="shared" si="8"/>
        <v>0</v>
      </c>
      <c r="P84" s="278">
        <f t="shared" si="9"/>
        <v>0</v>
      </c>
      <c r="AX84" t="s">
        <v>2497</v>
      </c>
      <c r="AY84" t="s">
        <v>2498</v>
      </c>
    </row>
    <row r="85" spans="1:51" ht="14.5" x14ac:dyDescent="0.35">
      <c r="A85" s="46" t="s">
        <v>145</v>
      </c>
      <c r="B85" s="46">
        <v>64</v>
      </c>
      <c r="C85" s="46">
        <v>63</v>
      </c>
      <c r="D85" s="47">
        <f>-ROUND(SUMIF('Trial Balance'!N:N,F85,'Trial Balance'!H:H),0)</f>
        <v>0</v>
      </c>
      <c r="E85" s="47">
        <f>-ROUND(SUMIF('Trial Balance'!N:N,F85,'Trial Balance'!K:K),0)+G85</f>
        <v>0</v>
      </c>
      <c r="F85" t="str">
        <f t="shared" si="10"/>
        <v>BS63</v>
      </c>
      <c r="I85" s="8">
        <f>SUMIF('Trial Balance'!N:N,F85,'Trial Balance'!H:H)</f>
        <v>0</v>
      </c>
      <c r="J85" s="8">
        <f>SUMIF('Trial Balance'!N:N,F85,'Trial Balance'!K:K)</f>
        <v>0</v>
      </c>
      <c r="L85" t="s">
        <v>146</v>
      </c>
      <c r="O85" s="278">
        <f t="shared" si="8"/>
        <v>0</v>
      </c>
      <c r="P85" s="278">
        <f t="shared" si="9"/>
        <v>0</v>
      </c>
      <c r="AX85" t="s">
        <v>2499</v>
      </c>
      <c r="AY85" t="s">
        <v>2500</v>
      </c>
    </row>
    <row r="86" spans="1:51" ht="14.5" x14ac:dyDescent="0.35">
      <c r="A86" s="48" t="s">
        <v>147</v>
      </c>
      <c r="B86" s="48">
        <v>65</v>
      </c>
      <c r="C86" s="48">
        <v>64</v>
      </c>
      <c r="D86" s="49">
        <f>SUM(D78:D85)</f>
        <v>0</v>
      </c>
      <c r="E86" s="49">
        <f>SUM(E78:E85)</f>
        <v>0</v>
      </c>
      <c r="F86" t="str">
        <f t="shared" si="10"/>
        <v>BS64</v>
      </c>
      <c r="O86" s="278">
        <f t="shared" si="8"/>
        <v>0</v>
      </c>
      <c r="P86" s="278">
        <f t="shared" si="9"/>
        <v>0</v>
      </c>
      <c r="AX86" t="s">
        <v>2501</v>
      </c>
      <c r="AY86" t="s">
        <v>2502</v>
      </c>
    </row>
    <row r="87" spans="1:51" ht="14.5" x14ac:dyDescent="0.35">
      <c r="A87" s="45" t="s">
        <v>148</v>
      </c>
      <c r="B87" s="46"/>
      <c r="C87" s="46"/>
      <c r="D87" s="47"/>
      <c r="E87" s="47"/>
      <c r="O87" s="278">
        <f t="shared" si="8"/>
        <v>0</v>
      </c>
      <c r="P87" s="278">
        <f t="shared" si="9"/>
        <v>0</v>
      </c>
    </row>
    <row r="88" spans="1:51" ht="14.5" x14ac:dyDescent="0.35">
      <c r="A88" s="46" t="s">
        <v>149</v>
      </c>
      <c r="B88" s="46">
        <v>66</v>
      </c>
      <c r="C88" s="46">
        <v>65</v>
      </c>
      <c r="D88" s="47">
        <f>-ROUND(SUMIF('Trial Balance'!N:N,F88,'Trial Balance'!H:H),0)</f>
        <v>0</v>
      </c>
      <c r="E88" s="47">
        <f>-ROUND(SUMIF('Trial Balance'!N:N,F88,'Trial Balance'!K:K),0)+G88</f>
        <v>0</v>
      </c>
      <c r="F88" t="str">
        <f>"BS"&amp;C88</f>
        <v>BS65</v>
      </c>
      <c r="I88" s="8">
        <f>SUMIF('Trial Balance'!N:N,F88,'Trial Balance'!H:H)</f>
        <v>0</v>
      </c>
      <c r="J88" s="8">
        <f>SUMIF('Trial Balance'!N:N,F88,'Trial Balance'!K:K)</f>
        <v>0</v>
      </c>
      <c r="O88" s="278">
        <f t="shared" si="8"/>
        <v>0</v>
      </c>
      <c r="P88" s="278">
        <f t="shared" si="9"/>
        <v>0</v>
      </c>
      <c r="AX88" t="s">
        <v>2503</v>
      </c>
      <c r="AY88" t="s">
        <v>2504</v>
      </c>
    </row>
    <row r="89" spans="1:51" ht="14.5" x14ac:dyDescent="0.35">
      <c r="A89" s="46" t="s">
        <v>150</v>
      </c>
      <c r="B89" s="46">
        <v>67</v>
      </c>
      <c r="C89" s="46">
        <v>66</v>
      </c>
      <c r="D89" s="47">
        <f>-ROUND(SUMIF('Trial Balance'!N:N,F89,'Trial Balance'!H:H),0)</f>
        <v>0</v>
      </c>
      <c r="E89" s="47">
        <f>-ROUND(SUMIF('Trial Balance'!N:N,F89,'Trial Balance'!K:K),0)+G89</f>
        <v>0</v>
      </c>
      <c r="F89" t="str">
        <f>"BS"&amp;C89</f>
        <v>BS66</v>
      </c>
      <c r="I89" s="8">
        <f>SUMIF('Trial Balance'!N:N,F89,'Trial Balance'!H:H)</f>
        <v>0</v>
      </c>
      <c r="J89" s="8">
        <f>SUMIF('Trial Balance'!N:N,F89,'Trial Balance'!K:K)</f>
        <v>0</v>
      </c>
      <c r="O89" s="278">
        <f t="shared" si="8"/>
        <v>0</v>
      </c>
      <c r="P89" s="278">
        <f t="shared" si="9"/>
        <v>0</v>
      </c>
      <c r="AX89" t="s">
        <v>2505</v>
      </c>
      <c r="AY89" t="s">
        <v>2506</v>
      </c>
    </row>
    <row r="90" spans="1:51" ht="14.5" x14ac:dyDescent="0.35">
      <c r="A90" s="46" t="s">
        <v>151</v>
      </c>
      <c r="B90" s="46">
        <v>68</v>
      </c>
      <c r="C90" s="46">
        <v>67</v>
      </c>
      <c r="D90" s="47">
        <f>-ROUND(SUMIF('Trial Balance'!N:N,F90,'Trial Balance'!H:H),0)</f>
        <v>0</v>
      </c>
      <c r="E90" s="47">
        <f>-ROUND(SUMIF('Trial Balance'!N:N,F90,'Trial Balance'!K:K),0)+G90</f>
        <v>0</v>
      </c>
      <c r="F90" t="str">
        <f>"BS"&amp;C90</f>
        <v>BS67</v>
      </c>
      <c r="I90" s="8">
        <f>SUMIF('Trial Balance'!N:N,F90,'Trial Balance'!H:H)</f>
        <v>0</v>
      </c>
      <c r="J90" s="8">
        <f>SUMIF('Trial Balance'!N:N,F90,'Trial Balance'!K:K)</f>
        <v>0</v>
      </c>
      <c r="O90" s="278">
        <f t="shared" si="8"/>
        <v>0</v>
      </c>
      <c r="P90" s="278">
        <f t="shared" si="9"/>
        <v>0</v>
      </c>
      <c r="AX90" t="s">
        <v>2507</v>
      </c>
      <c r="AY90" t="s">
        <v>2508</v>
      </c>
    </row>
    <row r="91" spans="1:51" ht="14.5" x14ac:dyDescent="0.35">
      <c r="A91" s="48" t="s">
        <v>152</v>
      </c>
      <c r="B91" s="48">
        <v>69</v>
      </c>
      <c r="C91" s="48">
        <v>68</v>
      </c>
      <c r="D91" s="49">
        <f>SUM(D88:D90)</f>
        <v>0</v>
      </c>
      <c r="E91" s="49">
        <f>SUM(E88:E90)</f>
        <v>0</v>
      </c>
      <c r="F91" t="str">
        <f>"BS"&amp;C91</f>
        <v>BS68</v>
      </c>
      <c r="L91" t="s">
        <v>153</v>
      </c>
      <c r="O91" s="278">
        <f t="shared" si="8"/>
        <v>0</v>
      </c>
      <c r="P91" s="278">
        <f t="shared" si="9"/>
        <v>0</v>
      </c>
      <c r="AX91" t="s">
        <v>2509</v>
      </c>
      <c r="AY91" t="s">
        <v>2510</v>
      </c>
    </row>
    <row r="92" spans="1:51" ht="14.5" x14ac:dyDescent="0.35">
      <c r="A92" s="45" t="s">
        <v>154</v>
      </c>
      <c r="B92" s="46"/>
      <c r="C92" s="46"/>
      <c r="D92" s="47"/>
      <c r="E92" s="47"/>
      <c r="O92" s="278">
        <f t="shared" si="8"/>
        <v>0</v>
      </c>
      <c r="P92" s="278">
        <f t="shared" si="9"/>
        <v>0</v>
      </c>
    </row>
    <row r="93" spans="1:51" ht="14.5" x14ac:dyDescent="0.35">
      <c r="A93" s="48" t="s">
        <v>155</v>
      </c>
      <c r="B93" s="48">
        <v>70</v>
      </c>
      <c r="C93" s="48">
        <v>69</v>
      </c>
      <c r="D93" s="49">
        <f>D94+D95</f>
        <v>0</v>
      </c>
      <c r="E93" s="49">
        <f>E94+E95</f>
        <v>0</v>
      </c>
      <c r="F93" t="str">
        <f t="shared" ref="F93:F103" si="11">"BS"&amp;C93</f>
        <v>BS69</v>
      </c>
      <c r="O93" s="278">
        <f t="shared" si="8"/>
        <v>0</v>
      </c>
      <c r="P93" s="278">
        <f t="shared" si="9"/>
        <v>0</v>
      </c>
      <c r="AX93" t="s">
        <v>2511</v>
      </c>
      <c r="AY93" t="s">
        <v>2512</v>
      </c>
    </row>
    <row r="94" spans="1:51" ht="14.5" x14ac:dyDescent="0.35">
      <c r="A94" s="46" t="s">
        <v>156</v>
      </c>
      <c r="B94" s="46">
        <v>71</v>
      </c>
      <c r="C94" s="46">
        <v>70</v>
      </c>
      <c r="D94" s="47">
        <f>-ROUND(SUMIF('Trial Balance'!N:N,F94,'Trial Balance'!H:H),0)</f>
        <v>0</v>
      </c>
      <c r="E94" s="47">
        <f>-ROUND(SUMIF('Trial Balance'!N:N,F94,'Trial Balance'!K:K),0)+G94</f>
        <v>0</v>
      </c>
      <c r="F94" t="str">
        <f t="shared" si="11"/>
        <v>BS70</v>
      </c>
      <c r="I94" s="8">
        <f>SUMIF('Trial Balance'!N:N,F94,'Trial Balance'!H:H)</f>
        <v>0</v>
      </c>
      <c r="J94" s="8">
        <f>SUMIF('Trial Balance'!N:N,F94,'Trial Balance'!K:K)</f>
        <v>0</v>
      </c>
      <c r="O94" s="278">
        <f t="shared" si="8"/>
        <v>0</v>
      </c>
      <c r="P94" s="278">
        <f t="shared" si="9"/>
        <v>0</v>
      </c>
      <c r="AX94" t="s">
        <v>2513</v>
      </c>
      <c r="AY94" t="s">
        <v>2514</v>
      </c>
    </row>
    <row r="95" spans="1:51" ht="14.5" x14ac:dyDescent="0.35">
      <c r="A95" s="46" t="s">
        <v>157</v>
      </c>
      <c r="B95" s="46">
        <v>72</v>
      </c>
      <c r="C95" s="46">
        <v>71</v>
      </c>
      <c r="D95" s="47">
        <f>-ROUND(SUMIF('Trial Balance'!N:N,F95,'Trial Balance'!H:H),0)</f>
        <v>0</v>
      </c>
      <c r="E95" s="47">
        <f>-ROUND(SUMIF('Trial Balance'!N:N,F95,'Trial Balance'!K:K),0)+G95</f>
        <v>0</v>
      </c>
      <c r="F95" t="str">
        <f t="shared" si="11"/>
        <v>BS71</v>
      </c>
      <c r="I95" s="8">
        <f>SUMIF('Trial Balance'!N:N,F95,'Trial Balance'!H:H)</f>
        <v>0</v>
      </c>
      <c r="J95" s="8">
        <f>SUMIF('Trial Balance'!N:N,F95,'Trial Balance'!K:K)</f>
        <v>0</v>
      </c>
      <c r="O95" s="278">
        <f t="shared" si="8"/>
        <v>0</v>
      </c>
      <c r="P95" s="278">
        <f t="shared" si="9"/>
        <v>0</v>
      </c>
      <c r="AX95" t="s">
        <v>2515</v>
      </c>
      <c r="AY95" t="s">
        <v>2516</v>
      </c>
    </row>
    <row r="96" spans="1:51" ht="14.5" x14ac:dyDescent="0.35">
      <c r="A96" s="48" t="s">
        <v>158</v>
      </c>
      <c r="B96" s="48">
        <v>73</v>
      </c>
      <c r="C96" s="48">
        <v>72</v>
      </c>
      <c r="D96" s="49">
        <f>D97+D98</f>
        <v>0</v>
      </c>
      <c r="E96" s="49">
        <f>E97+E98</f>
        <v>0</v>
      </c>
      <c r="F96" t="str">
        <f t="shared" si="11"/>
        <v>BS72</v>
      </c>
      <c r="O96" s="278">
        <f t="shared" si="8"/>
        <v>0</v>
      </c>
      <c r="P96" s="278">
        <f t="shared" si="9"/>
        <v>0</v>
      </c>
      <c r="AX96" t="s">
        <v>2517</v>
      </c>
      <c r="AY96" t="s">
        <v>2518</v>
      </c>
    </row>
    <row r="97" spans="1:51" ht="14.5" x14ac:dyDescent="0.35">
      <c r="A97" s="46" t="s">
        <v>159</v>
      </c>
      <c r="B97" s="46">
        <v>74</v>
      </c>
      <c r="C97" s="46">
        <v>73</v>
      </c>
      <c r="D97" s="47">
        <f>-ROUND(SUMIF('Trial Balance'!N:N,F97,'Trial Balance'!H:H),0)</f>
        <v>0</v>
      </c>
      <c r="E97" s="47">
        <f>-ROUND(SUMIF('Trial Balance'!N:N,F97,'Trial Balance'!K:K),0)+G97</f>
        <v>0</v>
      </c>
      <c r="F97" t="str">
        <f t="shared" si="11"/>
        <v>BS73</v>
      </c>
      <c r="I97" s="8">
        <f>SUMIF('Trial Balance'!N:N,F97,'Trial Balance'!H:H)</f>
        <v>0</v>
      </c>
      <c r="J97" s="8">
        <f>SUMIF('Trial Balance'!N:N,F97,'Trial Balance'!K:K)</f>
        <v>0</v>
      </c>
      <c r="O97" s="278">
        <f t="shared" si="8"/>
        <v>0</v>
      </c>
      <c r="P97" s="278">
        <f t="shared" si="9"/>
        <v>0</v>
      </c>
      <c r="AX97" t="s">
        <v>2519</v>
      </c>
      <c r="AY97" t="s">
        <v>2520</v>
      </c>
    </row>
    <row r="98" spans="1:51" ht="14.5" x14ac:dyDescent="0.35">
      <c r="A98" s="46" t="s">
        <v>160</v>
      </c>
      <c r="B98" s="46">
        <v>75</v>
      </c>
      <c r="C98" s="46">
        <v>74</v>
      </c>
      <c r="D98" s="47">
        <f>-ROUND(SUMIF('Trial Balance'!N:N,F98,'Trial Balance'!H:H),0)</f>
        <v>0</v>
      </c>
      <c r="E98" s="47">
        <f>-ROUND(SUMIF('Trial Balance'!N:N,F98,'Trial Balance'!K:K),0)+G98</f>
        <v>0</v>
      </c>
      <c r="F98" t="str">
        <f t="shared" si="11"/>
        <v>BS74</v>
      </c>
      <c r="I98" s="8">
        <f>SUMIF('Trial Balance'!N:N,F98,'Trial Balance'!H:H)</f>
        <v>0</v>
      </c>
      <c r="J98" s="8">
        <f>SUMIF('Trial Balance'!N:N,F98,'Trial Balance'!K:K)</f>
        <v>0</v>
      </c>
      <c r="O98" s="278">
        <f t="shared" si="8"/>
        <v>0</v>
      </c>
      <c r="P98" s="278">
        <f t="shared" si="9"/>
        <v>0</v>
      </c>
      <c r="AX98" t="s">
        <v>2521</v>
      </c>
      <c r="AY98" t="s">
        <v>2522</v>
      </c>
    </row>
    <row r="99" spans="1:51" ht="14.5" x14ac:dyDescent="0.35">
      <c r="A99" s="48" t="s">
        <v>161</v>
      </c>
      <c r="B99" s="48">
        <v>76</v>
      </c>
      <c r="C99" s="48">
        <v>75</v>
      </c>
      <c r="D99" s="49">
        <f>D100+D101</f>
        <v>0</v>
      </c>
      <c r="E99" s="49">
        <f>E100+E101</f>
        <v>0</v>
      </c>
      <c r="F99" t="str">
        <f t="shared" si="11"/>
        <v>BS75</v>
      </c>
      <c r="O99" s="278">
        <f t="shared" si="8"/>
        <v>0</v>
      </c>
      <c r="P99" s="278">
        <f t="shared" si="9"/>
        <v>0</v>
      </c>
      <c r="AX99" t="s">
        <v>2523</v>
      </c>
      <c r="AY99" t="s">
        <v>2524</v>
      </c>
    </row>
    <row r="100" spans="1:51" ht="14.5" x14ac:dyDescent="0.35">
      <c r="A100" s="46" t="s">
        <v>162</v>
      </c>
      <c r="B100" s="46">
        <v>77</v>
      </c>
      <c r="C100" s="46">
        <v>76</v>
      </c>
      <c r="D100" s="47">
        <f>-ROUND(SUMIF('Trial Balance'!N:N,F100,'Trial Balance'!H:H),0)</f>
        <v>0</v>
      </c>
      <c r="E100" s="47">
        <f>-ROUND(SUMIF('Trial Balance'!N:N,F100,'Trial Balance'!K:K),0)+G100</f>
        <v>0</v>
      </c>
      <c r="F100" t="str">
        <f t="shared" si="11"/>
        <v>BS76</v>
      </c>
      <c r="I100" s="8">
        <f>SUMIF('Trial Balance'!N:N,F100,'Trial Balance'!H:H)</f>
        <v>0</v>
      </c>
      <c r="J100" s="8">
        <f>SUMIF('Trial Balance'!N:N,F100,'Trial Balance'!K:K)</f>
        <v>0</v>
      </c>
      <c r="O100" s="278">
        <f t="shared" si="8"/>
        <v>0</v>
      </c>
      <c r="P100" s="278">
        <f t="shared" si="9"/>
        <v>0</v>
      </c>
      <c r="AX100" t="s">
        <v>2525</v>
      </c>
      <c r="AY100" t="s">
        <v>2526</v>
      </c>
    </row>
    <row r="101" spans="1:51" ht="14.5" x14ac:dyDescent="0.35">
      <c r="A101" s="46" t="s">
        <v>163</v>
      </c>
      <c r="B101" s="46">
        <v>78</v>
      </c>
      <c r="C101" s="46">
        <v>77</v>
      </c>
      <c r="D101" s="47">
        <f>-ROUND(SUMIF('Trial Balance'!N:N,F101,'Trial Balance'!H:H),0)</f>
        <v>0</v>
      </c>
      <c r="E101" s="47">
        <f>-ROUND(SUMIF('Trial Balance'!N:N,F101,'Trial Balance'!K:K),0)+G101</f>
        <v>0</v>
      </c>
      <c r="F101" t="str">
        <f t="shared" si="11"/>
        <v>BS77</v>
      </c>
      <c r="I101" s="8">
        <f>SUMIF('Trial Balance'!N:N,F101,'Trial Balance'!H:H)</f>
        <v>0</v>
      </c>
      <c r="J101" s="8">
        <f>SUMIF('Trial Balance'!N:N,F101,'Trial Balance'!K:K)</f>
        <v>0</v>
      </c>
      <c r="O101" s="278">
        <f t="shared" si="8"/>
        <v>0</v>
      </c>
      <c r="P101" s="278">
        <f t="shared" si="9"/>
        <v>0</v>
      </c>
      <c r="AX101" t="s">
        <v>2527</v>
      </c>
      <c r="AY101" t="s">
        <v>2528</v>
      </c>
    </row>
    <row r="102" spans="1:51" ht="14.5" x14ac:dyDescent="0.35">
      <c r="A102" s="46" t="s">
        <v>164</v>
      </c>
      <c r="B102" s="46">
        <v>79</v>
      </c>
      <c r="C102" s="46">
        <v>78</v>
      </c>
      <c r="D102" s="47">
        <f>-ROUND(SUMIF('Trial Balance'!N:N,F102,'Trial Balance'!H:H),0)</f>
        <v>0</v>
      </c>
      <c r="E102" s="47">
        <f>-ROUND(SUMIF('Trial Balance'!N:N,F102,'Trial Balance'!K:K),0)+G102</f>
        <v>0</v>
      </c>
      <c r="F102" t="str">
        <f t="shared" si="11"/>
        <v>BS78</v>
      </c>
      <c r="I102" s="8">
        <f>SUMIF('Trial Balance'!N:N,F102,'Trial Balance'!H:H)</f>
        <v>0</v>
      </c>
      <c r="J102" s="8">
        <f>SUMIF('Trial Balance'!N:N,F102,'Trial Balance'!K:K)</f>
        <v>0</v>
      </c>
      <c r="O102" s="278">
        <f t="shared" si="8"/>
        <v>0</v>
      </c>
      <c r="P102" s="278">
        <f t="shared" si="9"/>
        <v>0</v>
      </c>
      <c r="AX102" t="s">
        <v>2529</v>
      </c>
      <c r="AY102" t="s">
        <v>2530</v>
      </c>
    </row>
    <row r="103" spans="1:51" ht="14.5" x14ac:dyDescent="0.35">
      <c r="A103" s="48" t="s">
        <v>165</v>
      </c>
      <c r="B103" s="48">
        <v>80</v>
      </c>
      <c r="C103" s="48">
        <v>79</v>
      </c>
      <c r="D103" s="49">
        <f>D93+D96+D99+D102</f>
        <v>0</v>
      </c>
      <c r="E103" s="49">
        <f>E93+E96+E99+E102</f>
        <v>0</v>
      </c>
      <c r="F103" t="str">
        <f t="shared" si="11"/>
        <v>BS79</v>
      </c>
      <c r="L103" t="s">
        <v>154</v>
      </c>
      <c r="O103" s="278">
        <f t="shared" si="8"/>
        <v>0</v>
      </c>
      <c r="P103" s="278">
        <f t="shared" si="9"/>
        <v>0</v>
      </c>
      <c r="AX103" t="s">
        <v>2531</v>
      </c>
      <c r="AY103" t="s">
        <v>2532</v>
      </c>
    </row>
    <row r="104" spans="1:51" ht="14.5" x14ac:dyDescent="0.35">
      <c r="A104" s="45" t="s">
        <v>166</v>
      </c>
      <c r="B104" s="46"/>
      <c r="C104" s="46"/>
      <c r="D104" s="47"/>
      <c r="E104" s="47"/>
      <c r="O104" s="278">
        <f t="shared" si="8"/>
        <v>0</v>
      </c>
      <c r="P104" s="278">
        <f t="shared" si="9"/>
        <v>0</v>
      </c>
    </row>
    <row r="105" spans="1:51" ht="14.5" x14ac:dyDescent="0.35">
      <c r="A105" s="45" t="s">
        <v>167</v>
      </c>
      <c r="B105" s="46"/>
      <c r="C105" s="46"/>
      <c r="D105" s="47"/>
      <c r="E105" s="47"/>
      <c r="O105" s="278">
        <f t="shared" si="8"/>
        <v>0</v>
      </c>
      <c r="P105" s="278">
        <f t="shared" si="9"/>
        <v>0</v>
      </c>
    </row>
    <row r="106" spans="1:51" ht="14.5" x14ac:dyDescent="0.35">
      <c r="A106" s="46" t="s">
        <v>168</v>
      </c>
      <c r="B106" s="46">
        <v>81</v>
      </c>
      <c r="C106" s="46">
        <v>80</v>
      </c>
      <c r="D106" s="47">
        <f>-ROUND(SUMIF('Trial Balance'!N:N,F106,'Trial Balance'!H:H),0)</f>
        <v>0</v>
      </c>
      <c r="E106" s="47">
        <f>-ROUND(SUMIF('Trial Balance'!N:N,F106,'Trial Balance'!K:K),0)+G106</f>
        <v>0</v>
      </c>
      <c r="F106" t="str">
        <f t="shared" ref="F106:F113" si="12">"BS"&amp;C106</f>
        <v>BS80</v>
      </c>
      <c r="I106" s="8">
        <f>SUMIF('Trial Balance'!N:N,F106,'Trial Balance'!H:H)</f>
        <v>0</v>
      </c>
      <c r="J106" s="8">
        <f>SUMIF('Trial Balance'!N:N,F106,'Trial Balance'!K:K)</f>
        <v>0</v>
      </c>
      <c r="O106" s="278">
        <f t="shared" si="8"/>
        <v>0</v>
      </c>
      <c r="P106" s="278">
        <f t="shared" si="9"/>
        <v>0</v>
      </c>
      <c r="AX106" t="s">
        <v>2533</v>
      </c>
      <c r="AY106" t="s">
        <v>2534</v>
      </c>
    </row>
    <row r="107" spans="1:51" ht="14.5" x14ac:dyDescent="0.35">
      <c r="A107" s="46" t="s">
        <v>169</v>
      </c>
      <c r="B107" s="46">
        <v>82</v>
      </c>
      <c r="C107" s="46">
        <v>81</v>
      </c>
      <c r="D107" s="47">
        <f>-ROUND(SUMIF('Trial Balance'!N:N,F107,'Trial Balance'!H:H),0)</f>
        <v>0</v>
      </c>
      <c r="E107" s="47">
        <f>-ROUND(SUMIF('Trial Balance'!N:N,F107,'Trial Balance'!K:K),0)+G107</f>
        <v>0</v>
      </c>
      <c r="F107" t="str">
        <f t="shared" si="12"/>
        <v>BS81</v>
      </c>
      <c r="I107" s="8">
        <f>SUMIF('Trial Balance'!N:N,F107,'Trial Balance'!H:H)</f>
        <v>0</v>
      </c>
      <c r="J107" s="8">
        <f>SUMIF('Trial Balance'!N:N,F107,'Trial Balance'!K:K)</f>
        <v>0</v>
      </c>
      <c r="O107" s="278">
        <f t="shared" si="8"/>
        <v>0</v>
      </c>
      <c r="P107" s="278">
        <f t="shared" si="9"/>
        <v>0</v>
      </c>
      <c r="AX107" t="s">
        <v>2535</v>
      </c>
      <c r="AY107" t="s">
        <v>2536</v>
      </c>
    </row>
    <row r="108" spans="1:51" ht="14.5" x14ac:dyDescent="0.35">
      <c r="A108" s="46" t="s">
        <v>170</v>
      </c>
      <c r="B108" s="46">
        <v>83</v>
      </c>
      <c r="C108" s="46">
        <v>82</v>
      </c>
      <c r="D108" s="47">
        <f>-ROUND(SUMIF('Trial Balance'!N:N,F108,'Trial Balance'!H:H),0)</f>
        <v>0</v>
      </c>
      <c r="E108" s="47">
        <f>-ROUND(SUMIF('Trial Balance'!N:N,F108,'Trial Balance'!K:K),0)+G108</f>
        <v>0</v>
      </c>
      <c r="F108" t="str">
        <f t="shared" si="12"/>
        <v>BS82</v>
      </c>
      <c r="I108" s="8">
        <f>SUMIF('Trial Balance'!N:N,F108,'Trial Balance'!H:H)</f>
        <v>0</v>
      </c>
      <c r="J108" s="8">
        <f>SUMIF('Trial Balance'!N:N,F108,'Trial Balance'!K:K)</f>
        <v>0</v>
      </c>
      <c r="O108" s="278">
        <f t="shared" si="8"/>
        <v>0</v>
      </c>
      <c r="P108" s="278">
        <f t="shared" si="9"/>
        <v>0</v>
      </c>
      <c r="AX108" t="s">
        <v>2537</v>
      </c>
      <c r="AY108" t="s">
        <v>2538</v>
      </c>
    </row>
    <row r="109" spans="1:51" ht="14.5" x14ac:dyDescent="0.35">
      <c r="A109" s="46" t="s">
        <v>171</v>
      </c>
      <c r="B109" s="46">
        <v>84</v>
      </c>
      <c r="C109" s="46">
        <v>83</v>
      </c>
      <c r="D109" s="47">
        <f>-ROUND(SUMIF('Trial Balance'!N:N,F109,'Trial Balance'!H:H),0)</f>
        <v>0</v>
      </c>
      <c r="E109" s="47">
        <f>-ROUND(SUMIF('Trial Balance'!N:N,F109,'Trial Balance'!K:K),0)+G109</f>
        <v>0</v>
      </c>
      <c r="F109" t="str">
        <f t="shared" si="12"/>
        <v>BS83</v>
      </c>
      <c r="I109" s="8">
        <f>SUMIF('Trial Balance'!N:N,F109,'Trial Balance'!H:H)</f>
        <v>0</v>
      </c>
      <c r="J109" s="8">
        <f>SUMIF('Trial Balance'!N:N,F109,'Trial Balance'!K:K)</f>
        <v>0</v>
      </c>
      <c r="O109" s="278">
        <f t="shared" si="8"/>
        <v>0</v>
      </c>
      <c r="P109" s="278">
        <f t="shared" si="9"/>
        <v>0</v>
      </c>
      <c r="AX109" t="s">
        <v>2539</v>
      </c>
      <c r="AY109" t="s">
        <v>2540</v>
      </c>
    </row>
    <row r="110" spans="1:51" ht="14.5" x14ac:dyDescent="0.35">
      <c r="A110" s="46" t="s">
        <v>172</v>
      </c>
      <c r="B110" s="46">
        <v>85</v>
      </c>
      <c r="C110" s="46">
        <v>84</v>
      </c>
      <c r="D110" s="47">
        <f>-ROUND(SUMIF('Trial Balance'!N:N,F110,'Trial Balance'!H:H),0)</f>
        <v>0</v>
      </c>
      <c r="E110" s="47">
        <f>-ROUND(SUMIF('Trial Balance'!N:N,F110,'Trial Balance'!K:K),0)+G110</f>
        <v>0</v>
      </c>
      <c r="F110" t="str">
        <f t="shared" si="12"/>
        <v>BS84</v>
      </c>
      <c r="I110" s="8">
        <f>SUMIF('Trial Balance'!N:N,F110,'Trial Balance'!H:H)</f>
        <v>0</v>
      </c>
      <c r="J110" s="8">
        <f>SUMIF('Trial Balance'!N:N,F110,'Trial Balance'!K:K)</f>
        <v>0</v>
      </c>
      <c r="O110" s="278">
        <f t="shared" si="8"/>
        <v>0</v>
      </c>
      <c r="P110" s="278">
        <f t="shared" si="9"/>
        <v>0</v>
      </c>
      <c r="AX110" t="s">
        <v>2541</v>
      </c>
      <c r="AY110" t="s">
        <v>2542</v>
      </c>
    </row>
    <row r="111" spans="1:51" ht="14.5" x14ac:dyDescent="0.35">
      <c r="A111" s="48" t="s">
        <v>173</v>
      </c>
      <c r="B111" s="48">
        <v>86</v>
      </c>
      <c r="C111" s="48">
        <v>85</v>
      </c>
      <c r="D111" s="49">
        <f>SUM(D106:D110)</f>
        <v>0</v>
      </c>
      <c r="E111" s="49">
        <f>SUM(E106:E110)</f>
        <v>0</v>
      </c>
      <c r="F111" t="str">
        <f t="shared" si="12"/>
        <v>BS85</v>
      </c>
      <c r="L111" t="s">
        <v>167</v>
      </c>
      <c r="O111" s="278">
        <f t="shared" si="8"/>
        <v>0</v>
      </c>
      <c r="P111" s="278">
        <f t="shared" si="9"/>
        <v>0</v>
      </c>
      <c r="AX111" t="s">
        <v>2543</v>
      </c>
      <c r="AY111" t="s">
        <v>2544</v>
      </c>
    </row>
    <row r="112" spans="1:51" ht="14.5" x14ac:dyDescent="0.35">
      <c r="A112" s="45" t="s">
        <v>174</v>
      </c>
      <c r="B112" s="46">
        <v>87</v>
      </c>
      <c r="C112" s="46">
        <v>86</v>
      </c>
      <c r="D112" s="47">
        <f>-ROUND(SUMIF('Trial Balance'!N:N,F112,'Trial Balance'!H:H),0)</f>
        <v>0</v>
      </c>
      <c r="E112" s="47">
        <f>-ROUND(SUMIF('Trial Balance'!N:N,F112,'Trial Balance'!K:K),0)+G112</f>
        <v>0</v>
      </c>
      <c r="F112" t="str">
        <f t="shared" si="12"/>
        <v>BS86</v>
      </c>
      <c r="I112" s="8">
        <f>SUMIF('Trial Balance'!N:N,F112,'Trial Balance'!H:H)</f>
        <v>0</v>
      </c>
      <c r="J112" s="8">
        <f>SUMIF('Trial Balance'!N:N,F112,'Trial Balance'!K:K)</f>
        <v>0</v>
      </c>
      <c r="L112" t="s">
        <v>175</v>
      </c>
      <c r="O112" s="278">
        <f t="shared" si="8"/>
        <v>0</v>
      </c>
      <c r="P112" s="278">
        <f t="shared" si="9"/>
        <v>0</v>
      </c>
      <c r="AX112" t="s">
        <v>2545</v>
      </c>
      <c r="AY112" t="s">
        <v>2546</v>
      </c>
    </row>
    <row r="113" spans="1:51" ht="14.5" x14ac:dyDescent="0.35">
      <c r="A113" s="45" t="s">
        <v>176</v>
      </c>
      <c r="B113" s="46">
        <v>88</v>
      </c>
      <c r="C113" s="46">
        <v>87</v>
      </c>
      <c r="D113" s="47">
        <f>-ROUND(SUMIF('Trial Balance'!N:N,F113,'Trial Balance'!H:H),0)</f>
        <v>0</v>
      </c>
      <c r="E113" s="47">
        <f>-ROUND(SUMIF('Trial Balance'!N:N,F113,'Trial Balance'!K:K),0)+G113</f>
        <v>0</v>
      </c>
      <c r="F113" t="str">
        <f t="shared" si="12"/>
        <v>BS87</v>
      </c>
      <c r="I113" s="8">
        <f>SUMIF('Trial Balance'!N:N,F113,'Trial Balance'!H:H)</f>
        <v>0</v>
      </c>
      <c r="J113" s="8">
        <f>SUMIF('Trial Balance'!N:N,F113,'Trial Balance'!K:K)</f>
        <v>0</v>
      </c>
      <c r="L113" t="s">
        <v>177</v>
      </c>
      <c r="O113" s="278">
        <f t="shared" si="8"/>
        <v>0</v>
      </c>
      <c r="P113" s="278">
        <f t="shared" si="9"/>
        <v>0</v>
      </c>
      <c r="AX113" t="s">
        <v>2547</v>
      </c>
      <c r="AY113" t="s">
        <v>2548</v>
      </c>
    </row>
    <row r="114" spans="1:51" ht="14.5" x14ac:dyDescent="0.35">
      <c r="A114" s="45" t="s">
        <v>178</v>
      </c>
      <c r="B114" s="46"/>
      <c r="C114" s="46"/>
      <c r="D114" s="47">
        <f>-ROUND(SUMIF('Trial Balance'!N:N,F114,'Trial Balance'!H:H),0)</f>
        <v>0</v>
      </c>
      <c r="E114" s="47"/>
      <c r="O114" s="278">
        <f t="shared" si="8"/>
        <v>0</v>
      </c>
      <c r="P114" s="278">
        <f t="shared" si="9"/>
        <v>0</v>
      </c>
    </row>
    <row r="115" spans="1:51" ht="14.5" x14ac:dyDescent="0.35">
      <c r="A115" s="46" t="s">
        <v>179</v>
      </c>
      <c r="B115" s="46">
        <v>89</v>
      </c>
      <c r="C115" s="46">
        <v>88</v>
      </c>
      <c r="D115" s="47">
        <f>-ROUND(SUMIF('Trial Balance'!N:N,F115,'Trial Balance'!H:H),0)</f>
        <v>0</v>
      </c>
      <c r="E115" s="47">
        <f>-ROUND(SUMIF('Trial Balance'!N:N,F115,'Trial Balance'!K:K),0)+G115</f>
        <v>0</v>
      </c>
      <c r="F115" t="str">
        <f t="shared" ref="F115:F121" si="13">"BS"&amp;C115</f>
        <v>BS88</v>
      </c>
      <c r="I115" s="8">
        <f>SUMIF('Trial Balance'!N:N,F115,'Trial Balance'!H:H)</f>
        <v>0</v>
      </c>
      <c r="J115" s="8">
        <f>SUMIF('Trial Balance'!N:N,F115,'Trial Balance'!K:K)</f>
        <v>0</v>
      </c>
      <c r="O115" s="278">
        <f t="shared" si="8"/>
        <v>0</v>
      </c>
      <c r="P115" s="278">
        <f t="shared" si="9"/>
        <v>0</v>
      </c>
      <c r="AX115" t="s">
        <v>2549</v>
      </c>
      <c r="AY115" t="s">
        <v>2550</v>
      </c>
    </row>
    <row r="116" spans="1:51" ht="14.5" x14ac:dyDescent="0.35">
      <c r="A116" s="46" t="s">
        <v>180</v>
      </c>
      <c r="B116" s="46">
        <v>90</v>
      </c>
      <c r="C116" s="46">
        <v>89</v>
      </c>
      <c r="D116" s="47">
        <f>-ROUND(SUMIF('Trial Balance'!N:N,F116,'Trial Balance'!H:H),0)</f>
        <v>0</v>
      </c>
      <c r="E116" s="47">
        <f>-ROUND(SUMIF('Trial Balance'!N:N,F116,'Trial Balance'!K:K),0)+G116</f>
        <v>0</v>
      </c>
      <c r="F116" t="str">
        <f t="shared" si="13"/>
        <v>BS89</v>
      </c>
      <c r="I116" s="8">
        <f>SUMIF('Trial Balance'!N:N,F116,'Trial Balance'!H:H)</f>
        <v>0</v>
      </c>
      <c r="J116" s="8">
        <f>SUMIF('Trial Balance'!N:N,F116,'Trial Balance'!K:K)</f>
        <v>0</v>
      </c>
      <c r="O116" s="278">
        <f t="shared" si="8"/>
        <v>0</v>
      </c>
      <c r="P116" s="278">
        <f t="shared" si="9"/>
        <v>0</v>
      </c>
      <c r="AX116" t="s">
        <v>2551</v>
      </c>
      <c r="AY116" t="s">
        <v>2552</v>
      </c>
    </row>
    <row r="117" spans="1:51" ht="14.5" x14ac:dyDescent="0.35">
      <c r="A117" s="46" t="s">
        <v>181</v>
      </c>
      <c r="B117" s="46">
        <v>91</v>
      </c>
      <c r="C117" s="46">
        <v>90</v>
      </c>
      <c r="D117" s="47">
        <f>-ROUND(SUMIF('Trial Balance'!N:N,F117,'Trial Balance'!H:H),0)</f>
        <v>0</v>
      </c>
      <c r="E117" s="47">
        <f>-ROUND(SUMIF('Trial Balance'!N:N,F117,'Trial Balance'!K:K),0)+G117</f>
        <v>0</v>
      </c>
      <c r="F117" t="str">
        <f t="shared" si="13"/>
        <v>BS90</v>
      </c>
      <c r="I117" s="8">
        <f>SUMIF('Trial Balance'!N:N,F117,'Trial Balance'!H:H)</f>
        <v>0</v>
      </c>
      <c r="J117" s="8">
        <f>SUMIF('Trial Balance'!N:N,F117,'Trial Balance'!K:K)</f>
        <v>0</v>
      </c>
      <c r="O117" s="278">
        <f t="shared" si="8"/>
        <v>0</v>
      </c>
      <c r="P117" s="278">
        <f t="shared" si="9"/>
        <v>0</v>
      </c>
      <c r="AX117" t="s">
        <v>2553</v>
      </c>
      <c r="AY117" t="s">
        <v>2554</v>
      </c>
    </row>
    <row r="118" spans="1:51" ht="14.5" x14ac:dyDescent="0.35">
      <c r="A118" s="48" t="s">
        <v>182</v>
      </c>
      <c r="B118" s="48">
        <v>92</v>
      </c>
      <c r="C118" s="48">
        <v>91</v>
      </c>
      <c r="D118" s="49">
        <f>SUM(D115:D117)</f>
        <v>0</v>
      </c>
      <c r="E118" s="49">
        <f>SUM(E115:E117)</f>
        <v>0</v>
      </c>
      <c r="F118" t="str">
        <f t="shared" si="13"/>
        <v>BS91</v>
      </c>
      <c r="L118" t="s">
        <v>178</v>
      </c>
      <c r="O118" s="278">
        <f t="shared" si="8"/>
        <v>0</v>
      </c>
      <c r="P118" s="278">
        <f t="shared" si="9"/>
        <v>0</v>
      </c>
      <c r="AX118" t="s">
        <v>2555</v>
      </c>
      <c r="AY118" t="s">
        <v>2556</v>
      </c>
    </row>
    <row r="119" spans="1:51" ht="14.5" x14ac:dyDescent="0.35">
      <c r="A119" s="46" t="s">
        <v>183</v>
      </c>
      <c r="B119" s="46">
        <v>93</v>
      </c>
      <c r="C119" s="46">
        <v>92</v>
      </c>
      <c r="D119" s="47">
        <f>-ROUND(SUMIF('Trial Balance'!N:N,F119,'Trial Balance'!H:H),0)</f>
        <v>0</v>
      </c>
      <c r="E119" s="47">
        <f>-ROUND(SUMIF('Trial Balance'!N:N,F119,'Trial Balance'!K:K),0)+G119</f>
        <v>0</v>
      </c>
      <c r="F119" t="str">
        <f t="shared" si="13"/>
        <v>BS92</v>
      </c>
      <c r="I119" s="8">
        <f>SUMIF('Trial Balance'!N:N,F119,'Trial Balance'!H:H)</f>
        <v>0</v>
      </c>
      <c r="J119" s="8">
        <f>SUMIF('Trial Balance'!N:N,F119,'Trial Balance'!K:K)</f>
        <v>0</v>
      </c>
      <c r="O119" s="278">
        <f t="shared" si="8"/>
        <v>0</v>
      </c>
      <c r="P119" s="278">
        <f t="shared" si="9"/>
        <v>0</v>
      </c>
      <c r="AX119" t="s">
        <v>2557</v>
      </c>
      <c r="AY119" t="s">
        <v>2558</v>
      </c>
    </row>
    <row r="120" spans="1:51" ht="14.5" x14ac:dyDescent="0.35">
      <c r="A120" s="46" t="s">
        <v>184</v>
      </c>
      <c r="B120" s="46">
        <v>94</v>
      </c>
      <c r="C120" s="46">
        <v>93</v>
      </c>
      <c r="D120" s="47">
        <f>-ROUND(SUMIF('Trial Balance'!N:N,F120,'Trial Balance'!H:H),0)</f>
        <v>0</v>
      </c>
      <c r="E120" s="47">
        <f>-ROUND(SUMIF('Trial Balance'!N:N,F120,'Trial Balance'!K:K),0)+G120</f>
        <v>0</v>
      </c>
      <c r="F120" t="str">
        <f t="shared" si="13"/>
        <v>BS93</v>
      </c>
      <c r="I120" s="8">
        <f>SUMIF('Trial Balance'!N:N,F120,'Trial Balance'!H:H)</f>
        <v>0</v>
      </c>
      <c r="J120" s="8">
        <f>SUMIF('Trial Balance'!N:N,F120,'Trial Balance'!K:K)</f>
        <v>0</v>
      </c>
      <c r="O120" s="278">
        <f t="shared" si="8"/>
        <v>0</v>
      </c>
      <c r="P120" s="278">
        <f t="shared" si="9"/>
        <v>0</v>
      </c>
      <c r="AX120" t="s">
        <v>2559</v>
      </c>
      <c r="AY120" t="s">
        <v>2560</v>
      </c>
    </row>
    <row r="121" spans="1:51" ht="14.5" x14ac:dyDescent="0.35">
      <c r="A121" s="46" t="s">
        <v>185</v>
      </c>
      <c r="B121" s="46">
        <v>95</v>
      </c>
      <c r="C121" s="46">
        <v>94</v>
      </c>
      <c r="D121" s="47">
        <f>-ROUND(SUMIF('Trial Balance'!N:N,F121,'Trial Balance'!H:H),0)</f>
        <v>0</v>
      </c>
      <c r="E121" s="47">
        <f>-ROUND(SUMIF('Trial Balance'!N:N,F121,'Trial Balance'!K:K),0)+G121</f>
        <v>0</v>
      </c>
      <c r="F121" t="str">
        <f t="shared" si="13"/>
        <v>BS94</v>
      </c>
      <c r="I121" s="8">
        <f>SUMIF('Trial Balance'!N:N,F121,'Trial Balance'!H:H)</f>
        <v>0</v>
      </c>
      <c r="J121" s="8">
        <f>SUMIF('Trial Balance'!N:N,F121,'Trial Balance'!K:K)</f>
        <v>0</v>
      </c>
      <c r="O121" s="278">
        <f t="shared" si="8"/>
        <v>0</v>
      </c>
      <c r="P121" s="278">
        <f t="shared" si="9"/>
        <v>0</v>
      </c>
      <c r="AX121" t="s">
        <v>2561</v>
      </c>
      <c r="AY121" t="s">
        <v>2562</v>
      </c>
    </row>
    <row r="122" spans="1:51" ht="14.5" x14ac:dyDescent="0.35">
      <c r="A122" s="45" t="s">
        <v>186</v>
      </c>
      <c r="B122" s="46"/>
      <c r="C122" s="46"/>
      <c r="D122" s="47"/>
      <c r="E122" s="47"/>
      <c r="O122" s="278">
        <f t="shared" si="8"/>
        <v>0</v>
      </c>
      <c r="P122" s="278">
        <f t="shared" si="9"/>
        <v>0</v>
      </c>
    </row>
    <row r="123" spans="1:51" ht="14.5" x14ac:dyDescent="0.35">
      <c r="A123" s="46" t="s">
        <v>187</v>
      </c>
      <c r="B123" s="46">
        <v>96</v>
      </c>
      <c r="C123" s="46">
        <v>95</v>
      </c>
      <c r="D123" s="47">
        <f>ABS(ROUND(SUMIF('Trial Balance'!$S$3:$S$4,F123,'Trial Balance'!$R$3:$R$4),0))</f>
        <v>0</v>
      </c>
      <c r="E123" s="47">
        <f>ABS(ROUND(SUMIF('Trial Balance'!Q3:Q4,F123,'Trial Balance'!P3:P4),0))+G123</f>
        <v>0</v>
      </c>
      <c r="F123" t="str">
        <f>"BS"&amp;C123</f>
        <v>BS95</v>
      </c>
      <c r="I123" s="8">
        <f>IF(SUMIF('Trial Balance'!D:D,"117",'Trial Balance'!H:H)&lt;0,SUMIF('Trial Balance'!D:D,"117",'Trial Balance'!H:H),0)</f>
        <v>0</v>
      </c>
      <c r="J123" s="8">
        <f>IF(SUMIF('Trial Balance'!D:D,"117",'Trial Balance'!K:K)&lt;0,SUMIF('Trial Balance'!D:D,"117",'Trial Balance'!K:K),0)</f>
        <v>0</v>
      </c>
      <c r="L123" t="s">
        <v>188</v>
      </c>
      <c r="O123" s="278">
        <f t="shared" si="8"/>
        <v>0</v>
      </c>
      <c r="P123" s="278">
        <f t="shared" si="9"/>
        <v>0</v>
      </c>
      <c r="AX123" t="s">
        <v>2563</v>
      </c>
      <c r="AY123" t="s">
        <v>2564</v>
      </c>
    </row>
    <row r="124" spans="1:51" ht="14.5" x14ac:dyDescent="0.35">
      <c r="A124" s="46" t="s">
        <v>189</v>
      </c>
      <c r="B124" s="46">
        <v>97</v>
      </c>
      <c r="C124" s="46">
        <v>96</v>
      </c>
      <c r="D124" s="47">
        <f>ABS(ROUND(SUMIF('Trial Balance'!$S$3:$S$4,F124,'Trial Balance'!$R$3:$R$4),0))</f>
        <v>0</v>
      </c>
      <c r="E124" s="47">
        <f>ABS(ROUND(SUMIF('Trial Balance'!Q4:Q5,F124,'Trial Balance'!P4:P5),0))+G124</f>
        <v>0</v>
      </c>
      <c r="F124" t="str">
        <f>"BS"&amp;C124</f>
        <v>BS96</v>
      </c>
      <c r="I124" s="8">
        <f>IF(SUMIF('Trial Balance'!D:D,"117",'Trial Balance'!H:H)&gt;=0,SUMIF('Trial Balance'!D:D,"117",'Trial Balance'!H:H),0)</f>
        <v>0</v>
      </c>
      <c r="J124" s="8">
        <f>IF(SUMIF('Trial Balance'!D:D,"117",'Trial Balance'!K:K)&gt;=0,SUMIF('Trial Balance'!D:D,"117",'Trial Balance'!K:K),0)</f>
        <v>0</v>
      </c>
      <c r="O124" s="278">
        <f t="shared" si="8"/>
        <v>0</v>
      </c>
      <c r="P124" s="278">
        <f t="shared" si="9"/>
        <v>0</v>
      </c>
      <c r="AX124" t="s">
        <v>2565</v>
      </c>
      <c r="AY124" t="s">
        <v>2566</v>
      </c>
    </row>
    <row r="125" spans="1:51" ht="14.5" x14ac:dyDescent="0.35">
      <c r="A125" s="45" t="s">
        <v>190</v>
      </c>
      <c r="B125" s="46"/>
      <c r="C125" s="46"/>
      <c r="D125" s="47"/>
      <c r="E125" s="47"/>
      <c r="O125" s="278">
        <f t="shared" si="8"/>
        <v>0</v>
      </c>
      <c r="P125" s="278">
        <f t="shared" si="9"/>
        <v>0</v>
      </c>
    </row>
    <row r="126" spans="1:51" ht="14.5" x14ac:dyDescent="0.35">
      <c r="A126" s="46" t="s">
        <v>191</v>
      </c>
      <c r="B126" s="46">
        <v>98</v>
      </c>
      <c r="C126" s="46">
        <v>97</v>
      </c>
      <c r="D126" s="47">
        <f>ABS(ROUND(SUMIF('Trial Balance'!$S$3:$S$4,F126,'Trial Balance'!$R$3:$R$4),0))</f>
        <v>0</v>
      </c>
      <c r="E126" s="47">
        <f>ABS(ROUND(SUMIF('Trial Balance'!$Q$3:$Q$4,F126,'Trial Balance'!$P$3:$P$4),0))+G126</f>
        <v>0</v>
      </c>
      <c r="F126" t="str">
        <f t="shared" ref="F126:F132" si="14">"BS"&amp;C126</f>
        <v>BS97</v>
      </c>
      <c r="I126" s="8">
        <f>IF(SUMIF('Trial Balance'!D:D,"121",'Trial Balance'!H:H)&lt;0,SUMIF('Trial Balance'!D:D,"121",'Trial Balance'!H:H),0)</f>
        <v>0</v>
      </c>
      <c r="J126" s="8">
        <f>IF(SUMIF('Trial Balance'!D:D,"121",'Trial Balance'!K:K)&lt;0,SUMIF('Trial Balance'!D:D,"121",'Trial Balance'!K:K),0)</f>
        <v>0</v>
      </c>
      <c r="L126" t="s">
        <v>190</v>
      </c>
      <c r="O126" s="278">
        <f t="shared" si="8"/>
        <v>0</v>
      </c>
      <c r="P126" s="278">
        <f t="shared" si="9"/>
        <v>0</v>
      </c>
      <c r="AX126" t="s">
        <v>2567</v>
      </c>
      <c r="AY126" t="s">
        <v>2568</v>
      </c>
    </row>
    <row r="127" spans="1:51" ht="14.5" x14ac:dyDescent="0.35">
      <c r="A127" s="46" t="s">
        <v>192</v>
      </c>
      <c r="B127" s="46">
        <v>99</v>
      </c>
      <c r="C127" s="46">
        <v>98</v>
      </c>
      <c r="D127" s="47">
        <f>ABS(ROUND(SUMIF('Trial Balance'!$S$3:$S$4,F127,'Trial Balance'!$R$3:$R$4),0))</f>
        <v>0</v>
      </c>
      <c r="E127" s="47">
        <f>ABS(ROUND(SUMIF('Trial Balance'!$Q$3:$Q$4,F127,'Trial Balance'!$P$3:$P$4),0))+G127</f>
        <v>0</v>
      </c>
      <c r="F127" t="str">
        <f t="shared" si="14"/>
        <v>BS98</v>
      </c>
      <c r="I127" s="8">
        <f>IF(SUMIF('Trial Balance'!D:D,"121",'Trial Balance'!H:H)&gt;=0,SUMIF('Trial Balance'!D:D,"121",'Trial Balance'!H:H),0)</f>
        <v>0</v>
      </c>
      <c r="J127" s="8">
        <f>IF(SUMIF('Trial Balance'!D:D,"121",'Trial Balance'!K:K)&gt;=0,SUMIF('Trial Balance'!D:D,"121",'Trial Balance'!K:K),0)</f>
        <v>0</v>
      </c>
      <c r="O127" s="278">
        <f t="shared" si="8"/>
        <v>0</v>
      </c>
      <c r="P127" s="278">
        <f t="shared" si="9"/>
        <v>0</v>
      </c>
      <c r="AX127" t="s">
        <v>2569</v>
      </c>
      <c r="AY127" t="s">
        <v>2570</v>
      </c>
    </row>
    <row r="128" spans="1:51" ht="14.5" x14ac:dyDescent="0.35">
      <c r="A128" s="46" t="s">
        <v>193</v>
      </c>
      <c r="B128" s="46">
        <v>100</v>
      </c>
      <c r="C128" s="46">
        <v>99</v>
      </c>
      <c r="D128" s="47">
        <f>ABS(ROUND(SUMIF('Trial Balance'!N:N,F128,'Trial Balance'!H:H),0))</f>
        <v>0</v>
      </c>
      <c r="E128" s="47">
        <f>ABS(ROUND(SUMIF('Trial Balance'!N:N,F128,'Trial Balance'!K:K),0))+G128</f>
        <v>0</v>
      </c>
      <c r="F128" t="str">
        <f t="shared" si="14"/>
        <v>BS99</v>
      </c>
      <c r="I128" s="8">
        <f>SUMIF('Trial Balance'!N:N,F128,'Trial Balance'!H:H)</f>
        <v>0</v>
      </c>
      <c r="J128" s="8">
        <f>SUMIF('Trial Balance'!N:N,F128,'Trial Balance'!K:K)</f>
        <v>0</v>
      </c>
      <c r="L128" t="s">
        <v>194</v>
      </c>
      <c r="O128" s="278">
        <f t="shared" si="8"/>
        <v>0</v>
      </c>
      <c r="P128" s="278">
        <f t="shared" si="9"/>
        <v>0</v>
      </c>
      <c r="AX128" t="s">
        <v>2571</v>
      </c>
      <c r="AY128" t="s">
        <v>2572</v>
      </c>
    </row>
    <row r="129" spans="1:51" ht="14.5" x14ac:dyDescent="0.35">
      <c r="A129" s="48" t="s">
        <v>195</v>
      </c>
      <c r="B129" s="48">
        <v>101</v>
      </c>
      <c r="C129" s="48">
        <v>100</v>
      </c>
      <c r="D129" s="49">
        <f>D111+D112+D113+D118-D119+D120-D121+D123-D124+D126-D127-D128</f>
        <v>0</v>
      </c>
      <c r="E129" s="49">
        <f>E111+E112+E113+E118-E119+E120-E121+E123-E124+E126-E127-E128</f>
        <v>0</v>
      </c>
      <c r="F129" t="str">
        <f t="shared" si="14"/>
        <v>BS100</v>
      </c>
      <c r="O129" s="278">
        <f t="shared" si="8"/>
        <v>0</v>
      </c>
      <c r="P129" s="278">
        <f t="shared" si="9"/>
        <v>0</v>
      </c>
      <c r="AX129" t="s">
        <v>2573</v>
      </c>
      <c r="AY129" t="s">
        <v>2574</v>
      </c>
    </row>
    <row r="130" spans="1:51" ht="14.5" x14ac:dyDescent="0.35">
      <c r="A130" s="46" t="s">
        <v>196</v>
      </c>
      <c r="B130" s="46">
        <v>102</v>
      </c>
      <c r="C130" s="46">
        <v>101</v>
      </c>
      <c r="D130" s="47">
        <f>ROUND(SUMIF('Trial Balance'!N:N,F130,'Trial Balance'!H:H),0)</f>
        <v>0</v>
      </c>
      <c r="E130" s="47">
        <f>ABS(ROUND(SUMIF('Trial Balance'!N:N,F130,'Trial Balance'!K:K),0))+G130</f>
        <v>0</v>
      </c>
      <c r="F130" t="str">
        <f t="shared" si="14"/>
        <v>BS101</v>
      </c>
      <c r="I130" s="8">
        <f>SUMIF('Trial Balance'!N:N,F130,'Trial Balance'!H:H)</f>
        <v>0</v>
      </c>
      <c r="J130" s="8">
        <f>SUMIF('Trial Balance'!N:N,F130,'Trial Balance'!K:K)</f>
        <v>0</v>
      </c>
      <c r="O130" s="278">
        <f t="shared" si="8"/>
        <v>0</v>
      </c>
      <c r="P130" s="278">
        <f t="shared" si="9"/>
        <v>0</v>
      </c>
      <c r="AX130" t="s">
        <v>2575</v>
      </c>
      <c r="AY130" t="s">
        <v>2576</v>
      </c>
    </row>
    <row r="131" spans="1:51" ht="14.5" x14ac:dyDescent="0.35">
      <c r="A131" s="46" t="s">
        <v>197</v>
      </c>
      <c r="B131" s="46">
        <v>103</v>
      </c>
      <c r="C131" s="46">
        <v>102</v>
      </c>
      <c r="D131" s="47">
        <f>ROUND(SUMIF('Trial Balance'!N:N,F131,'Trial Balance'!H:H),0)</f>
        <v>0</v>
      </c>
      <c r="E131" s="47">
        <f>ABS(ROUND(SUMIF('Trial Balance'!N:N,F131,'Trial Balance'!K:K),0))+G131</f>
        <v>0</v>
      </c>
      <c r="F131" t="str">
        <f t="shared" si="14"/>
        <v>BS102</v>
      </c>
      <c r="I131" s="8">
        <f>SUMIF('Trial Balance'!N:N,F131,'Trial Balance'!H:H)</f>
        <v>0</v>
      </c>
      <c r="J131" s="8">
        <f>SUMIF('Trial Balance'!N:N,F131,'Trial Balance'!K:K)</f>
        <v>0</v>
      </c>
      <c r="O131" s="278">
        <f t="shared" si="8"/>
        <v>0</v>
      </c>
      <c r="P131" s="278">
        <f t="shared" si="9"/>
        <v>0</v>
      </c>
      <c r="AX131" t="s">
        <v>2577</v>
      </c>
      <c r="AY131" t="s">
        <v>2578</v>
      </c>
    </row>
    <row r="132" spans="1:51" ht="14.5" x14ac:dyDescent="0.35">
      <c r="A132" s="48" t="s">
        <v>198</v>
      </c>
      <c r="B132" s="48">
        <v>104</v>
      </c>
      <c r="C132" s="48">
        <v>103</v>
      </c>
      <c r="D132" s="49">
        <f>D129+D130</f>
        <v>0</v>
      </c>
      <c r="E132" s="49">
        <f>E129+E130</f>
        <v>0</v>
      </c>
      <c r="F132" t="str">
        <f t="shared" si="14"/>
        <v>BS103</v>
      </c>
      <c r="O132" s="278">
        <f>D132-M132</f>
        <v>0</v>
      </c>
      <c r="P132" s="278">
        <f>E132-N132</f>
        <v>0</v>
      </c>
      <c r="AX132" t="s">
        <v>2579</v>
      </c>
      <c r="AY132" t="s">
        <v>2580</v>
      </c>
    </row>
    <row r="133" spans="1:51" ht="12.65" customHeight="1" thickBot="1" x14ac:dyDescent="0.35">
      <c r="D133" s="8"/>
      <c r="E133" s="8"/>
    </row>
    <row r="134" spans="1:51" x14ac:dyDescent="0.3">
      <c r="A134" s="51" t="s">
        <v>199</v>
      </c>
      <c r="B134" s="52"/>
      <c r="C134" s="52"/>
      <c r="D134" s="53">
        <f>D40+D61+D62</f>
        <v>0</v>
      </c>
      <c r="E134" s="54">
        <f>E40+E61+E62</f>
        <v>0</v>
      </c>
    </row>
    <row r="135" spans="1:51" ht="12.65" customHeight="1" thickBot="1" x14ac:dyDescent="0.35">
      <c r="A135" s="55" t="s">
        <v>200</v>
      </c>
      <c r="B135" s="15"/>
      <c r="C135" s="15"/>
      <c r="D135" s="56">
        <f>D74+D86+D91+D103+D132</f>
        <v>0</v>
      </c>
      <c r="E135" s="57">
        <f>E74+E86+E91+E103+E132</f>
        <v>0</v>
      </c>
    </row>
    <row r="136" spans="1:51" ht="13" customHeight="1" thickTop="1" thickBot="1" x14ac:dyDescent="0.35">
      <c r="A136" s="58" t="s">
        <v>201</v>
      </c>
      <c r="B136" s="59"/>
      <c r="C136" s="59"/>
      <c r="D136" s="60">
        <f>D134-D135</f>
        <v>0</v>
      </c>
      <c r="E136" s="61">
        <f>E134-E135</f>
        <v>0</v>
      </c>
    </row>
    <row r="137" spans="1:51" x14ac:dyDescent="0.3">
      <c r="E13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AW166"/>
  <sheetViews>
    <sheetView showGridLines="0" tabSelected="1" zoomScale="80" zoomScaleNormal="80" workbookViewId="0">
      <selection activeCell="A13" sqref="A13"/>
    </sheetView>
  </sheetViews>
  <sheetFormatPr defaultColWidth="27.6640625" defaultRowHeight="12" x14ac:dyDescent="0.3"/>
  <cols>
    <col min="1" max="1" width="54.33203125" customWidth="1"/>
    <col min="2" max="2" width="26.33203125" bestFit="1" customWidth="1"/>
    <col min="3" max="3" width="12" bestFit="1" customWidth="1"/>
    <col min="11" max="12" width="14.44140625" customWidth="1"/>
    <col min="13" max="13" width="14.6640625" customWidth="1"/>
    <col min="14" max="14" width="13" customWidth="1"/>
    <col min="48" max="49" width="26.33203125" style="17" customWidth="1"/>
  </cols>
  <sheetData>
    <row r="1" spans="1:49" x14ac:dyDescent="0.3">
      <c r="A1" s="1" t="str">
        <f>'1. F10'!A1</f>
        <v xml:space="preserve">Company:                </v>
      </c>
      <c r="B1" s="17">
        <f>'1. F10'!B1</f>
        <v>0</v>
      </c>
    </row>
    <row r="2" spans="1:49" x14ac:dyDescent="0.3">
      <c r="A2" s="1" t="str">
        <f>'1. F10'!A2</f>
        <v xml:space="preserve">Address:                    </v>
      </c>
      <c r="B2" s="17">
        <f>'1. F10'!B2</f>
        <v>0</v>
      </c>
    </row>
    <row r="3" spans="1:49" x14ac:dyDescent="0.3">
      <c r="A3" s="1" t="str">
        <f>'1. F10'!A3</f>
        <v xml:space="preserve">VAT tax code: </v>
      </c>
      <c r="B3" s="17">
        <f>'1. F10'!B3</f>
        <v>0</v>
      </c>
    </row>
    <row r="4" spans="1:49" x14ac:dyDescent="0.3">
      <c r="A4" s="1" t="str">
        <f>'1. F10'!A4</f>
        <v xml:space="preserve">Registration no:            </v>
      </c>
      <c r="B4" s="17">
        <f>'1. F10'!B4</f>
        <v>0</v>
      </c>
    </row>
    <row r="5" spans="1:49" x14ac:dyDescent="0.3">
      <c r="A5" s="1" t="str">
        <f>'1. F10'!A5</f>
        <v xml:space="preserve">Type of Company:        </v>
      </c>
      <c r="B5" s="17">
        <f>'1. F10'!B5</f>
        <v>0</v>
      </c>
    </row>
    <row r="6" spans="1:49" x14ac:dyDescent="0.3">
      <c r="A6" s="1" t="str">
        <f>'1. F10'!A6</f>
        <v xml:space="preserve">Main activity:            </v>
      </c>
      <c r="B6" s="17">
        <f>'1. F10'!B6</f>
        <v>0</v>
      </c>
    </row>
    <row r="7" spans="1:49" x14ac:dyDescent="0.3">
      <c r="A7" s="1" t="str">
        <f>'1. F10'!A7</f>
        <v>Financial Year</v>
      </c>
      <c r="B7" s="17">
        <f>'1. F10'!B7</f>
        <v>0</v>
      </c>
    </row>
    <row r="8" spans="1:49" x14ac:dyDescent="0.3">
      <c r="H8" s="62" t="s">
        <v>202</v>
      </c>
      <c r="I8" s="62" t="s">
        <v>202</v>
      </c>
    </row>
    <row r="9" spans="1:49" x14ac:dyDescent="0.3">
      <c r="H9" s="26">
        <f>SUM(H12:H102)-'Trial Balance'!J11</f>
        <v>0</v>
      </c>
      <c r="I9" s="26">
        <f>SUM(I12:I102)-'Trial Balance'!K11</f>
        <v>0</v>
      </c>
    </row>
    <row r="10" spans="1:49" x14ac:dyDescent="0.3">
      <c r="A10" s="39" t="s">
        <v>203</v>
      </c>
      <c r="B10" s="25"/>
      <c r="C10" s="25"/>
      <c r="D10" s="38" t="s">
        <v>2725</v>
      </c>
      <c r="E10" s="25" t="s">
        <v>45</v>
      </c>
      <c r="K10" s="2"/>
    </row>
    <row r="11" spans="1:49" ht="12.65" customHeight="1" thickBot="1" x14ac:dyDescent="0.35">
      <c r="A11" s="63" t="s">
        <v>204</v>
      </c>
      <c r="B11" s="64" t="s">
        <v>47</v>
      </c>
      <c r="C11" s="64" t="s">
        <v>48</v>
      </c>
      <c r="D11" s="64">
        <f>'Trial Balance'!J6</f>
        <v>-1</v>
      </c>
      <c r="E11" s="64">
        <f>'Trial Balance'!K6</f>
        <v>0</v>
      </c>
      <c r="F11" s="31" t="s">
        <v>4</v>
      </c>
      <c r="G11" s="42" t="s">
        <v>49</v>
      </c>
      <c r="H11" s="31" t="s">
        <v>205</v>
      </c>
      <c r="I11" s="31" t="s">
        <v>206</v>
      </c>
      <c r="K11" s="42" t="s">
        <v>44</v>
      </c>
      <c r="L11" s="42" t="s">
        <v>2726</v>
      </c>
      <c r="M11" s="277" t="s">
        <v>41</v>
      </c>
      <c r="N11" s="277" t="s">
        <v>42</v>
      </c>
      <c r="AV11" s="17" t="s">
        <v>516</v>
      </c>
      <c r="AW11" s="17" t="s">
        <v>520</v>
      </c>
    </row>
    <row r="12" spans="1:49" ht="12.65" customHeight="1" thickTop="1" x14ac:dyDescent="0.35">
      <c r="A12" s="65" t="s">
        <v>207</v>
      </c>
      <c r="B12" s="65">
        <v>1</v>
      </c>
      <c r="C12" s="65">
        <v>1</v>
      </c>
      <c r="D12" s="66">
        <f>D14+D15-D16+D17+D18</f>
        <v>0</v>
      </c>
      <c r="E12" s="66">
        <f>E14+E15-E16+E17+E18</f>
        <v>0</v>
      </c>
      <c r="M12" s="278">
        <f>D12-K12</f>
        <v>0</v>
      </c>
      <c r="N12" s="278">
        <f>E12-L12</f>
        <v>0</v>
      </c>
      <c r="AV12" s="287" t="s">
        <v>2581</v>
      </c>
      <c r="AW12" s="287" t="s">
        <v>2582</v>
      </c>
    </row>
    <row r="13" spans="1:49" ht="14.5" x14ac:dyDescent="0.35">
      <c r="A13" s="46" t="s">
        <v>208</v>
      </c>
      <c r="B13" s="46">
        <v>2</v>
      </c>
      <c r="C13" s="46" t="s">
        <v>2109</v>
      </c>
      <c r="D13" s="47"/>
      <c r="E13" s="47"/>
      <c r="F13" t="str">
        <f>"PL"&amp;C13</f>
        <v>PL01a</v>
      </c>
      <c r="M13" s="278">
        <f t="shared" ref="M13:M87" si="0">D13-K13</f>
        <v>0</v>
      </c>
      <c r="N13" s="278">
        <f t="shared" ref="N13:N87" si="1">E13-L13</f>
        <v>0</v>
      </c>
      <c r="AV13" s="287" t="s">
        <v>2762</v>
      </c>
      <c r="AW13" s="287" t="s">
        <v>2763</v>
      </c>
    </row>
    <row r="14" spans="1:49" ht="14.5" x14ac:dyDescent="0.35">
      <c r="A14" s="46" t="s">
        <v>209</v>
      </c>
      <c r="B14" s="46">
        <v>3</v>
      </c>
      <c r="C14" s="46">
        <v>2</v>
      </c>
      <c r="D14" s="47">
        <f>ABS(ROUND(SUMIF('Trial Balance'!N:N,F14,'Trial Balance'!H:H),0))</f>
        <v>0</v>
      </c>
      <c r="E14" s="47">
        <f>ABS(ROUND(SUMIF('Trial Balance'!N:N,F14,'Trial Balance'!K:K),0))+G14</f>
        <v>0</v>
      </c>
      <c r="F14" t="str">
        <f t="shared" ref="F14:F77" si="2">"PL"&amp;C14</f>
        <v>PL2</v>
      </c>
      <c r="H14" s="8">
        <f>SUMIF('Trial Balance'!N:N,F14,'Trial Balance'!H:H)</f>
        <v>0</v>
      </c>
      <c r="I14" s="8">
        <f>SUMIF('Trial Balance'!N:N,F14,'Trial Balance'!K:K)</f>
        <v>0</v>
      </c>
      <c r="M14" s="278">
        <f t="shared" si="0"/>
        <v>0</v>
      </c>
      <c r="N14" s="278">
        <f t="shared" si="1"/>
        <v>0</v>
      </c>
      <c r="AV14" s="287" t="s">
        <v>2583</v>
      </c>
      <c r="AW14" s="287" t="s">
        <v>2584</v>
      </c>
    </row>
    <row r="15" spans="1:49" ht="14.5" x14ac:dyDescent="0.35">
      <c r="A15" s="46" t="s">
        <v>210</v>
      </c>
      <c r="B15" s="46">
        <v>4</v>
      </c>
      <c r="C15" s="46">
        <v>3</v>
      </c>
      <c r="D15" s="47">
        <f>ABS(ROUND(SUMIF('Trial Balance'!N:N,F15,'Trial Balance'!H:H),0))</f>
        <v>0</v>
      </c>
      <c r="E15" s="47">
        <f>ABS(ROUND(SUMIF('Trial Balance'!N:N,F15,'Trial Balance'!K:K),0))+G15</f>
        <v>0</v>
      </c>
      <c r="F15" t="str">
        <f t="shared" si="2"/>
        <v>PL3</v>
      </c>
      <c r="H15" s="8">
        <f>SUMIF('Trial Balance'!N:N,F15,'Trial Balance'!H:H)</f>
        <v>0</v>
      </c>
      <c r="I15" s="8">
        <f>SUMIF('Trial Balance'!N:N,F15,'Trial Balance'!K:K)</f>
        <v>0</v>
      </c>
      <c r="M15" s="278">
        <f t="shared" si="0"/>
        <v>0</v>
      </c>
      <c r="N15" s="278">
        <f t="shared" si="1"/>
        <v>0</v>
      </c>
      <c r="AV15" s="287" t="s">
        <v>2585</v>
      </c>
      <c r="AW15" s="287" t="s">
        <v>2586</v>
      </c>
    </row>
    <row r="16" spans="1:49" ht="14.5" x14ac:dyDescent="0.35">
      <c r="A16" s="46" t="s">
        <v>211</v>
      </c>
      <c r="B16" s="46">
        <v>5</v>
      </c>
      <c r="C16" s="46">
        <v>4</v>
      </c>
      <c r="D16" s="47">
        <f>ABS(ROUND(SUMIF('Trial Balance'!N:N,F16,'Trial Balance'!H:H),0))</f>
        <v>0</v>
      </c>
      <c r="E16" s="47">
        <f>ABS(ROUND(SUMIF('Trial Balance'!N:N,F16,'Trial Balance'!K:K),0))+G16</f>
        <v>0</v>
      </c>
      <c r="F16" t="str">
        <f t="shared" si="2"/>
        <v>PL4</v>
      </c>
      <c r="H16" s="8">
        <f>SUMIF('Trial Balance'!N:N,F16,'Trial Balance'!H:H)</f>
        <v>0</v>
      </c>
      <c r="I16" s="8">
        <f>SUMIF('Trial Balance'!N:N,F16,'Trial Balance'!K:K)</f>
        <v>0</v>
      </c>
      <c r="M16" s="278">
        <f t="shared" si="0"/>
        <v>0</v>
      </c>
      <c r="N16" s="278">
        <f t="shared" si="1"/>
        <v>0</v>
      </c>
      <c r="AV16" s="287" t="s">
        <v>2587</v>
      </c>
      <c r="AW16" s="287" t="s">
        <v>2588</v>
      </c>
    </row>
    <row r="17" spans="1:49" ht="14.5" x14ac:dyDescent="0.35">
      <c r="A17" s="46"/>
      <c r="B17" s="46"/>
      <c r="C17" s="46"/>
      <c r="D17" s="47"/>
      <c r="E17" s="47"/>
      <c r="F17" t="str">
        <f t="shared" si="2"/>
        <v>PL</v>
      </c>
      <c r="M17" s="278">
        <f t="shared" si="0"/>
        <v>0</v>
      </c>
      <c r="N17" s="278">
        <f t="shared" si="1"/>
        <v>0</v>
      </c>
      <c r="AV17" s="287"/>
      <c r="AW17" s="287"/>
    </row>
    <row r="18" spans="1:49" ht="14.5" x14ac:dyDescent="0.35">
      <c r="A18" s="46" t="s">
        <v>212</v>
      </c>
      <c r="B18" s="46">
        <v>6</v>
      </c>
      <c r="C18" s="46">
        <v>6</v>
      </c>
      <c r="D18" s="47">
        <f>ABS(ROUND(SUMIF('Trial Balance'!N:N,F18,'Trial Balance'!H:H),0))</f>
        <v>0</v>
      </c>
      <c r="E18" s="47">
        <f>ABS(ROUND(SUMIF('Trial Balance'!N:N,F18,'Trial Balance'!K:K),0))+G18</f>
        <v>0</v>
      </c>
      <c r="F18" t="str">
        <f t="shared" si="2"/>
        <v>PL6</v>
      </c>
      <c r="H18" s="8">
        <f>SUMIF('Trial Balance'!N:N,F18,'Trial Balance'!H:H)</f>
        <v>0</v>
      </c>
      <c r="I18" s="8">
        <f>SUMIF('Trial Balance'!N:N,F18,'Trial Balance'!K:K)</f>
        <v>0</v>
      </c>
      <c r="M18" s="278">
        <f t="shared" si="0"/>
        <v>0</v>
      </c>
      <c r="N18" s="278">
        <f t="shared" si="1"/>
        <v>0</v>
      </c>
      <c r="AV18" s="287" t="s">
        <v>2589</v>
      </c>
      <c r="AW18" s="287" t="s">
        <v>2590</v>
      </c>
    </row>
    <row r="19" spans="1:49" ht="14.5" x14ac:dyDescent="0.35">
      <c r="A19" s="67" t="s">
        <v>213</v>
      </c>
      <c r="B19" s="46"/>
      <c r="C19" s="46"/>
      <c r="D19" s="47"/>
      <c r="E19" s="47"/>
      <c r="F19" t="str">
        <f t="shared" si="2"/>
        <v>PL</v>
      </c>
      <c r="M19" s="278">
        <f t="shared" si="0"/>
        <v>0</v>
      </c>
      <c r="N19" s="278">
        <f t="shared" si="1"/>
        <v>0</v>
      </c>
      <c r="AV19" s="287"/>
      <c r="AW19" s="287"/>
    </row>
    <row r="20" spans="1:49" ht="14.5" x14ac:dyDescent="0.35">
      <c r="A20" s="46" t="s">
        <v>214</v>
      </c>
      <c r="B20" s="46">
        <v>7</v>
      </c>
      <c r="C20" s="46">
        <v>7</v>
      </c>
      <c r="D20" s="47">
        <f>ABS(ROUND(SUMIF('Trial Balance'!$S$3:$S$5,F20,'Trial Balance'!$R$3:$R$5),0))</f>
        <v>0</v>
      </c>
      <c r="E20" s="47">
        <f>ABS(ROUND(SUMIF('Trial Balance'!$Q$3:$Q$5,F20,'Trial Balance'!$P$3:$P$5),0))+G20</f>
        <v>0</v>
      </c>
      <c r="F20" t="str">
        <f t="shared" si="2"/>
        <v>PL7</v>
      </c>
      <c r="H20" s="8">
        <f>SUMIF('Trial Balance'!N:N,F20,'Trial Balance'!H:H)</f>
        <v>0</v>
      </c>
      <c r="I20" s="8">
        <f>SUMIF('Trial Balance'!N:N,F20,'Trial Balance'!K:K)</f>
        <v>0</v>
      </c>
      <c r="M20" s="278">
        <f t="shared" si="0"/>
        <v>0</v>
      </c>
      <c r="N20" s="278">
        <f t="shared" si="1"/>
        <v>0</v>
      </c>
      <c r="AV20" s="287" t="s">
        <v>2591</v>
      </c>
      <c r="AW20" s="287" t="s">
        <v>2592</v>
      </c>
    </row>
    <row r="21" spans="1:49" ht="14.5" x14ac:dyDescent="0.35">
      <c r="A21" s="46" t="s">
        <v>215</v>
      </c>
      <c r="B21" s="46">
        <v>8</v>
      </c>
      <c r="C21" s="46">
        <v>8</v>
      </c>
      <c r="D21" s="47">
        <f>ABS(ROUND(SUMIF('Trial Balance'!$S$3:$S$5,F21,'Trial Balance'!$R$3:$R$5),0))</f>
        <v>0</v>
      </c>
      <c r="E21" s="47">
        <f>ABS(ROUND(SUMIF('Trial Balance'!$Q$3:$Q$5,F21,'Trial Balance'!$P$3:$P$5),0))+G21</f>
        <v>0</v>
      </c>
      <c r="F21" t="str">
        <f t="shared" si="2"/>
        <v>PL8</v>
      </c>
      <c r="H21" s="8">
        <f>SUMIF('Trial Balance'!N:N,F21,'Trial Balance'!H:H)</f>
        <v>0</v>
      </c>
      <c r="I21" s="8">
        <f>SUMIF('Trial Balance'!N:N,F21,'Trial Balance'!K:K)</f>
        <v>0</v>
      </c>
      <c r="M21" s="278">
        <f t="shared" si="0"/>
        <v>0</v>
      </c>
      <c r="N21" s="278">
        <f t="shared" si="1"/>
        <v>0</v>
      </c>
      <c r="AV21" s="287" t="s">
        <v>2593</v>
      </c>
      <c r="AW21" s="287" t="s">
        <v>2594</v>
      </c>
    </row>
    <row r="22" spans="1:49" ht="14.5" x14ac:dyDescent="0.35">
      <c r="A22" s="46" t="s">
        <v>216</v>
      </c>
      <c r="B22" s="46">
        <v>9</v>
      </c>
      <c r="C22" s="46">
        <v>9</v>
      </c>
      <c r="D22" s="47">
        <f>ABS(ROUND(SUMIF('Trial Balance'!N:N,F22,'Trial Balance'!H:H),0))</f>
        <v>0</v>
      </c>
      <c r="E22" s="47">
        <f>ABS(ROUND(SUMIF('Trial Balance'!N:N,F22,'Trial Balance'!K:K),0))+G22</f>
        <v>0</v>
      </c>
      <c r="F22" t="str">
        <f t="shared" si="2"/>
        <v>PL9</v>
      </c>
      <c r="H22" s="8">
        <f>SUMIF('Trial Balance'!N:N,F22,'Trial Balance'!H:H)</f>
        <v>0</v>
      </c>
      <c r="I22" s="8">
        <f>SUMIF('Trial Balance'!N:N,F22,'Trial Balance'!K:K)</f>
        <v>0</v>
      </c>
      <c r="M22" s="278">
        <f t="shared" si="0"/>
        <v>0</v>
      </c>
      <c r="N22" s="278">
        <f t="shared" si="1"/>
        <v>0</v>
      </c>
      <c r="AV22" s="287" t="s">
        <v>2595</v>
      </c>
      <c r="AW22" s="287" t="s">
        <v>2596</v>
      </c>
    </row>
    <row r="23" spans="1:49" ht="14.5" x14ac:dyDescent="0.35">
      <c r="A23" s="46" t="s">
        <v>217</v>
      </c>
      <c r="B23" s="46">
        <v>10</v>
      </c>
      <c r="C23" s="46">
        <v>10</v>
      </c>
      <c r="D23" s="47">
        <f>ABS(ROUND(SUMIF('Trial Balance'!N:N,F23,'Trial Balance'!H:H),0))</f>
        <v>0</v>
      </c>
      <c r="E23" s="47">
        <f>ABS(ROUND(SUMIF('Trial Balance'!N:N,F23,'Trial Balance'!K:K),0))+G23</f>
        <v>0</v>
      </c>
      <c r="F23" t="str">
        <f t="shared" si="2"/>
        <v>PL10</v>
      </c>
      <c r="H23" s="8">
        <f>SUMIF('Trial Balance'!N:N,F23,'Trial Balance'!H:H)</f>
        <v>0</v>
      </c>
      <c r="I23" s="8">
        <f>SUMIF('Trial Balance'!N:N,F23,'Trial Balance'!K:K)</f>
        <v>0</v>
      </c>
      <c r="M23" s="278">
        <f t="shared" si="0"/>
        <v>0</v>
      </c>
      <c r="N23" s="278">
        <f t="shared" si="1"/>
        <v>0</v>
      </c>
      <c r="AV23" s="287" t="s">
        <v>2597</v>
      </c>
      <c r="AW23" s="287" t="s">
        <v>2598</v>
      </c>
    </row>
    <row r="24" spans="1:49" ht="14.5" x14ac:dyDescent="0.35">
      <c r="A24" s="46" t="s">
        <v>218</v>
      </c>
      <c r="B24" s="46">
        <v>11</v>
      </c>
      <c r="C24" s="46">
        <v>11</v>
      </c>
      <c r="D24" s="47">
        <f>ABS(ROUND(SUMIF('Trial Balance'!N:N,F24,'Trial Balance'!H:H),0))</f>
        <v>0</v>
      </c>
      <c r="E24" s="47">
        <f>ABS(ROUND(SUMIF('Trial Balance'!N:N,F24,'Trial Balance'!K:K),0))+G24</f>
        <v>0</v>
      </c>
      <c r="F24" t="str">
        <f t="shared" si="2"/>
        <v>PL11</v>
      </c>
      <c r="H24" s="8">
        <f>SUMIF('Trial Balance'!N:N,F24,'Trial Balance'!H:H)</f>
        <v>0</v>
      </c>
      <c r="I24" s="8">
        <f>SUMIF('Trial Balance'!N:N,F24,'Trial Balance'!K:K)</f>
        <v>0</v>
      </c>
      <c r="M24" s="278">
        <f t="shared" si="0"/>
        <v>0</v>
      </c>
      <c r="N24" s="278">
        <f t="shared" si="1"/>
        <v>0</v>
      </c>
      <c r="AV24" s="287" t="s">
        <v>2599</v>
      </c>
      <c r="AW24" s="287" t="s">
        <v>2600</v>
      </c>
    </row>
    <row r="25" spans="1:49" ht="23.5" customHeight="1" x14ac:dyDescent="0.35">
      <c r="A25" s="67" t="s">
        <v>219</v>
      </c>
      <c r="B25" s="46">
        <v>12</v>
      </c>
      <c r="C25" s="46">
        <v>12</v>
      </c>
      <c r="D25" s="47">
        <f>ABS(ROUND(SUMIF('Trial Balance'!N:N,F25,'Trial Balance'!H:H),0))</f>
        <v>0</v>
      </c>
      <c r="E25" s="47">
        <f>ABS(ROUND(SUMIF('Trial Balance'!N:N,F25,'Trial Balance'!K:K),0))+G25</f>
        <v>0</v>
      </c>
      <c r="F25" t="str">
        <f t="shared" si="2"/>
        <v>PL12</v>
      </c>
      <c r="H25" s="8">
        <f>SUMIF('Trial Balance'!N:N,F25,'Trial Balance'!H:H)</f>
        <v>0</v>
      </c>
      <c r="I25" s="8">
        <f>SUMIF('Trial Balance'!N:N,F25,'Trial Balance'!K:K)</f>
        <v>0</v>
      </c>
      <c r="M25" s="278">
        <f t="shared" si="0"/>
        <v>0</v>
      </c>
      <c r="N25" s="278">
        <f t="shared" si="1"/>
        <v>0</v>
      </c>
      <c r="AV25" s="287" t="s">
        <v>2601</v>
      </c>
      <c r="AW25" s="287" t="s">
        <v>2602</v>
      </c>
    </row>
    <row r="26" spans="1:49" ht="14.5" x14ac:dyDescent="0.35">
      <c r="A26" s="46" t="s">
        <v>220</v>
      </c>
      <c r="B26" s="46">
        <v>13</v>
      </c>
      <c r="C26" s="46">
        <v>13</v>
      </c>
      <c r="D26" s="47">
        <f>ABS(ROUND(SUMIF('Trial Balance'!N:N,F26,'Trial Balance'!H:H),0))</f>
        <v>0</v>
      </c>
      <c r="E26" s="47">
        <f>ABS(ROUND(SUMIF('Trial Balance'!N:N,F26,'Trial Balance'!K:K),0))+G26</f>
        <v>0</v>
      </c>
      <c r="F26" t="str">
        <f t="shared" si="2"/>
        <v>PL13</v>
      </c>
      <c r="H26" s="8">
        <f>SUMIF('Trial Balance'!N:N,F26,'Trial Balance'!H:H)</f>
        <v>0</v>
      </c>
      <c r="I26" s="8">
        <f>SUMIF('Trial Balance'!N:N,F26,'Trial Balance'!K:K)</f>
        <v>0</v>
      </c>
      <c r="M26" s="278">
        <f t="shared" si="0"/>
        <v>0</v>
      </c>
      <c r="N26" s="278">
        <f t="shared" si="1"/>
        <v>0</v>
      </c>
      <c r="AV26" s="287" t="s">
        <v>2603</v>
      </c>
      <c r="AW26" s="287" t="s">
        <v>2604</v>
      </c>
    </row>
    <row r="27" spans="1:49" ht="14.5" x14ac:dyDescent="0.35">
      <c r="A27" s="46" t="s">
        <v>221</v>
      </c>
      <c r="B27" s="46">
        <v>14</v>
      </c>
      <c r="C27" s="46">
        <v>14</v>
      </c>
      <c r="D27" s="47">
        <f>ABS(ROUND(SUMIF('Trial Balance'!N:N,F27,'Trial Balance'!H:H),0))</f>
        <v>0</v>
      </c>
      <c r="E27" s="47">
        <f>ABS(ROUND(SUMIF('Trial Balance'!N:N,F27,'Trial Balance'!K:K),0))+G27</f>
        <v>0</v>
      </c>
      <c r="F27" t="str">
        <f t="shared" si="2"/>
        <v>PL14</v>
      </c>
      <c r="H27" s="8">
        <f>SUMIF('Trial Balance'!N:N,F27,'Trial Balance'!H:H)</f>
        <v>0</v>
      </c>
      <c r="I27" s="8">
        <f>SUMIF('Trial Balance'!N:N,F27,'Trial Balance'!K:K)</f>
        <v>0</v>
      </c>
      <c r="M27" s="278">
        <f t="shared" si="0"/>
        <v>0</v>
      </c>
      <c r="N27" s="278">
        <f t="shared" si="1"/>
        <v>0</v>
      </c>
      <c r="AV27" s="287" t="s">
        <v>2605</v>
      </c>
      <c r="AW27" s="287" t="s">
        <v>2606</v>
      </c>
    </row>
    <row r="28" spans="1:49" ht="14.5" x14ac:dyDescent="0.35">
      <c r="A28" s="46" t="s">
        <v>222</v>
      </c>
      <c r="B28" s="46">
        <v>15</v>
      </c>
      <c r="C28" s="46">
        <v>15</v>
      </c>
      <c r="D28" s="47">
        <f>ABS(ROUND(SUMIF('Trial Balance'!N:N,F28,'Trial Balance'!H:H),0))</f>
        <v>0</v>
      </c>
      <c r="E28" s="47">
        <f>ABS(ROUND(SUMIF('Trial Balance'!N:N,F28,'Trial Balance'!K:K),0))+G28</f>
        <v>0</v>
      </c>
      <c r="F28" t="str">
        <f t="shared" si="2"/>
        <v>PL15</v>
      </c>
      <c r="H28" s="8">
        <f>SUMIF('Trial Balance'!N:N,F28,'Trial Balance'!H:H)</f>
        <v>0</v>
      </c>
      <c r="I28" s="8">
        <f>SUMIF('Trial Balance'!N:N,F28,'Trial Balance'!K:K)</f>
        <v>0</v>
      </c>
      <c r="M28" s="278">
        <f t="shared" si="0"/>
        <v>0</v>
      </c>
      <c r="N28" s="278">
        <f t="shared" si="1"/>
        <v>0</v>
      </c>
      <c r="AV28" s="287" t="s">
        <v>2607</v>
      </c>
      <c r="AW28" s="287" t="s">
        <v>2608</v>
      </c>
    </row>
    <row r="29" spans="1:49" ht="14.5" x14ac:dyDescent="0.35">
      <c r="A29" s="48" t="s">
        <v>223</v>
      </c>
      <c r="B29" s="48">
        <v>16</v>
      </c>
      <c r="C29" s="48">
        <v>16</v>
      </c>
      <c r="D29" s="49">
        <f>D12+D20-D21+D22+D23+D24+D25+D26</f>
        <v>0</v>
      </c>
      <c r="E29" s="49">
        <f>E12+E20-E21+E22+E23+E24+E25+E26</f>
        <v>0</v>
      </c>
      <c r="F29" t="str">
        <f t="shared" si="2"/>
        <v>PL16</v>
      </c>
      <c r="M29" s="278">
        <f t="shared" si="0"/>
        <v>0</v>
      </c>
      <c r="N29" s="278">
        <f t="shared" si="1"/>
        <v>0</v>
      </c>
      <c r="AV29" s="287" t="s">
        <v>2609</v>
      </c>
      <c r="AW29" s="287" t="s">
        <v>2610</v>
      </c>
    </row>
    <row r="30" spans="1:49" ht="14.5" x14ac:dyDescent="0.35">
      <c r="A30" s="46" t="s">
        <v>224</v>
      </c>
      <c r="B30" s="46">
        <v>17</v>
      </c>
      <c r="C30" s="46">
        <v>17</v>
      </c>
      <c r="D30" s="47">
        <f>ABS(ROUND(SUMIF('Trial Balance'!N:N,F30,'Trial Balance'!H:H),0))</f>
        <v>0</v>
      </c>
      <c r="E30" s="47">
        <f>ABS(ROUND(SUMIF('Trial Balance'!N:N,F30,'Trial Balance'!K:K),0))+G30</f>
        <v>0</v>
      </c>
      <c r="F30" t="str">
        <f t="shared" si="2"/>
        <v>PL17</v>
      </c>
      <c r="H30" s="8">
        <f>SUMIF('Trial Balance'!N:N,F30,'Trial Balance'!H:H)</f>
        <v>0</v>
      </c>
      <c r="I30" s="8">
        <f>SUMIF('Trial Balance'!N:N,F30,'Trial Balance'!K:K)</f>
        <v>0</v>
      </c>
      <c r="M30" s="278">
        <f t="shared" si="0"/>
        <v>0</v>
      </c>
      <c r="N30" s="278">
        <f t="shared" si="1"/>
        <v>0</v>
      </c>
      <c r="AV30" s="287" t="s">
        <v>2611</v>
      </c>
      <c r="AW30" s="287" t="s">
        <v>2612</v>
      </c>
    </row>
    <row r="31" spans="1:49" ht="14.5" x14ac:dyDescent="0.35">
      <c r="A31" s="46" t="s">
        <v>225</v>
      </c>
      <c r="B31" s="46">
        <v>18</v>
      </c>
      <c r="C31" s="46">
        <v>18</v>
      </c>
      <c r="D31" s="47">
        <f>ABS(ROUND(SUMIF('Trial Balance'!N:N,F31,'Trial Balance'!H:H),0))</f>
        <v>0</v>
      </c>
      <c r="E31" s="47">
        <f>ABS(ROUND(SUMIF('Trial Balance'!N:N,F31,'Trial Balance'!K:K),0))+G31</f>
        <v>0</v>
      </c>
      <c r="F31" t="str">
        <f t="shared" si="2"/>
        <v>PL18</v>
      </c>
      <c r="H31" s="8">
        <f>SUMIF('Trial Balance'!N:N,F31,'Trial Balance'!H:H)</f>
        <v>0</v>
      </c>
      <c r="I31" s="8">
        <f>SUMIF('Trial Balance'!N:N,F31,'Trial Balance'!K:K)</f>
        <v>0</v>
      </c>
      <c r="M31" s="278">
        <f t="shared" si="0"/>
        <v>0</v>
      </c>
      <c r="N31" s="278">
        <f t="shared" si="1"/>
        <v>0</v>
      </c>
      <c r="AV31" s="287" t="s">
        <v>2613</v>
      </c>
      <c r="AW31" s="287" t="s">
        <v>2614</v>
      </c>
    </row>
    <row r="32" spans="1:49" ht="14.5" x14ac:dyDescent="0.35">
      <c r="A32" s="46" t="s">
        <v>226</v>
      </c>
      <c r="B32" s="46">
        <v>19</v>
      </c>
      <c r="C32" s="46">
        <v>19</v>
      </c>
      <c r="D32" s="47">
        <f>ABS(ROUND(SUMIF('Trial Balance'!N:N,F32,'Trial Balance'!H:H),0))</f>
        <v>0</v>
      </c>
      <c r="E32" s="47">
        <f>ABS(ROUND(SUMIF('Trial Balance'!N:N,F32,'Trial Balance'!K:K),0))+G32</f>
        <v>0</v>
      </c>
      <c r="F32" t="str">
        <f t="shared" si="2"/>
        <v>PL19</v>
      </c>
      <c r="H32" s="8">
        <f>SUMIF('Trial Balance'!N:N,F32,'Trial Balance'!H:H)</f>
        <v>0</v>
      </c>
      <c r="I32" s="8">
        <f>SUMIF('Trial Balance'!N:N,F32,'Trial Balance'!K:K)</f>
        <v>0</v>
      </c>
      <c r="M32" s="278">
        <f t="shared" si="0"/>
        <v>0</v>
      </c>
      <c r="N32" s="278">
        <f t="shared" si="1"/>
        <v>0</v>
      </c>
      <c r="AV32" s="287" t="s">
        <v>2615</v>
      </c>
      <c r="AW32" s="287" t="s">
        <v>2616</v>
      </c>
    </row>
    <row r="33" spans="1:49" ht="14.5" x14ac:dyDescent="0.35">
      <c r="A33" s="46" t="s">
        <v>227</v>
      </c>
      <c r="B33" s="46">
        <v>20</v>
      </c>
      <c r="C33" s="46" t="s">
        <v>2110</v>
      </c>
      <c r="D33" s="47">
        <f>ABS(ROUND(SUMIF('Trial Balance'!E:E,"6051",'Trial Balance'!H:H),0))</f>
        <v>0</v>
      </c>
      <c r="E33" s="47">
        <f>ABS(ROUND(SUMIF('Trial Balance'!E:E,"6051",'Trial Balance'!K:K),0))</f>
        <v>0</v>
      </c>
      <c r="F33" t="str">
        <f t="shared" si="2"/>
        <v>PL19a</v>
      </c>
      <c r="M33" s="278">
        <f t="shared" si="0"/>
        <v>0</v>
      </c>
      <c r="N33" s="278">
        <f t="shared" si="1"/>
        <v>0</v>
      </c>
      <c r="AV33" s="287" t="s">
        <v>2617</v>
      </c>
      <c r="AW33" s="287" t="s">
        <v>2618</v>
      </c>
    </row>
    <row r="34" spans="1:49" ht="14.5" x14ac:dyDescent="0.35">
      <c r="A34" s="46" t="s">
        <v>228</v>
      </c>
      <c r="B34" s="46">
        <v>21</v>
      </c>
      <c r="C34" s="46" t="s">
        <v>2111</v>
      </c>
      <c r="D34" s="47">
        <f>ABS(ROUND(SUMIF('Trial Balance'!E:E,"6053",'Trial Balance'!H:H),0))</f>
        <v>0</v>
      </c>
      <c r="E34" s="47">
        <f>ABS(ROUND(SUMIF('Trial Balance'!E:E,"6053",'Trial Balance'!K:K),0))</f>
        <v>0</v>
      </c>
      <c r="F34" t="str">
        <f t="shared" si="2"/>
        <v>PL19b</v>
      </c>
      <c r="M34" s="278">
        <f t="shared" si="0"/>
        <v>0</v>
      </c>
      <c r="N34" s="278">
        <f t="shared" si="1"/>
        <v>0</v>
      </c>
      <c r="AV34" s="287" t="s">
        <v>2619</v>
      </c>
      <c r="AW34" s="287" t="s">
        <v>2620</v>
      </c>
    </row>
    <row r="35" spans="1:49" ht="14.5" x14ac:dyDescent="0.35">
      <c r="A35" s="46" t="s">
        <v>229</v>
      </c>
      <c r="B35" s="46">
        <v>22</v>
      </c>
      <c r="C35" s="46">
        <v>20</v>
      </c>
      <c r="D35" s="47">
        <f>ABS(ROUND(SUMIF('Trial Balance'!N:N,F35,'Trial Balance'!H:H),0))</f>
        <v>0</v>
      </c>
      <c r="E35" s="47">
        <f>ABS(ROUND(SUMIF('Trial Balance'!N:N,F35,'Trial Balance'!K:K),0))+G35</f>
        <v>0</v>
      </c>
      <c r="F35" t="str">
        <f t="shared" si="2"/>
        <v>PL20</v>
      </c>
      <c r="H35" s="8">
        <f>SUMIF('Trial Balance'!N:N,F35,'Trial Balance'!H:H)</f>
        <v>0</v>
      </c>
      <c r="I35" s="8">
        <f>SUMIF('Trial Balance'!N:N,F35,'Trial Balance'!K:K)</f>
        <v>0</v>
      </c>
      <c r="M35" s="278">
        <f t="shared" si="0"/>
        <v>0</v>
      </c>
      <c r="N35" s="278">
        <f t="shared" si="1"/>
        <v>0</v>
      </c>
      <c r="AV35" s="287" t="s">
        <v>2621</v>
      </c>
      <c r="AW35" s="287" t="s">
        <v>2622</v>
      </c>
    </row>
    <row r="36" spans="1:49" ht="14.5" x14ac:dyDescent="0.35">
      <c r="A36" s="46" t="s">
        <v>230</v>
      </c>
      <c r="B36" s="46">
        <v>23</v>
      </c>
      <c r="C36" s="46">
        <v>21</v>
      </c>
      <c r="D36" s="47">
        <f>ABS(ROUND(SUMIF('Trial Balance'!N:N,F36,'Trial Balance'!H:H),0))</f>
        <v>0</v>
      </c>
      <c r="E36" s="47">
        <f>ABS(ROUND(SUMIF('Trial Balance'!N:N,F36,'Trial Balance'!K:K),0))+G36</f>
        <v>0</v>
      </c>
      <c r="F36" t="str">
        <f t="shared" si="2"/>
        <v>PL21</v>
      </c>
      <c r="H36" s="8">
        <f>SUMIF('Trial Balance'!N:N,F36,'Trial Balance'!H:H)</f>
        <v>0</v>
      </c>
      <c r="I36" s="8">
        <f>SUMIF('Trial Balance'!N:N,F36,'Trial Balance'!K:K)</f>
        <v>0</v>
      </c>
      <c r="M36" s="278">
        <f t="shared" si="0"/>
        <v>0</v>
      </c>
      <c r="N36" s="278">
        <f t="shared" si="1"/>
        <v>0</v>
      </c>
      <c r="AV36" s="287" t="s">
        <v>2623</v>
      </c>
      <c r="AW36" s="287" t="s">
        <v>2624</v>
      </c>
    </row>
    <row r="37" spans="1:49" ht="14.5" x14ac:dyDescent="0.35">
      <c r="A37" s="48" t="s">
        <v>231</v>
      </c>
      <c r="B37" s="48">
        <v>24</v>
      </c>
      <c r="C37" s="48">
        <v>22</v>
      </c>
      <c r="D37" s="49">
        <f>D38+D39</f>
        <v>0</v>
      </c>
      <c r="E37" s="49">
        <f>E38+E39</f>
        <v>0</v>
      </c>
      <c r="F37" t="str">
        <f t="shared" si="2"/>
        <v>PL22</v>
      </c>
      <c r="M37" s="278">
        <f t="shared" si="0"/>
        <v>0</v>
      </c>
      <c r="N37" s="278">
        <f t="shared" si="1"/>
        <v>0</v>
      </c>
      <c r="AV37" s="287" t="s">
        <v>2625</v>
      </c>
      <c r="AW37" s="287" t="s">
        <v>2626</v>
      </c>
    </row>
    <row r="38" spans="1:49" ht="14.5" x14ac:dyDescent="0.35">
      <c r="A38" s="46" t="s">
        <v>232</v>
      </c>
      <c r="B38" s="46">
        <v>25</v>
      </c>
      <c r="C38" s="46">
        <v>23</v>
      </c>
      <c r="D38" s="47">
        <f>ABS(ROUND(SUMIF('Trial Balance'!N:N,F38,'Trial Balance'!H:H),0))</f>
        <v>0</v>
      </c>
      <c r="E38" s="47">
        <f>ABS(ROUND(SUMIF('Trial Balance'!N:N,F38,'Trial Balance'!K:K),0))+G38</f>
        <v>0</v>
      </c>
      <c r="F38" t="str">
        <f t="shared" si="2"/>
        <v>PL23</v>
      </c>
      <c r="H38" s="8">
        <f>SUMIF('Trial Balance'!N:N,F38,'Trial Balance'!H:H)</f>
        <v>0</v>
      </c>
      <c r="I38" s="8">
        <f>SUMIF('Trial Balance'!N:N,F38,'Trial Balance'!K:K)</f>
        <v>0</v>
      </c>
      <c r="M38" s="278">
        <f t="shared" si="0"/>
        <v>0</v>
      </c>
      <c r="N38" s="278">
        <f t="shared" si="1"/>
        <v>0</v>
      </c>
      <c r="AV38" s="287" t="s">
        <v>2627</v>
      </c>
      <c r="AW38" s="287" t="s">
        <v>2628</v>
      </c>
    </row>
    <row r="39" spans="1:49" ht="14.5" x14ac:dyDescent="0.35">
      <c r="A39" s="46" t="s">
        <v>233</v>
      </c>
      <c r="B39" s="46">
        <v>26</v>
      </c>
      <c r="C39" s="46">
        <v>24</v>
      </c>
      <c r="D39" s="47">
        <f>ABS(ROUND(SUMIF('Trial Balance'!N:N,F39,'Trial Balance'!H:H),0))</f>
        <v>0</v>
      </c>
      <c r="E39" s="47">
        <f>ABS(ROUND(SUMIF('Trial Balance'!N:N,F39,'Trial Balance'!K:K),0))+G39</f>
        <v>0</v>
      </c>
      <c r="F39" t="str">
        <f t="shared" si="2"/>
        <v>PL24</v>
      </c>
      <c r="H39" s="8">
        <f>SUMIF('Trial Balance'!N:N,F39,'Trial Balance'!H:H)</f>
        <v>0</v>
      </c>
      <c r="I39" s="8">
        <f>SUMIF('Trial Balance'!N:N,F39,'Trial Balance'!K:K)</f>
        <v>0</v>
      </c>
      <c r="M39" s="278">
        <f t="shared" si="0"/>
        <v>0</v>
      </c>
      <c r="N39" s="278">
        <f t="shared" si="1"/>
        <v>0</v>
      </c>
      <c r="AV39" s="287" t="s">
        <v>2629</v>
      </c>
      <c r="AW39" s="287" t="s">
        <v>2630</v>
      </c>
    </row>
    <row r="40" spans="1:49" ht="14.5" x14ac:dyDescent="0.35">
      <c r="A40" s="48" t="s">
        <v>234</v>
      </c>
      <c r="B40" s="48">
        <v>27</v>
      </c>
      <c r="C40" s="48">
        <v>25</v>
      </c>
      <c r="D40" s="49">
        <f>D42-D43</f>
        <v>0</v>
      </c>
      <c r="E40" s="49">
        <f>E42-E43</f>
        <v>0</v>
      </c>
      <c r="F40" t="str">
        <f t="shared" si="2"/>
        <v>PL25</v>
      </c>
      <c r="M40" s="278">
        <f t="shared" si="0"/>
        <v>0</v>
      </c>
      <c r="N40" s="278">
        <f t="shared" si="1"/>
        <v>0</v>
      </c>
      <c r="AV40" s="287" t="s">
        <v>2631</v>
      </c>
      <c r="AW40" s="287" t="s">
        <v>2632</v>
      </c>
    </row>
    <row r="41" spans="1:49" ht="14.5" x14ac:dyDescent="0.35">
      <c r="A41" s="46" t="s">
        <v>2735</v>
      </c>
      <c r="B41" s="46">
        <v>28</v>
      </c>
      <c r="C41" s="46" t="s">
        <v>2738</v>
      </c>
      <c r="D41" s="47"/>
      <c r="E41" s="47"/>
      <c r="F41" t="str">
        <f t="shared" si="2"/>
        <v>PL26a</v>
      </c>
      <c r="M41" s="278"/>
      <c r="N41" s="278"/>
      <c r="AV41" s="288" t="s">
        <v>2764</v>
      </c>
      <c r="AW41" s="288" t="s">
        <v>2765</v>
      </c>
    </row>
    <row r="42" spans="1:49" ht="14.5" x14ac:dyDescent="0.35">
      <c r="A42" s="46" t="s">
        <v>2736</v>
      </c>
      <c r="B42" s="46">
        <v>29</v>
      </c>
      <c r="C42" s="46">
        <v>26</v>
      </c>
      <c r="D42" s="47">
        <f>ABS(ROUND(SUMIF('Trial Balance'!N:N,F42,'Trial Balance'!H:H),0))</f>
        <v>0</v>
      </c>
      <c r="E42" s="47">
        <f>ABS(ROUND(SUMIF('Trial Balance'!N:N,F42,'Trial Balance'!K:K),0))+G42</f>
        <v>0</v>
      </c>
      <c r="F42" t="str">
        <f t="shared" si="2"/>
        <v>PL26</v>
      </c>
      <c r="H42" s="8">
        <f>SUMIF('Trial Balance'!N:N,F42,'Trial Balance'!H:H)</f>
        <v>0</v>
      </c>
      <c r="I42" s="8">
        <f>SUMIF('Trial Balance'!N:N,F42,'Trial Balance'!K:K)</f>
        <v>0</v>
      </c>
      <c r="M42" s="278">
        <f t="shared" si="0"/>
        <v>0</v>
      </c>
      <c r="N42" s="278">
        <f t="shared" si="1"/>
        <v>0</v>
      </c>
      <c r="AV42" s="287" t="s">
        <v>2633</v>
      </c>
      <c r="AW42" s="287" t="s">
        <v>2634</v>
      </c>
    </row>
    <row r="43" spans="1:49" ht="14.5" x14ac:dyDescent="0.35">
      <c r="A43" s="46" t="s">
        <v>2737</v>
      </c>
      <c r="B43" s="46">
        <v>30</v>
      </c>
      <c r="C43" s="46">
        <v>27</v>
      </c>
      <c r="D43" s="47">
        <f>ABS(ROUND(SUMIF('Trial Balance'!N:N,F43,'Trial Balance'!H:H),0))</f>
        <v>0</v>
      </c>
      <c r="E43" s="47">
        <f>ABS(ROUND(SUMIF('Trial Balance'!N:N,F43,'Trial Balance'!K:K),0))+G43</f>
        <v>0</v>
      </c>
      <c r="F43" t="str">
        <f t="shared" si="2"/>
        <v>PL27</v>
      </c>
      <c r="H43" s="8">
        <f>SUMIF('Trial Balance'!N:N,F43,'Trial Balance'!H:H)</f>
        <v>0</v>
      </c>
      <c r="I43" s="8">
        <f>SUMIF('Trial Balance'!N:N,F43,'Trial Balance'!K:K)</f>
        <v>0</v>
      </c>
      <c r="M43" s="278">
        <f t="shared" si="0"/>
        <v>0</v>
      </c>
      <c r="N43" s="278">
        <f t="shared" si="1"/>
        <v>0</v>
      </c>
      <c r="AV43" s="287" t="s">
        <v>2635</v>
      </c>
      <c r="AW43" s="287" t="s">
        <v>2636</v>
      </c>
    </row>
    <row r="44" spans="1:49" ht="14.5" x14ac:dyDescent="0.35">
      <c r="A44" s="48" t="s">
        <v>235</v>
      </c>
      <c r="B44" s="48">
        <f>B43+1</f>
        <v>31</v>
      </c>
      <c r="C44" s="48">
        <v>28</v>
      </c>
      <c r="D44" s="49">
        <f>D45-D46</f>
        <v>0</v>
      </c>
      <c r="E44" s="49">
        <f>E45-E46</f>
        <v>0</v>
      </c>
      <c r="F44" t="str">
        <f t="shared" si="2"/>
        <v>PL28</v>
      </c>
      <c r="M44" s="278">
        <f t="shared" si="0"/>
        <v>0</v>
      </c>
      <c r="N44" s="278">
        <f t="shared" si="1"/>
        <v>0</v>
      </c>
      <c r="AV44" s="287" t="s">
        <v>2637</v>
      </c>
      <c r="AW44" s="287" t="s">
        <v>2638</v>
      </c>
    </row>
    <row r="45" spans="1:49" ht="14.5" x14ac:dyDescent="0.35">
      <c r="A45" s="46" t="s">
        <v>236</v>
      </c>
      <c r="B45" s="46">
        <f>B44+1</f>
        <v>32</v>
      </c>
      <c r="C45" s="46">
        <v>29</v>
      </c>
      <c r="D45" s="47">
        <f>ABS(ROUND(SUMIF('Trial Balance'!N:N,F45,'Trial Balance'!H:H),0))</f>
        <v>0</v>
      </c>
      <c r="E45" s="47">
        <f>ABS(ROUND(SUMIF('Trial Balance'!N:N,F45,'Trial Balance'!K:K),0))+G45</f>
        <v>0</v>
      </c>
      <c r="F45" t="str">
        <f t="shared" si="2"/>
        <v>PL29</v>
      </c>
      <c r="H45" s="8">
        <f>SUMIF('Trial Balance'!N:N,F45,'Trial Balance'!H:H)</f>
        <v>0</v>
      </c>
      <c r="I45" s="8">
        <f>SUMIF('Trial Balance'!N:N,F45,'Trial Balance'!K:K)</f>
        <v>0</v>
      </c>
      <c r="M45" s="278">
        <f t="shared" si="0"/>
        <v>0</v>
      </c>
      <c r="N45" s="278">
        <f t="shared" si="1"/>
        <v>0</v>
      </c>
      <c r="AV45" s="287" t="s">
        <v>2639</v>
      </c>
      <c r="AW45" s="287" t="s">
        <v>2640</v>
      </c>
    </row>
    <row r="46" spans="1:49" ht="14.5" x14ac:dyDescent="0.35">
      <c r="A46" s="46" t="s">
        <v>237</v>
      </c>
      <c r="B46" s="46">
        <f>B45+1</f>
        <v>33</v>
      </c>
      <c r="C46" s="46">
        <v>30</v>
      </c>
      <c r="D46" s="47">
        <f>ABS(ROUND(SUMIF('Trial Balance'!N:N,F46,'Trial Balance'!H:H),0))</f>
        <v>0</v>
      </c>
      <c r="E46" s="47">
        <f>ABS(ROUND(SUMIF('Trial Balance'!N:N,F46,'Trial Balance'!K:K),0))+G46</f>
        <v>0</v>
      </c>
      <c r="F46" t="str">
        <f t="shared" si="2"/>
        <v>PL30</v>
      </c>
      <c r="H46" s="8">
        <f>SUMIF('Trial Balance'!N:N,F46,'Trial Balance'!H:H)</f>
        <v>0</v>
      </c>
      <c r="I46" s="8">
        <f>SUMIF('Trial Balance'!N:N,F46,'Trial Balance'!K:K)</f>
        <v>0</v>
      </c>
      <c r="M46" s="278">
        <f t="shared" si="0"/>
        <v>0</v>
      </c>
      <c r="N46" s="278">
        <f t="shared" si="1"/>
        <v>0</v>
      </c>
      <c r="AV46" s="287" t="s">
        <v>2641</v>
      </c>
      <c r="AW46" s="287" t="s">
        <v>2642</v>
      </c>
    </row>
    <row r="47" spans="1:49" ht="14.5" x14ac:dyDescent="0.35">
      <c r="A47" s="48" t="s">
        <v>238</v>
      </c>
      <c r="B47" s="48">
        <f>B46+1</f>
        <v>34</v>
      </c>
      <c r="C47" s="48">
        <v>31</v>
      </c>
      <c r="D47" s="49">
        <f>SUM(D48:D63)</f>
        <v>0</v>
      </c>
      <c r="E47" s="49">
        <f>SUM(E48:E63)</f>
        <v>0</v>
      </c>
      <c r="F47" t="str">
        <f t="shared" si="2"/>
        <v>PL31</v>
      </c>
      <c r="M47" s="278">
        <f t="shared" si="0"/>
        <v>0</v>
      </c>
      <c r="N47" s="278">
        <f t="shared" si="1"/>
        <v>0</v>
      </c>
      <c r="AV47" s="287" t="s">
        <v>2643</v>
      </c>
      <c r="AW47" s="287" t="s">
        <v>2644</v>
      </c>
    </row>
    <row r="48" spans="1:49" ht="36" customHeight="1" x14ac:dyDescent="0.35">
      <c r="A48" s="67" t="s">
        <v>239</v>
      </c>
      <c r="B48" s="46">
        <v>35</v>
      </c>
      <c r="C48" s="46">
        <v>32</v>
      </c>
      <c r="D48" s="47">
        <f>ABS(ROUND(SUMIF('Trial Balance'!N:N,F48,'Trial Balance'!H:H),0))</f>
        <v>0</v>
      </c>
      <c r="E48" s="47">
        <f>ABS(ROUND(SUMIF('Trial Balance'!N:N,F48,'Trial Balance'!K:K),0))+G48</f>
        <v>0</v>
      </c>
      <c r="F48" t="str">
        <f t="shared" si="2"/>
        <v>PL32</v>
      </c>
      <c r="H48" s="8">
        <f>SUMIF('Trial Balance'!N:N,F48,'Trial Balance'!H:H)</f>
        <v>0</v>
      </c>
      <c r="I48" s="8">
        <f>SUMIF('Trial Balance'!N:N,F48,'Trial Balance'!K:K)</f>
        <v>0</v>
      </c>
      <c r="M48" s="278">
        <f t="shared" si="0"/>
        <v>0</v>
      </c>
      <c r="N48" s="278">
        <f t="shared" si="1"/>
        <v>0</v>
      </c>
      <c r="AV48" s="287" t="s">
        <v>2645</v>
      </c>
      <c r="AW48" s="287" t="s">
        <v>2646</v>
      </c>
    </row>
    <row r="49" spans="1:49" ht="14.5" x14ac:dyDescent="0.35">
      <c r="A49" s="46" t="s">
        <v>2739</v>
      </c>
      <c r="B49" s="46">
        <v>36</v>
      </c>
      <c r="C49" s="46">
        <v>33</v>
      </c>
      <c r="D49" s="47"/>
      <c r="E49" s="47"/>
      <c r="F49" t="str">
        <f t="shared" si="2"/>
        <v>PL33</v>
      </c>
      <c r="H49" s="8"/>
      <c r="I49" s="8"/>
      <c r="M49" s="278"/>
      <c r="N49" s="278"/>
      <c r="AV49" s="287"/>
      <c r="AW49" s="287"/>
    </row>
    <row r="50" spans="1:49" ht="14.5" x14ac:dyDescent="0.35">
      <c r="A50" s="46" t="s">
        <v>2740</v>
      </c>
      <c r="B50" s="46">
        <v>37</v>
      </c>
      <c r="C50" s="46" t="s">
        <v>2743</v>
      </c>
      <c r="D50" s="47">
        <f>ABS(ROUND(SUMIF('Trial Balance'!N:N,F50,'Trial Balance'!H:H),0))</f>
        <v>0</v>
      </c>
      <c r="E50" s="47">
        <f>ABS(ROUND(SUMIF('Trial Balance'!N:N,F50,'Trial Balance'!K:K),0))+G50</f>
        <v>0</v>
      </c>
      <c r="F50" t="str">
        <f t="shared" si="2"/>
        <v>PL33a</v>
      </c>
      <c r="H50" s="8"/>
      <c r="I50" s="8"/>
      <c r="M50" s="278"/>
      <c r="N50" s="278"/>
      <c r="AV50" s="288" t="s">
        <v>2766</v>
      </c>
      <c r="AW50" s="288" t="s">
        <v>2767</v>
      </c>
    </row>
    <row r="51" spans="1:49" ht="14.5" x14ac:dyDescent="0.35">
      <c r="A51" s="46" t="s">
        <v>2741</v>
      </c>
      <c r="B51" s="46">
        <v>38</v>
      </c>
      <c r="C51" s="46" t="s">
        <v>2744</v>
      </c>
      <c r="D51" s="47">
        <f>ABS(ROUND(SUMIF('Trial Balance'!N:N,F51,'Trial Balance'!H:H),0))</f>
        <v>0</v>
      </c>
      <c r="E51" s="47">
        <f>ABS(ROUND(SUMIF('Trial Balance'!N:N,F51,'Trial Balance'!K:K),0))+G51</f>
        <v>0</v>
      </c>
      <c r="F51" t="str">
        <f t="shared" si="2"/>
        <v>PL33b</v>
      </c>
      <c r="H51" s="8"/>
      <c r="I51" s="8"/>
      <c r="M51" s="278"/>
      <c r="N51" s="278"/>
      <c r="AV51" s="288" t="s">
        <v>2768</v>
      </c>
      <c r="AW51" s="288" t="s">
        <v>2769</v>
      </c>
    </row>
    <row r="52" spans="1:49" ht="36" customHeight="1" x14ac:dyDescent="0.35">
      <c r="A52" s="46" t="s">
        <v>2742</v>
      </c>
      <c r="B52" s="46">
        <v>39</v>
      </c>
      <c r="C52" s="46" t="s">
        <v>2745</v>
      </c>
      <c r="D52" s="47">
        <f>ABS(ROUND(SUMIF('Trial Balance'!N:N,F52,'Trial Balance'!H:H),0))</f>
        <v>0</v>
      </c>
      <c r="E52" s="47">
        <f>ABS(ROUND(SUMIF('Trial Balance'!N:N,F52,'Trial Balance'!K:K),0))+G52</f>
        <v>0</v>
      </c>
      <c r="F52" t="str">
        <f t="shared" si="2"/>
        <v>PL33c</v>
      </c>
      <c r="H52" s="8"/>
      <c r="I52" s="8"/>
      <c r="M52" s="278"/>
      <c r="N52" s="278"/>
      <c r="AV52" s="288" t="s">
        <v>2770</v>
      </c>
      <c r="AW52" s="288" t="s">
        <v>2771</v>
      </c>
    </row>
    <row r="53" spans="1:49" ht="14.5" x14ac:dyDescent="0.35">
      <c r="A53" s="46" t="s">
        <v>2746</v>
      </c>
      <c r="B53" s="46">
        <f t="shared" ref="B53:B58" si="3">B52+1</f>
        <v>40</v>
      </c>
      <c r="C53" s="46" t="s">
        <v>2751</v>
      </c>
      <c r="D53" s="47">
        <f>ABS(ROUND(SUMIF('Trial Balance'!N:N,F53,'Trial Balance'!H:H),0))</f>
        <v>0</v>
      </c>
      <c r="E53" s="47">
        <f>ABS(ROUND(SUMIF('Trial Balance'!N:N,F53,'Trial Balance'!K:K),0))+G53</f>
        <v>0</v>
      </c>
      <c r="F53" t="str">
        <f t="shared" si="2"/>
        <v>PL33d</v>
      </c>
      <c r="H53" s="8">
        <f>SUMIF('Trial Balance'!N:N,F53,'Trial Balance'!H:H)</f>
        <v>0</v>
      </c>
      <c r="I53" s="8">
        <f>SUMIF('Trial Balance'!N:N,F53,'Trial Balance'!K:K)</f>
        <v>0</v>
      </c>
      <c r="M53" s="278">
        <f t="shared" si="0"/>
        <v>0</v>
      </c>
      <c r="N53" s="278">
        <f t="shared" si="1"/>
        <v>0</v>
      </c>
      <c r="AV53" s="288" t="s">
        <v>2772</v>
      </c>
      <c r="AW53" s="288" t="s">
        <v>2773</v>
      </c>
    </row>
    <row r="54" spans="1:49" ht="14.5" x14ac:dyDescent="0.35">
      <c r="A54" s="46" t="s">
        <v>2747</v>
      </c>
      <c r="B54" s="46">
        <f t="shared" si="3"/>
        <v>41</v>
      </c>
      <c r="C54" s="46" t="s">
        <v>2752</v>
      </c>
      <c r="D54" s="47">
        <f>ABS(ROUND(SUMIF('Trial Balance'!N:N,F54,'Trial Balance'!H:H),0))</f>
        <v>0</v>
      </c>
      <c r="E54" s="47">
        <f>ABS(ROUND(SUMIF('Trial Balance'!N:N,F54,'Trial Balance'!K:K),0))+G54</f>
        <v>0</v>
      </c>
      <c r="F54" t="str">
        <f t="shared" si="2"/>
        <v>PL33e</v>
      </c>
      <c r="H54" s="8"/>
      <c r="I54" s="8"/>
      <c r="M54" s="278"/>
      <c r="N54" s="278"/>
      <c r="AV54" s="288" t="s">
        <v>2774</v>
      </c>
      <c r="AW54" s="288" t="s">
        <v>2775</v>
      </c>
    </row>
    <row r="55" spans="1:49" ht="14.5" x14ac:dyDescent="0.35">
      <c r="A55" s="46" t="s">
        <v>2748</v>
      </c>
      <c r="B55" s="46">
        <f t="shared" si="3"/>
        <v>42</v>
      </c>
      <c r="C55" s="46" t="s">
        <v>2753</v>
      </c>
      <c r="D55" s="47">
        <f>ABS(ROUND(SUMIF('Trial Balance'!N:N,F55,'Trial Balance'!H:H),0))</f>
        <v>0</v>
      </c>
      <c r="E55" s="47">
        <f>ABS(ROUND(SUMIF('Trial Balance'!N:N,F55,'Trial Balance'!K:K),0))+G55</f>
        <v>0</v>
      </c>
      <c r="F55" t="str">
        <f t="shared" si="2"/>
        <v>PL33f</v>
      </c>
      <c r="H55" s="8"/>
      <c r="I55" s="8"/>
      <c r="M55" s="278"/>
      <c r="N55" s="278"/>
      <c r="AV55" s="288" t="s">
        <v>2776</v>
      </c>
      <c r="AW55" s="288" t="s">
        <v>2777</v>
      </c>
    </row>
    <row r="56" spans="1:49" ht="14.5" x14ac:dyDescent="0.35">
      <c r="A56" s="46" t="s">
        <v>2747</v>
      </c>
      <c r="B56" s="46">
        <f t="shared" si="3"/>
        <v>43</v>
      </c>
      <c r="C56" s="46" t="s">
        <v>2754</v>
      </c>
      <c r="D56" s="47">
        <f>ABS(ROUND(SUMIF('Trial Balance'!N:N,F56,'Trial Balance'!H:H),0))</f>
        <v>0</v>
      </c>
      <c r="E56" s="47">
        <f>ABS(ROUND(SUMIF('Trial Balance'!N:N,F56,'Trial Balance'!K:K),0))+G56</f>
        <v>0</v>
      </c>
      <c r="F56" t="str">
        <f t="shared" si="2"/>
        <v>PL33g</v>
      </c>
      <c r="H56" s="8"/>
      <c r="I56" s="8"/>
      <c r="M56" s="278"/>
      <c r="N56" s="278"/>
      <c r="AV56" s="288" t="s">
        <v>2778</v>
      </c>
      <c r="AW56" s="288" t="s">
        <v>2779</v>
      </c>
    </row>
    <row r="57" spans="1:49" ht="14.5" x14ac:dyDescent="0.35">
      <c r="A57" s="46" t="s">
        <v>2749</v>
      </c>
      <c r="B57" s="46">
        <f t="shared" si="3"/>
        <v>44</v>
      </c>
      <c r="C57" s="46" t="s">
        <v>2755</v>
      </c>
      <c r="D57" s="47">
        <f>ABS(ROUND(SUMIF('Trial Balance'!N:N,F57,'Trial Balance'!H:H),0))</f>
        <v>0</v>
      </c>
      <c r="E57" s="47">
        <f>ABS(ROUND(SUMIF('Trial Balance'!N:N,F57,'Trial Balance'!K:K),0))+G57</f>
        <v>0</v>
      </c>
      <c r="F57" t="str">
        <f t="shared" si="2"/>
        <v>PL33h</v>
      </c>
      <c r="H57" s="8"/>
      <c r="I57" s="8"/>
      <c r="M57" s="278"/>
      <c r="N57" s="278"/>
      <c r="AV57" s="288" t="s">
        <v>2780</v>
      </c>
      <c r="AW57" s="288" t="s">
        <v>2781</v>
      </c>
    </row>
    <row r="58" spans="1:49" ht="14.5" x14ac:dyDescent="0.35">
      <c r="A58" s="46" t="s">
        <v>2747</v>
      </c>
      <c r="B58" s="46">
        <f t="shared" si="3"/>
        <v>45</v>
      </c>
      <c r="C58" s="46" t="s">
        <v>2756</v>
      </c>
      <c r="D58" s="47">
        <f>ABS(ROUND(SUMIF('Trial Balance'!N:N,F58,'Trial Balance'!H:H),0))</f>
        <v>0</v>
      </c>
      <c r="E58" s="47">
        <f>ABS(ROUND(SUMIF('Trial Balance'!N:N,F58,'Trial Balance'!K:K),0))+G58</f>
        <v>0</v>
      </c>
      <c r="F58" t="str">
        <f t="shared" si="2"/>
        <v>PL33i</v>
      </c>
      <c r="H58" s="8"/>
      <c r="I58" s="8"/>
      <c r="M58" s="278"/>
      <c r="N58" s="278"/>
      <c r="AV58" s="288" t="s">
        <v>2782</v>
      </c>
      <c r="AW58" s="288" t="s">
        <v>2783</v>
      </c>
    </row>
    <row r="59" spans="1:49" ht="14.5" x14ac:dyDescent="0.35">
      <c r="A59" s="46" t="s">
        <v>2750</v>
      </c>
      <c r="B59" s="46">
        <f t="shared" ref="B59:B63" si="4">B58+1</f>
        <v>46</v>
      </c>
      <c r="C59" s="46" t="s">
        <v>2757</v>
      </c>
      <c r="D59" s="47">
        <f>ABS(ROUND(SUMIF('Trial Balance'!N:N,F59,'Trial Balance'!H:H),0))</f>
        <v>0</v>
      </c>
      <c r="E59" s="47">
        <f>ABS(ROUND(SUMIF('Trial Balance'!N:N,F59,'Trial Balance'!K:K),0))+G59</f>
        <v>0</v>
      </c>
      <c r="F59" t="str">
        <f t="shared" si="2"/>
        <v>PL33j</v>
      </c>
      <c r="H59" s="8"/>
      <c r="I59" s="8"/>
      <c r="M59" s="278"/>
      <c r="N59" s="278"/>
      <c r="AV59" s="288" t="s">
        <v>2784</v>
      </c>
      <c r="AW59" s="288" t="s">
        <v>2785</v>
      </c>
    </row>
    <row r="60" spans="1:49" ht="14.5" x14ac:dyDescent="0.35">
      <c r="A60" s="46" t="s">
        <v>2758</v>
      </c>
      <c r="B60" s="46">
        <f t="shared" si="4"/>
        <v>47</v>
      </c>
      <c r="C60" s="46">
        <v>34</v>
      </c>
      <c r="D60" s="47">
        <f>ABS(ROUND(SUMIF('Trial Balance'!N:N,F60,'Trial Balance'!H:H),0))</f>
        <v>0</v>
      </c>
      <c r="E60" s="47">
        <f>ABS(ROUND(SUMIF('Trial Balance'!N:N,F60,'Trial Balance'!K:K),0))+G60</f>
        <v>0</v>
      </c>
      <c r="F60" t="str">
        <f t="shared" si="2"/>
        <v>PL34</v>
      </c>
      <c r="H60" s="8">
        <f>SUMIF('Trial Balance'!N:N,F60,'Trial Balance'!H:H)</f>
        <v>0</v>
      </c>
      <c r="I60" s="8">
        <f>SUMIF('Trial Balance'!N:N,F60,'Trial Balance'!K:K)</f>
        <v>0</v>
      </c>
      <c r="M60" s="278">
        <f t="shared" si="0"/>
        <v>0</v>
      </c>
      <c r="N60" s="278">
        <f t="shared" si="1"/>
        <v>0</v>
      </c>
      <c r="AV60" s="287" t="s">
        <v>2647</v>
      </c>
      <c r="AW60" s="287" t="s">
        <v>2648</v>
      </c>
    </row>
    <row r="61" spans="1:49" ht="14.5" x14ac:dyDescent="0.35">
      <c r="A61" s="46" t="s">
        <v>2759</v>
      </c>
      <c r="B61" s="46">
        <f t="shared" si="4"/>
        <v>48</v>
      </c>
      <c r="C61" s="46">
        <v>35</v>
      </c>
      <c r="D61" s="47">
        <f>ABS(ROUND(SUMIF('Trial Balance'!N:N,F61,'Trial Balance'!H:H),0))</f>
        <v>0</v>
      </c>
      <c r="E61" s="47">
        <f>ABS(ROUND(SUMIF('Trial Balance'!N:N,F61,'Trial Balance'!K:K),0))+G61</f>
        <v>0</v>
      </c>
      <c r="F61" t="str">
        <f t="shared" si="2"/>
        <v>PL35</v>
      </c>
      <c r="H61" s="8">
        <f>SUMIF('Trial Balance'!N:N,F61,'Trial Balance'!H:H)</f>
        <v>0</v>
      </c>
      <c r="I61" s="8">
        <f>SUMIF('Trial Balance'!N:N,F61,'Trial Balance'!K:K)</f>
        <v>0</v>
      </c>
      <c r="M61" s="278">
        <f t="shared" si="0"/>
        <v>0</v>
      </c>
      <c r="N61" s="278">
        <f t="shared" si="1"/>
        <v>0</v>
      </c>
      <c r="AV61" s="287" t="s">
        <v>2649</v>
      </c>
      <c r="AW61" s="287" t="s">
        <v>2650</v>
      </c>
    </row>
    <row r="62" spans="1:49" ht="14.5" x14ac:dyDescent="0.35">
      <c r="A62" s="46" t="s">
        <v>2760</v>
      </c>
      <c r="B62" s="46">
        <f t="shared" si="4"/>
        <v>49</v>
      </c>
      <c r="C62" s="46">
        <v>36</v>
      </c>
      <c r="D62" s="47">
        <f>ABS(ROUND(SUMIF('Trial Balance'!N:N,F62,'Trial Balance'!H:H),0))</f>
        <v>0</v>
      </c>
      <c r="E62" s="47">
        <f>ABS(ROUND(SUMIF('Trial Balance'!N:N,F62,'Trial Balance'!K:K),0))+G62</f>
        <v>0</v>
      </c>
      <c r="F62" t="str">
        <f t="shared" si="2"/>
        <v>PL36</v>
      </c>
      <c r="H62" s="8">
        <f>SUMIF('Trial Balance'!N:N,F62,'Trial Balance'!H:H)</f>
        <v>0</v>
      </c>
      <c r="I62" s="8">
        <f>SUMIF('Trial Balance'!N:N,F62,'Trial Balance'!K:K)</f>
        <v>0</v>
      </c>
      <c r="M62" s="278">
        <f t="shared" si="0"/>
        <v>0</v>
      </c>
      <c r="N62" s="278">
        <f t="shared" si="1"/>
        <v>0</v>
      </c>
      <c r="AV62" s="287" t="s">
        <v>2651</v>
      </c>
      <c r="AW62" s="287" t="s">
        <v>2652</v>
      </c>
    </row>
    <row r="63" spans="1:49" ht="14.5" x14ac:dyDescent="0.35">
      <c r="A63" s="46" t="s">
        <v>2761</v>
      </c>
      <c r="B63" s="46">
        <f t="shared" si="4"/>
        <v>50</v>
      </c>
      <c r="C63" s="46">
        <v>37</v>
      </c>
      <c r="D63" s="47">
        <f>ABS(ROUND(SUMIF('Trial Balance'!N:N,F63,'Trial Balance'!H:H),0))</f>
        <v>0</v>
      </c>
      <c r="E63" s="47">
        <f>ABS(ROUND(SUMIF('Trial Balance'!N:N,F63,'Trial Balance'!K:K),0))+G63</f>
        <v>0</v>
      </c>
      <c r="F63" t="str">
        <f t="shared" si="2"/>
        <v>PL37</v>
      </c>
      <c r="H63" s="8">
        <f>SUMIF('Trial Balance'!N:N,F63,'Trial Balance'!H:H)</f>
        <v>0</v>
      </c>
      <c r="I63" s="8">
        <f>SUMIF('Trial Balance'!N:N,F63,'Trial Balance'!K:K)</f>
        <v>0</v>
      </c>
      <c r="M63" s="278">
        <f t="shared" si="0"/>
        <v>0</v>
      </c>
      <c r="N63" s="278">
        <f t="shared" si="1"/>
        <v>0</v>
      </c>
      <c r="AV63" s="287" t="s">
        <v>2653</v>
      </c>
      <c r="AW63" s="287" t="s">
        <v>2654</v>
      </c>
    </row>
    <row r="64" spans="1:49" ht="14.5" x14ac:dyDescent="0.35">
      <c r="A64" s="46"/>
      <c r="B64" s="46"/>
      <c r="C64" s="46">
        <v>38</v>
      </c>
      <c r="D64" s="47"/>
      <c r="E64" s="47"/>
      <c r="F64" t="str">
        <f t="shared" si="2"/>
        <v>PL38</v>
      </c>
      <c r="M64" s="278">
        <f t="shared" si="0"/>
        <v>0</v>
      </c>
      <c r="N64" s="278">
        <f t="shared" si="1"/>
        <v>0</v>
      </c>
      <c r="AV64" s="287" t="s">
        <v>2655</v>
      </c>
      <c r="AW64" s="287" t="s">
        <v>2656</v>
      </c>
    </row>
    <row r="65" spans="1:49" ht="14.5" x14ac:dyDescent="0.35">
      <c r="A65" s="48" t="s">
        <v>240</v>
      </c>
      <c r="B65" s="48">
        <f>B63+1</f>
        <v>51</v>
      </c>
      <c r="C65" s="48">
        <v>39</v>
      </c>
      <c r="D65" s="49">
        <f>D66-D67</f>
        <v>0</v>
      </c>
      <c r="E65" s="49">
        <f>E66-E67</f>
        <v>0</v>
      </c>
      <c r="F65" t="str">
        <f t="shared" si="2"/>
        <v>PL39</v>
      </c>
      <c r="M65" s="278">
        <f t="shared" si="0"/>
        <v>0</v>
      </c>
      <c r="N65" s="278">
        <f t="shared" si="1"/>
        <v>0</v>
      </c>
      <c r="AV65" s="287" t="s">
        <v>2657</v>
      </c>
      <c r="AW65" s="287" t="s">
        <v>2658</v>
      </c>
    </row>
    <row r="66" spans="1:49" ht="14.5" x14ac:dyDescent="0.35">
      <c r="A66" s="46" t="s">
        <v>241</v>
      </c>
      <c r="B66" s="46">
        <f>B65+1</f>
        <v>52</v>
      </c>
      <c r="C66" s="46">
        <v>40</v>
      </c>
      <c r="D66" s="47">
        <f>ABS(ROUND(SUMIF('Trial Balance'!N:N,F66,'Trial Balance'!H:H),0))</f>
        <v>0</v>
      </c>
      <c r="E66" s="47">
        <f>ABS(ROUND(SUMIF('Trial Balance'!N:N,F66,'Trial Balance'!K:K),0))+G66</f>
        <v>0</v>
      </c>
      <c r="F66" t="str">
        <f t="shared" si="2"/>
        <v>PL40</v>
      </c>
      <c r="H66" s="8">
        <f>SUMIF('Trial Balance'!N:N,F66,'Trial Balance'!H:H)</f>
        <v>0</v>
      </c>
      <c r="I66" s="8">
        <f>SUMIF('Trial Balance'!N:N,F66,'Trial Balance'!K:K)</f>
        <v>0</v>
      </c>
      <c r="M66" s="278">
        <f t="shared" si="0"/>
        <v>0</v>
      </c>
      <c r="N66" s="278">
        <f t="shared" si="1"/>
        <v>0</v>
      </c>
      <c r="AV66" s="287" t="s">
        <v>2659</v>
      </c>
      <c r="AW66" s="287" t="s">
        <v>2660</v>
      </c>
    </row>
    <row r="67" spans="1:49" ht="14.5" x14ac:dyDescent="0.35">
      <c r="A67" s="46" t="s">
        <v>242</v>
      </c>
      <c r="B67" s="46">
        <f>B66+1</f>
        <v>53</v>
      </c>
      <c r="C67" s="46">
        <v>41</v>
      </c>
      <c r="D67" s="47">
        <f>ABS(ROUND(SUMIF('Trial Balance'!N:N,F67,'Trial Balance'!H:H),0))</f>
        <v>0</v>
      </c>
      <c r="E67" s="47">
        <f>ABS(ROUND(SUMIF('Trial Balance'!N:N,F67,'Trial Balance'!K:K),0))+G67</f>
        <v>0</v>
      </c>
      <c r="F67" t="str">
        <f t="shared" si="2"/>
        <v>PL41</v>
      </c>
      <c r="H67" s="8">
        <f>SUMIF('Trial Balance'!N:N,F67,'Trial Balance'!H:H)</f>
        <v>0</v>
      </c>
      <c r="I67" s="8">
        <f>SUMIF('Trial Balance'!N:N,F67,'Trial Balance'!K:K)</f>
        <v>0</v>
      </c>
      <c r="M67" s="278">
        <f t="shared" si="0"/>
        <v>0</v>
      </c>
      <c r="N67" s="278">
        <f t="shared" si="1"/>
        <v>0</v>
      </c>
      <c r="AV67" s="287" t="s">
        <v>2661</v>
      </c>
      <c r="AW67" s="287" t="s">
        <v>2662</v>
      </c>
    </row>
    <row r="68" spans="1:49" ht="14.5" x14ac:dyDescent="0.35">
      <c r="A68" s="48" t="s">
        <v>243</v>
      </c>
      <c r="B68" s="48">
        <f>B67+1</f>
        <v>54</v>
      </c>
      <c r="C68" s="48">
        <v>42</v>
      </c>
      <c r="D68" s="49">
        <f>SUM(D30:D32)+D35-D36+D37+D40+D44+D47+D65</f>
        <v>0</v>
      </c>
      <c r="E68" s="49">
        <f>SUM(E30:E32)+E35-E36+E37+E40+E44+E47+E65</f>
        <v>0</v>
      </c>
      <c r="F68" t="str">
        <f t="shared" si="2"/>
        <v>PL42</v>
      </c>
      <c r="M68" s="278">
        <f t="shared" si="0"/>
        <v>0</v>
      </c>
      <c r="N68" s="278">
        <f t="shared" si="1"/>
        <v>0</v>
      </c>
      <c r="AV68" s="287" t="s">
        <v>2663</v>
      </c>
      <c r="AW68" s="287" t="s">
        <v>2664</v>
      </c>
    </row>
    <row r="69" spans="1:49" ht="14.5" x14ac:dyDescent="0.35">
      <c r="A69" s="46" t="s">
        <v>244</v>
      </c>
      <c r="B69" s="46"/>
      <c r="C69" s="46"/>
      <c r="D69" s="47"/>
      <c r="E69" s="47"/>
      <c r="F69" t="str">
        <f t="shared" si="2"/>
        <v>PL</v>
      </c>
      <c r="M69" s="278">
        <f t="shared" si="0"/>
        <v>0</v>
      </c>
      <c r="N69" s="278">
        <f t="shared" si="1"/>
        <v>0</v>
      </c>
      <c r="AV69" s="287"/>
      <c r="AW69" s="287"/>
    </row>
    <row r="70" spans="1:49" ht="14.5" x14ac:dyDescent="0.35">
      <c r="A70" s="48" t="s">
        <v>245</v>
      </c>
      <c r="B70" s="48">
        <f>B68+1</f>
        <v>55</v>
      </c>
      <c r="C70" s="48">
        <v>43</v>
      </c>
      <c r="D70" s="49">
        <f>IF((D68-D29)&lt;0,-(D68-D29),0)</f>
        <v>0</v>
      </c>
      <c r="E70" s="49">
        <f>IF((E68-E29)&lt;0,-(E68-E29),0)</f>
        <v>0</v>
      </c>
      <c r="F70" t="str">
        <f t="shared" si="2"/>
        <v>PL43</v>
      </c>
      <c r="M70" s="278">
        <f t="shared" si="0"/>
        <v>0</v>
      </c>
      <c r="N70" s="278">
        <f t="shared" si="1"/>
        <v>0</v>
      </c>
      <c r="AV70" s="287" t="s">
        <v>2665</v>
      </c>
      <c r="AW70" s="287" t="s">
        <v>2666</v>
      </c>
    </row>
    <row r="71" spans="1:49" ht="14.5" x14ac:dyDescent="0.35">
      <c r="A71" s="48" t="s">
        <v>246</v>
      </c>
      <c r="B71" s="48">
        <f>B70+1</f>
        <v>56</v>
      </c>
      <c r="C71" s="48">
        <v>44</v>
      </c>
      <c r="D71" s="49">
        <f>IF(D70=0,D68-D29,0)</f>
        <v>0</v>
      </c>
      <c r="E71" s="49">
        <f>IF(E70=0,E68-E29,0)</f>
        <v>0</v>
      </c>
      <c r="F71" t="str">
        <f t="shared" si="2"/>
        <v>PL44</v>
      </c>
      <c r="M71" s="278">
        <f t="shared" si="0"/>
        <v>0</v>
      </c>
      <c r="N71" s="278">
        <f t="shared" si="1"/>
        <v>0</v>
      </c>
      <c r="AV71" s="287" t="s">
        <v>2667</v>
      </c>
      <c r="AW71" s="287" t="s">
        <v>2668</v>
      </c>
    </row>
    <row r="72" spans="1:49" ht="14.5" x14ac:dyDescent="0.35">
      <c r="A72" s="46" t="s">
        <v>247</v>
      </c>
      <c r="B72" s="46">
        <f t="shared" ref="B72:B78" si="5">B71+1</f>
        <v>57</v>
      </c>
      <c r="C72" s="46">
        <v>45</v>
      </c>
      <c r="D72" s="47">
        <f>ABS(ROUND(SUMIF('Trial Balance'!N:N,F72,'Trial Balance'!H:H),0))</f>
        <v>0</v>
      </c>
      <c r="E72" s="47">
        <f>ABS(ROUND(SUMIF('Trial Balance'!N:N,F72,'Trial Balance'!K:K),0))+G72</f>
        <v>0</v>
      </c>
      <c r="F72" t="str">
        <f t="shared" si="2"/>
        <v>PL45</v>
      </c>
      <c r="H72" s="8">
        <f>SUMIF('Trial Balance'!N:N,F72,'Trial Balance'!H:H)</f>
        <v>0</v>
      </c>
      <c r="I72" s="8">
        <f>SUMIF('Trial Balance'!N:N,F72,'Trial Balance'!K:K)</f>
        <v>0</v>
      </c>
      <c r="M72" s="278">
        <f t="shared" si="0"/>
        <v>0</v>
      </c>
      <c r="N72" s="278">
        <f t="shared" si="1"/>
        <v>0</v>
      </c>
      <c r="AV72" s="287" t="s">
        <v>2669</v>
      </c>
      <c r="AW72" s="287" t="s">
        <v>2670</v>
      </c>
    </row>
    <row r="73" spans="1:49" ht="14.5" x14ac:dyDescent="0.35">
      <c r="A73" s="46" t="s">
        <v>248</v>
      </c>
      <c r="B73" s="46">
        <f t="shared" si="5"/>
        <v>58</v>
      </c>
      <c r="C73" s="46">
        <v>46</v>
      </c>
      <c r="D73" s="47">
        <f>ABS(ROUND(SUMIF('Trial Balance'!N:N,F73,'Trial Balance'!H:H),0))</f>
        <v>0</v>
      </c>
      <c r="E73" s="47">
        <f>ABS(ROUND(SUMIF('Trial Balance'!N:N,F73,'Trial Balance'!K:K),0))+G73</f>
        <v>0</v>
      </c>
      <c r="F73" t="str">
        <f t="shared" si="2"/>
        <v>PL46</v>
      </c>
      <c r="H73" s="8">
        <f>SUMIF('Trial Balance'!N:N,F73,'Trial Balance'!H:H)</f>
        <v>0</v>
      </c>
      <c r="I73" s="8">
        <f>SUMIF('Trial Balance'!N:N,F73,'Trial Balance'!K:K)</f>
        <v>0</v>
      </c>
      <c r="M73" s="278">
        <f t="shared" si="0"/>
        <v>0</v>
      </c>
      <c r="N73" s="278">
        <f t="shared" si="1"/>
        <v>0</v>
      </c>
      <c r="AV73" s="287" t="s">
        <v>2671</v>
      </c>
      <c r="AW73" s="287" t="s">
        <v>2672</v>
      </c>
    </row>
    <row r="74" spans="1:49" ht="14.5" x14ac:dyDescent="0.35">
      <c r="A74" s="46" t="s">
        <v>249</v>
      </c>
      <c r="B74" s="46">
        <f t="shared" si="5"/>
        <v>59</v>
      </c>
      <c r="C74" s="46">
        <v>47</v>
      </c>
      <c r="D74" s="47">
        <f>ABS(ROUND(SUMIF('Trial Balance'!N:N,F74,'Trial Balance'!H:H),0))</f>
        <v>0</v>
      </c>
      <c r="E74" s="47">
        <f>ABS(ROUND(SUMIF('Trial Balance'!N:N,F74,'Trial Balance'!K:K),0))+G74</f>
        <v>0</v>
      </c>
      <c r="F74" t="str">
        <f t="shared" si="2"/>
        <v>PL47</v>
      </c>
      <c r="H74" s="8">
        <f>SUMIF('Trial Balance'!N:N,F74,'Trial Balance'!H:H)</f>
        <v>0</v>
      </c>
      <c r="I74" s="8">
        <f>SUMIF('Trial Balance'!N:N,F74,'Trial Balance'!K:K)</f>
        <v>0</v>
      </c>
      <c r="M74" s="278">
        <f t="shared" si="0"/>
        <v>0</v>
      </c>
      <c r="N74" s="278">
        <f t="shared" si="1"/>
        <v>0</v>
      </c>
      <c r="AV74" s="287" t="s">
        <v>2673</v>
      </c>
      <c r="AW74" s="287" t="s">
        <v>2674</v>
      </c>
    </row>
    <row r="75" spans="1:49" ht="14.5" x14ac:dyDescent="0.35">
      <c r="A75" s="46" t="s">
        <v>248</v>
      </c>
      <c r="B75" s="46">
        <f t="shared" si="5"/>
        <v>60</v>
      </c>
      <c r="C75" s="46">
        <v>48</v>
      </c>
      <c r="D75" s="47">
        <f>ABS(ROUND(SUMIF('Trial Balance'!N:N,F75,'Trial Balance'!H:H),0))</f>
        <v>0</v>
      </c>
      <c r="E75" s="47">
        <f>ABS(ROUND(SUMIF('Trial Balance'!N:N,F75,'Trial Balance'!K:K),0))+G75</f>
        <v>0</v>
      </c>
      <c r="F75" t="str">
        <f t="shared" si="2"/>
        <v>PL48</v>
      </c>
      <c r="H75" s="8">
        <f>SUMIF('Trial Balance'!N:N,F75,'Trial Balance'!H:H)</f>
        <v>0</v>
      </c>
      <c r="I75" s="8">
        <f>SUMIF('Trial Balance'!N:N,F75,'Trial Balance'!K:K)</f>
        <v>0</v>
      </c>
      <c r="M75" s="278">
        <f t="shared" si="0"/>
        <v>0</v>
      </c>
      <c r="N75" s="278">
        <f t="shared" si="1"/>
        <v>0</v>
      </c>
      <c r="AV75" s="287" t="s">
        <v>2675</v>
      </c>
      <c r="AW75" s="287" t="s">
        <v>2676</v>
      </c>
    </row>
    <row r="76" spans="1:49" ht="14.5" x14ac:dyDescent="0.35">
      <c r="A76" s="46" t="s">
        <v>250</v>
      </c>
      <c r="B76" s="46">
        <f t="shared" si="5"/>
        <v>61</v>
      </c>
      <c r="C76" s="46">
        <v>49</v>
      </c>
      <c r="D76" s="47">
        <f>ABS(ROUND(SUMIF('Trial Balance'!N:N,F76,'Trial Balance'!H:H),0))</f>
        <v>0</v>
      </c>
      <c r="E76" s="47">
        <f>ABS(ROUND(SUMIF('Trial Balance'!N:N,F76,'Trial Balance'!K:K),0))+G76</f>
        <v>0</v>
      </c>
      <c r="F76" t="str">
        <f t="shared" si="2"/>
        <v>PL49</v>
      </c>
      <c r="H76" s="8">
        <f>SUMIF('Trial Balance'!N:N,F76,'Trial Balance'!H:H)</f>
        <v>0</v>
      </c>
      <c r="I76" s="8">
        <f>SUMIF('Trial Balance'!N:N,F76,'Trial Balance'!K:K)</f>
        <v>0</v>
      </c>
      <c r="M76" s="278">
        <f t="shared" si="0"/>
        <v>0</v>
      </c>
      <c r="N76" s="278">
        <f t="shared" si="1"/>
        <v>0</v>
      </c>
      <c r="AV76" s="287" t="s">
        <v>2677</v>
      </c>
      <c r="AW76" s="287" t="s">
        <v>2678</v>
      </c>
    </row>
    <row r="77" spans="1:49" ht="14.5" x14ac:dyDescent="0.35">
      <c r="A77" s="46" t="s">
        <v>251</v>
      </c>
      <c r="B77" s="46">
        <f t="shared" si="5"/>
        <v>62</v>
      </c>
      <c r="C77" s="46">
        <v>50</v>
      </c>
      <c r="D77" s="47">
        <f>ABS(ROUND(SUMIF('Trial Balance'!N:N,F77,'Trial Balance'!H:H),0))</f>
        <v>0</v>
      </c>
      <c r="E77" s="47">
        <f>ABS(ROUND(SUMIF('Trial Balance'!N:N,F77,'Trial Balance'!K:K),0))+G77</f>
        <v>0</v>
      </c>
      <c r="F77" t="str">
        <f t="shared" si="2"/>
        <v>PL50</v>
      </c>
      <c r="H77" s="8">
        <f>SUMIF('Trial Balance'!N:N,F77,'Trial Balance'!H:H)</f>
        <v>0</v>
      </c>
      <c r="I77" s="8">
        <f>SUMIF('Trial Balance'!N:N,F77,'Trial Balance'!K:K)</f>
        <v>0</v>
      </c>
      <c r="M77" s="278">
        <f t="shared" si="0"/>
        <v>0</v>
      </c>
      <c r="N77" s="278">
        <f t="shared" si="1"/>
        <v>0</v>
      </c>
      <c r="AV77" s="287" t="s">
        <v>2679</v>
      </c>
      <c r="AW77" s="287" t="s">
        <v>2680</v>
      </c>
    </row>
    <row r="78" spans="1:49" ht="14.5" x14ac:dyDescent="0.35">
      <c r="A78" s="46" t="s">
        <v>252</v>
      </c>
      <c r="B78" s="46">
        <f t="shared" si="5"/>
        <v>63</v>
      </c>
      <c r="C78" s="46">
        <v>51</v>
      </c>
      <c r="D78" s="47">
        <f>ABS(ROUND(SUMIF('Trial Balance'!N:N,F78,'Trial Balance'!H:H),0))</f>
        <v>0</v>
      </c>
      <c r="E78" s="47">
        <f>ABS(ROUND(SUMIF('Trial Balance'!N:N,F78,'Trial Balance'!K:K),0))+G78</f>
        <v>0</v>
      </c>
      <c r="F78" t="str">
        <f t="shared" ref="F78:F102" si="6">"PL"&amp;C78</f>
        <v>PL51</v>
      </c>
      <c r="H78" s="8">
        <f>SUMIF('Trial Balance'!N:N,F78,'Trial Balance'!H:H)</f>
        <v>0</v>
      </c>
      <c r="I78" s="8">
        <f>SUMIF('Trial Balance'!N:N,F78,'Trial Balance'!K:K)</f>
        <v>0</v>
      </c>
      <c r="M78" s="278">
        <f t="shared" si="0"/>
        <v>0</v>
      </c>
      <c r="N78" s="278">
        <f t="shared" si="1"/>
        <v>0</v>
      </c>
      <c r="AV78" s="287" t="s">
        <v>2681</v>
      </c>
      <c r="AW78" s="287" t="s">
        <v>2682</v>
      </c>
    </row>
    <row r="79" spans="1:49" ht="14.5" x14ac:dyDescent="0.35">
      <c r="A79" s="48" t="s">
        <v>253</v>
      </c>
      <c r="B79" s="48">
        <f t="shared" ref="B79:B86" si="7">B78+1</f>
        <v>64</v>
      </c>
      <c r="C79" s="48">
        <v>52</v>
      </c>
      <c r="D79" s="49">
        <f>D72+D74+D76+D77</f>
        <v>0</v>
      </c>
      <c r="E79" s="49">
        <f>E72+E74+E76+E77</f>
        <v>0</v>
      </c>
      <c r="F79" t="str">
        <f t="shared" si="6"/>
        <v>PL52</v>
      </c>
      <c r="M79" s="278">
        <f t="shared" si="0"/>
        <v>0</v>
      </c>
      <c r="N79" s="278">
        <f t="shared" si="1"/>
        <v>0</v>
      </c>
      <c r="AV79" s="287" t="s">
        <v>2683</v>
      </c>
      <c r="AW79" s="287" t="s">
        <v>2684</v>
      </c>
    </row>
    <row r="80" spans="1:49" ht="24" customHeight="1" x14ac:dyDescent="0.35">
      <c r="A80" s="68" t="s">
        <v>254</v>
      </c>
      <c r="B80" s="48">
        <f t="shared" si="7"/>
        <v>65</v>
      </c>
      <c r="C80" s="48">
        <v>53</v>
      </c>
      <c r="D80" s="49">
        <f>D81-D82</f>
        <v>0</v>
      </c>
      <c r="E80" s="49">
        <f>E81-E82</f>
        <v>0</v>
      </c>
      <c r="F80" t="str">
        <f t="shared" si="6"/>
        <v>PL53</v>
      </c>
      <c r="M80" s="278">
        <f t="shared" si="0"/>
        <v>0</v>
      </c>
      <c r="N80" s="278">
        <f t="shared" si="1"/>
        <v>0</v>
      </c>
      <c r="AV80" s="287" t="s">
        <v>2685</v>
      </c>
      <c r="AW80" s="287" t="s">
        <v>2686</v>
      </c>
    </row>
    <row r="81" spans="1:49" ht="14.5" x14ac:dyDescent="0.35">
      <c r="A81" s="46" t="s">
        <v>255</v>
      </c>
      <c r="B81" s="46">
        <f t="shared" si="7"/>
        <v>66</v>
      </c>
      <c r="C81" s="46">
        <v>54</v>
      </c>
      <c r="D81" s="47">
        <f>ABS(ROUND(SUMIF('Trial Balance'!N:N,F81,'Trial Balance'!H:H),0))</f>
        <v>0</v>
      </c>
      <c r="E81" s="47">
        <f>ABS(ROUND(SUMIF('Trial Balance'!N:N,F81,'Trial Balance'!K:K),0))+G81</f>
        <v>0</v>
      </c>
      <c r="F81" t="str">
        <f t="shared" si="6"/>
        <v>PL54</v>
      </c>
      <c r="H81" s="8">
        <f>SUMIF('Trial Balance'!N:N,F81,'Trial Balance'!H:H)</f>
        <v>0</v>
      </c>
      <c r="I81" s="8">
        <f>SUMIF('Trial Balance'!N:N,F81,'Trial Balance'!K:K)</f>
        <v>0</v>
      </c>
      <c r="M81" s="278">
        <f t="shared" si="0"/>
        <v>0</v>
      </c>
      <c r="N81" s="278">
        <f t="shared" si="1"/>
        <v>0</v>
      </c>
      <c r="AV81" s="287" t="s">
        <v>2687</v>
      </c>
      <c r="AW81" s="287" t="s">
        <v>2688</v>
      </c>
    </row>
    <row r="82" spans="1:49" ht="14.5" x14ac:dyDescent="0.35">
      <c r="A82" s="46" t="s">
        <v>256</v>
      </c>
      <c r="B82" s="46">
        <f t="shared" si="7"/>
        <v>67</v>
      </c>
      <c r="C82" s="46">
        <v>55</v>
      </c>
      <c r="D82" s="47">
        <f>ABS(ROUND(SUMIF('Trial Balance'!N:N,F82,'Trial Balance'!H:H),0))</f>
        <v>0</v>
      </c>
      <c r="E82" s="47">
        <f>ABS(ROUND(SUMIF('Trial Balance'!N:N,F82,'Trial Balance'!K:K),0))+G82</f>
        <v>0</v>
      </c>
      <c r="F82" t="str">
        <f t="shared" si="6"/>
        <v>PL55</v>
      </c>
      <c r="H82" s="8">
        <f>SUMIF('Trial Balance'!N:N,F82,'Trial Balance'!H:H)</f>
        <v>0</v>
      </c>
      <c r="I82" s="8">
        <f>SUMIF('Trial Balance'!N:N,F82,'Trial Balance'!K:K)</f>
        <v>0</v>
      </c>
      <c r="M82" s="278">
        <f t="shared" si="0"/>
        <v>0</v>
      </c>
      <c r="N82" s="278">
        <f t="shared" si="1"/>
        <v>0</v>
      </c>
      <c r="AV82" s="287" t="s">
        <v>2689</v>
      </c>
      <c r="AW82" s="287" t="s">
        <v>2690</v>
      </c>
    </row>
    <row r="83" spans="1:49" ht="14.5" x14ac:dyDescent="0.35">
      <c r="A83" s="46" t="s">
        <v>257</v>
      </c>
      <c r="B83" s="46">
        <f t="shared" si="7"/>
        <v>68</v>
      </c>
      <c r="C83" s="46">
        <v>56</v>
      </c>
      <c r="D83" s="47">
        <f>ABS(ROUND(SUMIF('Trial Balance'!N:N,F83,'Trial Balance'!H:H),0))</f>
        <v>0</v>
      </c>
      <c r="E83" s="47">
        <f>ABS(ROUND(SUMIF('Trial Balance'!N:N,F83,'Trial Balance'!K:K),0))+G83</f>
        <v>0</v>
      </c>
      <c r="F83" t="str">
        <f t="shared" si="6"/>
        <v>PL56</v>
      </c>
      <c r="H83" s="8">
        <f>SUMIF('Trial Balance'!N:N,F83,'Trial Balance'!H:H)</f>
        <v>0</v>
      </c>
      <c r="I83" s="8">
        <f>SUMIF('Trial Balance'!N:N,F83,'Trial Balance'!K:K)</f>
        <v>0</v>
      </c>
      <c r="M83" s="278">
        <f t="shared" si="0"/>
        <v>0</v>
      </c>
      <c r="N83" s="278">
        <f t="shared" si="1"/>
        <v>0</v>
      </c>
      <c r="AV83" s="287" t="s">
        <v>2691</v>
      </c>
      <c r="AW83" s="287" t="s">
        <v>2692</v>
      </c>
    </row>
    <row r="84" spans="1:49" ht="14.5" x14ac:dyDescent="0.35">
      <c r="A84" s="46" t="s">
        <v>258</v>
      </c>
      <c r="B84" s="46">
        <f t="shared" si="7"/>
        <v>69</v>
      </c>
      <c r="C84" s="46">
        <v>57</v>
      </c>
      <c r="D84" s="47">
        <f>ABS(ROUND(SUMIF('Trial Balance'!N:N,F84,'Trial Balance'!H:H),0))</f>
        <v>0</v>
      </c>
      <c r="E84" s="47">
        <f>ABS(ROUND(SUMIF('Trial Balance'!N:N,F84,'Trial Balance'!K:K),0))+G84</f>
        <v>0</v>
      </c>
      <c r="F84" t="str">
        <f t="shared" si="6"/>
        <v>PL57</v>
      </c>
      <c r="H84" s="8">
        <f>SUMIF('Trial Balance'!N:N,F84,'Trial Balance'!H:H)</f>
        <v>0</v>
      </c>
      <c r="I84" s="8">
        <f>SUMIF('Trial Balance'!N:N,F84,'Trial Balance'!K:K)</f>
        <v>0</v>
      </c>
      <c r="M84" s="278">
        <f t="shared" si="0"/>
        <v>0</v>
      </c>
      <c r="N84" s="278">
        <f t="shared" si="1"/>
        <v>0</v>
      </c>
      <c r="AV84" s="287" t="s">
        <v>2693</v>
      </c>
      <c r="AW84" s="287" t="s">
        <v>2694</v>
      </c>
    </row>
    <row r="85" spans="1:49" ht="14.5" x14ac:dyDescent="0.35">
      <c r="A85" s="46" t="s">
        <v>259</v>
      </c>
      <c r="B85" s="46">
        <f t="shared" si="7"/>
        <v>70</v>
      </c>
      <c r="C85" s="46">
        <v>58</v>
      </c>
      <c r="D85" s="47">
        <f>ABS(ROUND(SUMIF('Trial Balance'!N:N,F85,'Trial Balance'!H:H),0))</f>
        <v>0</v>
      </c>
      <c r="E85" s="47">
        <f>ABS(ROUND(SUMIF('Trial Balance'!N:N,F85,'Trial Balance'!K:K),0))+G85</f>
        <v>0</v>
      </c>
      <c r="F85" t="str">
        <f t="shared" si="6"/>
        <v>PL58</v>
      </c>
      <c r="H85" s="8">
        <f>SUMIF('Trial Balance'!N:N,F85,'Trial Balance'!H:H)</f>
        <v>0</v>
      </c>
      <c r="I85" s="8">
        <f>SUMIF('Trial Balance'!N:N,F85,'Trial Balance'!K:K)</f>
        <v>0</v>
      </c>
      <c r="M85" s="278">
        <f t="shared" si="0"/>
        <v>0</v>
      </c>
      <c r="N85" s="278">
        <f t="shared" si="1"/>
        <v>0</v>
      </c>
      <c r="AV85" s="287" t="s">
        <v>2695</v>
      </c>
      <c r="AW85" s="287" t="s">
        <v>2696</v>
      </c>
    </row>
    <row r="86" spans="1:49" ht="14.5" x14ac:dyDescent="0.35">
      <c r="A86" s="48" t="s">
        <v>260</v>
      </c>
      <c r="B86" s="48">
        <f t="shared" si="7"/>
        <v>71</v>
      </c>
      <c r="C86" s="48">
        <v>59</v>
      </c>
      <c r="D86" s="49">
        <f>D80+D83+D85</f>
        <v>0</v>
      </c>
      <c r="E86" s="49">
        <f>E80+E83+E85</f>
        <v>0</v>
      </c>
      <c r="F86" t="str">
        <f t="shared" si="6"/>
        <v>PL59</v>
      </c>
      <c r="M86" s="278">
        <f t="shared" si="0"/>
        <v>0</v>
      </c>
      <c r="N86" s="278">
        <f t="shared" si="1"/>
        <v>0</v>
      </c>
      <c r="AV86" s="287" t="s">
        <v>2697</v>
      </c>
      <c r="AW86" s="287" t="s">
        <v>2698</v>
      </c>
    </row>
    <row r="87" spans="1:49" ht="14.5" x14ac:dyDescent="0.35">
      <c r="A87" s="46" t="s">
        <v>261</v>
      </c>
      <c r="B87" s="46"/>
      <c r="C87" s="46"/>
      <c r="D87" s="47"/>
      <c r="E87" s="47"/>
      <c r="F87" t="str">
        <f t="shared" si="6"/>
        <v>PL</v>
      </c>
      <c r="M87" s="278">
        <f t="shared" si="0"/>
        <v>0</v>
      </c>
      <c r="N87" s="278">
        <f t="shared" si="1"/>
        <v>0</v>
      </c>
      <c r="AV87" s="287"/>
      <c r="AW87" s="287"/>
    </row>
    <row r="88" spans="1:49" ht="14.5" x14ac:dyDescent="0.35">
      <c r="A88" s="48" t="s">
        <v>262</v>
      </c>
      <c r="B88" s="48">
        <f>B86+1</f>
        <v>72</v>
      </c>
      <c r="C88" s="48">
        <v>60</v>
      </c>
      <c r="D88" s="49">
        <f>IF((D86-D79)&lt;0,-(D86-D79),0)</f>
        <v>0</v>
      </c>
      <c r="E88" s="49">
        <f>IF((E86-E79)&lt;0,-(E86-E79),0)</f>
        <v>0</v>
      </c>
      <c r="F88" t="str">
        <f t="shared" si="6"/>
        <v>PL60</v>
      </c>
      <c r="M88" s="278">
        <f t="shared" ref="M88:M102" si="8">D88-K88</f>
        <v>0</v>
      </c>
      <c r="N88" s="278">
        <f t="shared" ref="N88:N102" si="9">E88-L88</f>
        <v>0</v>
      </c>
      <c r="AV88" s="287" t="s">
        <v>2699</v>
      </c>
      <c r="AW88" s="287" t="s">
        <v>2700</v>
      </c>
    </row>
    <row r="89" spans="1:49" ht="14.5" x14ac:dyDescent="0.35">
      <c r="A89" s="48" t="s">
        <v>263</v>
      </c>
      <c r="B89" s="48">
        <f>B88+1</f>
        <v>73</v>
      </c>
      <c r="C89" s="48">
        <v>61</v>
      </c>
      <c r="D89" s="49">
        <f>IF(D88=0,D86-D79,0)</f>
        <v>0</v>
      </c>
      <c r="E89" s="49">
        <f>IF(E88=0,E86-E79,0)</f>
        <v>0</v>
      </c>
      <c r="F89" t="str">
        <f t="shared" si="6"/>
        <v>PL61</v>
      </c>
      <c r="M89" s="278">
        <f t="shared" si="8"/>
        <v>0</v>
      </c>
      <c r="N89" s="278">
        <f t="shared" si="9"/>
        <v>0</v>
      </c>
      <c r="AV89" s="287" t="s">
        <v>2701</v>
      </c>
      <c r="AW89" s="287" t="s">
        <v>2702</v>
      </c>
    </row>
    <row r="90" spans="1:49" ht="14.5" x14ac:dyDescent="0.35">
      <c r="A90" s="48" t="s">
        <v>264</v>
      </c>
      <c r="B90" s="48">
        <f>B89+1</f>
        <v>74</v>
      </c>
      <c r="C90" s="48">
        <v>62</v>
      </c>
      <c r="D90" s="49">
        <f>D29+D79</f>
        <v>0</v>
      </c>
      <c r="E90" s="49">
        <f>E29+E79</f>
        <v>0</v>
      </c>
      <c r="F90" t="str">
        <f t="shared" si="6"/>
        <v>PL62</v>
      </c>
      <c r="M90" s="278">
        <f t="shared" si="8"/>
        <v>0</v>
      </c>
      <c r="N90" s="278">
        <f t="shared" si="9"/>
        <v>0</v>
      </c>
      <c r="AV90" s="287" t="s">
        <v>2703</v>
      </c>
      <c r="AW90" s="287" t="s">
        <v>2704</v>
      </c>
    </row>
    <row r="91" spans="1:49" ht="14.5" x14ac:dyDescent="0.35">
      <c r="A91" s="48" t="s">
        <v>265</v>
      </c>
      <c r="B91" s="48">
        <f>B90+1</f>
        <v>75</v>
      </c>
      <c r="C91" s="48">
        <v>63</v>
      </c>
      <c r="D91" s="49">
        <f>D68+D86</f>
        <v>0</v>
      </c>
      <c r="E91" s="49">
        <f>E68+E86</f>
        <v>0</v>
      </c>
      <c r="F91" t="str">
        <f t="shared" si="6"/>
        <v>PL63</v>
      </c>
      <c r="M91" s="278">
        <f t="shared" si="8"/>
        <v>0</v>
      </c>
      <c r="N91" s="278">
        <f t="shared" si="9"/>
        <v>0</v>
      </c>
      <c r="AV91" s="287" t="s">
        <v>2705</v>
      </c>
      <c r="AW91" s="287" t="s">
        <v>2706</v>
      </c>
    </row>
    <row r="92" spans="1:49" ht="14.5" x14ac:dyDescent="0.35">
      <c r="A92" s="46" t="s">
        <v>266</v>
      </c>
      <c r="B92" s="46"/>
      <c r="C92" s="46"/>
      <c r="D92" s="47"/>
      <c r="E92" s="47"/>
      <c r="F92" t="str">
        <f t="shared" si="6"/>
        <v>PL</v>
      </c>
      <c r="M92" s="278">
        <f t="shared" si="8"/>
        <v>0</v>
      </c>
      <c r="N92" s="278">
        <f t="shared" si="9"/>
        <v>0</v>
      </c>
      <c r="AV92" s="287"/>
      <c r="AW92" s="287"/>
    </row>
    <row r="93" spans="1:49" ht="14.5" x14ac:dyDescent="0.35">
      <c r="A93" s="48" t="s">
        <v>267</v>
      </c>
      <c r="B93" s="48">
        <f>B91+1</f>
        <v>76</v>
      </c>
      <c r="C93" s="48">
        <v>64</v>
      </c>
      <c r="D93" s="49">
        <f>IF((D91-D90)&lt;0,-(D91-D90),0)</f>
        <v>0</v>
      </c>
      <c r="E93" s="49">
        <f>IF((E91-E90)&lt;0,-(E91-E90),0)</f>
        <v>0</v>
      </c>
      <c r="F93" t="str">
        <f t="shared" si="6"/>
        <v>PL64</v>
      </c>
      <c r="M93" s="278">
        <f t="shared" si="8"/>
        <v>0</v>
      </c>
      <c r="N93" s="278">
        <f t="shared" si="9"/>
        <v>0</v>
      </c>
      <c r="AV93" s="287" t="s">
        <v>2707</v>
      </c>
      <c r="AW93" s="287" t="s">
        <v>2708</v>
      </c>
    </row>
    <row r="94" spans="1:49" ht="14.5" x14ac:dyDescent="0.35">
      <c r="A94" s="48" t="s">
        <v>268</v>
      </c>
      <c r="B94" s="48">
        <f t="shared" ref="B94:B99" si="10">B93+1</f>
        <v>77</v>
      </c>
      <c r="C94" s="48">
        <v>65</v>
      </c>
      <c r="D94" s="49">
        <f>IF(D93=0,D91-D90,0)</f>
        <v>0</v>
      </c>
      <c r="E94" s="49">
        <f>IF(E93=0,E91-E90,0)</f>
        <v>0</v>
      </c>
      <c r="F94" t="str">
        <f t="shared" si="6"/>
        <v>PL65</v>
      </c>
      <c r="M94" s="278">
        <f t="shared" si="8"/>
        <v>0</v>
      </c>
      <c r="N94" s="278">
        <f t="shared" si="9"/>
        <v>0</v>
      </c>
      <c r="AV94" s="287" t="s">
        <v>2709</v>
      </c>
      <c r="AW94" s="287" t="s">
        <v>2710</v>
      </c>
    </row>
    <row r="95" spans="1:49" ht="14.5" x14ac:dyDescent="0.35">
      <c r="A95" s="46" t="s">
        <v>269</v>
      </c>
      <c r="B95" s="46">
        <f t="shared" si="10"/>
        <v>78</v>
      </c>
      <c r="C95" s="46">
        <v>66</v>
      </c>
      <c r="D95" s="47">
        <f>ABS(ROUND(SUMIF('Trial Balance'!N:N,F95,'Trial Balance'!H:H),0))</f>
        <v>0</v>
      </c>
      <c r="E95" s="47">
        <f>ABS(ROUND(SUMIF('Trial Balance'!N:N,F95,'Trial Balance'!K:K),0))+G95</f>
        <v>0</v>
      </c>
      <c r="F95" t="str">
        <f t="shared" si="6"/>
        <v>PL66</v>
      </c>
      <c r="H95" s="8">
        <f>SUMIF('Trial Balance'!N:N,F95,'Trial Balance'!H:H)</f>
        <v>0</v>
      </c>
      <c r="I95" s="8">
        <f>SUMIF('Trial Balance'!N:N,F95,'Trial Balance'!K:K)</f>
        <v>0</v>
      </c>
      <c r="M95" s="278">
        <f t="shared" si="8"/>
        <v>0</v>
      </c>
      <c r="N95" s="278">
        <f t="shared" si="9"/>
        <v>0</v>
      </c>
      <c r="AV95" s="287" t="s">
        <v>2711</v>
      </c>
      <c r="AW95" s="287" t="s">
        <v>2712</v>
      </c>
    </row>
    <row r="96" spans="1:49" ht="14.5" x14ac:dyDescent="0.35">
      <c r="A96" s="46" t="s">
        <v>270</v>
      </c>
      <c r="B96" s="46">
        <f t="shared" si="10"/>
        <v>79</v>
      </c>
      <c r="C96" s="46" t="s">
        <v>2112</v>
      </c>
      <c r="D96" s="47">
        <f>ABS(ROUND(SUMIF('Trial Balance'!N:N,F96,'Trial Balance'!H:H),0))</f>
        <v>0</v>
      </c>
      <c r="E96" s="47">
        <f>ABS(ROUND(SUMIF('Trial Balance'!N:N,F96,'Trial Balance'!K:K),0))+G96</f>
        <v>0</v>
      </c>
      <c r="F96" t="str">
        <f t="shared" si="6"/>
        <v>PL66a</v>
      </c>
      <c r="M96" s="278">
        <f t="shared" si="8"/>
        <v>0</v>
      </c>
      <c r="N96" s="278">
        <f t="shared" si="9"/>
        <v>0</v>
      </c>
      <c r="AV96" s="287" t="s">
        <v>2713</v>
      </c>
      <c r="AW96" s="287" t="s">
        <v>2714</v>
      </c>
    </row>
    <row r="97" spans="1:49" ht="14.5" x14ac:dyDescent="0.35">
      <c r="A97" s="46" t="s">
        <v>271</v>
      </c>
      <c r="B97" s="46">
        <f t="shared" si="10"/>
        <v>80</v>
      </c>
      <c r="C97" s="46" t="s">
        <v>2113</v>
      </c>
      <c r="D97" s="47">
        <f>ABS(ROUND(SUMIF('Trial Balance'!N:N,F97,'Trial Balance'!H:H),0))</f>
        <v>0</v>
      </c>
      <c r="E97" s="47">
        <f>ABS(ROUND(SUMIF('Trial Balance'!N:N,F97,'Trial Balance'!K:K),0))+G97</f>
        <v>0</v>
      </c>
      <c r="F97" t="str">
        <f t="shared" si="6"/>
        <v>PL66b</v>
      </c>
      <c r="M97" s="278">
        <f t="shared" si="8"/>
        <v>0</v>
      </c>
      <c r="N97" s="278">
        <f t="shared" si="9"/>
        <v>0</v>
      </c>
      <c r="AV97" s="287" t="s">
        <v>2715</v>
      </c>
      <c r="AW97" s="287" t="s">
        <v>2716</v>
      </c>
    </row>
    <row r="98" spans="1:49" ht="14.5" x14ac:dyDescent="0.35">
      <c r="A98" s="46" t="s">
        <v>272</v>
      </c>
      <c r="B98" s="46">
        <f t="shared" si="10"/>
        <v>81</v>
      </c>
      <c r="C98" s="46">
        <v>67</v>
      </c>
      <c r="D98" s="47">
        <f>ABS(ROUND(SUMIF('Trial Balance'!N:N,F98,'Trial Balance'!H:H),0))</f>
        <v>0</v>
      </c>
      <c r="E98" s="47">
        <f>ABS(ROUND(SUMIF('Trial Balance'!N:N,F98,'Trial Balance'!K:K),0))+G98</f>
        <v>0</v>
      </c>
      <c r="F98" t="str">
        <f t="shared" si="6"/>
        <v>PL67</v>
      </c>
      <c r="H98" s="8">
        <f>SUMIF('Trial Balance'!N:N,F98,'Trial Balance'!H:H)</f>
        <v>0</v>
      </c>
      <c r="I98" s="8">
        <f>SUMIF('Trial Balance'!N:N,F98,'Trial Balance'!K:K)</f>
        <v>0</v>
      </c>
      <c r="M98" s="278">
        <f t="shared" si="8"/>
        <v>0</v>
      </c>
      <c r="N98" s="278">
        <f t="shared" si="9"/>
        <v>0</v>
      </c>
      <c r="AV98" s="287" t="s">
        <v>2717</v>
      </c>
      <c r="AW98" s="287" t="s">
        <v>2718</v>
      </c>
    </row>
    <row r="99" spans="1:49" ht="14.5" x14ac:dyDescent="0.35">
      <c r="A99" s="46" t="s">
        <v>273</v>
      </c>
      <c r="B99" s="46">
        <f t="shared" si="10"/>
        <v>82</v>
      </c>
      <c r="C99" s="46">
        <v>68</v>
      </c>
      <c r="D99" s="47">
        <f>ABS(ROUND(SUMIF('Trial Balance'!N:N,F99,'Trial Balance'!H:H),0))</f>
        <v>0</v>
      </c>
      <c r="E99" s="47">
        <f>ABS(ROUND(SUMIF('Trial Balance'!N:N,F99,'Trial Balance'!K:K),0))+G99</f>
        <v>0</v>
      </c>
      <c r="F99" t="str">
        <f t="shared" si="6"/>
        <v>PL68</v>
      </c>
      <c r="H99" s="8">
        <f>SUMIF('Trial Balance'!N:N,F99,'Trial Balance'!H:H)</f>
        <v>0</v>
      </c>
      <c r="I99" s="8">
        <f>SUMIF('Trial Balance'!N:N,F99,'Trial Balance'!K:K)</f>
        <v>0</v>
      </c>
      <c r="M99" s="278">
        <f t="shared" si="8"/>
        <v>0</v>
      </c>
      <c r="N99" s="278">
        <f t="shared" si="9"/>
        <v>0</v>
      </c>
      <c r="AV99" s="287" t="s">
        <v>2719</v>
      </c>
      <c r="AW99" s="287" t="s">
        <v>2720</v>
      </c>
    </row>
    <row r="100" spans="1:49" ht="14.5" x14ac:dyDescent="0.35">
      <c r="A100" s="46" t="s">
        <v>274</v>
      </c>
      <c r="B100" s="46"/>
      <c r="C100" s="46"/>
      <c r="D100" s="47"/>
      <c r="E100" s="47"/>
      <c r="F100" t="str">
        <f t="shared" si="6"/>
        <v>PL</v>
      </c>
      <c r="M100" s="278">
        <f t="shared" si="8"/>
        <v>0</v>
      </c>
      <c r="N100" s="278">
        <f t="shared" si="9"/>
        <v>0</v>
      </c>
      <c r="AV100" s="287"/>
      <c r="AW100" s="287"/>
    </row>
    <row r="101" spans="1:49" ht="14.5" x14ac:dyDescent="0.35">
      <c r="A101" s="48" t="s">
        <v>275</v>
      </c>
      <c r="B101" s="48">
        <f>B99+1</f>
        <v>83</v>
      </c>
      <c r="C101" s="48">
        <v>69</v>
      </c>
      <c r="D101" s="49">
        <f>IF((D93-D94-D95-D96-D97-D98-D99)&gt;0,(D93-D94-D95-D96-D97-D98-D99),0)</f>
        <v>0</v>
      </c>
      <c r="E101" s="49">
        <f>IF((E93-E94-E95-E96-E97-E98-E99)&gt;0,(E93-E94-E95-E96-E97-E98-E99),0)</f>
        <v>0</v>
      </c>
      <c r="F101" t="str">
        <f t="shared" si="6"/>
        <v>PL69</v>
      </c>
      <c r="M101" s="278">
        <f t="shared" si="8"/>
        <v>0</v>
      </c>
      <c r="N101" s="278">
        <f t="shared" si="9"/>
        <v>0</v>
      </c>
      <c r="AV101" s="287" t="s">
        <v>2721</v>
      </c>
      <c r="AW101" s="287" t="s">
        <v>2722</v>
      </c>
    </row>
    <row r="102" spans="1:49" ht="14.5" x14ac:dyDescent="0.35">
      <c r="A102" s="48" t="s">
        <v>276</v>
      </c>
      <c r="B102" s="48">
        <f>B101+1</f>
        <v>84</v>
      </c>
      <c r="C102" s="48">
        <v>70</v>
      </c>
      <c r="D102" s="49">
        <f>IF(D101=0,-(D93-D94-D95-D98-D99),0)</f>
        <v>0</v>
      </c>
      <c r="E102" s="49">
        <f>IF(E101=0,-(E93-E94-E95-E98-E99),0)</f>
        <v>0</v>
      </c>
      <c r="F102" t="str">
        <f t="shared" si="6"/>
        <v>PL70</v>
      </c>
      <c r="M102" s="278">
        <f t="shared" si="8"/>
        <v>0</v>
      </c>
      <c r="N102" s="278">
        <f t="shared" si="9"/>
        <v>0</v>
      </c>
      <c r="AV102" s="287" t="s">
        <v>2723</v>
      </c>
      <c r="AW102" s="287" t="s">
        <v>2724</v>
      </c>
    </row>
    <row r="103" spans="1:49" x14ac:dyDescent="0.3">
      <c r="D103" s="8"/>
      <c r="E103" s="8"/>
      <c r="M103" s="8"/>
      <c r="N103" s="8"/>
    </row>
    <row r="104" spans="1:49" ht="12.65" customHeight="1" thickBot="1" x14ac:dyDescent="0.35">
      <c r="D104" s="8"/>
      <c r="E104" s="8"/>
      <c r="M104" s="8"/>
      <c r="N104" s="8"/>
    </row>
    <row r="105" spans="1:49" x14ac:dyDescent="0.3">
      <c r="C105" s="51" t="s">
        <v>277</v>
      </c>
      <c r="D105" s="53">
        <f>SUM('1. F10'!D126:D127)</f>
        <v>0</v>
      </c>
      <c r="E105" s="54">
        <f>SUM('1. F10'!E126:E127)</f>
        <v>0</v>
      </c>
      <c r="M105" s="8"/>
      <c r="N105" s="8"/>
    </row>
    <row r="106" spans="1:49" ht="12.65" customHeight="1" thickBot="1" x14ac:dyDescent="0.35">
      <c r="C106" s="58" t="s">
        <v>201</v>
      </c>
      <c r="D106" s="60">
        <f>(D101-D102)-D105</f>
        <v>0</v>
      </c>
      <c r="E106" s="61">
        <f>(E101-E102)-E105</f>
        <v>0</v>
      </c>
      <c r="M106" s="8"/>
      <c r="N106" s="8"/>
    </row>
    <row r="107" spans="1:49" x14ac:dyDescent="0.3">
      <c r="M107" s="8"/>
      <c r="N107" s="8"/>
    </row>
    <row r="108" spans="1:49" x14ac:dyDescent="0.3">
      <c r="M108" s="8"/>
      <c r="N108" s="8"/>
    </row>
    <row r="109" spans="1:49" x14ac:dyDescent="0.3">
      <c r="M109" s="8"/>
      <c r="N109" s="8"/>
    </row>
    <row r="110" spans="1:49" x14ac:dyDescent="0.3">
      <c r="M110" s="8"/>
      <c r="N110" s="8"/>
    </row>
    <row r="111" spans="1:49" x14ac:dyDescent="0.3">
      <c r="M111" s="8"/>
      <c r="N111" s="8"/>
    </row>
    <row r="112" spans="1:49" x14ac:dyDescent="0.3">
      <c r="M112" s="8"/>
      <c r="N112" s="8"/>
    </row>
    <row r="113" spans="13:14" x14ac:dyDescent="0.3">
      <c r="M113" s="8"/>
      <c r="N113" s="8"/>
    </row>
    <row r="114" spans="13:14" x14ac:dyDescent="0.3">
      <c r="M114" s="8"/>
      <c r="N114" s="8"/>
    </row>
    <row r="115" spans="13:14" x14ac:dyDescent="0.3">
      <c r="M115" s="8"/>
      <c r="N115" s="8"/>
    </row>
    <row r="116" spans="13:14" x14ac:dyDescent="0.3">
      <c r="M116" s="8"/>
      <c r="N116" s="8"/>
    </row>
    <row r="117" spans="13:14" x14ac:dyDescent="0.3">
      <c r="M117" s="8"/>
      <c r="N117" s="8"/>
    </row>
    <row r="118" spans="13:14" x14ac:dyDescent="0.3">
      <c r="M118" s="8"/>
      <c r="N118" s="8"/>
    </row>
    <row r="119" spans="13:14" x14ac:dyDescent="0.3">
      <c r="M119" s="8"/>
      <c r="N119" s="8"/>
    </row>
    <row r="120" spans="13:14" x14ac:dyDescent="0.3">
      <c r="M120" s="8"/>
      <c r="N120" s="8"/>
    </row>
    <row r="121" spans="13:14" x14ac:dyDescent="0.3">
      <c r="M121" s="8"/>
      <c r="N121" s="8"/>
    </row>
    <row r="122" spans="13:14" x14ac:dyDescent="0.3">
      <c r="M122" s="8"/>
      <c r="N122" s="8"/>
    </row>
    <row r="123" spans="13:14" x14ac:dyDescent="0.3">
      <c r="M123" s="8"/>
      <c r="N123" s="8"/>
    </row>
    <row r="124" spans="13:14" x14ac:dyDescent="0.3">
      <c r="M124" s="8"/>
      <c r="N124" s="8"/>
    </row>
    <row r="125" spans="13:14" x14ac:dyDescent="0.3">
      <c r="M125" s="8"/>
      <c r="N125" s="8"/>
    </row>
    <row r="126" spans="13:14" x14ac:dyDescent="0.3">
      <c r="M126" s="8"/>
      <c r="N126" s="8"/>
    </row>
    <row r="127" spans="13:14" x14ac:dyDescent="0.3">
      <c r="M127" s="8"/>
      <c r="N127" s="8"/>
    </row>
    <row r="128" spans="13:14" x14ac:dyDescent="0.3">
      <c r="M128" s="8"/>
      <c r="N128" s="8"/>
    </row>
    <row r="129" spans="13:14" x14ac:dyDescent="0.3">
      <c r="M129" s="8"/>
      <c r="N129" s="8"/>
    </row>
    <row r="130" spans="13:14" x14ac:dyDescent="0.3">
      <c r="M130" s="8"/>
      <c r="N130" s="8"/>
    </row>
    <row r="131" spans="13:14" x14ac:dyDescent="0.3">
      <c r="M131" s="8"/>
      <c r="N131" s="8"/>
    </row>
    <row r="132" spans="13:14" x14ac:dyDescent="0.3">
      <c r="M132" s="8"/>
      <c r="N132" s="8"/>
    </row>
    <row r="133" spans="13:14" x14ac:dyDescent="0.3">
      <c r="M133" s="8"/>
      <c r="N133" s="8"/>
    </row>
    <row r="134" spans="13:14" x14ac:dyDescent="0.3">
      <c r="M134" s="8"/>
      <c r="N134" s="8"/>
    </row>
    <row r="135" spans="13:14" x14ac:dyDescent="0.3">
      <c r="M135" s="8"/>
      <c r="N135" s="8"/>
    </row>
    <row r="136" spans="13:14" x14ac:dyDescent="0.3">
      <c r="M136" s="8"/>
      <c r="N136" s="8"/>
    </row>
    <row r="137" spans="13:14" x14ac:dyDescent="0.3">
      <c r="M137" s="8"/>
      <c r="N137" s="8"/>
    </row>
    <row r="138" spans="13:14" x14ac:dyDescent="0.3">
      <c r="M138" s="8"/>
      <c r="N138" s="8"/>
    </row>
    <row r="139" spans="13:14" x14ac:dyDescent="0.3">
      <c r="M139" s="8"/>
      <c r="N139" s="8"/>
    </row>
    <row r="140" spans="13:14" x14ac:dyDescent="0.3">
      <c r="M140" s="8"/>
      <c r="N140" s="8"/>
    </row>
    <row r="141" spans="13:14" x14ac:dyDescent="0.3">
      <c r="M141" s="8"/>
      <c r="N141" s="8"/>
    </row>
    <row r="142" spans="13:14" x14ac:dyDescent="0.3">
      <c r="M142" s="8"/>
      <c r="N142" s="8"/>
    </row>
    <row r="143" spans="13:14" x14ac:dyDescent="0.3">
      <c r="M143" s="8"/>
      <c r="N143" s="8"/>
    </row>
    <row r="144" spans="13:14" x14ac:dyDescent="0.3">
      <c r="M144" s="8"/>
      <c r="N144" s="8"/>
    </row>
    <row r="145" spans="13:14" x14ac:dyDescent="0.3">
      <c r="M145" s="8"/>
      <c r="N145" s="8"/>
    </row>
    <row r="146" spans="13:14" x14ac:dyDescent="0.3">
      <c r="M146" s="8"/>
      <c r="N146" s="8"/>
    </row>
    <row r="147" spans="13:14" x14ac:dyDescent="0.3">
      <c r="M147" s="8"/>
      <c r="N147" s="8"/>
    </row>
    <row r="148" spans="13:14" x14ac:dyDescent="0.3">
      <c r="M148" s="8"/>
      <c r="N148" s="8"/>
    </row>
    <row r="149" spans="13:14" x14ac:dyDescent="0.3">
      <c r="M149" s="8"/>
      <c r="N149" s="8"/>
    </row>
    <row r="150" spans="13:14" x14ac:dyDescent="0.3">
      <c r="M150" s="8"/>
      <c r="N150" s="8"/>
    </row>
    <row r="151" spans="13:14" x14ac:dyDescent="0.3">
      <c r="M151" s="8"/>
      <c r="N151" s="8"/>
    </row>
    <row r="152" spans="13:14" x14ac:dyDescent="0.3">
      <c r="M152" s="8"/>
      <c r="N152" s="8"/>
    </row>
    <row r="153" spans="13:14" x14ac:dyDescent="0.3">
      <c r="M153" s="8"/>
      <c r="N153" s="8"/>
    </row>
    <row r="154" spans="13:14" x14ac:dyDescent="0.3">
      <c r="M154" s="8"/>
      <c r="N154" s="8"/>
    </row>
    <row r="155" spans="13:14" x14ac:dyDescent="0.3">
      <c r="M155" s="8"/>
      <c r="N155" s="8"/>
    </row>
    <row r="156" spans="13:14" x14ac:dyDescent="0.3">
      <c r="M156" s="8"/>
      <c r="N156" s="8"/>
    </row>
    <row r="157" spans="13:14" x14ac:dyDescent="0.3">
      <c r="M157" s="8"/>
      <c r="N157" s="8"/>
    </row>
    <row r="158" spans="13:14" x14ac:dyDescent="0.3">
      <c r="M158" s="8"/>
      <c r="N158" s="8"/>
    </row>
    <row r="159" spans="13:14" x14ac:dyDescent="0.3">
      <c r="M159" s="8"/>
      <c r="N159" s="8"/>
    </row>
    <row r="160" spans="13:14" x14ac:dyDescent="0.3">
      <c r="M160" s="8"/>
      <c r="N160" s="8"/>
    </row>
    <row r="161" spans="13:14" x14ac:dyDescent="0.3">
      <c r="M161" s="8"/>
      <c r="N161" s="8"/>
    </row>
    <row r="162" spans="13:14" x14ac:dyDescent="0.3">
      <c r="M162" s="8"/>
      <c r="N162" s="8"/>
    </row>
    <row r="163" spans="13:14" x14ac:dyDescent="0.3">
      <c r="M163" s="8"/>
      <c r="N163" s="8"/>
    </row>
    <row r="164" spans="13:14" x14ac:dyDescent="0.3">
      <c r="M164" s="8"/>
      <c r="N164" s="8"/>
    </row>
    <row r="165" spans="13:14" x14ac:dyDescent="0.3">
      <c r="M165" s="8"/>
      <c r="N165" s="8"/>
    </row>
    <row r="166" spans="13:14" x14ac:dyDescent="0.3">
      <c r="M166" s="8"/>
      <c r="N166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7030A0"/>
  </sheetPr>
  <dimension ref="A1:F156"/>
  <sheetViews>
    <sheetView showGridLines="0" workbookViewId="0">
      <selection activeCell="D3" sqref="D3"/>
    </sheetView>
  </sheetViews>
  <sheetFormatPr defaultRowHeight="12" x14ac:dyDescent="0.3"/>
  <sheetData>
    <row r="1" spans="1:6" x14ac:dyDescent="0.3">
      <c r="A1" s="147"/>
      <c r="B1" s="140"/>
      <c r="C1" s="140"/>
      <c r="D1" s="140"/>
      <c r="E1" s="140"/>
      <c r="F1" s="140"/>
    </row>
    <row r="2" spans="1:6" ht="21" customHeight="1" x14ac:dyDescent="0.3">
      <c r="A2" s="137" t="s">
        <v>881</v>
      </c>
      <c r="B2" s="138" t="s">
        <v>23</v>
      </c>
      <c r="C2" s="139" t="s">
        <v>1670</v>
      </c>
      <c r="D2" s="139" t="s">
        <v>1671</v>
      </c>
      <c r="E2" s="139"/>
      <c r="F2" s="139" t="s">
        <v>884</v>
      </c>
    </row>
    <row r="3" spans="1:6" x14ac:dyDescent="0.3">
      <c r="A3" s="140" t="s">
        <v>1672</v>
      </c>
      <c r="B3" s="140" t="s">
        <v>1673</v>
      </c>
      <c r="C3" s="140" t="s">
        <v>1672</v>
      </c>
      <c r="D3" s="140" t="s">
        <v>1674</v>
      </c>
      <c r="E3" s="140"/>
      <c r="F3" s="140"/>
    </row>
    <row r="4" spans="1:6" x14ac:dyDescent="0.3">
      <c r="A4" s="140" t="s">
        <v>1675</v>
      </c>
      <c r="B4" s="140" t="s">
        <v>1676</v>
      </c>
      <c r="C4" s="140" t="s">
        <v>1677</v>
      </c>
      <c r="D4" s="140" t="s">
        <v>1674</v>
      </c>
      <c r="E4" s="140"/>
      <c r="F4" s="140"/>
    </row>
    <row r="5" spans="1:6" x14ac:dyDescent="0.3">
      <c r="A5" s="140" t="s">
        <v>1678</v>
      </c>
      <c r="B5" s="140" t="s">
        <v>1679</v>
      </c>
      <c r="C5" s="140" t="s">
        <v>1677</v>
      </c>
      <c r="D5" s="140" t="s">
        <v>1674</v>
      </c>
      <c r="E5" s="140"/>
      <c r="F5" s="140"/>
    </row>
    <row r="6" spans="1:6" x14ac:dyDescent="0.3">
      <c r="A6" s="140" t="s">
        <v>1680</v>
      </c>
      <c r="B6" s="140" t="s">
        <v>1681</v>
      </c>
      <c r="C6" s="140" t="s">
        <v>1677</v>
      </c>
      <c r="D6" s="140" t="s">
        <v>1674</v>
      </c>
      <c r="E6" s="140"/>
      <c r="F6" s="140"/>
    </row>
    <row r="7" spans="1:6" x14ac:dyDescent="0.3">
      <c r="A7" s="140" t="s">
        <v>1682</v>
      </c>
      <c r="B7" s="140" t="s">
        <v>1683</v>
      </c>
      <c r="C7" s="140" t="s">
        <v>1677</v>
      </c>
      <c r="D7" s="140" t="s">
        <v>1674</v>
      </c>
      <c r="E7" s="140"/>
      <c r="F7" s="140"/>
    </row>
    <row r="8" spans="1:6" x14ac:dyDescent="0.3">
      <c r="A8" s="140" t="s">
        <v>1684</v>
      </c>
      <c r="B8" s="140" t="s">
        <v>1685</v>
      </c>
      <c r="C8" s="140" t="s">
        <v>1677</v>
      </c>
      <c r="D8" s="140" t="s">
        <v>1674</v>
      </c>
      <c r="E8" s="140"/>
      <c r="F8" s="140"/>
    </row>
    <row r="9" spans="1:6" x14ac:dyDescent="0.3">
      <c r="A9" s="140" t="s">
        <v>1686</v>
      </c>
      <c r="B9" s="140" t="s">
        <v>1687</v>
      </c>
      <c r="C9" s="140" t="s">
        <v>1677</v>
      </c>
      <c r="D9" s="140" t="s">
        <v>1674</v>
      </c>
      <c r="E9" s="140"/>
      <c r="F9" s="140"/>
    </row>
    <row r="10" spans="1:6" x14ac:dyDescent="0.3">
      <c r="A10" s="140" t="s">
        <v>1688</v>
      </c>
      <c r="B10" s="140" t="s">
        <v>1689</v>
      </c>
      <c r="C10" s="140" t="s">
        <v>1677</v>
      </c>
      <c r="D10" s="140" t="s">
        <v>1674</v>
      </c>
      <c r="E10" s="140"/>
      <c r="F10" s="140"/>
    </row>
    <row r="11" spans="1:6" x14ac:dyDescent="0.3">
      <c r="A11" s="140" t="s">
        <v>1690</v>
      </c>
      <c r="B11" s="140" t="s">
        <v>1691</v>
      </c>
      <c r="C11" s="140" t="s">
        <v>1690</v>
      </c>
      <c r="D11" s="140" t="s">
        <v>1692</v>
      </c>
      <c r="E11" s="140"/>
      <c r="F11" s="140"/>
    </row>
    <row r="12" spans="1:6" x14ac:dyDescent="0.3">
      <c r="A12" s="140" t="s">
        <v>1693</v>
      </c>
      <c r="B12" s="140" t="s">
        <v>1694</v>
      </c>
      <c r="C12" s="140" t="s">
        <v>1693</v>
      </c>
      <c r="D12" s="140" t="s">
        <v>1692</v>
      </c>
      <c r="E12" s="140"/>
      <c r="F12" s="140"/>
    </row>
    <row r="13" spans="1:6" x14ac:dyDescent="0.3">
      <c r="A13" s="140" t="s">
        <v>1695</v>
      </c>
      <c r="B13" s="140" t="s">
        <v>1696</v>
      </c>
      <c r="C13" s="140" t="s">
        <v>1695</v>
      </c>
      <c r="D13" s="140" t="s">
        <v>1697</v>
      </c>
      <c r="E13" s="140"/>
      <c r="F13" s="140"/>
    </row>
    <row r="14" spans="1:6" x14ac:dyDescent="0.3">
      <c r="A14" s="140" t="s">
        <v>1698</v>
      </c>
      <c r="B14" s="140" t="s">
        <v>1699</v>
      </c>
      <c r="C14" s="140" t="s">
        <v>1698</v>
      </c>
      <c r="D14" s="140" t="s">
        <v>1692</v>
      </c>
      <c r="E14" s="140"/>
      <c r="F14" s="140"/>
    </row>
    <row r="15" spans="1:6" x14ac:dyDescent="0.3">
      <c r="A15" s="140" t="s">
        <v>1700</v>
      </c>
      <c r="B15" s="140" t="s">
        <v>1701</v>
      </c>
      <c r="C15" s="140" t="s">
        <v>1700</v>
      </c>
      <c r="D15" s="140" t="s">
        <v>2093</v>
      </c>
      <c r="E15" s="140"/>
      <c r="F15" s="140"/>
    </row>
    <row r="16" spans="1:6" x14ac:dyDescent="0.3">
      <c r="A16" s="140" t="s">
        <v>1702</v>
      </c>
      <c r="B16" s="140" t="s">
        <v>1703</v>
      </c>
      <c r="C16" s="140" t="s">
        <v>1702</v>
      </c>
      <c r="D16" s="140" t="s">
        <v>1692</v>
      </c>
      <c r="E16" s="140"/>
      <c r="F16" s="140"/>
    </row>
    <row r="17" spans="1:6" x14ac:dyDescent="0.3">
      <c r="A17" s="140" t="s">
        <v>1704</v>
      </c>
      <c r="B17" s="140" t="s">
        <v>1705</v>
      </c>
      <c r="C17" s="140" t="s">
        <v>1704</v>
      </c>
      <c r="D17" s="140" t="s">
        <v>2094</v>
      </c>
      <c r="E17" s="140"/>
      <c r="F17" s="140"/>
    </row>
    <row r="18" spans="1:6" x14ac:dyDescent="0.3">
      <c r="A18" s="140" t="s">
        <v>1707</v>
      </c>
      <c r="B18" s="140" t="s">
        <v>1708</v>
      </c>
      <c r="C18" s="140" t="s">
        <v>1707</v>
      </c>
      <c r="D18" s="140" t="s">
        <v>1926</v>
      </c>
      <c r="E18" s="140"/>
      <c r="F18" s="140" t="s">
        <v>868</v>
      </c>
    </row>
    <row r="19" spans="1:6" x14ac:dyDescent="0.3">
      <c r="A19" s="140" t="s">
        <v>1710</v>
      </c>
      <c r="B19" s="140" t="s">
        <v>1711</v>
      </c>
      <c r="C19" s="140" t="s">
        <v>1710</v>
      </c>
      <c r="D19" s="140" t="s">
        <v>2095</v>
      </c>
      <c r="E19" s="140"/>
      <c r="F19" s="140" t="s">
        <v>862</v>
      </c>
    </row>
    <row r="20" spans="1:6" x14ac:dyDescent="0.3">
      <c r="A20" s="275">
        <v>6121</v>
      </c>
      <c r="B20" s="275" t="s">
        <v>2346</v>
      </c>
      <c r="C20" s="275" t="s">
        <v>1710</v>
      </c>
      <c r="D20" s="275" t="s">
        <v>2727</v>
      </c>
      <c r="E20" s="275"/>
      <c r="F20" s="275" t="s">
        <v>862</v>
      </c>
    </row>
    <row r="21" spans="1:6" x14ac:dyDescent="0.3">
      <c r="A21" s="275">
        <v>6122</v>
      </c>
      <c r="B21" s="275" t="s">
        <v>2347</v>
      </c>
      <c r="C21" s="275" t="s">
        <v>1710</v>
      </c>
      <c r="D21" s="275" t="s">
        <v>2728</v>
      </c>
      <c r="E21" s="275"/>
      <c r="F21" s="275" t="s">
        <v>862</v>
      </c>
    </row>
    <row r="22" spans="1:6" x14ac:dyDescent="0.3">
      <c r="A22" s="275">
        <v>6123</v>
      </c>
      <c r="B22" s="275" t="s">
        <v>2348</v>
      </c>
      <c r="C22" s="275" t="s">
        <v>1710</v>
      </c>
      <c r="D22" s="275" t="s">
        <v>2729</v>
      </c>
      <c r="E22" s="275"/>
      <c r="F22" s="275" t="s">
        <v>862</v>
      </c>
    </row>
    <row r="23" spans="1:6" x14ac:dyDescent="0.3">
      <c r="A23" s="140" t="s">
        <v>1712</v>
      </c>
      <c r="B23" s="140" t="s">
        <v>1713</v>
      </c>
      <c r="C23" s="140" t="s">
        <v>1712</v>
      </c>
      <c r="D23" s="140" t="s">
        <v>1926</v>
      </c>
      <c r="E23" s="140"/>
      <c r="F23" s="140" t="s">
        <v>864</v>
      </c>
    </row>
    <row r="24" spans="1:6" x14ac:dyDescent="0.3">
      <c r="A24" s="140" t="s">
        <v>1714</v>
      </c>
      <c r="B24" s="140" t="s">
        <v>1715</v>
      </c>
      <c r="C24" s="140" t="s">
        <v>1714</v>
      </c>
      <c r="D24" s="140" t="s">
        <v>1926</v>
      </c>
      <c r="E24" s="140"/>
      <c r="F24" s="140"/>
    </row>
    <row r="25" spans="1:6" x14ac:dyDescent="0.3">
      <c r="A25" s="140" t="s">
        <v>1716</v>
      </c>
      <c r="B25" s="140" t="s">
        <v>1717</v>
      </c>
      <c r="C25" s="140" t="s">
        <v>1716</v>
      </c>
      <c r="D25" s="140" t="s">
        <v>1926</v>
      </c>
      <c r="E25" s="140"/>
      <c r="F25" s="140"/>
    </row>
    <row r="26" spans="1:6" x14ac:dyDescent="0.3">
      <c r="A26" s="275">
        <v>616</v>
      </c>
      <c r="B26" s="275" t="s">
        <v>2349</v>
      </c>
      <c r="C26" s="275">
        <v>616</v>
      </c>
      <c r="D26" s="275" t="s">
        <v>2730</v>
      </c>
      <c r="E26" s="275"/>
      <c r="F26" s="275"/>
    </row>
    <row r="27" spans="1:6" x14ac:dyDescent="0.3">
      <c r="A27" s="275">
        <v>617</v>
      </c>
      <c r="B27" s="275" t="s">
        <v>2350</v>
      </c>
      <c r="C27" s="275">
        <v>617</v>
      </c>
      <c r="D27" s="275" t="s">
        <v>2731</v>
      </c>
      <c r="E27" s="275"/>
      <c r="F27" s="275"/>
    </row>
    <row r="28" spans="1:6" x14ac:dyDescent="0.3">
      <c r="A28" s="275">
        <v>618</v>
      </c>
      <c r="B28" s="275" t="s">
        <v>2351</v>
      </c>
      <c r="C28" s="275">
        <v>617</v>
      </c>
      <c r="D28" s="275" t="s">
        <v>2732</v>
      </c>
      <c r="E28" s="275"/>
      <c r="F28" s="275"/>
    </row>
    <row r="29" spans="1:6" x14ac:dyDescent="0.3">
      <c r="A29" s="140" t="s">
        <v>1718</v>
      </c>
      <c r="B29" s="140" t="s">
        <v>1719</v>
      </c>
      <c r="C29" s="140" t="s">
        <v>1718</v>
      </c>
      <c r="D29" s="140" t="s">
        <v>1926</v>
      </c>
      <c r="E29" s="140"/>
      <c r="F29" s="140"/>
    </row>
    <row r="30" spans="1:6" x14ac:dyDescent="0.3">
      <c r="A30" s="140" t="s">
        <v>1720</v>
      </c>
      <c r="B30" s="140" t="s">
        <v>1719</v>
      </c>
      <c r="C30" s="140" t="s">
        <v>1718</v>
      </c>
      <c r="D30" s="140" t="s">
        <v>1706</v>
      </c>
      <c r="E30" s="140"/>
      <c r="F30" s="140"/>
    </row>
    <row r="31" spans="1:6" x14ac:dyDescent="0.3">
      <c r="A31" s="140" t="s">
        <v>1721</v>
      </c>
      <c r="B31" s="140" t="s">
        <v>1722</v>
      </c>
      <c r="C31" s="140" t="s">
        <v>1721</v>
      </c>
      <c r="D31" s="140" t="s">
        <v>1926</v>
      </c>
      <c r="E31" s="140"/>
      <c r="F31" s="140" t="s">
        <v>865</v>
      </c>
    </row>
    <row r="32" spans="1:6" x14ac:dyDescent="0.3">
      <c r="A32" s="140" t="s">
        <v>1723</v>
      </c>
      <c r="B32" s="140" t="s">
        <v>1724</v>
      </c>
      <c r="C32" s="140" t="s">
        <v>1723</v>
      </c>
      <c r="D32" s="140" t="s">
        <v>1926</v>
      </c>
      <c r="E32" s="140"/>
      <c r="F32" s="140" t="s">
        <v>871</v>
      </c>
    </row>
    <row r="33" spans="1:6" x14ac:dyDescent="0.3">
      <c r="A33" s="140" t="s">
        <v>1725</v>
      </c>
      <c r="B33" s="140" t="s">
        <v>1726</v>
      </c>
      <c r="C33" s="140" t="s">
        <v>1725</v>
      </c>
      <c r="D33" s="140" t="s">
        <v>1926</v>
      </c>
      <c r="E33" s="140"/>
      <c r="F33" s="140" t="s">
        <v>861</v>
      </c>
    </row>
    <row r="34" spans="1:6" x14ac:dyDescent="0.3">
      <c r="A34" s="140" t="s">
        <v>1727</v>
      </c>
      <c r="B34" s="140" t="s">
        <v>1728</v>
      </c>
      <c r="C34" s="140" t="s">
        <v>1727</v>
      </c>
      <c r="D34" s="140" t="s">
        <v>1926</v>
      </c>
      <c r="E34" s="140"/>
      <c r="F34" s="140" t="s">
        <v>870</v>
      </c>
    </row>
    <row r="35" spans="1:6" x14ac:dyDescent="0.3">
      <c r="A35" s="140" t="s">
        <v>1729</v>
      </c>
      <c r="B35" s="140" t="s">
        <v>1730</v>
      </c>
      <c r="C35" s="140" t="s">
        <v>1729</v>
      </c>
      <c r="D35" s="140" t="s">
        <v>1926</v>
      </c>
      <c r="E35" s="140"/>
      <c r="F35" s="140" t="s">
        <v>869</v>
      </c>
    </row>
    <row r="36" spans="1:6" x14ac:dyDescent="0.3">
      <c r="A36" s="140" t="s">
        <v>1731</v>
      </c>
      <c r="B36" s="140" t="s">
        <v>1732</v>
      </c>
      <c r="C36" s="140" t="s">
        <v>1731</v>
      </c>
      <c r="D36" s="140" t="s">
        <v>1926</v>
      </c>
      <c r="E36" s="140"/>
      <c r="F36" s="140" t="s">
        <v>863</v>
      </c>
    </row>
    <row r="37" spans="1:6" x14ac:dyDescent="0.3">
      <c r="A37" s="140" t="s">
        <v>1733</v>
      </c>
      <c r="B37" s="140" t="s">
        <v>1734</v>
      </c>
      <c r="C37" s="140" t="s">
        <v>1733</v>
      </c>
      <c r="D37" s="140" t="s">
        <v>1926</v>
      </c>
      <c r="E37" s="140"/>
      <c r="F37" s="140" t="s">
        <v>872</v>
      </c>
    </row>
    <row r="38" spans="1:6" x14ac:dyDescent="0.3">
      <c r="A38" s="140" t="s">
        <v>1735</v>
      </c>
      <c r="B38" s="140" t="s">
        <v>1736</v>
      </c>
      <c r="C38" s="140" t="s">
        <v>1735</v>
      </c>
      <c r="D38" s="140" t="s">
        <v>2733</v>
      </c>
      <c r="E38" s="140"/>
      <c r="F38" s="140" t="s">
        <v>875</v>
      </c>
    </row>
    <row r="39" spans="1:6" x14ac:dyDescent="0.3">
      <c r="A39" s="140" t="s">
        <v>1738</v>
      </c>
      <c r="B39" s="140" t="s">
        <v>1739</v>
      </c>
      <c r="C39" s="140" t="s">
        <v>1738</v>
      </c>
      <c r="D39" s="140" t="s">
        <v>1706</v>
      </c>
      <c r="E39" s="140"/>
      <c r="F39" s="140" t="s">
        <v>852</v>
      </c>
    </row>
    <row r="40" spans="1:6" x14ac:dyDescent="0.3">
      <c r="A40" s="140" t="s">
        <v>1740</v>
      </c>
      <c r="B40" s="140" t="s">
        <v>1741</v>
      </c>
      <c r="C40" s="140" t="s">
        <v>1740</v>
      </c>
      <c r="D40" s="140" t="s">
        <v>1706</v>
      </c>
      <c r="E40" s="140"/>
      <c r="F40" s="140" t="s">
        <v>855</v>
      </c>
    </row>
    <row r="41" spans="1:6" x14ac:dyDescent="0.3">
      <c r="A41" s="140" t="s">
        <v>1742</v>
      </c>
      <c r="B41" s="140" t="s">
        <v>1743</v>
      </c>
      <c r="C41" s="140" t="s">
        <v>1740</v>
      </c>
      <c r="D41" s="140" t="s">
        <v>1706</v>
      </c>
      <c r="E41" s="140"/>
      <c r="F41" s="140" t="s">
        <v>855</v>
      </c>
    </row>
    <row r="42" spans="1:6" x14ac:dyDescent="0.3">
      <c r="A42" s="140" t="s">
        <v>1744</v>
      </c>
      <c r="B42" s="140" t="s">
        <v>1745</v>
      </c>
      <c r="C42" s="140" t="s">
        <v>1740</v>
      </c>
      <c r="D42" s="140" t="s">
        <v>1706</v>
      </c>
      <c r="E42" s="140"/>
      <c r="F42" s="140" t="s">
        <v>856</v>
      </c>
    </row>
    <row r="43" spans="1:6" x14ac:dyDescent="0.3">
      <c r="A43" s="140" t="s">
        <v>1746</v>
      </c>
      <c r="B43" s="140" t="s">
        <v>1747</v>
      </c>
      <c r="C43" s="140" t="s">
        <v>1746</v>
      </c>
      <c r="D43" s="140" t="s">
        <v>1706</v>
      </c>
      <c r="E43" s="140"/>
      <c r="F43" s="140" t="s">
        <v>858</v>
      </c>
    </row>
    <row r="44" spans="1:6" x14ac:dyDescent="0.3">
      <c r="A44" s="140" t="s">
        <v>1748</v>
      </c>
      <c r="B44" s="140" t="s">
        <v>1749</v>
      </c>
      <c r="C44" s="140" t="s">
        <v>1748</v>
      </c>
      <c r="D44" s="140" t="s">
        <v>1706</v>
      </c>
      <c r="E44" s="140"/>
      <c r="F44" s="140" t="s">
        <v>857</v>
      </c>
    </row>
    <row r="45" spans="1:6" x14ac:dyDescent="0.3">
      <c r="A45" s="140" t="s">
        <v>1750</v>
      </c>
      <c r="B45" s="140" t="s">
        <v>1751</v>
      </c>
      <c r="C45" s="140" t="s">
        <v>1750</v>
      </c>
      <c r="D45" s="140" t="s">
        <v>2096</v>
      </c>
      <c r="E45" s="140"/>
      <c r="F45" s="140" t="s">
        <v>859</v>
      </c>
    </row>
    <row r="46" spans="1:6" x14ac:dyDescent="0.3">
      <c r="A46" s="140" t="s">
        <v>1753</v>
      </c>
      <c r="B46" s="140" t="s">
        <v>1754</v>
      </c>
      <c r="C46" s="140" t="s">
        <v>1753</v>
      </c>
      <c r="D46" s="140" t="s">
        <v>2096</v>
      </c>
      <c r="E46" s="140"/>
      <c r="F46" s="140" t="s">
        <v>859</v>
      </c>
    </row>
    <row r="47" spans="1:6" x14ac:dyDescent="0.3">
      <c r="A47" s="140" t="s">
        <v>1755</v>
      </c>
      <c r="B47" s="140" t="s">
        <v>1756</v>
      </c>
      <c r="C47" s="140" t="s">
        <v>1750</v>
      </c>
      <c r="D47" s="140" t="s">
        <v>2096</v>
      </c>
      <c r="E47" s="140"/>
      <c r="F47" s="140" t="s">
        <v>859</v>
      </c>
    </row>
    <row r="48" spans="1:6" x14ac:dyDescent="0.3">
      <c r="A48" s="140" t="s">
        <v>1757</v>
      </c>
      <c r="B48" s="140" t="s">
        <v>1758</v>
      </c>
      <c r="C48" s="140" t="s">
        <v>1750</v>
      </c>
      <c r="D48" s="140" t="s">
        <v>2096</v>
      </c>
      <c r="E48" s="140"/>
      <c r="F48" s="140" t="s">
        <v>859</v>
      </c>
    </row>
    <row r="49" spans="1:6" x14ac:dyDescent="0.3">
      <c r="A49" s="140" t="s">
        <v>1759</v>
      </c>
      <c r="B49" s="140" t="s">
        <v>1760</v>
      </c>
      <c r="C49" s="140" t="s">
        <v>1750</v>
      </c>
      <c r="D49" s="140" t="s">
        <v>2096</v>
      </c>
      <c r="E49" s="140"/>
      <c r="F49" s="140" t="s">
        <v>859</v>
      </c>
    </row>
    <row r="50" spans="1:6" x14ac:dyDescent="0.3">
      <c r="A50" s="140" t="s">
        <v>1761</v>
      </c>
      <c r="B50" s="140" t="s">
        <v>1762</v>
      </c>
      <c r="C50" s="140" t="s">
        <v>1750</v>
      </c>
      <c r="D50" s="140" t="s">
        <v>2096</v>
      </c>
      <c r="E50" s="140"/>
      <c r="F50" s="140" t="s">
        <v>859</v>
      </c>
    </row>
    <row r="51" spans="1:6" x14ac:dyDescent="0.3">
      <c r="A51" s="140" t="s">
        <v>1763</v>
      </c>
      <c r="B51" s="140" t="s">
        <v>1764</v>
      </c>
      <c r="C51" s="140" t="s">
        <v>1750</v>
      </c>
      <c r="D51" s="140" t="s">
        <v>2096</v>
      </c>
      <c r="E51" s="140"/>
      <c r="F51" s="140" t="s">
        <v>859</v>
      </c>
    </row>
    <row r="52" spans="1:6" x14ac:dyDescent="0.3">
      <c r="A52" s="140" t="s">
        <v>1765</v>
      </c>
      <c r="B52" s="140" t="s">
        <v>1766</v>
      </c>
      <c r="C52" s="140" t="s">
        <v>1750</v>
      </c>
      <c r="D52" s="140" t="s">
        <v>2096</v>
      </c>
      <c r="E52" s="140"/>
      <c r="F52" s="140" t="s">
        <v>859</v>
      </c>
    </row>
    <row r="53" spans="1:6" x14ac:dyDescent="0.3">
      <c r="A53" s="140" t="s">
        <v>1767</v>
      </c>
      <c r="B53" s="140" t="s">
        <v>1768</v>
      </c>
      <c r="C53" s="140" t="s">
        <v>1750</v>
      </c>
      <c r="D53" s="140" t="s">
        <v>2096</v>
      </c>
      <c r="E53" s="140"/>
      <c r="F53" s="140" t="s">
        <v>859</v>
      </c>
    </row>
    <row r="54" spans="1:6" x14ac:dyDescent="0.3">
      <c r="A54" s="140" t="s">
        <v>1769</v>
      </c>
      <c r="B54" s="140" t="s">
        <v>1770</v>
      </c>
      <c r="C54" s="140" t="s">
        <v>1771</v>
      </c>
      <c r="D54" s="140" t="s">
        <v>1783</v>
      </c>
      <c r="E54" s="140"/>
      <c r="F54" s="140"/>
    </row>
    <row r="55" spans="1:6" x14ac:dyDescent="0.3">
      <c r="A55" s="140" t="s">
        <v>1772</v>
      </c>
      <c r="B55" s="140" t="s">
        <v>1773</v>
      </c>
      <c r="C55" s="140" t="s">
        <v>1771</v>
      </c>
      <c r="D55" s="140" t="s">
        <v>1783</v>
      </c>
      <c r="E55" s="140"/>
      <c r="F55" s="140"/>
    </row>
    <row r="56" spans="1:6" x14ac:dyDescent="0.3">
      <c r="A56" s="140" t="s">
        <v>1774</v>
      </c>
      <c r="B56" s="140" t="s">
        <v>1775</v>
      </c>
      <c r="C56" s="140" t="s">
        <v>1771</v>
      </c>
      <c r="D56" s="140" t="s">
        <v>1783</v>
      </c>
      <c r="E56" s="140"/>
      <c r="F56" s="140"/>
    </row>
    <row r="57" spans="1:6" x14ac:dyDescent="0.3">
      <c r="A57" s="140" t="s">
        <v>1776</v>
      </c>
      <c r="B57" s="140" t="s">
        <v>1777</v>
      </c>
      <c r="C57" s="140" t="s">
        <v>1776</v>
      </c>
      <c r="D57" s="140" t="s">
        <v>1709</v>
      </c>
      <c r="E57" s="140"/>
      <c r="F57" s="140" t="s">
        <v>876</v>
      </c>
    </row>
    <row r="58" spans="1:6" x14ac:dyDescent="0.3">
      <c r="A58" s="140" t="s">
        <v>1779</v>
      </c>
      <c r="B58" s="140" t="s">
        <v>1780</v>
      </c>
      <c r="C58" s="140" t="s">
        <v>1779</v>
      </c>
      <c r="D58" s="140" t="s">
        <v>1981</v>
      </c>
      <c r="E58" s="140"/>
      <c r="F58" s="140" t="s">
        <v>879</v>
      </c>
    </row>
    <row r="59" spans="1:6" x14ac:dyDescent="0.3">
      <c r="A59" s="140" t="s">
        <v>1781</v>
      </c>
      <c r="B59" s="140" t="s">
        <v>1782</v>
      </c>
      <c r="C59" s="140" t="s">
        <v>1781</v>
      </c>
      <c r="D59" s="140" t="s">
        <v>1737</v>
      </c>
      <c r="E59" s="140"/>
      <c r="F59" s="140" t="s">
        <v>877</v>
      </c>
    </row>
    <row r="60" spans="1:6" x14ac:dyDescent="0.3">
      <c r="A60" s="140" t="s">
        <v>1784</v>
      </c>
      <c r="B60" s="140" t="s">
        <v>1785</v>
      </c>
      <c r="C60" s="140" t="s">
        <v>1786</v>
      </c>
      <c r="D60" s="140" t="s">
        <v>1783</v>
      </c>
      <c r="E60" s="140"/>
      <c r="F60" s="140" t="s">
        <v>879</v>
      </c>
    </row>
    <row r="61" spans="1:6" x14ac:dyDescent="0.3">
      <c r="A61" s="140" t="s">
        <v>1787</v>
      </c>
      <c r="B61" s="140" t="s">
        <v>1788</v>
      </c>
      <c r="C61" s="140" t="s">
        <v>1786</v>
      </c>
      <c r="D61" s="140" t="s">
        <v>1783</v>
      </c>
      <c r="E61" s="140"/>
      <c r="F61" s="140" t="s">
        <v>879</v>
      </c>
    </row>
    <row r="62" spans="1:6" x14ac:dyDescent="0.3">
      <c r="A62" s="140" t="s">
        <v>1789</v>
      </c>
      <c r="B62" s="140" t="s">
        <v>1790</v>
      </c>
      <c r="C62" s="140" t="s">
        <v>1786</v>
      </c>
      <c r="D62" s="140" t="s">
        <v>1783</v>
      </c>
      <c r="E62" s="140"/>
      <c r="F62" s="140" t="s">
        <v>879</v>
      </c>
    </row>
    <row r="63" spans="1:6" x14ac:dyDescent="0.3">
      <c r="A63" s="140" t="s">
        <v>1791</v>
      </c>
      <c r="B63" s="140" t="s">
        <v>1792</v>
      </c>
      <c r="C63" s="140" t="s">
        <v>1786</v>
      </c>
      <c r="D63" s="140" t="s">
        <v>1783</v>
      </c>
      <c r="E63" s="140"/>
      <c r="F63" s="140" t="s">
        <v>879</v>
      </c>
    </row>
    <row r="64" spans="1:6" x14ac:dyDescent="0.3">
      <c r="A64" s="140" t="s">
        <v>1793</v>
      </c>
      <c r="B64" s="140" t="s">
        <v>1794</v>
      </c>
      <c r="C64" s="140" t="s">
        <v>1786</v>
      </c>
      <c r="D64" s="140" t="s">
        <v>2733</v>
      </c>
      <c r="E64" s="140"/>
      <c r="F64" s="140" t="s">
        <v>879</v>
      </c>
    </row>
    <row r="65" spans="1:6" x14ac:dyDescent="0.3">
      <c r="A65" s="140" t="s">
        <v>1795</v>
      </c>
      <c r="B65" s="140" t="s">
        <v>1796</v>
      </c>
      <c r="C65" s="140" t="s">
        <v>1786</v>
      </c>
      <c r="D65" s="140" t="s">
        <v>1783</v>
      </c>
      <c r="E65" s="140"/>
      <c r="F65" s="140" t="s">
        <v>879</v>
      </c>
    </row>
    <row r="66" spans="1:6" x14ac:dyDescent="0.3">
      <c r="A66" s="140" t="s">
        <v>1797</v>
      </c>
      <c r="B66" s="140" t="s">
        <v>1798</v>
      </c>
      <c r="C66" s="140" t="s">
        <v>1786</v>
      </c>
      <c r="D66" s="140" t="s">
        <v>1778</v>
      </c>
      <c r="E66" s="140"/>
      <c r="F66" s="140" t="s">
        <v>879</v>
      </c>
    </row>
    <row r="67" spans="1:6" x14ac:dyDescent="0.3">
      <c r="A67" s="140" t="s">
        <v>1799</v>
      </c>
      <c r="B67" s="140" t="s">
        <v>1800</v>
      </c>
      <c r="C67" s="140" t="s">
        <v>1799</v>
      </c>
      <c r="D67" s="140" t="s">
        <v>2097</v>
      </c>
      <c r="E67" s="140"/>
      <c r="F67" s="140"/>
    </row>
    <row r="68" spans="1:6" x14ac:dyDescent="0.3">
      <c r="A68" s="140" t="s">
        <v>1801</v>
      </c>
      <c r="B68" s="140" t="s">
        <v>1802</v>
      </c>
      <c r="C68" s="140" t="s">
        <v>1803</v>
      </c>
      <c r="D68" s="140" t="s">
        <v>2097</v>
      </c>
      <c r="E68" s="140"/>
      <c r="F68" s="140"/>
    </row>
    <row r="69" spans="1:6" x14ac:dyDescent="0.3">
      <c r="A69" s="140" t="s">
        <v>1804</v>
      </c>
      <c r="B69" s="140" t="s">
        <v>1805</v>
      </c>
      <c r="C69" s="140" t="s">
        <v>1803</v>
      </c>
      <c r="D69" s="148" t="s">
        <v>2097</v>
      </c>
      <c r="E69" s="140"/>
      <c r="F69" s="140"/>
    </row>
    <row r="70" spans="1:6" x14ac:dyDescent="0.3">
      <c r="A70" s="140" t="s">
        <v>1806</v>
      </c>
      <c r="B70" s="140" t="s">
        <v>1807</v>
      </c>
      <c r="C70" s="140" t="s">
        <v>1806</v>
      </c>
      <c r="D70" s="140" t="s">
        <v>2097</v>
      </c>
      <c r="E70" s="140"/>
      <c r="F70" s="140"/>
    </row>
    <row r="71" spans="1:6" x14ac:dyDescent="0.3">
      <c r="A71" s="140" t="s">
        <v>1808</v>
      </c>
      <c r="B71" s="140" t="s">
        <v>1809</v>
      </c>
      <c r="C71" s="140" t="s">
        <v>1806</v>
      </c>
      <c r="D71" s="140" t="s">
        <v>2097</v>
      </c>
      <c r="E71" s="140" t="s">
        <v>1810</v>
      </c>
      <c r="F71" s="140"/>
    </row>
    <row r="72" spans="1:6" x14ac:dyDescent="0.3">
      <c r="A72" s="140" t="s">
        <v>1811</v>
      </c>
      <c r="B72" s="140" t="s">
        <v>1812</v>
      </c>
      <c r="C72" s="140" t="s">
        <v>1806</v>
      </c>
      <c r="D72" s="140" t="s">
        <v>2097</v>
      </c>
      <c r="E72" s="140" t="s">
        <v>1810</v>
      </c>
      <c r="F72" s="140"/>
    </row>
    <row r="73" spans="1:6" x14ac:dyDescent="0.3">
      <c r="A73" s="140" t="s">
        <v>1813</v>
      </c>
      <c r="B73" s="140" t="s">
        <v>1814</v>
      </c>
      <c r="C73" s="140" t="s">
        <v>1813</v>
      </c>
      <c r="D73" s="140" t="s">
        <v>1990</v>
      </c>
      <c r="E73" s="140"/>
      <c r="F73" s="140"/>
    </row>
    <row r="74" spans="1:6" x14ac:dyDescent="0.3">
      <c r="A74" s="140" t="s">
        <v>1815</v>
      </c>
      <c r="B74" s="140" t="s">
        <v>1814</v>
      </c>
      <c r="C74" s="140" t="s">
        <v>1813</v>
      </c>
      <c r="D74" s="140"/>
      <c r="E74" s="140"/>
      <c r="F74" s="140"/>
    </row>
    <row r="75" spans="1:6" x14ac:dyDescent="0.3">
      <c r="A75" s="140" t="s">
        <v>1816</v>
      </c>
      <c r="B75" s="140" t="s">
        <v>1817</v>
      </c>
      <c r="C75" s="140" t="s">
        <v>1816</v>
      </c>
      <c r="D75" s="140" t="s">
        <v>2097</v>
      </c>
      <c r="E75" s="140"/>
      <c r="F75" s="140"/>
    </row>
    <row r="76" spans="1:6" x14ac:dyDescent="0.3">
      <c r="A76" s="140" t="s">
        <v>1818</v>
      </c>
      <c r="B76" s="140" t="s">
        <v>1819</v>
      </c>
      <c r="C76" s="140" t="s">
        <v>1818</v>
      </c>
      <c r="D76" s="140" t="s">
        <v>2097</v>
      </c>
      <c r="E76" s="140"/>
      <c r="F76" s="140"/>
    </row>
    <row r="77" spans="1:6" x14ac:dyDescent="0.3">
      <c r="A77" s="140" t="s">
        <v>1820</v>
      </c>
      <c r="B77" s="143" t="s">
        <v>1821</v>
      </c>
      <c r="C77" s="140" t="s">
        <v>1820</v>
      </c>
      <c r="D77" s="140"/>
      <c r="E77" s="140"/>
      <c r="F77" s="140"/>
    </row>
    <row r="78" spans="1:6" x14ac:dyDescent="0.3">
      <c r="A78" s="140" t="s">
        <v>1822</v>
      </c>
      <c r="B78" s="140" t="s">
        <v>1823</v>
      </c>
      <c r="C78" s="140" t="s">
        <v>1824</v>
      </c>
      <c r="D78" s="140" t="s">
        <v>2734</v>
      </c>
      <c r="E78" s="140"/>
      <c r="F78" s="140"/>
    </row>
    <row r="79" spans="1:6" x14ac:dyDescent="0.3">
      <c r="A79" s="140" t="s">
        <v>1825</v>
      </c>
      <c r="B79" s="140" t="s">
        <v>1826</v>
      </c>
      <c r="C79" s="140" t="s">
        <v>1824</v>
      </c>
      <c r="D79" s="140" t="s">
        <v>2098</v>
      </c>
      <c r="E79" s="140"/>
      <c r="F79" s="140"/>
    </row>
    <row r="80" spans="1:6" x14ac:dyDescent="0.3">
      <c r="A80" s="140" t="s">
        <v>1828</v>
      </c>
      <c r="B80" s="140" t="s">
        <v>1829</v>
      </c>
      <c r="C80" s="140" t="s">
        <v>1824</v>
      </c>
      <c r="D80" s="140" t="s">
        <v>1752</v>
      </c>
      <c r="E80" s="140"/>
      <c r="F80" s="140"/>
    </row>
    <row r="81" spans="1:6" x14ac:dyDescent="0.3">
      <c r="A81" s="140" t="s">
        <v>1830</v>
      </c>
      <c r="B81" s="140" t="s">
        <v>1831</v>
      </c>
      <c r="C81" s="140" t="s">
        <v>1824</v>
      </c>
      <c r="D81" s="140" t="s">
        <v>1981</v>
      </c>
      <c r="E81" s="140"/>
      <c r="F81" s="140"/>
    </row>
    <row r="82" spans="1:6" x14ac:dyDescent="0.3">
      <c r="A82" s="140" t="s">
        <v>1832</v>
      </c>
      <c r="B82" s="140" t="s">
        <v>1833</v>
      </c>
      <c r="C82" s="140" t="s">
        <v>1824</v>
      </c>
      <c r="D82" s="140" t="s">
        <v>1752</v>
      </c>
      <c r="E82" s="140"/>
      <c r="F82" s="140"/>
    </row>
    <row r="83" spans="1:6" x14ac:dyDescent="0.3">
      <c r="A83" s="140" t="s">
        <v>1834</v>
      </c>
      <c r="B83" s="140" t="s">
        <v>1835</v>
      </c>
      <c r="C83" s="140" t="s">
        <v>1824</v>
      </c>
      <c r="D83" s="140"/>
      <c r="E83" s="140"/>
      <c r="F83" s="140"/>
    </row>
    <row r="84" spans="1:6" x14ac:dyDescent="0.3">
      <c r="A84" s="140" t="s">
        <v>1836</v>
      </c>
      <c r="B84" s="140" t="s">
        <v>1837</v>
      </c>
      <c r="C84" s="140" t="s">
        <v>1838</v>
      </c>
      <c r="D84" s="140" t="s">
        <v>2099</v>
      </c>
      <c r="E84" s="140"/>
      <c r="F84" s="140"/>
    </row>
    <row r="85" spans="1:6" x14ac:dyDescent="0.3">
      <c r="A85" s="140" t="s">
        <v>1840</v>
      </c>
      <c r="B85" s="140" t="s">
        <v>1841</v>
      </c>
      <c r="C85" s="140" t="s">
        <v>1838</v>
      </c>
      <c r="D85" s="140" t="s">
        <v>2099</v>
      </c>
      <c r="E85" s="140"/>
      <c r="F85" s="140"/>
    </row>
    <row r="86" spans="1:6" x14ac:dyDescent="0.3">
      <c r="A86" s="140" t="s">
        <v>1842</v>
      </c>
      <c r="B86" s="140" t="s">
        <v>1843</v>
      </c>
      <c r="C86" s="140" t="s">
        <v>1838</v>
      </c>
      <c r="D86" s="140" t="s">
        <v>2099</v>
      </c>
      <c r="E86" s="140"/>
      <c r="F86" s="140"/>
    </row>
    <row r="87" spans="1:6" x14ac:dyDescent="0.3">
      <c r="A87" s="140" t="s">
        <v>1844</v>
      </c>
      <c r="B87" s="140" t="s">
        <v>1845</v>
      </c>
      <c r="C87" s="140" t="s">
        <v>1838</v>
      </c>
      <c r="D87" s="140" t="s">
        <v>2099</v>
      </c>
      <c r="E87" s="140"/>
      <c r="F87" s="140"/>
    </row>
    <row r="88" spans="1:6" x14ac:dyDescent="0.3">
      <c r="A88" s="140" t="s">
        <v>1846</v>
      </c>
      <c r="B88" s="140" t="s">
        <v>1847</v>
      </c>
      <c r="C88" s="140" t="s">
        <v>1838</v>
      </c>
      <c r="D88" s="140" t="s">
        <v>2099</v>
      </c>
      <c r="E88" s="140"/>
      <c r="F88" s="140"/>
    </row>
    <row r="89" spans="1:6" x14ac:dyDescent="0.3">
      <c r="A89" s="140" t="s">
        <v>1848</v>
      </c>
      <c r="B89" s="140" t="s">
        <v>1849</v>
      </c>
      <c r="C89" s="140" t="s">
        <v>1848</v>
      </c>
      <c r="D89" s="140" t="s">
        <v>2100</v>
      </c>
      <c r="E89" s="140"/>
      <c r="F89" s="140"/>
    </row>
    <row r="90" spans="1:6" x14ac:dyDescent="0.3">
      <c r="A90" s="140">
        <v>694</v>
      </c>
      <c r="B90" s="140"/>
      <c r="C90" s="140">
        <v>694</v>
      </c>
      <c r="D90" s="140" t="s">
        <v>2101</v>
      </c>
      <c r="E90" s="140"/>
      <c r="F90" s="140"/>
    </row>
    <row r="91" spans="1:6" x14ac:dyDescent="0.3">
      <c r="A91" s="140" t="s">
        <v>1852</v>
      </c>
      <c r="B91" s="140" t="s">
        <v>1853</v>
      </c>
      <c r="C91" s="140" t="s">
        <v>1852</v>
      </c>
      <c r="D91" s="140" t="s">
        <v>1850</v>
      </c>
      <c r="E91" s="140"/>
      <c r="F91" s="140"/>
    </row>
    <row r="92" spans="1:6" x14ac:dyDescent="0.3">
      <c r="A92" s="140" t="s">
        <v>1854</v>
      </c>
      <c r="B92" s="140" t="s">
        <v>1855</v>
      </c>
      <c r="C92" s="140" t="s">
        <v>1854</v>
      </c>
      <c r="D92" s="140" t="s">
        <v>1851</v>
      </c>
      <c r="E92" s="140"/>
      <c r="F92" s="140"/>
    </row>
    <row r="93" spans="1:6" x14ac:dyDescent="0.3">
      <c r="A93" s="140" t="s">
        <v>1856</v>
      </c>
      <c r="B93" s="140" t="s">
        <v>1857</v>
      </c>
      <c r="C93" s="140" t="s">
        <v>1856</v>
      </c>
      <c r="D93" s="140" t="s">
        <v>2102</v>
      </c>
      <c r="E93" s="140"/>
      <c r="F93" s="140"/>
    </row>
    <row r="94" spans="1:6" x14ac:dyDescent="0.3">
      <c r="A94" s="140" t="s">
        <v>1859</v>
      </c>
      <c r="B94" s="147" t="s">
        <v>1860</v>
      </c>
      <c r="C94" s="140" t="s">
        <v>1856</v>
      </c>
      <c r="D94" s="140" t="s">
        <v>2102</v>
      </c>
      <c r="E94" s="140"/>
      <c r="F94" s="140"/>
    </row>
    <row r="95" spans="1:6" x14ac:dyDescent="0.3">
      <c r="A95" s="140" t="s">
        <v>1861</v>
      </c>
      <c r="B95" s="147" t="s">
        <v>1862</v>
      </c>
      <c r="C95" s="140" t="s">
        <v>1856</v>
      </c>
      <c r="D95" s="140" t="s">
        <v>2102</v>
      </c>
      <c r="E95" s="148"/>
      <c r="F95" s="140"/>
    </row>
    <row r="96" spans="1:6" x14ac:dyDescent="0.3">
      <c r="A96" s="140" t="s">
        <v>1863</v>
      </c>
      <c r="B96" s="140" t="s">
        <v>1857</v>
      </c>
      <c r="C96" s="140" t="s">
        <v>1856</v>
      </c>
      <c r="D96" s="140" t="s">
        <v>2102</v>
      </c>
      <c r="E96" s="140"/>
      <c r="F96" s="140"/>
    </row>
    <row r="97" spans="1:6" x14ac:dyDescent="0.3">
      <c r="A97" s="140" t="s">
        <v>1864</v>
      </c>
      <c r="B97" s="140" t="s">
        <v>1865</v>
      </c>
      <c r="C97" s="140" t="s">
        <v>1864</v>
      </c>
      <c r="D97" s="140" t="s">
        <v>2102</v>
      </c>
      <c r="E97" s="140"/>
      <c r="F97" s="140"/>
    </row>
    <row r="98" spans="1:6" x14ac:dyDescent="0.3">
      <c r="A98" s="140" t="s">
        <v>1866</v>
      </c>
      <c r="B98" s="140" t="s">
        <v>1867</v>
      </c>
      <c r="C98" s="140" t="s">
        <v>1866</v>
      </c>
      <c r="D98" s="140" t="s">
        <v>2102</v>
      </c>
      <c r="E98" s="140"/>
      <c r="F98" s="140"/>
    </row>
    <row r="99" spans="1:6" x14ac:dyDescent="0.3">
      <c r="A99" s="140" t="s">
        <v>1868</v>
      </c>
      <c r="B99" s="140" t="s">
        <v>1869</v>
      </c>
      <c r="C99" s="140" t="s">
        <v>1868</v>
      </c>
      <c r="D99" s="140" t="s">
        <v>2102</v>
      </c>
      <c r="E99" s="140"/>
      <c r="F99" s="140"/>
    </row>
    <row r="100" spans="1:6" x14ac:dyDescent="0.3">
      <c r="A100" s="140" t="s">
        <v>1870</v>
      </c>
      <c r="B100" s="140" t="s">
        <v>1871</v>
      </c>
      <c r="C100" s="140" t="s">
        <v>1870</v>
      </c>
      <c r="D100" s="140" t="s">
        <v>2102</v>
      </c>
      <c r="E100" s="140"/>
      <c r="F100" s="140"/>
    </row>
    <row r="101" spans="1:6" x14ac:dyDescent="0.3">
      <c r="A101" s="140" t="s">
        <v>1872</v>
      </c>
      <c r="B101" s="140" t="s">
        <v>1873</v>
      </c>
      <c r="C101" s="140" t="s">
        <v>1872</v>
      </c>
      <c r="D101" s="140" t="s">
        <v>2102</v>
      </c>
      <c r="E101" s="140"/>
      <c r="F101" s="140"/>
    </row>
    <row r="102" spans="1:6" x14ac:dyDescent="0.3">
      <c r="A102" s="140" t="s">
        <v>1874</v>
      </c>
      <c r="B102" s="140" t="s">
        <v>1875</v>
      </c>
      <c r="C102" s="140" t="s">
        <v>1874</v>
      </c>
      <c r="D102" s="140" t="s">
        <v>1858</v>
      </c>
      <c r="E102" s="140"/>
      <c r="F102" s="140"/>
    </row>
    <row r="103" spans="1:6" x14ac:dyDescent="0.3">
      <c r="A103" s="140" t="s">
        <v>1877</v>
      </c>
      <c r="B103" s="140" t="s">
        <v>1878</v>
      </c>
      <c r="C103" s="140" t="s">
        <v>1877</v>
      </c>
      <c r="D103" s="140" t="s">
        <v>2102</v>
      </c>
      <c r="E103" s="140"/>
      <c r="F103" s="140"/>
    </row>
    <row r="104" spans="1:6" x14ac:dyDescent="0.3">
      <c r="A104" s="140" t="s">
        <v>1879</v>
      </c>
      <c r="B104" s="140" t="s">
        <v>1880</v>
      </c>
      <c r="C104" s="140" t="s">
        <v>1879</v>
      </c>
      <c r="D104" s="140" t="s">
        <v>1876</v>
      </c>
      <c r="E104" s="140"/>
      <c r="F104" s="140"/>
    </row>
    <row r="105" spans="1:6" x14ac:dyDescent="0.3">
      <c r="A105" s="140" t="s">
        <v>1881</v>
      </c>
      <c r="B105" s="140" t="s">
        <v>1882</v>
      </c>
      <c r="C105" s="140" t="s">
        <v>1881</v>
      </c>
      <c r="D105" s="149" t="s">
        <v>1883</v>
      </c>
      <c r="E105" s="140"/>
      <c r="F105" s="140"/>
    </row>
    <row r="106" spans="1:6" x14ac:dyDescent="0.3">
      <c r="A106" s="140" t="s">
        <v>1884</v>
      </c>
      <c r="B106" s="140" t="s">
        <v>1885</v>
      </c>
      <c r="C106" s="140" t="s">
        <v>1884</v>
      </c>
      <c r="D106" s="149" t="s">
        <v>1883</v>
      </c>
      <c r="E106" s="140"/>
      <c r="F106" s="140"/>
    </row>
    <row r="107" spans="1:6" x14ac:dyDescent="0.3">
      <c r="A107" s="140" t="s">
        <v>1886</v>
      </c>
      <c r="B107" s="140" t="s">
        <v>1887</v>
      </c>
      <c r="C107" s="140" t="s">
        <v>1886</v>
      </c>
      <c r="D107" s="140" t="s">
        <v>1888</v>
      </c>
      <c r="E107" s="140"/>
      <c r="F107" s="140"/>
    </row>
    <row r="108" spans="1:6" x14ac:dyDescent="0.3">
      <c r="A108" s="140" t="s">
        <v>1889</v>
      </c>
      <c r="B108" s="140" t="s">
        <v>1890</v>
      </c>
      <c r="C108" s="140" t="s">
        <v>1889</v>
      </c>
      <c r="D108" s="140" t="s">
        <v>1888</v>
      </c>
      <c r="E108" s="140"/>
      <c r="F108" s="140"/>
    </row>
    <row r="109" spans="1:6" x14ac:dyDescent="0.3">
      <c r="A109" s="140" t="s">
        <v>1891</v>
      </c>
      <c r="B109" s="140" t="s">
        <v>1892</v>
      </c>
      <c r="C109" s="140" t="s">
        <v>1891</v>
      </c>
      <c r="D109" s="140" t="s">
        <v>1893</v>
      </c>
      <c r="E109" s="140"/>
      <c r="F109" s="140"/>
    </row>
    <row r="110" spans="1:6" x14ac:dyDescent="0.3">
      <c r="A110" s="140" t="s">
        <v>1894</v>
      </c>
      <c r="B110" s="140" t="s">
        <v>1895</v>
      </c>
      <c r="C110" s="140" t="s">
        <v>1896</v>
      </c>
      <c r="D110" s="140" t="s">
        <v>1897</v>
      </c>
      <c r="E110" s="140"/>
      <c r="F110" s="140"/>
    </row>
    <row r="111" spans="1:6" x14ac:dyDescent="0.3">
      <c r="A111" s="140" t="s">
        <v>1898</v>
      </c>
      <c r="B111" s="140" t="s">
        <v>1899</v>
      </c>
      <c r="C111" s="140" t="s">
        <v>1896</v>
      </c>
      <c r="D111" s="140" t="s">
        <v>1900</v>
      </c>
      <c r="E111" s="140"/>
      <c r="F111" s="140"/>
    </row>
    <row r="112" spans="1:6" x14ac:dyDescent="0.3">
      <c r="A112" s="140" t="s">
        <v>1901</v>
      </c>
      <c r="B112" s="140" t="s">
        <v>1902</v>
      </c>
      <c r="C112" s="140" t="s">
        <v>1896</v>
      </c>
      <c r="D112" s="140" t="s">
        <v>1900</v>
      </c>
      <c r="E112" s="140"/>
      <c r="F112" s="140"/>
    </row>
    <row r="113" spans="1:6" x14ac:dyDescent="0.3">
      <c r="A113" s="140" t="s">
        <v>1903</v>
      </c>
      <c r="B113" s="140" t="s">
        <v>1904</v>
      </c>
      <c r="C113" s="140" t="s">
        <v>1896</v>
      </c>
      <c r="D113" s="140" t="s">
        <v>1900</v>
      </c>
      <c r="E113" s="140"/>
      <c r="F113" s="140"/>
    </row>
    <row r="114" spans="1:6" x14ac:dyDescent="0.3">
      <c r="A114" s="140" t="s">
        <v>1905</v>
      </c>
      <c r="B114" s="140" t="s">
        <v>1906</v>
      </c>
      <c r="C114" s="140" t="s">
        <v>1896</v>
      </c>
      <c r="D114" s="140" t="s">
        <v>1900</v>
      </c>
      <c r="E114" s="140"/>
      <c r="F114" s="140"/>
    </row>
    <row r="115" spans="1:6" x14ac:dyDescent="0.3">
      <c r="A115" s="140" t="s">
        <v>1907</v>
      </c>
      <c r="B115" s="140" t="s">
        <v>1908</v>
      </c>
      <c r="C115" s="140" t="s">
        <v>1896</v>
      </c>
      <c r="D115" s="140" t="s">
        <v>1900</v>
      </c>
      <c r="E115" s="140"/>
      <c r="F115" s="140"/>
    </row>
    <row r="116" spans="1:6" x14ac:dyDescent="0.3">
      <c r="A116" s="140" t="s">
        <v>1909</v>
      </c>
      <c r="B116" s="140" t="s">
        <v>1910</v>
      </c>
      <c r="C116" s="140" t="s">
        <v>1896</v>
      </c>
      <c r="D116" s="140" t="s">
        <v>1900</v>
      </c>
      <c r="E116" s="140"/>
      <c r="F116" s="140"/>
    </row>
    <row r="117" spans="1:6" x14ac:dyDescent="0.3">
      <c r="A117" s="140" t="s">
        <v>1911</v>
      </c>
      <c r="B117" s="140" t="s">
        <v>1912</v>
      </c>
      <c r="C117" s="140" t="s">
        <v>1896</v>
      </c>
      <c r="D117" s="140" t="s">
        <v>2103</v>
      </c>
      <c r="E117" s="140"/>
      <c r="F117" s="140"/>
    </row>
    <row r="118" spans="1:6" x14ac:dyDescent="0.3">
      <c r="A118" s="140" t="s">
        <v>1914</v>
      </c>
      <c r="B118" s="140" t="s">
        <v>1915</v>
      </c>
      <c r="C118" s="140" t="s">
        <v>1896</v>
      </c>
      <c r="D118" s="140" t="s">
        <v>1900</v>
      </c>
      <c r="E118" s="140"/>
      <c r="F118" s="140"/>
    </row>
    <row r="119" spans="1:6" x14ac:dyDescent="0.3">
      <c r="A119" s="140" t="s">
        <v>1916</v>
      </c>
      <c r="B119" s="140" t="s">
        <v>1917</v>
      </c>
      <c r="C119" s="140" t="s">
        <v>1918</v>
      </c>
      <c r="D119" s="140" t="s">
        <v>1919</v>
      </c>
      <c r="E119" s="140"/>
      <c r="F119" s="140"/>
    </row>
    <row r="120" spans="1:6" x14ac:dyDescent="0.3">
      <c r="A120" s="140" t="s">
        <v>1920</v>
      </c>
      <c r="B120" s="140" t="s">
        <v>1921</v>
      </c>
      <c r="C120" s="140" t="s">
        <v>1918</v>
      </c>
      <c r="D120" s="140" t="s">
        <v>1919</v>
      </c>
      <c r="E120" s="140"/>
      <c r="F120" s="140"/>
    </row>
    <row r="121" spans="1:6" x14ac:dyDescent="0.3">
      <c r="A121" s="140" t="s">
        <v>1922</v>
      </c>
      <c r="B121" s="140" t="s">
        <v>1923</v>
      </c>
      <c r="C121" s="140" t="s">
        <v>1918</v>
      </c>
      <c r="D121" s="140" t="s">
        <v>1919</v>
      </c>
      <c r="E121" s="140"/>
      <c r="F121" s="140"/>
    </row>
    <row r="122" spans="1:6" x14ac:dyDescent="0.3">
      <c r="A122" s="140" t="s">
        <v>1924</v>
      </c>
      <c r="B122" s="140" t="s">
        <v>1925</v>
      </c>
      <c r="C122" s="140" t="s">
        <v>1924</v>
      </c>
      <c r="D122" s="140" t="s">
        <v>2104</v>
      </c>
      <c r="E122" s="140"/>
      <c r="F122" s="140"/>
    </row>
    <row r="123" spans="1:6" x14ac:dyDescent="0.3">
      <c r="A123" s="140" t="s">
        <v>1927</v>
      </c>
      <c r="B123" s="140" t="s">
        <v>1928</v>
      </c>
      <c r="C123" s="140" t="s">
        <v>1927</v>
      </c>
      <c r="D123" s="140" t="s">
        <v>1929</v>
      </c>
      <c r="E123" s="140"/>
      <c r="F123" s="140"/>
    </row>
    <row r="124" spans="1:6" x14ac:dyDescent="0.3">
      <c r="A124" s="140" t="s">
        <v>1930</v>
      </c>
      <c r="B124" s="140" t="s">
        <v>1931</v>
      </c>
      <c r="C124" s="140" t="s">
        <v>1932</v>
      </c>
      <c r="D124" s="140" t="s">
        <v>1919</v>
      </c>
      <c r="E124" s="140"/>
      <c r="F124" s="140"/>
    </row>
    <row r="125" spans="1:6" x14ac:dyDescent="0.3">
      <c r="A125" s="140" t="s">
        <v>1933</v>
      </c>
      <c r="B125" s="140" t="s">
        <v>1934</v>
      </c>
      <c r="C125" s="140" t="s">
        <v>1932</v>
      </c>
      <c r="D125" s="140" t="s">
        <v>1919</v>
      </c>
      <c r="E125" s="140"/>
      <c r="F125" s="140"/>
    </row>
    <row r="126" spans="1:6" x14ac:dyDescent="0.3">
      <c r="A126" s="140" t="s">
        <v>1935</v>
      </c>
      <c r="B126" s="140" t="s">
        <v>1936</v>
      </c>
      <c r="C126" s="140" t="s">
        <v>1932</v>
      </c>
      <c r="D126" s="140" t="s">
        <v>1919</v>
      </c>
      <c r="E126" s="140"/>
      <c r="F126" s="140"/>
    </row>
    <row r="127" spans="1:6" x14ac:dyDescent="0.3">
      <c r="A127" s="140" t="s">
        <v>1937</v>
      </c>
      <c r="B127" s="140" t="s">
        <v>1938</v>
      </c>
      <c r="C127" s="140" t="s">
        <v>1932</v>
      </c>
      <c r="D127" s="140" t="s">
        <v>1919</v>
      </c>
      <c r="E127" s="140"/>
      <c r="F127" s="140"/>
    </row>
    <row r="128" spans="1:6" x14ac:dyDescent="0.3">
      <c r="A128" s="140" t="s">
        <v>1939</v>
      </c>
      <c r="B128" s="140" t="s">
        <v>1940</v>
      </c>
      <c r="C128" s="140" t="s">
        <v>1932</v>
      </c>
      <c r="D128" s="140" t="s">
        <v>1919</v>
      </c>
      <c r="E128" s="140"/>
      <c r="F128" s="140"/>
    </row>
    <row r="129" spans="1:6" x14ac:dyDescent="0.3">
      <c r="A129" s="140" t="s">
        <v>1941</v>
      </c>
      <c r="B129" s="140" t="s">
        <v>1942</v>
      </c>
      <c r="C129" s="140" t="s">
        <v>1943</v>
      </c>
      <c r="D129" s="140" t="s">
        <v>2105</v>
      </c>
      <c r="E129" s="140"/>
      <c r="F129" s="140"/>
    </row>
    <row r="130" spans="1:6" x14ac:dyDescent="0.3">
      <c r="A130" s="140" t="s">
        <v>1944</v>
      </c>
      <c r="B130" s="140" t="s">
        <v>1945</v>
      </c>
      <c r="C130" s="140" t="s">
        <v>1943</v>
      </c>
      <c r="D130" s="140" t="s">
        <v>2105</v>
      </c>
      <c r="E130" s="140"/>
      <c r="F130" s="140"/>
    </row>
    <row r="131" spans="1:6" x14ac:dyDescent="0.3">
      <c r="A131" s="140" t="s">
        <v>1946</v>
      </c>
      <c r="B131" s="140" t="s">
        <v>1947</v>
      </c>
      <c r="C131" s="140" t="s">
        <v>1943</v>
      </c>
      <c r="D131" s="140" t="s">
        <v>1913</v>
      </c>
      <c r="E131" s="140"/>
      <c r="F131" s="140"/>
    </row>
    <row r="132" spans="1:6" x14ac:dyDescent="0.3">
      <c r="A132" s="140" t="s">
        <v>1948</v>
      </c>
      <c r="B132" s="140" t="s">
        <v>1949</v>
      </c>
      <c r="C132" s="140" t="s">
        <v>1943</v>
      </c>
      <c r="D132" s="140" t="s">
        <v>2105</v>
      </c>
      <c r="E132" s="140"/>
      <c r="F132" s="140"/>
    </row>
    <row r="133" spans="1:6" x14ac:dyDescent="0.3">
      <c r="A133" s="140" t="s">
        <v>1950</v>
      </c>
      <c r="B133" s="140" t="s">
        <v>1951</v>
      </c>
      <c r="C133" s="140" t="s">
        <v>1950</v>
      </c>
      <c r="D133" s="140" t="s">
        <v>1913</v>
      </c>
      <c r="E133" s="140"/>
      <c r="F133" s="140"/>
    </row>
    <row r="134" spans="1:6" x14ac:dyDescent="0.3">
      <c r="A134" s="140" t="s">
        <v>1952</v>
      </c>
      <c r="B134" s="143" t="s">
        <v>1953</v>
      </c>
      <c r="C134" s="140" t="s">
        <v>1952</v>
      </c>
      <c r="D134" s="140"/>
      <c r="E134" s="140"/>
      <c r="F134" s="140"/>
    </row>
    <row r="135" spans="1:6" x14ac:dyDescent="0.3">
      <c r="A135" s="140" t="s">
        <v>1954</v>
      </c>
      <c r="B135" s="140" t="s">
        <v>1955</v>
      </c>
      <c r="C135" s="140" t="s">
        <v>1954</v>
      </c>
      <c r="D135" s="140" t="s">
        <v>1913</v>
      </c>
      <c r="E135" s="140"/>
      <c r="F135" s="140"/>
    </row>
    <row r="136" spans="1:6" x14ac:dyDescent="0.3">
      <c r="A136" s="140" t="s">
        <v>1956</v>
      </c>
      <c r="B136" s="140" t="s">
        <v>1957</v>
      </c>
      <c r="C136" s="140" t="s">
        <v>1954</v>
      </c>
      <c r="D136" s="140" t="s">
        <v>1913</v>
      </c>
      <c r="E136" s="140"/>
      <c r="F136" s="140"/>
    </row>
    <row r="137" spans="1:6" x14ac:dyDescent="0.3">
      <c r="A137" s="140" t="s">
        <v>1958</v>
      </c>
      <c r="B137" s="140" t="s">
        <v>1959</v>
      </c>
      <c r="C137" s="140" t="s">
        <v>1954</v>
      </c>
      <c r="D137" s="140" t="s">
        <v>1913</v>
      </c>
      <c r="E137" s="140"/>
      <c r="F137" s="140"/>
    </row>
    <row r="138" spans="1:6" x14ac:dyDescent="0.3">
      <c r="A138" s="140" t="s">
        <v>1960</v>
      </c>
      <c r="B138" s="140" t="s">
        <v>1961</v>
      </c>
      <c r="C138" s="140" t="s">
        <v>1960</v>
      </c>
      <c r="D138" s="140" t="s">
        <v>1913</v>
      </c>
      <c r="E138" s="140"/>
      <c r="F138" s="140"/>
    </row>
    <row r="139" spans="1:6" x14ac:dyDescent="0.3">
      <c r="A139" s="140" t="s">
        <v>1962</v>
      </c>
      <c r="B139" s="140" t="s">
        <v>1963</v>
      </c>
      <c r="C139" s="140" t="s">
        <v>1960</v>
      </c>
      <c r="D139" s="140" t="s">
        <v>1913</v>
      </c>
      <c r="E139" s="140"/>
      <c r="F139" s="140"/>
    </row>
    <row r="140" spans="1:6" x14ac:dyDescent="0.3">
      <c r="A140" s="140" t="s">
        <v>1964</v>
      </c>
      <c r="B140" s="140" t="s">
        <v>1965</v>
      </c>
      <c r="C140" s="140" t="s">
        <v>1960</v>
      </c>
      <c r="D140" s="140" t="s">
        <v>1913</v>
      </c>
      <c r="E140" s="140"/>
      <c r="F140" s="140"/>
    </row>
    <row r="141" spans="1:6" x14ac:dyDescent="0.3">
      <c r="A141" s="140" t="s">
        <v>1966</v>
      </c>
      <c r="B141" s="140" t="s">
        <v>1967</v>
      </c>
      <c r="C141" s="140" t="s">
        <v>1966</v>
      </c>
      <c r="D141" s="140" t="s">
        <v>2106</v>
      </c>
      <c r="E141" s="140"/>
      <c r="F141" s="140"/>
    </row>
    <row r="142" spans="1:6" x14ac:dyDescent="0.3">
      <c r="A142" s="140" t="s">
        <v>1968</v>
      </c>
      <c r="B142" s="140" t="s">
        <v>1967</v>
      </c>
      <c r="C142" s="140" t="s">
        <v>1966</v>
      </c>
      <c r="D142" s="140"/>
      <c r="E142" s="140"/>
      <c r="F142" s="140"/>
    </row>
    <row r="143" spans="1:6" x14ac:dyDescent="0.3">
      <c r="A143" s="140" t="s">
        <v>1969</v>
      </c>
      <c r="B143" s="140"/>
      <c r="C143" s="140" t="s">
        <v>1966</v>
      </c>
      <c r="D143" s="140" t="s">
        <v>2106</v>
      </c>
      <c r="E143" s="140"/>
      <c r="F143" s="140"/>
    </row>
    <row r="144" spans="1:6" x14ac:dyDescent="0.3">
      <c r="A144" s="140" t="s">
        <v>1970</v>
      </c>
      <c r="B144" s="140" t="s">
        <v>1971</v>
      </c>
      <c r="C144" s="140" t="s">
        <v>1970</v>
      </c>
      <c r="D144" s="140" t="s">
        <v>1913</v>
      </c>
      <c r="E144" s="140"/>
      <c r="F144" s="140"/>
    </row>
    <row r="145" spans="1:6" x14ac:dyDescent="0.3">
      <c r="A145" s="140" t="s">
        <v>1972</v>
      </c>
      <c r="B145" s="140" t="s">
        <v>1973</v>
      </c>
      <c r="C145" s="140" t="s">
        <v>1972</v>
      </c>
      <c r="D145" s="140" t="s">
        <v>1913</v>
      </c>
      <c r="E145" s="140"/>
      <c r="F145" s="140"/>
    </row>
    <row r="146" spans="1:6" x14ac:dyDescent="0.3">
      <c r="A146" s="140" t="s">
        <v>1974</v>
      </c>
      <c r="B146" s="143" t="s">
        <v>1975</v>
      </c>
      <c r="C146" s="140" t="s">
        <v>1974</v>
      </c>
      <c r="D146" s="140"/>
      <c r="E146" s="140"/>
      <c r="F146" s="140"/>
    </row>
    <row r="147" spans="1:6" x14ac:dyDescent="0.3">
      <c r="A147" s="140" t="s">
        <v>1976</v>
      </c>
      <c r="B147" s="140" t="s">
        <v>1977</v>
      </c>
      <c r="C147" s="140" t="s">
        <v>1978</v>
      </c>
      <c r="D147" s="140" t="s">
        <v>1827</v>
      </c>
      <c r="E147" s="140"/>
      <c r="F147" s="140"/>
    </row>
    <row r="148" spans="1:6" x14ac:dyDescent="0.3">
      <c r="A148" s="140" t="s">
        <v>1979</v>
      </c>
      <c r="B148" s="140" t="s">
        <v>1980</v>
      </c>
      <c r="C148" s="140" t="s">
        <v>1978</v>
      </c>
      <c r="D148" s="140" t="s">
        <v>2107</v>
      </c>
      <c r="E148" s="140"/>
      <c r="F148" s="140"/>
    </row>
    <row r="149" spans="1:6" x14ac:dyDescent="0.3">
      <c r="A149" s="140" t="s">
        <v>1982</v>
      </c>
      <c r="B149" s="140" t="s">
        <v>1983</v>
      </c>
      <c r="C149" s="140" t="s">
        <v>1978</v>
      </c>
      <c r="D149" s="140" t="s">
        <v>2104</v>
      </c>
      <c r="E149" s="140"/>
      <c r="F149" s="140"/>
    </row>
    <row r="150" spans="1:6" x14ac:dyDescent="0.3">
      <c r="A150" s="140" t="s">
        <v>1984</v>
      </c>
      <c r="B150" s="140" t="s">
        <v>1985</v>
      </c>
      <c r="C150" s="140" t="s">
        <v>1978</v>
      </c>
      <c r="D150" s="140" t="s">
        <v>1919</v>
      </c>
      <c r="E150" s="140"/>
      <c r="F150" s="140"/>
    </row>
    <row r="151" spans="1:6" x14ac:dyDescent="0.3">
      <c r="A151" s="140" t="s">
        <v>1986</v>
      </c>
      <c r="B151" s="140" t="s">
        <v>1987</v>
      </c>
      <c r="C151" s="140" t="s">
        <v>1978</v>
      </c>
      <c r="D151" s="140"/>
      <c r="E151" s="140"/>
      <c r="F151" s="140"/>
    </row>
    <row r="152" spans="1:6" x14ac:dyDescent="0.3">
      <c r="A152" s="140" t="s">
        <v>1988</v>
      </c>
      <c r="B152" s="140" t="s">
        <v>1989</v>
      </c>
      <c r="C152" s="140" t="s">
        <v>1988</v>
      </c>
      <c r="D152" s="140" t="s">
        <v>1839</v>
      </c>
      <c r="E152" s="140"/>
      <c r="F152" s="140"/>
    </row>
    <row r="153" spans="1:6" x14ac:dyDescent="0.3">
      <c r="A153" s="140" t="s">
        <v>1991</v>
      </c>
      <c r="B153" s="140" t="s">
        <v>1992</v>
      </c>
      <c r="C153" s="140" t="s">
        <v>1988</v>
      </c>
      <c r="D153" s="140" t="s">
        <v>1839</v>
      </c>
      <c r="E153" s="140"/>
      <c r="F153" s="140"/>
    </row>
    <row r="154" spans="1:6" x14ac:dyDescent="0.3">
      <c r="A154" s="140" t="s">
        <v>1993</v>
      </c>
      <c r="B154" s="140" t="s">
        <v>1994</v>
      </c>
      <c r="C154" s="140" t="s">
        <v>1988</v>
      </c>
      <c r="D154" s="140" t="s">
        <v>1839</v>
      </c>
      <c r="E154" s="140"/>
      <c r="F154" s="140"/>
    </row>
    <row r="155" spans="1:6" x14ac:dyDescent="0.3">
      <c r="A155" s="140" t="s">
        <v>1995</v>
      </c>
      <c r="B155" s="140" t="s">
        <v>1895</v>
      </c>
      <c r="C155" s="140" t="s">
        <v>1896</v>
      </c>
      <c r="D155" s="140" t="s">
        <v>1897</v>
      </c>
      <c r="E155" s="140"/>
      <c r="F155" s="140"/>
    </row>
    <row r="156" spans="1:6" x14ac:dyDescent="0.3">
      <c r="A156" s="147">
        <v>794</v>
      </c>
      <c r="B156" s="140"/>
      <c r="C156" s="147">
        <v>794</v>
      </c>
      <c r="D156" s="140" t="s">
        <v>2108</v>
      </c>
      <c r="E156" s="140"/>
      <c r="F156" s="1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I292"/>
  <sheetViews>
    <sheetView showGridLines="0" topLeftCell="A103" workbookViewId="0">
      <selection activeCell="B112" sqref="B112"/>
    </sheetView>
  </sheetViews>
  <sheetFormatPr defaultColWidth="40.109375" defaultRowHeight="13" x14ac:dyDescent="0.3"/>
  <cols>
    <col min="1" max="1" width="60.44140625" style="70" bestFit="1" customWidth="1"/>
    <col min="2" max="2" width="6.44140625" style="70" bestFit="1" customWidth="1"/>
    <col min="3" max="3" width="17.109375" style="70" bestFit="1" customWidth="1"/>
    <col min="4" max="4" width="22.6640625" style="70" bestFit="1" customWidth="1"/>
    <col min="5" max="5" width="26.44140625" style="70" bestFit="1" customWidth="1"/>
    <col min="6" max="6" width="26.77734375" style="70" bestFit="1" customWidth="1"/>
    <col min="7" max="7" width="1.44140625" style="71" customWidth="1"/>
    <col min="8" max="8" width="23.6640625" bestFit="1" customWidth="1"/>
    <col min="9" max="9" width="77.109375" bestFit="1" customWidth="1"/>
    <col min="10" max="10" width="40.109375" style="70" customWidth="1"/>
    <col min="11" max="16384" width="40.109375" style="70"/>
  </cols>
  <sheetData>
    <row r="1" spans="1:9" x14ac:dyDescent="0.3">
      <c r="A1" s="1" t="str">
        <f>'1. F10'!A1</f>
        <v xml:space="preserve">Company:                </v>
      </c>
      <c r="B1" s="69">
        <f>'Trial Balance'!B1</f>
        <v>0</v>
      </c>
    </row>
    <row r="2" spans="1:9" x14ac:dyDescent="0.3">
      <c r="A2" s="1" t="str">
        <f>'1. F10'!A2</f>
        <v xml:space="preserve">Address:                    </v>
      </c>
      <c r="B2" s="69">
        <f>'Trial Balance'!B2</f>
        <v>0</v>
      </c>
    </row>
    <row r="3" spans="1:9" x14ac:dyDescent="0.3">
      <c r="A3" s="1" t="str">
        <f>'1. F10'!A3</f>
        <v xml:space="preserve">VAT tax code: </v>
      </c>
      <c r="B3" s="69">
        <f>'Trial Balance'!B3</f>
        <v>0</v>
      </c>
    </row>
    <row r="4" spans="1:9" x14ac:dyDescent="0.3">
      <c r="A4" s="1" t="str">
        <f>'1. F10'!A4</f>
        <v xml:space="preserve">Registration no:            </v>
      </c>
      <c r="B4" s="69">
        <f>'Trial Balance'!B4</f>
        <v>0</v>
      </c>
    </row>
    <row r="5" spans="1:9" x14ac:dyDescent="0.3">
      <c r="A5" s="1" t="str">
        <f>'1. F10'!A5</f>
        <v xml:space="preserve">Type of Company:        </v>
      </c>
      <c r="B5" s="69">
        <f>'Trial Balance'!B5</f>
        <v>0</v>
      </c>
    </row>
    <row r="6" spans="1:9" x14ac:dyDescent="0.3">
      <c r="A6" s="1" t="str">
        <f>'1. F10'!A6</f>
        <v xml:space="preserve">Main activity:            </v>
      </c>
      <c r="B6" s="69">
        <f>'Trial Balance'!B6</f>
        <v>0</v>
      </c>
    </row>
    <row r="7" spans="1:9" x14ac:dyDescent="0.3">
      <c r="A7" s="1" t="str">
        <f>'1. F10'!A7</f>
        <v>Financial Year</v>
      </c>
      <c r="B7" s="69">
        <f>'Trial Balance'!B7</f>
        <v>0</v>
      </c>
    </row>
    <row r="15" spans="1:9" x14ac:dyDescent="0.3">
      <c r="H15" s="72" t="s">
        <v>278</v>
      </c>
      <c r="I15" s="72" t="s">
        <v>35</v>
      </c>
    </row>
    <row r="17" spans="1:9" x14ac:dyDescent="0.3">
      <c r="A17" s="73" t="s">
        <v>279</v>
      </c>
      <c r="B17" s="132" t="s">
        <v>48</v>
      </c>
      <c r="C17" s="132" t="s">
        <v>280</v>
      </c>
      <c r="D17" s="132" t="s">
        <v>281</v>
      </c>
    </row>
    <row r="18" spans="1:9" x14ac:dyDescent="0.3">
      <c r="A18" s="132" t="s">
        <v>282</v>
      </c>
      <c r="B18" s="132" t="s">
        <v>283</v>
      </c>
      <c r="C18" s="132" t="s">
        <v>284</v>
      </c>
      <c r="D18" s="132" t="s">
        <v>285</v>
      </c>
    </row>
    <row r="19" spans="1:9" x14ac:dyDescent="0.3">
      <c r="A19" s="74" t="s">
        <v>286</v>
      </c>
      <c r="B19" s="46">
        <v>1</v>
      </c>
      <c r="C19" s="47"/>
      <c r="D19" s="47">
        <f>ABS(ROUND(SUMIF('Trial Balance'!$Q$3:$Q$5,"BS98",'Trial Balance'!$P$3:$P$5),0))</f>
        <v>0</v>
      </c>
      <c r="E19" s="75"/>
      <c r="F19" s="75"/>
      <c r="H19" t="s">
        <v>287</v>
      </c>
    </row>
    <row r="20" spans="1:9" x14ac:dyDescent="0.3">
      <c r="A20" s="74" t="s">
        <v>288</v>
      </c>
      <c r="B20" s="46">
        <v>2</v>
      </c>
      <c r="C20" s="47"/>
      <c r="D20" s="47">
        <f>ABS(ROUND(SUMIF('Trial Balance'!$Q$3:$Q$5,"BS99",'Trial Balance'!$P$3:$P$5),0))</f>
        <v>0</v>
      </c>
      <c r="E20" s="75"/>
      <c r="F20" s="75"/>
      <c r="H20" t="s">
        <v>287</v>
      </c>
    </row>
    <row r="21" spans="1:9" ht="24" customHeight="1" x14ac:dyDescent="0.3">
      <c r="A21" s="74" t="s">
        <v>289</v>
      </c>
      <c r="B21" s="46">
        <v>3</v>
      </c>
      <c r="C21" s="47"/>
      <c r="D21" s="47"/>
      <c r="E21" s="75"/>
      <c r="F21" s="75"/>
      <c r="H21" t="s">
        <v>290</v>
      </c>
    </row>
    <row r="22" spans="1:9" x14ac:dyDescent="0.3">
      <c r="A22" s="76"/>
      <c r="B22" s="77"/>
      <c r="C22" s="78"/>
      <c r="D22" s="78"/>
      <c r="E22" s="78"/>
      <c r="F22" s="78"/>
    </row>
    <row r="23" spans="1:9" x14ac:dyDescent="0.3">
      <c r="A23" s="76"/>
      <c r="B23" s="77"/>
      <c r="C23" s="78"/>
      <c r="D23" s="78"/>
      <c r="E23" s="78"/>
      <c r="F23" s="78"/>
    </row>
    <row r="24" spans="1:9" x14ac:dyDescent="0.3">
      <c r="A24" s="79" t="s">
        <v>291</v>
      </c>
      <c r="B24" s="46" t="s">
        <v>48</v>
      </c>
      <c r="C24" s="46" t="s">
        <v>292</v>
      </c>
      <c r="D24" s="46" t="s">
        <v>293</v>
      </c>
      <c r="E24" s="46"/>
    </row>
    <row r="25" spans="1:9" ht="13.4" customHeight="1" x14ac:dyDescent="0.3">
      <c r="A25" s="46"/>
      <c r="B25" s="46"/>
      <c r="C25" s="46"/>
      <c r="D25" s="79" t="s">
        <v>294</v>
      </c>
      <c r="E25" s="67" t="s">
        <v>295</v>
      </c>
    </row>
    <row r="26" spans="1:9" x14ac:dyDescent="0.3">
      <c r="A26" s="46" t="s">
        <v>282</v>
      </c>
      <c r="B26" s="46" t="s">
        <v>283</v>
      </c>
      <c r="C26" s="46" t="s">
        <v>284</v>
      </c>
      <c r="D26" s="46" t="s">
        <v>285</v>
      </c>
      <c r="E26" s="46" t="s">
        <v>296</v>
      </c>
    </row>
    <row r="27" spans="1:9" ht="24" customHeight="1" x14ac:dyDescent="0.3">
      <c r="A27" s="79" t="s">
        <v>297</v>
      </c>
      <c r="B27" s="45">
        <v>4</v>
      </c>
      <c r="C27" s="80">
        <f>C28+SUM(C38:C40)+C42</f>
        <v>0</v>
      </c>
      <c r="D27" s="80">
        <f>D28+SUM(D38:D40)+D42</f>
        <v>0</v>
      </c>
      <c r="E27" s="80">
        <f>E28+SUM(E38:E40)+E42</f>
        <v>0</v>
      </c>
      <c r="F27" s="75"/>
      <c r="H27" t="s">
        <v>298</v>
      </c>
    </row>
    <row r="28" spans="1:9" x14ac:dyDescent="0.3">
      <c r="A28" s="74" t="s">
        <v>299</v>
      </c>
      <c r="B28" s="46">
        <v>5</v>
      </c>
      <c r="C28" s="47">
        <f>'N9 - TP'!C20</f>
        <v>0</v>
      </c>
      <c r="D28" s="47">
        <f>C28</f>
        <v>0</v>
      </c>
      <c r="E28" s="47"/>
      <c r="F28" s="75"/>
      <c r="H28" t="s">
        <v>287</v>
      </c>
      <c r="I28" s="81" t="s">
        <v>300</v>
      </c>
    </row>
    <row r="29" spans="1:9" x14ac:dyDescent="0.3">
      <c r="A29" s="74" t="s">
        <v>301</v>
      </c>
      <c r="B29" s="46">
        <v>6</v>
      </c>
      <c r="C29" s="47">
        <f>D29</f>
        <v>0</v>
      </c>
      <c r="D29" s="47"/>
      <c r="E29" s="47"/>
      <c r="F29" s="75"/>
      <c r="H29" t="s">
        <v>290</v>
      </c>
      <c r="I29" s="81" t="s">
        <v>300</v>
      </c>
    </row>
    <row r="30" spans="1:9" x14ac:dyDescent="0.3">
      <c r="A30" s="74" t="s">
        <v>302</v>
      </c>
      <c r="B30" s="46">
        <v>7</v>
      </c>
      <c r="C30" s="47">
        <f>D30</f>
        <v>0</v>
      </c>
      <c r="D30" s="47"/>
      <c r="E30" s="47"/>
      <c r="F30" s="75"/>
      <c r="H30" t="s">
        <v>290</v>
      </c>
      <c r="I30" s="81" t="s">
        <v>300</v>
      </c>
    </row>
    <row r="31" spans="1:9" x14ac:dyDescent="0.3">
      <c r="A31" s="74" t="s">
        <v>303</v>
      </c>
      <c r="B31" s="46">
        <v>8</v>
      </c>
      <c r="C31" s="47">
        <f>SUM('N9 - TP'!F20:G20)</f>
        <v>0</v>
      </c>
      <c r="D31" s="47">
        <f>C31</f>
        <v>0</v>
      </c>
      <c r="E31" s="47"/>
      <c r="F31" s="75"/>
      <c r="H31" t="s">
        <v>287</v>
      </c>
      <c r="I31" s="81" t="s">
        <v>300</v>
      </c>
    </row>
    <row r="32" spans="1:9" x14ac:dyDescent="0.3">
      <c r="A32" s="79" t="s">
        <v>304</v>
      </c>
      <c r="B32" s="45">
        <v>9</v>
      </c>
      <c r="C32" s="80">
        <f>SUM(C33:C37)</f>
        <v>0</v>
      </c>
      <c r="D32" s="80">
        <f>SUM(D33:D37)</f>
        <v>0</v>
      </c>
      <c r="E32" s="80">
        <f>SUM(E33:E37)</f>
        <v>0</v>
      </c>
      <c r="F32" s="75"/>
      <c r="H32" t="s">
        <v>298</v>
      </c>
    </row>
    <row r="33" spans="1:9" ht="36" customHeight="1" x14ac:dyDescent="0.3">
      <c r="A33" s="74" t="s">
        <v>305</v>
      </c>
      <c r="B33" s="46">
        <v>10</v>
      </c>
      <c r="C33" s="47">
        <f>ABS(ROUND(SUMIF('Trial Balance'!W:W,B33,'Trial Balance'!K:K),0))</f>
        <v>0</v>
      </c>
      <c r="D33" s="47">
        <f>C33</f>
        <v>0</v>
      </c>
      <c r="E33" s="47"/>
      <c r="F33" s="75"/>
      <c r="H33" t="s">
        <v>287</v>
      </c>
      <c r="I33" s="81" t="s">
        <v>300</v>
      </c>
    </row>
    <row r="34" spans="1:9" ht="24" customHeight="1" x14ac:dyDescent="0.3">
      <c r="A34" s="74" t="s">
        <v>306</v>
      </c>
      <c r="B34" s="46">
        <v>11</v>
      </c>
      <c r="C34" s="47">
        <f>ABS(ROUND(SUMIF('Trial Balance'!W:W,B34,'Trial Balance'!K:K),0))</f>
        <v>0</v>
      </c>
      <c r="D34" s="47">
        <f>C34</f>
        <v>0</v>
      </c>
      <c r="E34" s="47"/>
      <c r="F34" s="75"/>
      <c r="H34" t="s">
        <v>287</v>
      </c>
      <c r="I34" s="81" t="s">
        <v>300</v>
      </c>
    </row>
    <row r="35" spans="1:9" x14ac:dyDescent="0.3">
      <c r="A35" s="74" t="s">
        <v>307</v>
      </c>
      <c r="B35" s="46">
        <v>12</v>
      </c>
      <c r="C35" s="47">
        <f>ABS(ROUND(SUMIF('Trial Balance'!W:W,B35,'Trial Balance'!K:K),0))</f>
        <v>0</v>
      </c>
      <c r="D35" s="47">
        <f>C35</f>
        <v>0</v>
      </c>
      <c r="E35" s="47"/>
      <c r="F35" s="75"/>
      <c r="H35" t="s">
        <v>287</v>
      </c>
      <c r="I35" s="81" t="s">
        <v>300</v>
      </c>
    </row>
    <row r="36" spans="1:9" ht="24" customHeight="1" x14ac:dyDescent="0.3">
      <c r="A36" s="74" t="s">
        <v>308</v>
      </c>
      <c r="B36" s="46">
        <v>13</v>
      </c>
      <c r="C36" s="47">
        <f>ABS(ROUND(SUMIF('Trial Balance'!W:W,B36,'Trial Balance'!K:K),0))</f>
        <v>0</v>
      </c>
      <c r="D36" s="47">
        <f>C36</f>
        <v>0</v>
      </c>
      <c r="E36" s="47"/>
      <c r="F36" s="75"/>
      <c r="H36" t="s">
        <v>287</v>
      </c>
      <c r="I36" s="81" t="s">
        <v>300</v>
      </c>
    </row>
    <row r="37" spans="1:9" x14ac:dyDescent="0.3">
      <c r="A37" s="74" t="s">
        <v>309</v>
      </c>
      <c r="B37" s="46">
        <v>14</v>
      </c>
      <c r="C37" s="47">
        <f>ABS(ROUND(SUMIF('Trial Balance'!W:W,B37,'Trial Balance'!K:K),0))</f>
        <v>0</v>
      </c>
      <c r="D37" s="47">
        <f>C37</f>
        <v>0</v>
      </c>
      <c r="E37" s="47"/>
      <c r="F37" s="75"/>
      <c r="H37" t="s">
        <v>287</v>
      </c>
      <c r="I37" s="81" t="s">
        <v>300</v>
      </c>
    </row>
    <row r="38" spans="1:9" ht="24" customHeight="1" x14ac:dyDescent="0.3">
      <c r="A38" s="74" t="s">
        <v>310</v>
      </c>
      <c r="B38" s="46">
        <v>15</v>
      </c>
      <c r="C38" s="47"/>
      <c r="D38" s="47"/>
      <c r="E38" s="47"/>
      <c r="F38" s="75"/>
      <c r="H38" t="s">
        <v>290</v>
      </c>
    </row>
    <row r="39" spans="1:9" x14ac:dyDescent="0.3">
      <c r="A39" s="74" t="s">
        <v>311</v>
      </c>
      <c r="B39" s="46">
        <v>16</v>
      </c>
      <c r="C39" s="47"/>
      <c r="D39" s="47"/>
      <c r="E39" s="47"/>
      <c r="F39" s="75"/>
      <c r="H39" t="s">
        <v>290</v>
      </c>
    </row>
    <row r="40" spans="1:9" x14ac:dyDescent="0.3">
      <c r="A40" s="74" t="s">
        <v>312</v>
      </c>
      <c r="B40" s="46">
        <v>17</v>
      </c>
      <c r="C40" s="47"/>
      <c r="D40" s="47"/>
      <c r="E40" s="47"/>
      <c r="F40" s="75"/>
      <c r="H40" t="s">
        <v>290</v>
      </c>
    </row>
    <row r="41" spans="1:9" x14ac:dyDescent="0.3">
      <c r="A41" s="74" t="s">
        <v>313</v>
      </c>
      <c r="B41" s="46">
        <v>18</v>
      </c>
      <c r="C41" s="47"/>
      <c r="D41" s="47"/>
      <c r="E41" s="47"/>
      <c r="F41" s="75"/>
      <c r="H41" t="s">
        <v>290</v>
      </c>
    </row>
    <row r="42" spans="1:9" ht="24" customHeight="1" x14ac:dyDescent="0.3">
      <c r="A42" s="74" t="s">
        <v>314</v>
      </c>
      <c r="B42" s="46">
        <v>19</v>
      </c>
      <c r="C42" s="47"/>
      <c r="D42" s="47"/>
      <c r="E42" s="47"/>
      <c r="F42" s="75"/>
      <c r="H42" t="s">
        <v>290</v>
      </c>
    </row>
    <row r="43" spans="1:9" x14ac:dyDescent="0.3">
      <c r="A43" s="82"/>
      <c r="B43" s="77"/>
      <c r="C43" s="83"/>
      <c r="D43" s="84"/>
      <c r="E43" s="84"/>
      <c r="F43" s="83"/>
    </row>
    <row r="44" spans="1:9" x14ac:dyDescent="0.3">
      <c r="A44" s="82"/>
      <c r="B44" s="77"/>
      <c r="C44" s="83"/>
      <c r="D44" s="84"/>
      <c r="E44" s="84"/>
      <c r="F44" s="83"/>
    </row>
    <row r="45" spans="1:9" x14ac:dyDescent="0.3">
      <c r="A45" s="74" t="s">
        <v>315</v>
      </c>
      <c r="B45" s="46" t="s">
        <v>48</v>
      </c>
      <c r="C45" s="46" t="s">
        <v>316</v>
      </c>
      <c r="D45" s="46" t="s">
        <v>317</v>
      </c>
    </row>
    <row r="46" spans="1:9" x14ac:dyDescent="0.3">
      <c r="A46" s="46" t="s">
        <v>282</v>
      </c>
      <c r="B46" s="46" t="s">
        <v>283</v>
      </c>
      <c r="C46" s="46" t="s">
        <v>284</v>
      </c>
      <c r="D46" s="46" t="s">
        <v>285</v>
      </c>
    </row>
    <row r="47" spans="1:9" x14ac:dyDescent="0.3">
      <c r="A47" s="74" t="s">
        <v>318</v>
      </c>
      <c r="B47" s="46">
        <v>20</v>
      </c>
      <c r="C47" s="47"/>
      <c r="D47" s="47"/>
      <c r="E47" s="75"/>
      <c r="F47" s="75"/>
      <c r="H47" t="s">
        <v>290</v>
      </c>
    </row>
    <row r="48" spans="1:9" x14ac:dyDescent="0.3">
      <c r="A48" s="74" t="s">
        <v>319</v>
      </c>
      <c r="B48" s="46">
        <v>21</v>
      </c>
      <c r="C48" s="47"/>
      <c r="D48" s="47"/>
      <c r="E48" s="75"/>
      <c r="F48" s="75"/>
      <c r="H48" t="s">
        <v>290</v>
      </c>
    </row>
    <row r="49" spans="1:8" x14ac:dyDescent="0.3">
      <c r="A49" s="85"/>
      <c r="B49" s="86"/>
      <c r="C49" s="83"/>
      <c r="D49" s="84"/>
    </row>
    <row r="50" spans="1:8" ht="36" customHeight="1" x14ac:dyDescent="0.3">
      <c r="A50" s="79" t="s">
        <v>320</v>
      </c>
      <c r="B50" s="46" t="s">
        <v>48</v>
      </c>
      <c r="C50" s="46" t="s">
        <v>281</v>
      </c>
    </row>
    <row r="51" spans="1:8" x14ac:dyDescent="0.3">
      <c r="A51" s="46" t="s">
        <v>282</v>
      </c>
      <c r="B51" s="46" t="s">
        <v>283</v>
      </c>
      <c r="C51" s="46" t="s">
        <v>284</v>
      </c>
    </row>
    <row r="52" spans="1:8" ht="36" customHeight="1" x14ac:dyDescent="0.3">
      <c r="A52" s="74" t="s">
        <v>321</v>
      </c>
      <c r="B52" s="46">
        <v>22</v>
      </c>
      <c r="C52" s="47"/>
      <c r="D52" s="8"/>
      <c r="E52" s="75"/>
      <c r="F52" s="75"/>
      <c r="H52" t="s">
        <v>290</v>
      </c>
    </row>
    <row r="53" spans="1:8" x14ac:dyDescent="0.3">
      <c r="A53" s="74" t="s">
        <v>322</v>
      </c>
      <c r="B53" s="46">
        <v>23</v>
      </c>
      <c r="C53" s="47"/>
      <c r="D53" s="8"/>
      <c r="E53" s="75"/>
      <c r="F53" s="75"/>
      <c r="H53" t="s">
        <v>290</v>
      </c>
    </row>
    <row r="54" spans="1:8" x14ac:dyDescent="0.3">
      <c r="A54" s="74" t="s">
        <v>323</v>
      </c>
      <c r="B54" s="46">
        <v>24</v>
      </c>
      <c r="C54" s="47"/>
      <c r="D54" s="8"/>
      <c r="E54" s="75"/>
      <c r="F54" s="75"/>
      <c r="H54" t="s">
        <v>290</v>
      </c>
    </row>
    <row r="55" spans="1:8" x14ac:dyDescent="0.3">
      <c r="A55" s="74" t="s">
        <v>324</v>
      </c>
      <c r="B55" s="46">
        <v>25</v>
      </c>
      <c r="C55" s="47"/>
      <c r="D55" s="8"/>
      <c r="E55" s="75"/>
      <c r="F55" s="75"/>
      <c r="H55" t="s">
        <v>290</v>
      </c>
    </row>
    <row r="56" spans="1:8" ht="25.75" customHeight="1" x14ac:dyDescent="0.3">
      <c r="A56" s="74" t="s">
        <v>325</v>
      </c>
      <c r="B56" s="46">
        <v>26</v>
      </c>
      <c r="C56" s="47"/>
      <c r="D56" s="8"/>
      <c r="E56" s="75"/>
      <c r="F56" s="75"/>
      <c r="H56" t="s">
        <v>290</v>
      </c>
    </row>
    <row r="57" spans="1:8" ht="24" customHeight="1" x14ac:dyDescent="0.3">
      <c r="A57" s="74" t="s">
        <v>326</v>
      </c>
      <c r="B57" s="46">
        <v>27</v>
      </c>
      <c r="C57" s="47"/>
      <c r="D57" s="8"/>
      <c r="E57" s="75"/>
      <c r="F57" s="75"/>
      <c r="H57" t="s">
        <v>290</v>
      </c>
    </row>
    <row r="58" spans="1:8" x14ac:dyDescent="0.3">
      <c r="A58" s="74" t="s">
        <v>327</v>
      </c>
      <c r="B58" s="46">
        <v>28</v>
      </c>
      <c r="C58" s="47"/>
      <c r="D58" s="8"/>
      <c r="E58" s="75"/>
      <c r="F58" s="75"/>
      <c r="H58" t="s">
        <v>290</v>
      </c>
    </row>
    <row r="59" spans="1:8" ht="36" customHeight="1" x14ac:dyDescent="0.3">
      <c r="A59" s="74" t="s">
        <v>328</v>
      </c>
      <c r="B59" s="46">
        <v>29</v>
      </c>
      <c r="C59" s="47"/>
      <c r="D59" s="8"/>
      <c r="E59" s="75"/>
      <c r="F59" s="75"/>
      <c r="H59" t="s">
        <v>290</v>
      </c>
    </row>
    <row r="60" spans="1:8" x14ac:dyDescent="0.3">
      <c r="A60" s="74" t="s">
        <v>327</v>
      </c>
      <c r="B60" s="46">
        <v>30</v>
      </c>
      <c r="C60" s="47"/>
      <c r="D60" s="8"/>
      <c r="E60" s="75"/>
      <c r="F60" s="75"/>
      <c r="H60" t="s">
        <v>290</v>
      </c>
    </row>
    <row r="61" spans="1:8" ht="24" customHeight="1" x14ac:dyDescent="0.3">
      <c r="A61" s="74" t="s">
        <v>329</v>
      </c>
      <c r="B61" s="46">
        <v>31</v>
      </c>
      <c r="C61" s="47"/>
      <c r="D61" s="8"/>
      <c r="E61" s="75"/>
      <c r="F61" s="75"/>
      <c r="H61" t="s">
        <v>290</v>
      </c>
    </row>
    <row r="62" spans="1:8" x14ac:dyDescent="0.3">
      <c r="A62" s="74" t="s">
        <v>330</v>
      </c>
      <c r="B62" s="46">
        <v>32</v>
      </c>
      <c r="C62" s="47"/>
      <c r="D62" s="8"/>
      <c r="E62" s="75"/>
      <c r="F62" s="75"/>
      <c r="H62" t="s">
        <v>290</v>
      </c>
    </row>
    <row r="63" spans="1:8" x14ac:dyDescent="0.3">
      <c r="A63" s="74" t="s">
        <v>331</v>
      </c>
      <c r="B63" s="46">
        <v>33</v>
      </c>
      <c r="C63" s="47"/>
      <c r="D63" s="8"/>
      <c r="E63" s="75"/>
      <c r="F63" s="75"/>
      <c r="H63" t="s">
        <v>290</v>
      </c>
    </row>
    <row r="64" spans="1:8" ht="25.75" customHeight="1" x14ac:dyDescent="0.3">
      <c r="A64" s="74" t="s">
        <v>332</v>
      </c>
      <c r="B64" s="46">
        <v>34</v>
      </c>
      <c r="C64" s="47"/>
      <c r="D64" s="8"/>
      <c r="E64" s="75"/>
      <c r="F64" s="75"/>
      <c r="H64" t="s">
        <v>290</v>
      </c>
    </row>
    <row r="65" spans="1:8" ht="24" customHeight="1" x14ac:dyDescent="0.3">
      <c r="A65" s="74" t="s">
        <v>333</v>
      </c>
      <c r="B65" s="46">
        <v>35</v>
      </c>
      <c r="C65" s="47"/>
      <c r="D65" s="8"/>
      <c r="E65" s="75"/>
      <c r="F65" s="75"/>
      <c r="H65" t="s">
        <v>290</v>
      </c>
    </row>
    <row r="66" spans="1:8" x14ac:dyDescent="0.3">
      <c r="A66" s="74" t="s">
        <v>334</v>
      </c>
      <c r="B66" s="46">
        <v>36</v>
      </c>
      <c r="C66" s="47"/>
      <c r="D66" s="8"/>
      <c r="E66" s="75"/>
      <c r="F66" s="75"/>
      <c r="H66" t="s">
        <v>290</v>
      </c>
    </row>
    <row r="67" spans="1:8" ht="36" customHeight="1" x14ac:dyDescent="0.3">
      <c r="A67" s="74" t="s">
        <v>335</v>
      </c>
      <c r="B67" s="46">
        <v>37</v>
      </c>
      <c r="C67" s="47"/>
      <c r="D67" s="8"/>
      <c r="E67" s="75"/>
      <c r="F67" s="75"/>
      <c r="H67" t="s">
        <v>290</v>
      </c>
    </row>
    <row r="68" spans="1:8" x14ac:dyDescent="0.3">
      <c r="A68" s="74" t="s">
        <v>336</v>
      </c>
      <c r="B68" s="46">
        <v>38</v>
      </c>
      <c r="C68" s="47"/>
      <c r="D68" s="8"/>
      <c r="E68" s="75"/>
      <c r="F68" s="75"/>
      <c r="H68" t="s">
        <v>290</v>
      </c>
    </row>
    <row r="69" spans="1:8" ht="24" customHeight="1" x14ac:dyDescent="0.3">
      <c r="A69" s="74" t="s">
        <v>337</v>
      </c>
      <c r="B69" s="46">
        <v>39</v>
      </c>
      <c r="C69" s="47"/>
      <c r="D69" s="8"/>
      <c r="E69" s="75"/>
      <c r="F69" s="75"/>
      <c r="H69" t="s">
        <v>290</v>
      </c>
    </row>
    <row r="70" spans="1:8" x14ac:dyDescent="0.3">
      <c r="A70" s="87"/>
      <c r="B70" s="77"/>
      <c r="C70" s="88"/>
      <c r="D70" s="88"/>
    </row>
    <row r="71" spans="1:8" x14ac:dyDescent="0.3">
      <c r="A71" s="87"/>
      <c r="B71" s="77"/>
      <c r="C71" s="88"/>
      <c r="D71" s="88"/>
    </row>
    <row r="72" spans="1:8" x14ac:dyDescent="0.3">
      <c r="A72" s="79" t="s">
        <v>338</v>
      </c>
      <c r="B72" s="45" t="s">
        <v>48</v>
      </c>
      <c r="C72" s="45" t="s">
        <v>281</v>
      </c>
      <c r="D72" s="88"/>
    </row>
    <row r="73" spans="1:8" x14ac:dyDescent="0.3">
      <c r="A73" s="46" t="s">
        <v>282</v>
      </c>
      <c r="B73" s="46" t="s">
        <v>283</v>
      </c>
      <c r="C73" s="46" t="s">
        <v>284</v>
      </c>
      <c r="D73" s="88"/>
    </row>
    <row r="74" spans="1:8" x14ac:dyDescent="0.3">
      <c r="A74" s="74" t="s">
        <v>339</v>
      </c>
      <c r="B74" s="46">
        <v>40</v>
      </c>
      <c r="C74" s="47" t="e">
        <v>#REF!</v>
      </c>
      <c r="D74" s="89"/>
      <c r="E74" s="75"/>
      <c r="F74" s="75"/>
      <c r="H74" t="s">
        <v>340</v>
      </c>
    </row>
    <row r="75" spans="1:8" x14ac:dyDescent="0.3">
      <c r="A75" s="74" t="s">
        <v>341</v>
      </c>
      <c r="B75" s="46">
        <v>41</v>
      </c>
      <c r="C75" s="47"/>
      <c r="D75" s="89"/>
      <c r="E75" s="75"/>
      <c r="F75" s="75"/>
      <c r="H75" t="s">
        <v>290</v>
      </c>
    </row>
    <row r="76" spans="1:8" x14ac:dyDescent="0.3">
      <c r="A76" s="85"/>
      <c r="B76" s="77"/>
      <c r="C76" s="88"/>
      <c r="D76" s="88"/>
    </row>
    <row r="77" spans="1:8" x14ac:dyDescent="0.3">
      <c r="A77" s="85"/>
      <c r="B77" s="77"/>
      <c r="C77" s="88"/>
      <c r="D77" s="88"/>
    </row>
    <row r="78" spans="1:8" x14ac:dyDescent="0.3">
      <c r="A78" s="85"/>
      <c r="B78" s="77"/>
      <c r="C78" s="88"/>
      <c r="D78" s="88"/>
    </row>
    <row r="79" spans="1:8" x14ac:dyDescent="0.3">
      <c r="A79" s="79" t="s">
        <v>342</v>
      </c>
      <c r="B79" s="46" t="s">
        <v>48</v>
      </c>
      <c r="C79" s="46" t="s">
        <v>281</v>
      </c>
      <c r="D79" s="46"/>
    </row>
    <row r="80" spans="1:8" x14ac:dyDescent="0.3">
      <c r="A80" s="46"/>
      <c r="B80" s="46"/>
      <c r="C80" s="46" t="s">
        <v>316</v>
      </c>
      <c r="D80" s="46" t="s">
        <v>317</v>
      </c>
    </row>
    <row r="81" spans="1:8" x14ac:dyDescent="0.3">
      <c r="A81" s="46" t="s">
        <v>282</v>
      </c>
      <c r="B81" s="46" t="s">
        <v>283</v>
      </c>
      <c r="C81" s="46" t="s">
        <v>284</v>
      </c>
      <c r="D81" s="46" t="s">
        <v>285</v>
      </c>
    </row>
    <row r="82" spans="1:8" x14ac:dyDescent="0.3">
      <c r="A82" s="74" t="s">
        <v>343</v>
      </c>
      <c r="B82" s="46">
        <v>42</v>
      </c>
      <c r="C82" s="47">
        <f>ABS(ROUND(SUMIF('Trial Balance'!O:O,B82,'Trial Balance'!H:H),0))</f>
        <v>0</v>
      </c>
      <c r="D82" s="47">
        <f>ABS(ROUND(SUMIF('Trial Balance'!O:O,B82,'Trial Balance'!K:K),0))</f>
        <v>0</v>
      </c>
      <c r="E82" s="75"/>
      <c r="F82" s="75"/>
      <c r="H82" t="s">
        <v>290</v>
      </c>
    </row>
    <row r="83" spans="1:8" ht="48" customHeight="1" x14ac:dyDescent="0.3">
      <c r="A83" s="74" t="s">
        <v>344</v>
      </c>
      <c r="B83" s="46">
        <v>43</v>
      </c>
      <c r="C83" s="47"/>
      <c r="D83" s="47"/>
      <c r="E83" s="75"/>
      <c r="F83" s="75"/>
      <c r="H83" t="s">
        <v>290</v>
      </c>
    </row>
    <row r="84" spans="1:8" ht="24" customHeight="1" x14ac:dyDescent="0.3">
      <c r="A84" s="79" t="s">
        <v>345</v>
      </c>
      <c r="B84" s="45">
        <v>44</v>
      </c>
      <c r="C84" s="80">
        <f>SUM(C85:C86)</f>
        <v>0</v>
      </c>
      <c r="D84" s="80">
        <f>SUM(D85:D86)</f>
        <v>0</v>
      </c>
      <c r="E84" s="75"/>
      <c r="F84" s="75"/>
      <c r="H84" t="s">
        <v>298</v>
      </c>
    </row>
    <row r="85" spans="1:8" x14ac:dyDescent="0.3">
      <c r="A85" s="74" t="s">
        <v>346</v>
      </c>
      <c r="B85" s="46">
        <v>45</v>
      </c>
      <c r="C85" s="47"/>
      <c r="D85" s="47"/>
      <c r="E85" s="75"/>
      <c r="F85" s="75"/>
      <c r="H85" t="s">
        <v>290</v>
      </c>
    </row>
    <row r="86" spans="1:8" x14ac:dyDescent="0.3">
      <c r="A86" s="74" t="s">
        <v>347</v>
      </c>
      <c r="B86" s="46">
        <v>46</v>
      </c>
      <c r="C86" s="47"/>
      <c r="D86" s="47"/>
      <c r="E86" s="75"/>
      <c r="F86" s="75"/>
      <c r="H86" t="s">
        <v>290</v>
      </c>
    </row>
    <row r="87" spans="1:8" ht="24" customHeight="1" x14ac:dyDescent="0.3">
      <c r="A87" s="79" t="s">
        <v>348</v>
      </c>
      <c r="B87" s="45">
        <v>47</v>
      </c>
      <c r="C87" s="80">
        <f>SUM(C88:C89)</f>
        <v>0</v>
      </c>
      <c r="D87" s="80">
        <f>SUM(D88:D89)</f>
        <v>0</v>
      </c>
      <c r="E87" s="75"/>
      <c r="F87" s="75"/>
      <c r="H87" t="s">
        <v>298</v>
      </c>
    </row>
    <row r="88" spans="1:8" x14ac:dyDescent="0.3">
      <c r="A88" s="74" t="s">
        <v>349</v>
      </c>
      <c r="B88" s="46">
        <v>48</v>
      </c>
      <c r="C88" s="47"/>
      <c r="D88" s="47"/>
      <c r="E88" s="75"/>
      <c r="F88" s="75"/>
      <c r="H88" t="s">
        <v>290</v>
      </c>
    </row>
    <row r="89" spans="1:8" x14ac:dyDescent="0.3">
      <c r="A89" s="74" t="s">
        <v>350</v>
      </c>
      <c r="B89" s="46">
        <v>49</v>
      </c>
      <c r="C89" s="47"/>
      <c r="D89" s="47"/>
      <c r="E89" s="75"/>
      <c r="F89" s="75"/>
      <c r="H89" t="s">
        <v>290</v>
      </c>
    </row>
    <row r="90" spans="1:8" x14ac:dyDescent="0.3">
      <c r="A90" s="90"/>
      <c r="B90" s="90"/>
      <c r="C90" s="83"/>
      <c r="D90" s="84"/>
    </row>
    <row r="91" spans="1:8" x14ac:dyDescent="0.3">
      <c r="A91" s="90"/>
      <c r="B91" s="90"/>
      <c r="C91" s="83"/>
      <c r="D91" s="84"/>
    </row>
    <row r="92" spans="1:8" x14ac:dyDescent="0.3">
      <c r="A92" s="79" t="s">
        <v>351</v>
      </c>
      <c r="B92" s="46" t="s">
        <v>48</v>
      </c>
      <c r="C92" s="46" t="s">
        <v>281</v>
      </c>
      <c r="D92" s="46"/>
    </row>
    <row r="93" spans="1:8" x14ac:dyDescent="0.3">
      <c r="A93" s="46"/>
      <c r="B93" s="46"/>
      <c r="C93" s="46" t="s">
        <v>316</v>
      </c>
      <c r="D93" s="46" t="s">
        <v>317</v>
      </c>
    </row>
    <row r="94" spans="1:8" x14ac:dyDescent="0.3">
      <c r="A94" s="46" t="s">
        <v>282</v>
      </c>
      <c r="B94" s="46" t="s">
        <v>283</v>
      </c>
      <c r="C94" s="46" t="s">
        <v>284</v>
      </c>
      <c r="D94" s="46" t="s">
        <v>285</v>
      </c>
    </row>
    <row r="95" spans="1:8" x14ac:dyDescent="0.3">
      <c r="A95" s="46" t="s">
        <v>352</v>
      </c>
      <c r="B95" s="46">
        <v>50</v>
      </c>
      <c r="C95" s="47"/>
      <c r="D95" s="47"/>
      <c r="E95" s="75"/>
      <c r="F95" s="75"/>
      <c r="H95" t="s">
        <v>290</v>
      </c>
    </row>
    <row r="96" spans="1:8" ht="48" customHeight="1" x14ac:dyDescent="0.3">
      <c r="A96" s="46" t="s">
        <v>353</v>
      </c>
      <c r="B96" s="46">
        <v>51</v>
      </c>
      <c r="C96" s="47"/>
      <c r="D96" s="47"/>
      <c r="E96" s="75"/>
      <c r="F96" s="75"/>
      <c r="H96" t="s">
        <v>290</v>
      </c>
    </row>
    <row r="97" spans="1:8" x14ac:dyDescent="0.3">
      <c r="A97" s="82"/>
      <c r="B97" s="77"/>
      <c r="C97" s="83"/>
      <c r="D97" s="84"/>
    </row>
    <row r="98" spans="1:8" x14ac:dyDescent="0.3">
      <c r="A98" s="82"/>
      <c r="B98" s="77"/>
      <c r="C98" s="83"/>
      <c r="D98" s="84"/>
    </row>
    <row r="99" spans="1:8" x14ac:dyDescent="0.3">
      <c r="A99" s="79" t="s">
        <v>354</v>
      </c>
      <c r="B99" s="46" t="s">
        <v>48</v>
      </c>
      <c r="C99" s="46" t="s">
        <v>281</v>
      </c>
      <c r="D99" s="46"/>
    </row>
    <row r="100" spans="1:8" x14ac:dyDescent="0.3">
      <c r="A100" s="46"/>
      <c r="B100" s="46"/>
      <c r="C100" s="46" t="s">
        <v>316</v>
      </c>
      <c r="D100" s="46" t="s">
        <v>317</v>
      </c>
    </row>
    <row r="101" spans="1:8" x14ac:dyDescent="0.3">
      <c r="A101" s="46" t="s">
        <v>282</v>
      </c>
      <c r="B101" s="46" t="s">
        <v>283</v>
      </c>
      <c r="C101" s="46" t="s">
        <v>284</v>
      </c>
      <c r="D101" s="46" t="s">
        <v>285</v>
      </c>
    </row>
    <row r="102" spans="1:8" ht="24" customHeight="1" x14ac:dyDescent="0.3">
      <c r="A102" s="74" t="s">
        <v>355</v>
      </c>
      <c r="B102" s="46">
        <v>52</v>
      </c>
      <c r="C102" s="47">
        <f>ABS(ROUND(SUMIF('Trial Balance'!O:O,B102,'Trial Balance'!H:H),0))</f>
        <v>0</v>
      </c>
      <c r="D102" s="47">
        <f>ABS(ROUND(SUMIF('Trial Balance'!O:O,B102,'Trial Balance'!K:K),0))</f>
        <v>0</v>
      </c>
      <c r="E102" s="75"/>
      <c r="F102" s="75"/>
      <c r="H102" t="s">
        <v>340</v>
      </c>
    </row>
    <row r="103" spans="1:8" ht="36" customHeight="1" x14ac:dyDescent="0.3">
      <c r="A103" s="74" t="s">
        <v>356</v>
      </c>
      <c r="B103" s="46">
        <v>53</v>
      </c>
      <c r="C103" s="47"/>
      <c r="D103" s="47"/>
      <c r="E103" s="75"/>
      <c r="F103" s="75"/>
      <c r="H103" t="s">
        <v>290</v>
      </c>
    </row>
    <row r="104" spans="1:8" ht="36" customHeight="1" x14ac:dyDescent="0.3">
      <c r="A104" s="74" t="s">
        <v>357</v>
      </c>
      <c r="B104" s="46">
        <v>54</v>
      </c>
      <c r="C104" s="47"/>
      <c r="D104" s="47"/>
      <c r="E104" s="75"/>
      <c r="F104" s="75"/>
      <c r="H104" t="s">
        <v>290</v>
      </c>
    </row>
    <row r="105" spans="1:8" ht="24" customHeight="1" x14ac:dyDescent="0.3">
      <c r="A105" s="74" t="s">
        <v>358</v>
      </c>
      <c r="B105" s="46">
        <v>55</v>
      </c>
      <c r="C105" s="47">
        <f>ABS(ROUND(SUMIF('Trial Balance'!E:E,"4093",'Trial Balance'!H:H),0))</f>
        <v>0</v>
      </c>
      <c r="D105" s="47">
        <f>ABS(ROUND(SUMIF('Trial Balance'!E:E,"4093",'Trial Balance'!K:K),0))</f>
        <v>0</v>
      </c>
      <c r="E105" s="75"/>
      <c r="F105" s="75"/>
      <c r="H105" t="s">
        <v>340</v>
      </c>
    </row>
    <row r="106" spans="1:8" ht="36" customHeight="1" x14ac:dyDescent="0.3">
      <c r="A106" s="91" t="s">
        <v>359</v>
      </c>
      <c r="B106" s="46">
        <v>56</v>
      </c>
      <c r="C106" s="47"/>
      <c r="D106" s="47"/>
      <c r="E106" s="75"/>
      <c r="F106" s="75"/>
      <c r="H106" t="s">
        <v>290</v>
      </c>
    </row>
    <row r="107" spans="1:8" ht="36" customHeight="1" x14ac:dyDescent="0.3">
      <c r="A107" s="74" t="s">
        <v>360</v>
      </c>
      <c r="B107" s="46">
        <v>57</v>
      </c>
      <c r="C107" s="47"/>
      <c r="D107" s="47"/>
      <c r="E107" s="75"/>
      <c r="F107" s="75"/>
      <c r="H107" t="s">
        <v>290</v>
      </c>
    </row>
    <row r="108" spans="1:8" ht="24" customHeight="1" x14ac:dyDescent="0.3">
      <c r="A108" s="79" t="s">
        <v>361</v>
      </c>
      <c r="B108" s="45">
        <v>58</v>
      </c>
      <c r="C108" s="80">
        <f>C109+C115</f>
        <v>0</v>
      </c>
      <c r="D108" s="80">
        <f>D109+D115</f>
        <v>0</v>
      </c>
      <c r="E108" s="75"/>
      <c r="F108" s="75"/>
      <c r="H108" t="s">
        <v>298</v>
      </c>
    </row>
    <row r="109" spans="1:8" ht="48" customHeight="1" x14ac:dyDescent="0.3">
      <c r="A109" s="74" t="s">
        <v>362</v>
      </c>
      <c r="B109" s="46">
        <v>59</v>
      </c>
      <c r="C109" s="47">
        <f>'1. F10'!D39-'3. F30'!C115</f>
        <v>0</v>
      </c>
      <c r="D109" s="47">
        <f>'1. F10'!E39-'3. F30'!D115</f>
        <v>0</v>
      </c>
      <c r="E109" s="75"/>
      <c r="F109" s="75"/>
      <c r="H109" t="s">
        <v>340</v>
      </c>
    </row>
    <row r="110" spans="1:8" x14ac:dyDescent="0.3">
      <c r="A110" s="74" t="s">
        <v>363</v>
      </c>
      <c r="B110" s="46">
        <v>60</v>
      </c>
      <c r="C110" s="47"/>
      <c r="D110" s="47"/>
      <c r="E110" s="75"/>
      <c r="F110" s="75"/>
      <c r="H110" t="s">
        <v>290</v>
      </c>
    </row>
    <row r="111" spans="1:8" x14ac:dyDescent="0.3">
      <c r="A111" s="74" t="s">
        <v>364</v>
      </c>
      <c r="B111" s="46">
        <v>61</v>
      </c>
      <c r="C111" s="47"/>
      <c r="D111" s="47"/>
      <c r="E111" s="75"/>
      <c r="F111" s="75"/>
      <c r="H111" t="s">
        <v>290</v>
      </c>
    </row>
    <row r="112" spans="1:8" ht="24" customHeight="1" x14ac:dyDescent="0.3">
      <c r="A112" s="74" t="s">
        <v>365</v>
      </c>
      <c r="B112" s="46">
        <v>62</v>
      </c>
      <c r="C112" s="47"/>
      <c r="D112" s="47"/>
      <c r="E112" s="75"/>
      <c r="F112" s="75"/>
      <c r="H112" t="s">
        <v>290</v>
      </c>
    </row>
    <row r="113" spans="1:9" x14ac:dyDescent="0.3">
      <c r="A113" s="74" t="s">
        <v>366</v>
      </c>
      <c r="B113" s="46">
        <v>63</v>
      </c>
      <c r="C113" s="47"/>
      <c r="D113" s="47"/>
      <c r="E113" s="75"/>
      <c r="F113" s="75"/>
      <c r="H113" t="s">
        <v>290</v>
      </c>
    </row>
    <row r="114" spans="1:9" x14ac:dyDescent="0.3">
      <c r="A114" s="74" t="s">
        <v>367</v>
      </c>
      <c r="B114" s="46">
        <v>64</v>
      </c>
      <c r="C114" s="47"/>
      <c r="D114" s="47"/>
      <c r="E114" s="75"/>
      <c r="F114" s="75"/>
      <c r="H114" t="s">
        <v>290</v>
      </c>
    </row>
    <row r="115" spans="1:9" ht="24" customHeight="1" x14ac:dyDescent="0.3">
      <c r="A115" s="79" t="s">
        <v>368</v>
      </c>
      <c r="B115" s="45">
        <v>65</v>
      </c>
      <c r="C115" s="80">
        <f>SUM(C116:C117)</f>
        <v>0</v>
      </c>
      <c r="D115" s="80">
        <f>SUM(D116:D117)</f>
        <v>0</v>
      </c>
      <c r="E115" s="75"/>
      <c r="F115" s="75"/>
      <c r="H115" t="s">
        <v>298</v>
      </c>
    </row>
    <row r="116" spans="1:9" ht="36" customHeight="1" x14ac:dyDescent="0.3">
      <c r="A116" s="46" t="s">
        <v>369</v>
      </c>
      <c r="B116" s="46">
        <v>66</v>
      </c>
      <c r="C116" s="47">
        <f>'1. F10'!D38</f>
        <v>0</v>
      </c>
      <c r="D116" s="47">
        <f>'1. F10'!E38</f>
        <v>0</v>
      </c>
      <c r="E116" s="75"/>
      <c r="F116" s="75"/>
      <c r="H116" t="s">
        <v>340</v>
      </c>
      <c r="I116" s="81" t="s">
        <v>370</v>
      </c>
    </row>
    <row r="117" spans="1:9" x14ac:dyDescent="0.3">
      <c r="A117" s="46" t="s">
        <v>371</v>
      </c>
      <c r="B117" s="46">
        <v>67</v>
      </c>
      <c r="C117" s="47"/>
      <c r="D117" s="47"/>
      <c r="E117" s="75"/>
      <c r="F117" s="75"/>
      <c r="H117" t="s">
        <v>290</v>
      </c>
    </row>
    <row r="118" spans="1:9" ht="60" customHeight="1" x14ac:dyDescent="0.3">
      <c r="A118" s="74" t="s">
        <v>372</v>
      </c>
      <c r="B118" s="46">
        <v>68</v>
      </c>
      <c r="C118" s="47">
        <f>ABS(ROUND(SUMIF('Trial Balance'!O:O,B118,'Trial Balance'!H:H),0))</f>
        <v>0</v>
      </c>
      <c r="D118" s="47">
        <f>ABS(ROUND(SUMIF('Trial Balance'!O:O,B118,'Trial Balance'!K:K),0))</f>
        <v>0</v>
      </c>
      <c r="E118" s="75"/>
      <c r="F118" s="75"/>
      <c r="H118" t="s">
        <v>340</v>
      </c>
    </row>
    <row r="119" spans="1:9" ht="96" customHeight="1" x14ac:dyDescent="0.3">
      <c r="A119" s="74" t="s">
        <v>373</v>
      </c>
      <c r="B119" s="46">
        <v>69</v>
      </c>
      <c r="C119" s="47"/>
      <c r="D119" s="47"/>
      <c r="E119" s="75"/>
      <c r="F119" s="75"/>
      <c r="H119" t="s">
        <v>290</v>
      </c>
    </row>
    <row r="120" spans="1:9" ht="96" customHeight="1" x14ac:dyDescent="0.3">
      <c r="A120" s="74" t="s">
        <v>374</v>
      </c>
      <c r="B120" s="46">
        <v>70</v>
      </c>
      <c r="C120" s="47"/>
      <c r="D120" s="47"/>
      <c r="E120" s="75"/>
      <c r="F120" s="75"/>
      <c r="H120" t="s">
        <v>290</v>
      </c>
    </row>
    <row r="121" spans="1:9" x14ac:dyDescent="0.3">
      <c r="A121" s="74" t="s">
        <v>375</v>
      </c>
      <c r="B121" s="46">
        <v>71</v>
      </c>
      <c r="C121" s="47"/>
      <c r="D121" s="47"/>
      <c r="E121" s="75"/>
      <c r="F121" s="75"/>
      <c r="H121" t="s">
        <v>290</v>
      </c>
    </row>
    <row r="122" spans="1:9" ht="24" customHeight="1" x14ac:dyDescent="0.3">
      <c r="A122" s="74" t="s">
        <v>376</v>
      </c>
      <c r="B122" s="46">
        <v>72</v>
      </c>
      <c r="C122" s="47">
        <f>ABS(ROUND(SUMIF('Trial Balance'!O:O,B122,'Trial Balance'!H:H),0))</f>
        <v>0</v>
      </c>
      <c r="D122" s="47">
        <f>ABS(ROUND(SUMIF('Trial Balance'!O:O,B122,'Trial Balance'!K:K),0))</f>
        <v>0</v>
      </c>
      <c r="E122" s="75"/>
      <c r="F122" s="75"/>
      <c r="H122" t="s">
        <v>340</v>
      </c>
    </row>
    <row r="123" spans="1:9" ht="48" customHeight="1" x14ac:dyDescent="0.3">
      <c r="A123" s="79" t="s">
        <v>377</v>
      </c>
      <c r="B123" s="45">
        <v>73</v>
      </c>
      <c r="C123" s="80">
        <f>SUM(C124:C128)</f>
        <v>0</v>
      </c>
      <c r="D123" s="80">
        <f>SUM(D124:D128)</f>
        <v>0</v>
      </c>
      <c r="E123" s="75"/>
      <c r="F123" s="75"/>
      <c r="H123" t="s">
        <v>298</v>
      </c>
    </row>
    <row r="124" spans="1:9" x14ac:dyDescent="0.3">
      <c r="A124" s="74" t="s">
        <v>378</v>
      </c>
      <c r="B124" s="46">
        <v>74</v>
      </c>
      <c r="C124" s="47">
        <f>ABS(ROUND(SUMIF('Trial Balance'!O:O,B124,'Trial Balance'!H:H),0))</f>
        <v>0</v>
      </c>
      <c r="D124" s="47">
        <f>ABS(ROUND(SUMIF('Trial Balance'!O:O,B124,'Trial Balance'!K:K),0))</f>
        <v>0</v>
      </c>
      <c r="E124" s="75"/>
      <c r="F124" s="75"/>
      <c r="H124" t="s">
        <v>340</v>
      </c>
      <c r="I124" t="s">
        <v>379</v>
      </c>
    </row>
    <row r="125" spans="1:9" ht="24" customHeight="1" x14ac:dyDescent="0.3">
      <c r="A125" s="74" t="s">
        <v>380</v>
      </c>
      <c r="B125" s="46">
        <v>75</v>
      </c>
      <c r="C125" s="47">
        <f>ABS(ROUND(SUMIF('Trial Balance'!O:O,B125,'Trial Balance'!H:H),0))</f>
        <v>0</v>
      </c>
      <c r="D125" s="47">
        <f>ABS(ROUND(SUMIF('Trial Balance'!O:O,B125,'Trial Balance'!K:K),0))</f>
        <v>0</v>
      </c>
      <c r="E125" s="75"/>
      <c r="F125" s="75"/>
      <c r="H125" t="s">
        <v>340</v>
      </c>
      <c r="I125" s="81" t="s">
        <v>381</v>
      </c>
    </row>
    <row r="126" spans="1:9" x14ac:dyDescent="0.3">
      <c r="A126" s="74" t="s">
        <v>382</v>
      </c>
      <c r="B126" s="46">
        <v>76</v>
      </c>
      <c r="C126" s="47">
        <f>ABS(ROUND(SUMIF('Trial Balance'!O:O,B126,'Trial Balance'!H:H),0))</f>
        <v>0</v>
      </c>
      <c r="D126" s="47">
        <f>ABS(ROUND(SUMIF('Trial Balance'!O:O,B126,'Trial Balance'!K:K),0))</f>
        <v>0</v>
      </c>
      <c r="E126" s="75"/>
      <c r="F126" s="75"/>
      <c r="H126" t="s">
        <v>340</v>
      </c>
    </row>
    <row r="127" spans="1:9" ht="24" customHeight="1" x14ac:dyDescent="0.3">
      <c r="A127" s="74" t="s">
        <v>383</v>
      </c>
      <c r="B127" s="46">
        <v>77</v>
      </c>
      <c r="C127" s="47">
        <f>ABS(ROUND(SUMIF('Trial Balance'!O:O,B127,'Trial Balance'!H:H),0))</f>
        <v>0</v>
      </c>
      <c r="D127" s="47">
        <f>ABS(ROUND(SUMIF('Trial Balance'!O:O,B127,'Trial Balance'!K:K),0))</f>
        <v>0</v>
      </c>
      <c r="E127" s="75"/>
      <c r="F127" s="75"/>
      <c r="H127" t="s">
        <v>290</v>
      </c>
      <c r="I127" s="81" t="s">
        <v>384</v>
      </c>
    </row>
    <row r="128" spans="1:9" ht="24" customHeight="1" x14ac:dyDescent="0.3">
      <c r="A128" s="74" t="s">
        <v>385</v>
      </c>
      <c r="B128" s="46">
        <v>78</v>
      </c>
      <c r="C128" s="47">
        <f>ABS(ROUND(SUMIF('Trial Balance'!O:O,B128,'Trial Balance'!H:H),0))</f>
        <v>0</v>
      </c>
      <c r="D128" s="47">
        <f>ABS(ROUND(SUMIF('Trial Balance'!O:O,B128,'Trial Balance'!K:K),0))</f>
        <v>0</v>
      </c>
      <c r="E128" s="75"/>
      <c r="F128" s="75"/>
      <c r="H128" t="s">
        <v>340</v>
      </c>
    </row>
    <row r="129" spans="1:9" ht="24" customHeight="1" x14ac:dyDescent="0.3">
      <c r="A129" s="74" t="s">
        <v>386</v>
      </c>
      <c r="B129" s="46">
        <v>79</v>
      </c>
      <c r="C129" s="47">
        <f>ABS(ROUND(SUMIF('Trial Balance'!D:D,"451",'Trial Balance'!H:H),2))</f>
        <v>0</v>
      </c>
      <c r="D129" s="47">
        <f>ABS(ROUND(SUMIF('Trial Balance'!D:D,"451",'Trial Balance'!K:K),2))</f>
        <v>0</v>
      </c>
      <c r="E129" s="75"/>
      <c r="F129" s="75"/>
      <c r="H129" t="s">
        <v>340</v>
      </c>
      <c r="I129" s="81" t="s">
        <v>387</v>
      </c>
    </row>
    <row r="130" spans="1:9" ht="24" customHeight="1" x14ac:dyDescent="0.3">
      <c r="A130" s="91" t="s">
        <v>388</v>
      </c>
      <c r="B130" s="46">
        <v>80</v>
      </c>
      <c r="C130" s="47"/>
      <c r="D130" s="47"/>
      <c r="E130" s="75"/>
      <c r="F130" s="75"/>
      <c r="H130" t="s">
        <v>290</v>
      </c>
    </row>
    <row r="131" spans="1:9" ht="24" customHeight="1" x14ac:dyDescent="0.3">
      <c r="A131" s="74" t="s">
        <v>389</v>
      </c>
      <c r="B131" s="46">
        <v>81</v>
      </c>
      <c r="C131" s="47"/>
      <c r="D131" s="47"/>
      <c r="E131" s="75"/>
      <c r="F131" s="75"/>
      <c r="H131" t="s">
        <v>290</v>
      </c>
    </row>
    <row r="132" spans="1:9" ht="72" customHeight="1" x14ac:dyDescent="0.3">
      <c r="A132" s="74" t="s">
        <v>390</v>
      </c>
      <c r="B132" s="46">
        <v>82</v>
      </c>
      <c r="C132" s="47"/>
      <c r="D132" s="47"/>
      <c r="E132" s="75"/>
      <c r="F132" s="75"/>
      <c r="H132" t="s">
        <v>290</v>
      </c>
    </row>
    <row r="133" spans="1:9" ht="24" customHeight="1" x14ac:dyDescent="0.3">
      <c r="A133" s="162" t="s">
        <v>391</v>
      </c>
      <c r="B133" s="50">
        <v>83</v>
      </c>
      <c r="C133" s="118">
        <f>ABS(ROUND(SUMIF('Trial Balance'!E:E,"4652",'Trial Balance'!H:H),2))</f>
        <v>0</v>
      </c>
      <c r="D133" s="118">
        <f>ABS(ROUND(SUMIF('Trial Balance'!E:E,"4652",'Trial Balance'!K:K),2))</f>
        <v>0</v>
      </c>
      <c r="E133" s="75"/>
      <c r="F133" s="75"/>
      <c r="H133" t="s">
        <v>340</v>
      </c>
    </row>
    <row r="134" spans="1:9" x14ac:dyDescent="0.3">
      <c r="A134" s="74" t="s">
        <v>392</v>
      </c>
      <c r="B134" s="46">
        <v>84</v>
      </c>
      <c r="C134" s="47">
        <f>'1. F10'!D52</f>
        <v>0</v>
      </c>
      <c r="D134" s="47">
        <f>'1. F10'!E52</f>
        <v>0</v>
      </c>
      <c r="E134" s="75"/>
      <c r="F134" s="75"/>
      <c r="H134" t="s">
        <v>340</v>
      </c>
    </row>
    <row r="135" spans="1:9" ht="48" customHeight="1" x14ac:dyDescent="0.3">
      <c r="A135" s="74" t="s">
        <v>393</v>
      </c>
      <c r="B135" s="46">
        <v>85</v>
      </c>
      <c r="C135" s="47"/>
      <c r="D135" s="47"/>
      <c r="E135" s="75"/>
      <c r="F135" s="75"/>
      <c r="H135" t="s">
        <v>290</v>
      </c>
    </row>
    <row r="136" spans="1:9" ht="60" customHeight="1" x14ac:dyDescent="0.3">
      <c r="A136" s="74" t="s">
        <v>394</v>
      </c>
      <c r="B136" s="46">
        <v>86</v>
      </c>
      <c r="C136" s="47"/>
      <c r="D136" s="47"/>
      <c r="E136" s="75"/>
      <c r="F136" s="75"/>
      <c r="H136" t="s">
        <v>290</v>
      </c>
    </row>
    <row r="137" spans="1:9" ht="60" customHeight="1" x14ac:dyDescent="0.3">
      <c r="A137" s="74" t="s">
        <v>395</v>
      </c>
      <c r="B137" s="46">
        <v>87</v>
      </c>
      <c r="C137" s="47"/>
      <c r="D137" s="47"/>
      <c r="E137" s="75"/>
      <c r="F137" s="75"/>
      <c r="H137" t="s">
        <v>290</v>
      </c>
    </row>
    <row r="138" spans="1:9" x14ac:dyDescent="0.3">
      <c r="A138" s="74" t="s">
        <v>396</v>
      </c>
      <c r="B138" s="46">
        <v>88</v>
      </c>
      <c r="C138" s="47">
        <f>ABS(ROUND(SUMIF('Trial Balance'!O:O,B138,'Trial Balance'!H:H),0))</f>
        <v>0</v>
      </c>
      <c r="D138" s="47">
        <f>ABS(ROUND(SUMIF('Trial Balance'!O:O,B138,'Trial Balance'!K:K),0))</f>
        <v>0</v>
      </c>
      <c r="E138" s="75"/>
      <c r="F138" s="75"/>
      <c r="H138" t="s">
        <v>340</v>
      </c>
    </row>
    <row r="139" spans="1:9" x14ac:dyDescent="0.3">
      <c r="A139" s="74" t="s">
        <v>397</v>
      </c>
      <c r="B139" s="46">
        <v>89</v>
      </c>
      <c r="C139" s="47"/>
      <c r="D139" s="47"/>
      <c r="E139" s="75"/>
      <c r="F139" s="75"/>
      <c r="H139" t="s">
        <v>290</v>
      </c>
    </row>
    <row r="140" spans="1:9" ht="24" customHeight="1" x14ac:dyDescent="0.3">
      <c r="A140" s="74" t="s">
        <v>398</v>
      </c>
      <c r="B140" s="46">
        <v>90</v>
      </c>
      <c r="C140" s="47"/>
      <c r="D140" s="47"/>
      <c r="E140" s="75"/>
      <c r="F140" s="75"/>
      <c r="H140" t="s">
        <v>290</v>
      </c>
    </row>
    <row r="141" spans="1:9" ht="24" customHeight="1" x14ac:dyDescent="0.3">
      <c r="A141" s="74" t="s">
        <v>399</v>
      </c>
      <c r="B141" s="46">
        <v>91</v>
      </c>
      <c r="C141" s="47"/>
      <c r="D141" s="47"/>
      <c r="E141" s="75"/>
      <c r="F141" s="75"/>
      <c r="H141" t="s">
        <v>290</v>
      </c>
    </row>
    <row r="142" spans="1:9" x14ac:dyDescent="0.3">
      <c r="A142" s="74" t="s">
        <v>400</v>
      </c>
      <c r="B142" s="46">
        <v>92</v>
      </c>
      <c r="C142" s="47">
        <f>'1. F10'!D58-C148</f>
        <v>0</v>
      </c>
      <c r="D142" s="47">
        <f>'1. F10'!E58-D148</f>
        <v>0</v>
      </c>
      <c r="E142" s="75"/>
      <c r="F142" s="75"/>
      <c r="H142" t="s">
        <v>340</v>
      </c>
    </row>
    <row r="143" spans="1:9" x14ac:dyDescent="0.3">
      <c r="A143" s="74" t="s">
        <v>363</v>
      </c>
      <c r="B143" s="46">
        <v>93</v>
      </c>
      <c r="C143" s="47"/>
      <c r="D143" s="47"/>
      <c r="E143" s="75"/>
      <c r="F143" s="75"/>
      <c r="H143" t="s">
        <v>290</v>
      </c>
    </row>
    <row r="144" spans="1:9" x14ac:dyDescent="0.3">
      <c r="A144" s="74" t="s">
        <v>364</v>
      </c>
      <c r="B144" s="46">
        <v>94</v>
      </c>
      <c r="C144" s="47"/>
      <c r="D144" s="47"/>
      <c r="E144" s="75"/>
      <c r="F144" s="75"/>
      <c r="H144" t="s">
        <v>290</v>
      </c>
    </row>
    <row r="145" spans="1:9" x14ac:dyDescent="0.3">
      <c r="A145" s="74" t="s">
        <v>401</v>
      </c>
      <c r="B145" s="46">
        <v>95</v>
      </c>
      <c r="C145" s="47"/>
      <c r="D145" s="47"/>
      <c r="E145" s="75"/>
      <c r="F145" s="75"/>
      <c r="H145" t="s">
        <v>290</v>
      </c>
    </row>
    <row r="146" spans="1:9" x14ac:dyDescent="0.3">
      <c r="A146" s="74" t="s">
        <v>367</v>
      </c>
      <c r="B146" s="46">
        <v>96</v>
      </c>
      <c r="C146" s="47"/>
      <c r="D146" s="47"/>
      <c r="E146" s="75"/>
      <c r="F146" s="75"/>
      <c r="H146" t="s">
        <v>290</v>
      </c>
    </row>
    <row r="147" spans="1:9" x14ac:dyDescent="0.3">
      <c r="A147" s="74" t="s">
        <v>402</v>
      </c>
      <c r="B147" s="46">
        <v>97</v>
      </c>
      <c r="C147" s="47"/>
      <c r="D147" s="47"/>
      <c r="E147" s="75"/>
      <c r="F147" s="75"/>
      <c r="H147" t="s">
        <v>290</v>
      </c>
    </row>
    <row r="148" spans="1:9" x14ac:dyDescent="0.3">
      <c r="A148" s="74" t="s">
        <v>403</v>
      </c>
      <c r="B148" s="46">
        <v>98</v>
      </c>
      <c r="C148" s="47">
        <f>ABS(ROUND(SUMIF('Trial Balance'!O:O,B148,'Trial Balance'!H:H),0))</f>
        <v>0</v>
      </c>
      <c r="D148" s="47">
        <f>ABS(ROUND(SUMIF('Trial Balance'!O:O,B148,'Trial Balance'!K:K),0))</f>
        <v>0</v>
      </c>
      <c r="E148" s="75"/>
      <c r="F148" s="75"/>
      <c r="H148" t="s">
        <v>340</v>
      </c>
    </row>
    <row r="149" spans="1:9" x14ac:dyDescent="0.3">
      <c r="A149" s="79" t="s">
        <v>404</v>
      </c>
      <c r="B149" s="45">
        <v>99</v>
      </c>
      <c r="C149" s="80">
        <f>SUM(C150:C151)</f>
        <v>0</v>
      </c>
      <c r="D149" s="80">
        <f>SUM(D150:D151)</f>
        <v>0</v>
      </c>
      <c r="E149" s="75"/>
      <c r="F149" s="75"/>
      <c r="H149" t="s">
        <v>298</v>
      </c>
    </row>
    <row r="150" spans="1:9" x14ac:dyDescent="0.3">
      <c r="A150" s="74" t="s">
        <v>405</v>
      </c>
      <c r="B150" s="46">
        <v>100</v>
      </c>
      <c r="C150" s="47">
        <f>ABS(ROUND(SUMIF('Trial Balance'!O:O,B150,'Trial Balance'!H:H),0))</f>
        <v>0</v>
      </c>
      <c r="D150" s="47">
        <f>ABS(ROUND(SUMIF('Trial Balance'!O:O,B150,'Trial Balance'!K:K),0))</f>
        <v>0</v>
      </c>
      <c r="E150" s="75"/>
      <c r="F150" s="75"/>
      <c r="H150" t="s">
        <v>340</v>
      </c>
    </row>
    <row r="151" spans="1:9" x14ac:dyDescent="0.3">
      <c r="A151" s="74" t="s">
        <v>406</v>
      </c>
      <c r="B151" s="46">
        <v>101</v>
      </c>
      <c r="C151" s="47">
        <f>ABS(ROUND(SUMIF('Trial Balance'!O:O,B151,'Trial Balance'!H:H),0))</f>
        <v>0</v>
      </c>
      <c r="D151" s="47">
        <f>ABS(ROUND(SUMIF('Trial Balance'!O:O,B151,'Trial Balance'!K:K),0))</f>
        <v>0</v>
      </c>
      <c r="E151" s="75"/>
      <c r="F151" s="75"/>
      <c r="H151" t="s">
        <v>340</v>
      </c>
    </row>
    <row r="152" spans="1:9" ht="24" customHeight="1" x14ac:dyDescent="0.3">
      <c r="A152" s="79" t="s">
        <v>407</v>
      </c>
      <c r="B152" s="45">
        <v>102</v>
      </c>
      <c r="C152" s="80">
        <f>C153+C155</f>
        <v>0</v>
      </c>
      <c r="D152" s="80">
        <f>D153+D155</f>
        <v>0</v>
      </c>
      <c r="E152" s="75"/>
      <c r="F152" s="75"/>
      <c r="H152" t="s">
        <v>298</v>
      </c>
    </row>
    <row r="153" spans="1:9" x14ac:dyDescent="0.3">
      <c r="A153" s="74" t="s">
        <v>408</v>
      </c>
      <c r="B153" s="46">
        <v>103</v>
      </c>
      <c r="C153" s="47">
        <f>ABS(ROUND(SUMIF('Trial Balance'!O:O,B153,'Trial Balance'!H:H),0))</f>
        <v>0</v>
      </c>
      <c r="D153" s="47">
        <f>ABS(ROUND(SUMIF('Trial Balance'!O:O,B153,'Trial Balance'!K:K),0))</f>
        <v>0</v>
      </c>
      <c r="E153" s="75"/>
      <c r="F153" s="75"/>
      <c r="H153" t="s">
        <v>340</v>
      </c>
    </row>
    <row r="154" spans="1:9" ht="24" customHeight="1" x14ac:dyDescent="0.3">
      <c r="A154" s="74" t="s">
        <v>409</v>
      </c>
      <c r="B154" s="46">
        <v>104</v>
      </c>
      <c r="C154" s="47"/>
      <c r="D154" s="47"/>
      <c r="E154" s="75"/>
      <c r="F154" s="75"/>
      <c r="H154" t="s">
        <v>290</v>
      </c>
    </row>
    <row r="155" spans="1:9" x14ac:dyDescent="0.3">
      <c r="A155" s="74" t="s">
        <v>410</v>
      </c>
      <c r="B155" s="46">
        <v>105</v>
      </c>
      <c r="C155" s="47">
        <f>ABS(ROUND(SUMIF('Trial Balance'!O:O,B155,'Trial Balance'!H:H),0))</f>
        <v>0</v>
      </c>
      <c r="D155" s="47">
        <f>ABS(ROUND(SUMIF('Trial Balance'!O:O,B155,'Trial Balance'!K:K),0))</f>
        <v>0</v>
      </c>
      <c r="E155" s="75"/>
      <c r="F155" s="75"/>
      <c r="H155" t="s">
        <v>340</v>
      </c>
    </row>
    <row r="156" spans="1:9" ht="24" customHeight="1" x14ac:dyDescent="0.3">
      <c r="A156" s="74" t="s">
        <v>411</v>
      </c>
      <c r="B156" s="46">
        <v>106</v>
      </c>
      <c r="C156" s="47"/>
      <c r="D156" s="47"/>
      <c r="E156" s="75"/>
      <c r="F156" s="75"/>
      <c r="H156" t="s">
        <v>290</v>
      </c>
    </row>
    <row r="157" spans="1:9" ht="24" customHeight="1" x14ac:dyDescent="0.3">
      <c r="A157" s="79" t="s">
        <v>412</v>
      </c>
      <c r="B157" s="45">
        <v>107</v>
      </c>
      <c r="C157" s="80">
        <f>SUM(C158:C159)</f>
        <v>0</v>
      </c>
      <c r="D157" s="80">
        <f>SUM(D158:D159)</f>
        <v>0</v>
      </c>
      <c r="E157" s="75"/>
      <c r="F157" s="75"/>
      <c r="H157" t="s">
        <v>298</v>
      </c>
    </row>
    <row r="158" spans="1:9" ht="36" customHeight="1" x14ac:dyDescent="0.3">
      <c r="A158" s="74" t="s">
        <v>413</v>
      </c>
      <c r="B158" s="46">
        <v>108</v>
      </c>
      <c r="C158" s="47">
        <f>ABS(ROUND(SUMIF('Trial Balance'!O:O,B158,'Trial Balance'!H:H),0))</f>
        <v>0</v>
      </c>
      <c r="D158" s="47">
        <f>ABS(ROUND(SUMIF('Trial Balance'!O:O,B158,'Trial Balance'!K:K),0))</f>
        <v>0</v>
      </c>
      <c r="E158" s="75"/>
      <c r="F158" s="75"/>
      <c r="H158" t="s">
        <v>340</v>
      </c>
      <c r="I158" s="81" t="s">
        <v>414</v>
      </c>
    </row>
    <row r="159" spans="1:9" x14ac:dyDescent="0.3">
      <c r="A159" s="74" t="s">
        <v>415</v>
      </c>
      <c r="B159" s="46">
        <v>109</v>
      </c>
      <c r="C159" s="47">
        <f>ABS(ROUND(SUMIF('Trial Balance'!O:O,B159,'Trial Balance'!H:H),0))</f>
        <v>0</v>
      </c>
      <c r="D159" s="47">
        <f>ABS(ROUND(SUMIF('Trial Balance'!O:O,B159,'Trial Balance'!K:K),0))</f>
        <v>0</v>
      </c>
      <c r="E159" s="75"/>
      <c r="F159" s="75"/>
      <c r="H159" t="s">
        <v>340</v>
      </c>
      <c r="I159" t="s">
        <v>416</v>
      </c>
    </row>
    <row r="160" spans="1:9" ht="36" customHeight="1" x14ac:dyDescent="0.3">
      <c r="A160" s="79" t="s">
        <v>417</v>
      </c>
      <c r="B160" s="45">
        <v>110</v>
      </c>
      <c r="C160" s="80">
        <f>C161+C164+C167+C168+C171+C174+C177+C178+C183+C187+C190+C191+C197</f>
        <v>0</v>
      </c>
      <c r="D160" s="80">
        <f>D161+D164+D167+D168+D171+D174+D177+D178+D183+D187+D190+D191+D197</f>
        <v>0</v>
      </c>
      <c r="E160" s="75"/>
      <c r="F160" s="75"/>
      <c r="H160" t="s">
        <v>298</v>
      </c>
    </row>
    <row r="161" spans="1:8" ht="60" customHeight="1" x14ac:dyDescent="0.3">
      <c r="A161" s="79" t="s">
        <v>418</v>
      </c>
      <c r="B161" s="45">
        <v>111</v>
      </c>
      <c r="C161" s="80">
        <f>SUM(C162:C163)</f>
        <v>0</v>
      </c>
      <c r="D161" s="80">
        <f>SUM(D162:D163)</f>
        <v>0</v>
      </c>
      <c r="E161" s="75"/>
      <c r="F161" s="75"/>
      <c r="H161" t="s">
        <v>298</v>
      </c>
    </row>
    <row r="162" spans="1:8" x14ac:dyDescent="0.3">
      <c r="A162" s="46" t="s">
        <v>419</v>
      </c>
      <c r="B162" s="46">
        <v>112</v>
      </c>
      <c r="C162" s="47"/>
      <c r="D162" s="47"/>
      <c r="E162" s="75"/>
      <c r="F162" s="75"/>
      <c r="H162" t="s">
        <v>290</v>
      </c>
    </row>
    <row r="163" spans="1:8" x14ac:dyDescent="0.3">
      <c r="A163" s="46" t="s">
        <v>420</v>
      </c>
      <c r="B163" s="46">
        <v>113</v>
      </c>
      <c r="C163" s="47"/>
      <c r="D163" s="47"/>
      <c r="E163" s="75"/>
      <c r="F163" s="75"/>
      <c r="H163" t="s">
        <v>290</v>
      </c>
    </row>
    <row r="164" spans="1:8" ht="60" customHeight="1" x14ac:dyDescent="0.3">
      <c r="A164" s="79" t="s">
        <v>421</v>
      </c>
      <c r="B164" s="45">
        <v>114</v>
      </c>
      <c r="C164" s="80">
        <f>SUM(C165:C166)</f>
        <v>0</v>
      </c>
      <c r="D164" s="80">
        <f>SUM(D165:D166)</f>
        <v>0</v>
      </c>
      <c r="E164" s="75"/>
      <c r="F164" s="75"/>
      <c r="H164" t="s">
        <v>298</v>
      </c>
    </row>
    <row r="165" spans="1:8" x14ac:dyDescent="0.3">
      <c r="A165" s="46" t="s">
        <v>419</v>
      </c>
      <c r="B165" s="46">
        <v>115</v>
      </c>
      <c r="C165" s="47"/>
      <c r="D165" s="47"/>
      <c r="E165" s="75"/>
      <c r="F165" s="75"/>
      <c r="H165" t="s">
        <v>290</v>
      </c>
    </row>
    <row r="166" spans="1:8" x14ac:dyDescent="0.3">
      <c r="A166" s="92" t="s">
        <v>420</v>
      </c>
      <c r="B166" s="46">
        <v>116</v>
      </c>
      <c r="C166" s="47"/>
      <c r="D166" s="47"/>
      <c r="E166" s="75"/>
      <c r="F166" s="75"/>
      <c r="H166" t="s">
        <v>290</v>
      </c>
    </row>
    <row r="167" spans="1:8" x14ac:dyDescent="0.3">
      <c r="A167" s="74" t="s">
        <v>422</v>
      </c>
      <c r="B167" s="46">
        <v>117</v>
      </c>
      <c r="C167" s="47">
        <f>ABS(ROUND(SUMIF('Trial Balance'!O:O,B167,'Trial Balance'!H:H),0))</f>
        <v>0</v>
      </c>
      <c r="D167" s="47">
        <f>ABS(ROUND(SUMIF('Trial Balance'!O:O,B167,'Trial Balance'!K:K),0))</f>
        <v>0</v>
      </c>
      <c r="E167" s="75"/>
      <c r="F167" s="75"/>
      <c r="H167" t="s">
        <v>340</v>
      </c>
    </row>
    <row r="168" spans="1:8" x14ac:dyDescent="0.3">
      <c r="A168" s="79" t="s">
        <v>423</v>
      </c>
      <c r="B168" s="45">
        <v>118</v>
      </c>
      <c r="C168" s="80">
        <f>SUM(C169:C170)</f>
        <v>0</v>
      </c>
      <c r="D168" s="80">
        <f>SUM(D169:D170)</f>
        <v>0</v>
      </c>
      <c r="E168" s="75"/>
      <c r="F168" s="75"/>
      <c r="H168" t="s">
        <v>298</v>
      </c>
    </row>
    <row r="169" spans="1:8" x14ac:dyDescent="0.3">
      <c r="A169" s="46" t="s">
        <v>424</v>
      </c>
      <c r="B169" s="46">
        <v>119</v>
      </c>
      <c r="C169" s="47"/>
      <c r="D169" s="47"/>
      <c r="E169" s="75"/>
      <c r="F169" s="75"/>
      <c r="H169" t="s">
        <v>290</v>
      </c>
    </row>
    <row r="170" spans="1:8" x14ac:dyDescent="0.3">
      <c r="A170" s="46" t="s">
        <v>420</v>
      </c>
      <c r="B170" s="46">
        <v>120</v>
      </c>
      <c r="C170" s="47"/>
      <c r="D170" s="47"/>
      <c r="E170" s="75"/>
      <c r="F170" s="75"/>
      <c r="H170" t="s">
        <v>290</v>
      </c>
    </row>
    <row r="171" spans="1:8" ht="24" customHeight="1" x14ac:dyDescent="0.3">
      <c r="A171" s="46" t="s">
        <v>425</v>
      </c>
      <c r="B171" s="46">
        <v>121</v>
      </c>
      <c r="C171" s="47">
        <f>ABS(ROUND(SUMIF('Trial Balance'!O:O,B171,'Trial Balance'!H:H),0))</f>
        <v>0</v>
      </c>
      <c r="D171" s="47">
        <f>ABS(ROUND(SUMIF('Trial Balance'!O:O,B171,'Trial Balance'!K:K),0))</f>
        <v>0</v>
      </c>
      <c r="E171" s="75"/>
      <c r="F171" s="75"/>
      <c r="H171" t="s">
        <v>340</v>
      </c>
    </row>
    <row r="172" spans="1:8" x14ac:dyDescent="0.3">
      <c r="A172" s="46" t="s">
        <v>426</v>
      </c>
      <c r="B172" s="46">
        <v>122</v>
      </c>
      <c r="C172" s="47"/>
      <c r="D172" s="47"/>
      <c r="E172" s="75"/>
      <c r="F172" s="75"/>
      <c r="H172" t="s">
        <v>290</v>
      </c>
    </row>
    <row r="173" spans="1:8" ht="24" customHeight="1" x14ac:dyDescent="0.3">
      <c r="A173" s="46" t="s">
        <v>427</v>
      </c>
      <c r="B173" s="46">
        <v>123</v>
      </c>
      <c r="C173" s="47"/>
      <c r="D173" s="47"/>
      <c r="E173" s="75"/>
      <c r="F173" s="75"/>
      <c r="H173" t="s">
        <v>290</v>
      </c>
    </row>
    <row r="174" spans="1:8" ht="48" customHeight="1" x14ac:dyDescent="0.3">
      <c r="A174" s="74" t="s">
        <v>428</v>
      </c>
      <c r="B174" s="46">
        <v>124</v>
      </c>
      <c r="C174" s="47">
        <f>ABS(ROUND(SUMIF('Trial Balance'!O:O,B174,'Trial Balance'!H:H),0))</f>
        <v>0</v>
      </c>
      <c r="D174" s="47">
        <f>ABS(ROUND(SUMIF('Trial Balance'!O:O,B174,'Trial Balance'!K:K),0))</f>
        <v>0</v>
      </c>
      <c r="E174" s="75"/>
      <c r="F174" s="75"/>
      <c r="H174" t="s">
        <v>340</v>
      </c>
    </row>
    <row r="175" spans="1:8" ht="84" customHeight="1" x14ac:dyDescent="0.3">
      <c r="A175" s="74" t="s">
        <v>429</v>
      </c>
      <c r="B175" s="46">
        <v>125</v>
      </c>
      <c r="C175" s="47"/>
      <c r="D175" s="47"/>
      <c r="E175" s="75"/>
      <c r="F175" s="75"/>
      <c r="H175" t="s">
        <v>290</v>
      </c>
    </row>
    <row r="176" spans="1:8" ht="84" customHeight="1" x14ac:dyDescent="0.3">
      <c r="A176" s="74" t="s">
        <v>430</v>
      </c>
      <c r="B176" s="46">
        <v>126</v>
      </c>
      <c r="C176" s="47"/>
      <c r="D176" s="47"/>
      <c r="E176" s="75"/>
      <c r="F176" s="75"/>
      <c r="H176" t="s">
        <v>290</v>
      </c>
    </row>
    <row r="177" spans="1:9" ht="36" customHeight="1" x14ac:dyDescent="0.3">
      <c r="A177" s="74" t="s">
        <v>431</v>
      </c>
      <c r="B177" s="46">
        <v>127</v>
      </c>
      <c r="C177" s="47">
        <f>ABS(ROUND(SUMIF('Trial Balance'!O:O,B177,'Trial Balance'!H:H),0))</f>
        <v>0</v>
      </c>
      <c r="D177" s="47">
        <f>ABS(ROUND(SUMIF('Trial Balance'!O:O,B177,'Trial Balance'!K:K),0))</f>
        <v>0</v>
      </c>
      <c r="E177" s="75"/>
      <c r="F177" s="75"/>
      <c r="H177" t="s">
        <v>340</v>
      </c>
    </row>
    <row r="178" spans="1:9" ht="48" customHeight="1" x14ac:dyDescent="0.3">
      <c r="A178" s="45" t="s">
        <v>432</v>
      </c>
      <c r="B178" s="45">
        <v>128</v>
      </c>
      <c r="C178" s="80">
        <f>SUM(C179:C182)</f>
        <v>0</v>
      </c>
      <c r="D178" s="80">
        <f>SUM(D179:D182)</f>
        <v>0</v>
      </c>
      <c r="E178" s="75"/>
      <c r="F178" s="75"/>
      <c r="H178" t="s">
        <v>298</v>
      </c>
    </row>
    <row r="179" spans="1:9" x14ac:dyDescent="0.3">
      <c r="A179" s="74" t="s">
        <v>433</v>
      </c>
      <c r="B179" s="46">
        <v>129</v>
      </c>
      <c r="C179" s="47">
        <f>ABS(ROUND(SUMIF('Trial Balance'!O:O,B179,'Trial Balance'!H:H),0))</f>
        <v>0</v>
      </c>
      <c r="D179" s="47">
        <f>ABS(ROUND(SUMIF('Trial Balance'!O:O,B179,'Trial Balance'!K:K),0))</f>
        <v>0</v>
      </c>
      <c r="E179" s="75"/>
      <c r="F179" s="75"/>
      <c r="H179" t="s">
        <v>290</v>
      </c>
      <c r="I179" t="s">
        <v>434</v>
      </c>
    </row>
    <row r="180" spans="1:9" x14ac:dyDescent="0.3">
      <c r="A180" s="74" t="s">
        <v>435</v>
      </c>
      <c r="B180" s="46">
        <v>130</v>
      </c>
      <c r="C180" s="47">
        <f>ABS(ROUND(SUMIF('Trial Balance'!O:O,B180,'Trial Balance'!H:H),0))</f>
        <v>0</v>
      </c>
      <c r="D180" s="47">
        <f>ABS(ROUND(SUMIF('Trial Balance'!O:O,B180,'Trial Balance'!K:K),0))</f>
        <v>0</v>
      </c>
      <c r="E180" s="75"/>
      <c r="F180" s="75"/>
      <c r="H180" t="s">
        <v>340</v>
      </c>
      <c r="I180" t="s">
        <v>436</v>
      </c>
    </row>
    <row r="181" spans="1:9" ht="24" customHeight="1" x14ac:dyDescent="0.3">
      <c r="A181" s="74" t="s">
        <v>437</v>
      </c>
      <c r="B181" s="46">
        <v>131</v>
      </c>
      <c r="C181" s="47">
        <f>ABS(ROUND(SUMIF('Trial Balance'!O:O,B181,'Trial Balance'!H:H),0))</f>
        <v>0</v>
      </c>
      <c r="D181" s="47">
        <f>ABS(ROUND(SUMIF('Trial Balance'!O:O,B181,'Trial Balance'!K:K),0))</f>
        <v>0</v>
      </c>
      <c r="E181" s="75"/>
      <c r="F181" s="75"/>
      <c r="H181" t="s">
        <v>340</v>
      </c>
      <c r="I181" t="s">
        <v>438</v>
      </c>
    </row>
    <row r="182" spans="1:9" ht="24" customHeight="1" x14ac:dyDescent="0.3">
      <c r="A182" s="74" t="s">
        <v>439</v>
      </c>
      <c r="B182" s="46">
        <v>132</v>
      </c>
      <c r="C182" s="47">
        <f>ABS(ROUND(SUMIF('Trial Balance'!O:O,B182,'Trial Balance'!H:H),0))</f>
        <v>0</v>
      </c>
      <c r="D182" s="47">
        <f>ABS(ROUND(SUMIF('Trial Balance'!O:O,B182,'Trial Balance'!K:K),0))</f>
        <v>0</v>
      </c>
      <c r="E182" s="75"/>
      <c r="F182" s="75"/>
      <c r="H182" t="s">
        <v>340</v>
      </c>
    </row>
    <row r="183" spans="1:9" ht="24" customHeight="1" x14ac:dyDescent="0.3">
      <c r="A183" s="74" t="s">
        <v>440</v>
      </c>
      <c r="B183" s="46">
        <v>133</v>
      </c>
      <c r="C183" s="47"/>
      <c r="D183" s="47"/>
      <c r="E183" s="75"/>
      <c r="F183" s="75"/>
      <c r="H183" t="s">
        <v>290</v>
      </c>
    </row>
    <row r="184" spans="1:9" ht="25.75" customHeight="1" x14ac:dyDescent="0.3">
      <c r="A184" s="74" t="s">
        <v>441</v>
      </c>
      <c r="B184" s="46">
        <v>134</v>
      </c>
      <c r="C184" s="47"/>
      <c r="D184" s="47"/>
      <c r="E184" s="75"/>
      <c r="F184" s="75"/>
      <c r="H184" t="s">
        <v>290</v>
      </c>
    </row>
    <row r="185" spans="1:9" x14ac:dyDescent="0.3">
      <c r="A185" s="74" t="s">
        <v>442</v>
      </c>
      <c r="B185" s="46">
        <v>135</v>
      </c>
      <c r="C185" s="47"/>
      <c r="D185" s="47"/>
      <c r="E185" s="75"/>
      <c r="F185" s="75"/>
      <c r="H185" t="s">
        <v>290</v>
      </c>
    </row>
    <row r="186" spans="1:9" ht="36" customHeight="1" x14ac:dyDescent="0.3">
      <c r="A186" s="46" t="s">
        <v>443</v>
      </c>
      <c r="B186" s="46">
        <v>136</v>
      </c>
      <c r="C186" s="47"/>
      <c r="D186" s="47"/>
      <c r="E186" s="75"/>
      <c r="F186" s="75"/>
      <c r="H186" t="s">
        <v>290</v>
      </c>
    </row>
    <row r="187" spans="1:9" ht="24" customHeight="1" x14ac:dyDescent="0.3">
      <c r="A187" s="46" t="s">
        <v>444</v>
      </c>
      <c r="B187" s="46">
        <v>137</v>
      </c>
      <c r="C187" s="47">
        <f>ABS(ROUND(SUMIF('Trial Balance'!O:O,B187,'Trial Balance'!H:H),0))</f>
        <v>0</v>
      </c>
      <c r="D187" s="47">
        <f>ABS(ROUND(SUMIF('Trial Balance'!O:O,B187,'Trial Balance'!K:K),0))</f>
        <v>0</v>
      </c>
      <c r="E187" s="75"/>
      <c r="F187" s="75"/>
      <c r="H187" t="s">
        <v>340</v>
      </c>
    </row>
    <row r="188" spans="1:9" ht="24" customHeight="1" x14ac:dyDescent="0.3">
      <c r="A188" s="46" t="s">
        <v>445</v>
      </c>
      <c r="B188" s="46">
        <v>138</v>
      </c>
      <c r="C188" s="47"/>
      <c r="D188" s="47"/>
      <c r="E188" s="75"/>
      <c r="F188" s="75"/>
      <c r="H188" t="s">
        <v>290</v>
      </c>
    </row>
    <row r="189" spans="1:9" ht="24" customHeight="1" x14ac:dyDescent="0.3">
      <c r="A189" s="46" t="s">
        <v>446</v>
      </c>
      <c r="B189" s="46">
        <v>139</v>
      </c>
      <c r="C189" s="47"/>
      <c r="D189" s="47"/>
      <c r="E189" s="75"/>
      <c r="F189" s="75"/>
      <c r="H189" t="s">
        <v>290</v>
      </c>
    </row>
    <row r="190" spans="1:9" ht="24" customHeight="1" x14ac:dyDescent="0.3">
      <c r="A190" s="163" t="s">
        <v>447</v>
      </c>
      <c r="B190" s="50">
        <v>140</v>
      </c>
      <c r="C190" s="118"/>
      <c r="D190" s="118"/>
      <c r="E190" s="75"/>
      <c r="F190" s="75"/>
      <c r="H190" t="s">
        <v>290</v>
      </c>
    </row>
    <row r="191" spans="1:9" ht="36" customHeight="1" x14ac:dyDescent="0.3">
      <c r="A191" s="74" t="s">
        <v>448</v>
      </c>
      <c r="B191" s="46">
        <v>141</v>
      </c>
      <c r="C191" s="47">
        <f>ABS(ROUND(SUMIF('Trial Balance'!O:O,B191,'Trial Balance'!H:H),0))</f>
        <v>0</v>
      </c>
      <c r="D191" s="47">
        <f>ABS(ROUND(SUMIF('Trial Balance'!O:O,B191,'Trial Balance'!K:K),0))</f>
        <v>0</v>
      </c>
      <c r="E191" s="75"/>
      <c r="F191" s="75"/>
      <c r="H191" t="s">
        <v>340</v>
      </c>
    </row>
    <row r="192" spans="1:9" ht="60" customHeight="1" x14ac:dyDescent="0.3">
      <c r="A192" s="46" t="s">
        <v>449</v>
      </c>
      <c r="B192" s="46">
        <v>142</v>
      </c>
      <c r="C192" s="47"/>
      <c r="D192" s="47"/>
      <c r="E192" s="75"/>
      <c r="F192" s="75"/>
      <c r="H192" t="s">
        <v>290</v>
      </c>
    </row>
    <row r="193" spans="1:8" ht="61.75" customHeight="1" x14ac:dyDescent="0.3">
      <c r="A193" s="46" t="s">
        <v>450</v>
      </c>
      <c r="B193" s="46">
        <v>143</v>
      </c>
      <c r="C193" s="47"/>
      <c r="D193" s="47"/>
      <c r="E193" s="75"/>
      <c r="F193" s="75"/>
      <c r="H193" t="s">
        <v>290</v>
      </c>
    </row>
    <row r="194" spans="1:8" x14ac:dyDescent="0.3">
      <c r="A194" s="46" t="s">
        <v>451</v>
      </c>
      <c r="B194" s="46">
        <v>144</v>
      </c>
      <c r="C194" s="47"/>
      <c r="D194" s="47"/>
      <c r="E194" s="75"/>
      <c r="F194" s="75"/>
      <c r="H194" t="s">
        <v>290</v>
      </c>
    </row>
    <row r="195" spans="1:8" ht="36" customHeight="1" x14ac:dyDescent="0.3">
      <c r="A195" s="46" t="s">
        <v>452</v>
      </c>
      <c r="B195" s="46">
        <v>145</v>
      </c>
      <c r="C195" s="47"/>
      <c r="D195" s="47"/>
      <c r="E195" s="75"/>
      <c r="F195" s="75"/>
      <c r="H195" t="s">
        <v>290</v>
      </c>
    </row>
    <row r="196" spans="1:8" x14ac:dyDescent="0.3">
      <c r="A196" s="46" t="s">
        <v>453</v>
      </c>
      <c r="B196" s="46">
        <v>146</v>
      </c>
      <c r="C196" s="47"/>
      <c r="D196" s="47"/>
      <c r="E196" s="75"/>
      <c r="F196" s="75"/>
      <c r="H196" t="s">
        <v>290</v>
      </c>
    </row>
    <row r="197" spans="1:8" x14ac:dyDescent="0.3">
      <c r="A197" s="46" t="s">
        <v>454</v>
      </c>
      <c r="B197" s="46">
        <v>147</v>
      </c>
      <c r="C197" s="47">
        <f>ABS(ROUND(SUMIF('Trial Balance'!O:O,B197,'Trial Balance'!H:H),0))</f>
        <v>0</v>
      </c>
      <c r="D197" s="47">
        <f>ABS(ROUND(SUMIF('Trial Balance'!O:O,B197,'Trial Balance'!K:K),0))</f>
        <v>0</v>
      </c>
      <c r="E197" s="75"/>
      <c r="F197" s="75"/>
      <c r="H197" t="s">
        <v>340</v>
      </c>
    </row>
    <row r="198" spans="1:8" x14ac:dyDescent="0.3">
      <c r="A198" s="46" t="s">
        <v>455</v>
      </c>
      <c r="B198" s="46">
        <v>148</v>
      </c>
      <c r="C198" s="47"/>
      <c r="D198" s="47"/>
      <c r="E198" s="75"/>
      <c r="F198" s="75"/>
      <c r="H198" t="s">
        <v>290</v>
      </c>
    </row>
    <row r="199" spans="1:8" ht="24" customHeight="1" x14ac:dyDescent="0.3">
      <c r="A199" s="74" t="s">
        <v>456</v>
      </c>
      <c r="B199" s="46">
        <v>149</v>
      </c>
      <c r="C199" s="47"/>
      <c r="D199" s="47"/>
      <c r="E199" s="75"/>
      <c r="F199" s="75"/>
      <c r="H199" t="s">
        <v>290</v>
      </c>
    </row>
    <row r="200" spans="1:8" ht="24" customHeight="1" x14ac:dyDescent="0.3">
      <c r="A200" s="74" t="s">
        <v>457</v>
      </c>
      <c r="B200" s="46">
        <v>150</v>
      </c>
      <c r="C200" s="47"/>
      <c r="D200" s="47"/>
      <c r="E200" s="75"/>
      <c r="F200" s="75"/>
      <c r="H200" t="s">
        <v>290</v>
      </c>
    </row>
    <row r="201" spans="1:8" x14ac:dyDescent="0.3">
      <c r="A201" s="74" t="s">
        <v>458</v>
      </c>
      <c r="B201" s="46">
        <v>151</v>
      </c>
      <c r="C201" s="47">
        <f>ABS(ROUND(SUMIF('Trial Balance'!O:O,B201,'Trial Balance'!H:H),0))</f>
        <v>0</v>
      </c>
      <c r="D201" s="47">
        <f>ABS(ROUND(SUMIF('Trial Balance'!O:O,B201,'Trial Balance'!K:K),0))</f>
        <v>0</v>
      </c>
      <c r="E201" s="75"/>
      <c r="F201" s="75"/>
      <c r="H201" t="s">
        <v>340</v>
      </c>
    </row>
    <row r="202" spans="1:8" x14ac:dyDescent="0.3">
      <c r="A202" s="74" t="s">
        <v>459</v>
      </c>
      <c r="B202" s="46">
        <v>152</v>
      </c>
      <c r="C202" s="47"/>
      <c r="D202" s="47"/>
      <c r="E202" s="75"/>
      <c r="F202" s="75"/>
      <c r="H202" t="s">
        <v>290</v>
      </c>
    </row>
    <row r="203" spans="1:8" x14ac:dyDescent="0.3">
      <c r="A203" s="74" t="s">
        <v>460</v>
      </c>
      <c r="B203" s="46">
        <v>153</v>
      </c>
      <c r="C203" s="47"/>
      <c r="D203" s="47"/>
      <c r="E203" s="75"/>
      <c r="F203" s="75"/>
      <c r="H203" t="s">
        <v>290</v>
      </c>
    </row>
    <row r="204" spans="1:8" x14ac:dyDescent="0.3">
      <c r="A204" s="74" t="s">
        <v>461</v>
      </c>
      <c r="B204" s="46">
        <v>154</v>
      </c>
      <c r="C204" s="47"/>
      <c r="D204" s="47"/>
      <c r="E204" s="75"/>
      <c r="F204" s="75"/>
      <c r="H204" t="s">
        <v>290</v>
      </c>
    </row>
    <row r="205" spans="1:8" ht="24" customHeight="1" x14ac:dyDescent="0.3">
      <c r="A205" s="74" t="s">
        <v>462</v>
      </c>
      <c r="B205" s="46">
        <v>155</v>
      </c>
      <c r="C205" s="47"/>
      <c r="D205" s="47"/>
      <c r="E205" s="75"/>
      <c r="F205" s="75"/>
      <c r="H205" t="s">
        <v>290</v>
      </c>
    </row>
    <row r="206" spans="1:8" x14ac:dyDescent="0.3">
      <c r="A206" s="74" t="s">
        <v>463</v>
      </c>
      <c r="B206" s="46">
        <v>156</v>
      </c>
      <c r="C206" s="47">
        <f>ABS(ROUND(SUMIF('Trial Balance'!O:O,B206,'Trial Balance'!H:H),0))</f>
        <v>0</v>
      </c>
      <c r="D206" s="47">
        <f>ABS(ROUND(SUMIF('Trial Balance'!O:O,B206,'Trial Balance'!K:K),0))</f>
        <v>0</v>
      </c>
      <c r="E206" s="75"/>
      <c r="F206" s="75"/>
      <c r="H206" t="s">
        <v>340</v>
      </c>
    </row>
    <row r="207" spans="1:8" x14ac:dyDescent="0.3">
      <c r="A207" s="93"/>
      <c r="B207" s="90"/>
      <c r="C207" s="83"/>
      <c r="D207" s="84"/>
    </row>
    <row r="208" spans="1:8" x14ac:dyDescent="0.3">
      <c r="A208" s="93"/>
      <c r="B208" s="90"/>
      <c r="C208" s="83"/>
      <c r="D208" s="84"/>
    </row>
    <row r="209" spans="1:8" x14ac:dyDescent="0.3">
      <c r="A209" s="79" t="s">
        <v>464</v>
      </c>
      <c r="B209" s="46" t="s">
        <v>48</v>
      </c>
      <c r="C209" s="46" t="s">
        <v>281</v>
      </c>
      <c r="D209" s="46"/>
    </row>
    <row r="210" spans="1:8" x14ac:dyDescent="0.3">
      <c r="A210" s="46"/>
      <c r="B210" s="46"/>
      <c r="C210" s="46" t="s">
        <v>316</v>
      </c>
      <c r="D210" s="46" t="s">
        <v>317</v>
      </c>
    </row>
    <row r="211" spans="1:8" x14ac:dyDescent="0.3">
      <c r="A211" s="46" t="s">
        <v>282</v>
      </c>
      <c r="B211" s="46" t="s">
        <v>283</v>
      </c>
      <c r="C211" s="46" t="s">
        <v>284</v>
      </c>
      <c r="D211" s="46" t="s">
        <v>285</v>
      </c>
    </row>
    <row r="212" spans="1:8" x14ac:dyDescent="0.3">
      <c r="A212" s="74" t="s">
        <v>465</v>
      </c>
      <c r="B212" s="46">
        <v>157</v>
      </c>
      <c r="C212" s="47">
        <f>ABS(ROUND(SUMIF('Trial Balance'!O:O,B212,'Trial Balance'!H:H),0))</f>
        <v>0</v>
      </c>
      <c r="D212" s="47">
        <f>ABS(ROUND(SUMIF('Trial Balance'!O:O,B212,'Trial Balance'!K:K),0))</f>
        <v>0</v>
      </c>
      <c r="E212" s="75"/>
      <c r="F212" s="75"/>
      <c r="H212" t="s">
        <v>340</v>
      </c>
    </row>
    <row r="213" spans="1:8" x14ac:dyDescent="0.3">
      <c r="A213" s="83"/>
      <c r="B213" s="77"/>
      <c r="C213" s="83"/>
      <c r="D213" s="84"/>
    </row>
    <row r="214" spans="1:8" x14ac:dyDescent="0.3">
      <c r="A214" s="83"/>
      <c r="B214" s="77"/>
      <c r="C214" s="83"/>
      <c r="D214" s="84"/>
    </row>
    <row r="215" spans="1:8" x14ac:dyDescent="0.3">
      <c r="A215" s="83"/>
      <c r="B215" s="77"/>
      <c r="C215" s="83"/>
      <c r="D215" s="84"/>
    </row>
    <row r="216" spans="1:8" x14ac:dyDescent="0.3">
      <c r="A216" s="79" t="s">
        <v>466</v>
      </c>
      <c r="B216" s="46" t="s">
        <v>48</v>
      </c>
      <c r="C216" s="46" t="s">
        <v>281</v>
      </c>
      <c r="D216" s="46"/>
    </row>
    <row r="217" spans="1:8" x14ac:dyDescent="0.3">
      <c r="A217" s="46"/>
      <c r="B217" s="46"/>
      <c r="C217" s="46" t="s">
        <v>316</v>
      </c>
      <c r="D217" s="46" t="s">
        <v>317</v>
      </c>
    </row>
    <row r="218" spans="1:8" x14ac:dyDescent="0.3">
      <c r="A218" s="46" t="s">
        <v>282</v>
      </c>
      <c r="B218" s="46" t="s">
        <v>283</v>
      </c>
      <c r="C218" s="46" t="s">
        <v>284</v>
      </c>
      <c r="D218" s="46" t="s">
        <v>285</v>
      </c>
    </row>
    <row r="219" spans="1:8" ht="24" customHeight="1" x14ac:dyDescent="0.3">
      <c r="A219" s="46" t="s">
        <v>467</v>
      </c>
      <c r="B219" s="46">
        <v>158</v>
      </c>
      <c r="C219" s="47"/>
      <c r="D219" s="47"/>
      <c r="E219" s="75"/>
      <c r="F219" s="75"/>
      <c r="H219" t="s">
        <v>290</v>
      </c>
    </row>
    <row r="220" spans="1:8" ht="24" customHeight="1" x14ac:dyDescent="0.3">
      <c r="A220" s="46" t="s">
        <v>468</v>
      </c>
      <c r="B220" s="46">
        <v>159</v>
      </c>
      <c r="C220" s="47"/>
      <c r="D220" s="47"/>
      <c r="E220" s="75"/>
      <c r="F220" s="75"/>
      <c r="H220" t="s">
        <v>290</v>
      </c>
    </row>
    <row r="221" spans="1:8" ht="24" customHeight="1" x14ac:dyDescent="0.3">
      <c r="A221" s="46" t="s">
        <v>469</v>
      </c>
      <c r="B221" s="46">
        <v>160</v>
      </c>
      <c r="C221" s="47"/>
      <c r="D221" s="47"/>
      <c r="E221" s="75"/>
      <c r="F221" s="75"/>
      <c r="H221" t="s">
        <v>290</v>
      </c>
    </row>
    <row r="222" spans="1:8" x14ac:dyDescent="0.3">
      <c r="A222" s="74" t="s">
        <v>470</v>
      </c>
      <c r="B222" s="46">
        <v>161</v>
      </c>
      <c r="C222" s="47"/>
      <c r="D222" s="47"/>
      <c r="E222" s="279"/>
      <c r="F222" s="280"/>
      <c r="H222" t="s">
        <v>290</v>
      </c>
    </row>
    <row r="223" spans="1:8" x14ac:dyDescent="0.3">
      <c r="A223" s="94"/>
      <c r="B223" s="86"/>
      <c r="C223" s="83"/>
      <c r="D223" s="84"/>
      <c r="E223" s="84"/>
      <c r="F223" s="84"/>
    </row>
    <row r="224" spans="1:8" x14ac:dyDescent="0.3">
      <c r="A224" s="95"/>
      <c r="B224" s="86"/>
      <c r="C224" s="83"/>
      <c r="D224" s="84"/>
      <c r="E224" s="84"/>
      <c r="F224" s="84"/>
    </row>
    <row r="225" spans="1:8" x14ac:dyDescent="0.3">
      <c r="A225" s="79" t="s">
        <v>471</v>
      </c>
      <c r="B225" s="46" t="s">
        <v>48</v>
      </c>
      <c r="C225" s="46" t="s">
        <v>316</v>
      </c>
      <c r="D225" s="46"/>
      <c r="E225" s="46"/>
      <c r="F225" s="46"/>
    </row>
    <row r="226" spans="1:8" x14ac:dyDescent="0.3">
      <c r="A226" s="46"/>
      <c r="B226" s="46"/>
      <c r="C226" s="46" t="s">
        <v>472</v>
      </c>
      <c r="D226" s="46" t="s">
        <v>473</v>
      </c>
      <c r="E226" s="46" t="s">
        <v>474</v>
      </c>
      <c r="F226" s="46" t="s">
        <v>475</v>
      </c>
    </row>
    <row r="227" spans="1:8" x14ac:dyDescent="0.3">
      <c r="A227" s="74" t="s">
        <v>476</v>
      </c>
      <c r="B227" s="46">
        <v>162</v>
      </c>
      <c r="C227" s="47">
        <f>C201</f>
        <v>0</v>
      </c>
      <c r="D227" s="47" t="s">
        <v>477</v>
      </c>
      <c r="E227" s="47">
        <f>D201</f>
        <v>0</v>
      </c>
      <c r="F227" s="47" t="s">
        <v>477</v>
      </c>
      <c r="H227" t="s">
        <v>340</v>
      </c>
    </row>
    <row r="228" spans="1:8" ht="24" customHeight="1" x14ac:dyDescent="0.3">
      <c r="A228" s="74" t="s">
        <v>478</v>
      </c>
      <c r="B228" s="46">
        <v>163</v>
      </c>
      <c r="C228" s="47"/>
      <c r="D228" s="47"/>
      <c r="E228" s="47"/>
      <c r="F228" s="47"/>
      <c r="H228" t="s">
        <v>290</v>
      </c>
    </row>
    <row r="229" spans="1:8" ht="24" customHeight="1" x14ac:dyDescent="0.3">
      <c r="A229" s="74" t="s">
        <v>479</v>
      </c>
      <c r="B229" s="46">
        <v>164</v>
      </c>
      <c r="C229" s="47"/>
      <c r="D229" s="47"/>
      <c r="E229" s="47"/>
      <c r="F229" s="47"/>
      <c r="H229" t="s">
        <v>290</v>
      </c>
    </row>
    <row r="230" spans="1:8" ht="24" customHeight="1" x14ac:dyDescent="0.3">
      <c r="A230" s="74" t="s">
        <v>480</v>
      </c>
      <c r="B230" s="46">
        <v>165</v>
      </c>
      <c r="C230" s="47"/>
      <c r="D230" s="47"/>
      <c r="E230" s="47"/>
      <c r="F230" s="47"/>
      <c r="H230" t="s">
        <v>290</v>
      </c>
    </row>
    <row r="231" spans="1:8" ht="24" customHeight="1" x14ac:dyDescent="0.3">
      <c r="A231" s="74" t="s">
        <v>481</v>
      </c>
      <c r="B231" s="46">
        <v>166</v>
      </c>
      <c r="C231" s="47"/>
      <c r="D231" s="47"/>
      <c r="E231" s="47"/>
      <c r="F231" s="47"/>
      <c r="H231" t="s">
        <v>290</v>
      </c>
    </row>
    <row r="232" spans="1:8" x14ac:dyDescent="0.3">
      <c r="A232" s="74" t="s">
        <v>482</v>
      </c>
      <c r="B232" s="46">
        <v>167</v>
      </c>
      <c r="C232" s="47"/>
      <c r="D232" s="47"/>
      <c r="E232" s="47"/>
      <c r="F232" s="47"/>
      <c r="H232" t="s">
        <v>290</v>
      </c>
    </row>
    <row r="233" spans="1:8" x14ac:dyDescent="0.3">
      <c r="A233" s="74" t="s">
        <v>483</v>
      </c>
      <c r="B233" s="46">
        <v>168</v>
      </c>
      <c r="C233" s="47"/>
      <c r="D233" s="47"/>
      <c r="E233" s="47"/>
      <c r="F233" s="47"/>
      <c r="H233" t="s">
        <v>290</v>
      </c>
    </row>
    <row r="234" spans="1:8" x14ac:dyDescent="0.3">
      <c r="A234" s="74" t="s">
        <v>484</v>
      </c>
      <c r="B234" s="46">
        <v>169</v>
      </c>
      <c r="C234" s="47"/>
      <c r="D234" s="47"/>
      <c r="E234" s="47"/>
      <c r="F234" s="47"/>
      <c r="H234" t="s">
        <v>290</v>
      </c>
    </row>
    <row r="235" spans="1:8" x14ac:dyDescent="0.3">
      <c r="A235" s="74" t="s">
        <v>485</v>
      </c>
      <c r="B235" s="46">
        <v>170</v>
      </c>
      <c r="C235" s="47"/>
      <c r="D235" s="47"/>
      <c r="E235" s="47"/>
      <c r="F235" s="47"/>
      <c r="H235" t="s">
        <v>290</v>
      </c>
    </row>
    <row r="236" spans="1:8" x14ac:dyDescent="0.3">
      <c r="A236" s="74" t="s">
        <v>486</v>
      </c>
      <c r="B236" s="46">
        <v>171</v>
      </c>
      <c r="C236" s="47"/>
      <c r="D236" s="47"/>
      <c r="E236" s="47"/>
      <c r="F236" s="47"/>
      <c r="H236" t="s">
        <v>290</v>
      </c>
    </row>
    <row r="237" spans="1:8" x14ac:dyDescent="0.3">
      <c r="A237" s="74" t="s">
        <v>487</v>
      </c>
      <c r="B237" s="46">
        <v>172</v>
      </c>
      <c r="C237" s="47"/>
      <c r="D237" s="47"/>
      <c r="E237" s="47"/>
      <c r="F237" s="47"/>
      <c r="H237" t="s">
        <v>290</v>
      </c>
    </row>
    <row r="238" spans="1:8" x14ac:dyDescent="0.3">
      <c r="A238" s="74" t="s">
        <v>488</v>
      </c>
      <c r="B238" s="46">
        <v>173</v>
      </c>
      <c r="C238" s="47"/>
      <c r="D238" s="47"/>
      <c r="E238" s="47"/>
      <c r="F238" s="47"/>
      <c r="H238" t="s">
        <v>290</v>
      </c>
    </row>
    <row r="240" spans="1:8" x14ac:dyDescent="0.3">
      <c r="A240" s="83"/>
      <c r="B240" s="90"/>
      <c r="C240" s="90"/>
      <c r="D240" s="90"/>
      <c r="E240" s="90"/>
      <c r="F240" s="90"/>
    </row>
    <row r="241" spans="1:8" x14ac:dyDescent="0.3">
      <c r="A241" s="46"/>
      <c r="B241" s="46" t="s">
        <v>48</v>
      </c>
      <c r="C241" s="46" t="s">
        <v>281</v>
      </c>
      <c r="D241" s="46"/>
    </row>
    <row r="242" spans="1:8" x14ac:dyDescent="0.3">
      <c r="A242" s="46" t="s">
        <v>282</v>
      </c>
      <c r="B242" s="46" t="s">
        <v>283</v>
      </c>
      <c r="C242" s="46" t="s">
        <v>489</v>
      </c>
      <c r="D242" s="46" t="s">
        <v>490</v>
      </c>
    </row>
    <row r="243" spans="1:8" ht="60" customHeight="1" x14ac:dyDescent="0.3">
      <c r="A243" s="96" t="s">
        <v>491</v>
      </c>
      <c r="B243" s="46">
        <v>174</v>
      </c>
      <c r="C243" s="47"/>
      <c r="D243" s="47"/>
      <c r="E243" s="75"/>
      <c r="F243" s="75"/>
    </row>
    <row r="244" spans="1:8" x14ac:dyDescent="0.3">
      <c r="A244" s="46" t="s">
        <v>492</v>
      </c>
      <c r="B244" s="46">
        <v>175</v>
      </c>
      <c r="C244" s="47"/>
      <c r="D244" s="47"/>
      <c r="E244" s="75"/>
      <c r="F244" s="75"/>
      <c r="H244" t="s">
        <v>290</v>
      </c>
    </row>
    <row r="245" spans="1:8" x14ac:dyDescent="0.3">
      <c r="A245" s="46" t="s">
        <v>493</v>
      </c>
      <c r="B245" s="46">
        <v>176</v>
      </c>
      <c r="C245" s="47"/>
      <c r="D245" s="47"/>
      <c r="E245" s="75"/>
      <c r="F245" s="75"/>
      <c r="H245" t="s">
        <v>290</v>
      </c>
    </row>
    <row r="246" spans="1:8" ht="48" customHeight="1" x14ac:dyDescent="0.3">
      <c r="A246" s="46" t="s">
        <v>494</v>
      </c>
      <c r="B246" s="46">
        <v>177</v>
      </c>
      <c r="C246" s="47"/>
      <c r="D246" s="47"/>
      <c r="E246" s="75"/>
      <c r="F246" s="75"/>
      <c r="H246" t="s">
        <v>290</v>
      </c>
    </row>
    <row r="247" spans="1:8" x14ac:dyDescent="0.3">
      <c r="A247" s="76"/>
      <c r="B247" s="77"/>
      <c r="C247" s="97"/>
      <c r="D247" s="97"/>
      <c r="E247" s="97"/>
      <c r="F247" s="97"/>
    </row>
    <row r="248" spans="1:8" x14ac:dyDescent="0.3">
      <c r="A248" s="46"/>
      <c r="B248" s="46" t="s">
        <v>48</v>
      </c>
      <c r="C248" s="46" t="s">
        <v>281</v>
      </c>
      <c r="D248" s="46"/>
    </row>
    <row r="249" spans="1:8" x14ac:dyDescent="0.3">
      <c r="A249" s="46" t="s">
        <v>282</v>
      </c>
      <c r="B249" s="46" t="s">
        <v>283</v>
      </c>
      <c r="C249" s="46" t="s">
        <v>489</v>
      </c>
      <c r="D249" s="46" t="s">
        <v>490</v>
      </c>
    </row>
    <row r="250" spans="1:8" ht="60" customHeight="1" x14ac:dyDescent="0.3">
      <c r="A250" s="46" t="s">
        <v>495</v>
      </c>
      <c r="B250" s="46">
        <v>178</v>
      </c>
      <c r="C250" s="47"/>
      <c r="D250" s="47"/>
      <c r="E250" s="75"/>
      <c r="F250" s="75"/>
    </row>
    <row r="251" spans="1:8" x14ac:dyDescent="0.3">
      <c r="A251" s="46" t="s">
        <v>496</v>
      </c>
      <c r="B251" s="46">
        <v>179</v>
      </c>
      <c r="C251" s="47"/>
      <c r="D251" s="47"/>
      <c r="E251" s="75"/>
      <c r="F251" s="75"/>
      <c r="H251" t="s">
        <v>290</v>
      </c>
    </row>
    <row r="252" spans="1:8" x14ac:dyDescent="0.3">
      <c r="A252" s="46" t="s">
        <v>492</v>
      </c>
      <c r="B252" s="46">
        <v>180</v>
      </c>
      <c r="C252" s="47"/>
      <c r="D252" s="47"/>
      <c r="E252" s="75"/>
      <c r="F252" s="75"/>
      <c r="H252" t="s">
        <v>290</v>
      </c>
    </row>
    <row r="253" spans="1:8" x14ac:dyDescent="0.3">
      <c r="A253" s="46" t="s">
        <v>493</v>
      </c>
      <c r="B253" s="46">
        <v>181</v>
      </c>
      <c r="C253" s="47"/>
      <c r="D253" s="47"/>
      <c r="E253" s="75"/>
      <c r="F253" s="75"/>
      <c r="H253" t="s">
        <v>290</v>
      </c>
    </row>
    <row r="254" spans="1:8" ht="60" customHeight="1" x14ac:dyDescent="0.3">
      <c r="A254" s="46" t="s">
        <v>494</v>
      </c>
      <c r="B254" s="46">
        <v>182</v>
      </c>
      <c r="C254" s="47"/>
      <c r="D254" s="47"/>
      <c r="E254" s="75"/>
      <c r="F254" s="75"/>
      <c r="H254" t="s">
        <v>290</v>
      </c>
    </row>
    <row r="255" spans="1:8" ht="36" customHeight="1" x14ac:dyDescent="0.3">
      <c r="A255" s="46" t="s">
        <v>497</v>
      </c>
      <c r="B255" s="46">
        <v>183</v>
      </c>
      <c r="C255" s="47"/>
      <c r="D255" s="47"/>
      <c r="E255" s="75"/>
      <c r="F255" s="75"/>
      <c r="H255" t="s">
        <v>290</v>
      </c>
    </row>
    <row r="256" spans="1:8" x14ac:dyDescent="0.3">
      <c r="A256" s="46" t="s">
        <v>492</v>
      </c>
      <c r="B256" s="46">
        <v>184</v>
      </c>
      <c r="C256" s="47"/>
      <c r="D256" s="47"/>
      <c r="E256" s="75"/>
      <c r="F256" s="75"/>
      <c r="H256" t="s">
        <v>290</v>
      </c>
    </row>
    <row r="257" spans="1:8" x14ac:dyDescent="0.3">
      <c r="A257" s="46" t="s">
        <v>493</v>
      </c>
      <c r="B257" s="46">
        <v>185</v>
      </c>
      <c r="C257" s="47"/>
      <c r="D257" s="47"/>
      <c r="E257" s="75"/>
      <c r="F257" s="75"/>
      <c r="H257" t="s">
        <v>290</v>
      </c>
    </row>
    <row r="258" spans="1:8" ht="48" customHeight="1" x14ac:dyDescent="0.3">
      <c r="A258" s="46" t="s">
        <v>494</v>
      </c>
      <c r="B258" s="46">
        <v>186</v>
      </c>
      <c r="C258" s="47"/>
      <c r="D258" s="47"/>
      <c r="E258" s="75"/>
      <c r="F258" s="75"/>
      <c r="H258" t="s">
        <v>290</v>
      </c>
    </row>
    <row r="259" spans="1:8" x14ac:dyDescent="0.3">
      <c r="A259" s="82"/>
      <c r="B259" s="77"/>
      <c r="C259" s="97"/>
      <c r="D259" s="97"/>
      <c r="E259" s="97"/>
      <c r="F259" s="97"/>
    </row>
    <row r="260" spans="1:8" x14ac:dyDescent="0.3">
      <c r="A260" s="82"/>
      <c r="B260" s="77"/>
      <c r="C260" s="97"/>
      <c r="D260" s="97"/>
      <c r="E260" s="97"/>
      <c r="F260" s="97"/>
    </row>
    <row r="261" spans="1:8" x14ac:dyDescent="0.3">
      <c r="A261" s="46"/>
      <c r="B261" s="46" t="s">
        <v>48</v>
      </c>
      <c r="C261" s="46" t="s">
        <v>281</v>
      </c>
      <c r="D261" s="46"/>
    </row>
    <row r="262" spans="1:8" x14ac:dyDescent="0.3">
      <c r="A262" s="46" t="s">
        <v>282</v>
      </c>
      <c r="B262" s="46" t="s">
        <v>283</v>
      </c>
      <c r="C262" s="46" t="s">
        <v>489</v>
      </c>
      <c r="D262" s="46" t="s">
        <v>490</v>
      </c>
    </row>
    <row r="263" spans="1:8" ht="24" customHeight="1" x14ac:dyDescent="0.3">
      <c r="A263" s="79" t="s">
        <v>498</v>
      </c>
      <c r="B263" s="46" t="s">
        <v>48</v>
      </c>
      <c r="C263" s="46"/>
      <c r="D263" s="46"/>
    </row>
    <row r="264" spans="1:8" x14ac:dyDescent="0.3">
      <c r="A264" s="74" t="s">
        <v>499</v>
      </c>
      <c r="B264" s="46">
        <v>187</v>
      </c>
      <c r="C264" s="47"/>
      <c r="D264" s="47"/>
      <c r="E264" s="75"/>
      <c r="F264" s="75"/>
      <c r="H264" t="s">
        <v>290</v>
      </c>
    </row>
    <row r="266" spans="1:8" x14ac:dyDescent="0.3">
      <c r="A266" s="46"/>
      <c r="B266" s="46" t="s">
        <v>48</v>
      </c>
      <c r="C266" s="46" t="s">
        <v>281</v>
      </c>
      <c r="D266" s="46"/>
    </row>
    <row r="267" spans="1:8" x14ac:dyDescent="0.3">
      <c r="A267" s="46" t="s">
        <v>282</v>
      </c>
      <c r="B267" s="46" t="s">
        <v>283</v>
      </c>
      <c r="C267" s="46" t="s">
        <v>284</v>
      </c>
      <c r="D267" s="46" t="s">
        <v>285</v>
      </c>
    </row>
    <row r="268" spans="1:8" ht="24" customHeight="1" x14ac:dyDescent="0.3">
      <c r="A268" s="79" t="s">
        <v>500</v>
      </c>
      <c r="B268" s="46" t="s">
        <v>48</v>
      </c>
      <c r="C268" s="46" t="s">
        <v>489</v>
      </c>
      <c r="D268" s="46" t="s">
        <v>490</v>
      </c>
    </row>
    <row r="269" spans="1:8" x14ac:dyDescent="0.3">
      <c r="A269" s="74" t="s">
        <v>501</v>
      </c>
      <c r="B269" s="46">
        <v>188</v>
      </c>
      <c r="C269" s="47"/>
      <c r="D269" s="47"/>
      <c r="E269" s="75"/>
      <c r="F269" s="75"/>
      <c r="H269" t="s">
        <v>290</v>
      </c>
    </row>
    <row r="270" spans="1:8" x14ac:dyDescent="0.3">
      <c r="A270" s="98"/>
      <c r="B270" s="90"/>
      <c r="C270" s="97"/>
      <c r="D270" s="97"/>
      <c r="E270" s="84"/>
    </row>
    <row r="271" spans="1:8" x14ac:dyDescent="0.3">
      <c r="A271" s="98"/>
      <c r="B271" s="90"/>
      <c r="C271" s="97"/>
      <c r="D271" s="97"/>
      <c r="E271" s="84"/>
    </row>
    <row r="272" spans="1:8" x14ac:dyDescent="0.3">
      <c r="A272" s="79" t="s">
        <v>502</v>
      </c>
      <c r="B272" s="46" t="s">
        <v>503</v>
      </c>
      <c r="C272" s="46" t="s">
        <v>281</v>
      </c>
      <c r="D272" s="46"/>
    </row>
    <row r="273" spans="1:8" x14ac:dyDescent="0.3">
      <c r="A273" s="46"/>
      <c r="B273" s="46" t="s">
        <v>504</v>
      </c>
      <c r="C273" s="46" t="s">
        <v>316</v>
      </c>
      <c r="D273" s="46" t="s">
        <v>317</v>
      </c>
    </row>
    <row r="274" spans="1:8" x14ac:dyDescent="0.3">
      <c r="A274" s="46" t="s">
        <v>282</v>
      </c>
      <c r="B274" s="46" t="s">
        <v>283</v>
      </c>
      <c r="C274" s="46" t="s">
        <v>284</v>
      </c>
      <c r="D274" s="46" t="s">
        <v>285</v>
      </c>
    </row>
    <row r="275" spans="1:8" x14ac:dyDescent="0.3">
      <c r="A275" s="46" t="s">
        <v>505</v>
      </c>
      <c r="B275" s="46">
        <v>189</v>
      </c>
      <c r="C275" s="47"/>
      <c r="D275" s="47"/>
      <c r="E275" s="75"/>
      <c r="F275" s="75"/>
      <c r="H275" t="s">
        <v>290</v>
      </c>
    </row>
    <row r="276" spans="1:8" ht="24" customHeight="1" x14ac:dyDescent="0.3">
      <c r="A276" s="46" t="s">
        <v>506</v>
      </c>
      <c r="B276" s="46">
        <v>190</v>
      </c>
      <c r="C276" s="47"/>
      <c r="D276" s="47"/>
      <c r="E276" s="75"/>
      <c r="F276" s="75"/>
      <c r="H276" t="s">
        <v>290</v>
      </c>
    </row>
    <row r="277" spans="1:8" x14ac:dyDescent="0.3">
      <c r="A277" s="46" t="s">
        <v>507</v>
      </c>
      <c r="B277" s="46">
        <v>191</v>
      </c>
      <c r="C277" s="47"/>
      <c r="D277" s="47"/>
      <c r="E277" s="75"/>
      <c r="F277" s="75"/>
      <c r="H277" t="s">
        <v>290</v>
      </c>
    </row>
    <row r="278" spans="1:8" ht="24" customHeight="1" x14ac:dyDescent="0.3">
      <c r="A278" s="46" t="s">
        <v>506</v>
      </c>
      <c r="B278" s="46">
        <v>192</v>
      </c>
      <c r="C278" s="47"/>
      <c r="D278" s="47"/>
      <c r="E278" s="75"/>
      <c r="F278" s="75"/>
      <c r="H278" t="s">
        <v>290</v>
      </c>
    </row>
    <row r="279" spans="1:8" x14ac:dyDescent="0.3">
      <c r="A279" s="87"/>
      <c r="B279" s="86"/>
      <c r="C279" s="84"/>
      <c r="D279" s="84"/>
      <c r="E279" s="84"/>
    </row>
    <row r="280" spans="1:8" x14ac:dyDescent="0.3">
      <c r="A280" s="87"/>
      <c r="B280" s="86"/>
      <c r="C280" s="84"/>
      <c r="D280" s="84"/>
      <c r="E280" s="84"/>
    </row>
    <row r="281" spans="1:8" x14ac:dyDescent="0.3">
      <c r="A281" s="79" t="s">
        <v>508</v>
      </c>
      <c r="B281" s="46" t="s">
        <v>503</v>
      </c>
      <c r="C281" s="46" t="s">
        <v>281</v>
      </c>
      <c r="D281" s="46"/>
    </row>
    <row r="282" spans="1:8" x14ac:dyDescent="0.3">
      <c r="A282" s="46"/>
      <c r="B282" s="46" t="s">
        <v>504</v>
      </c>
      <c r="C282" s="46" t="s">
        <v>316</v>
      </c>
      <c r="D282" s="46" t="s">
        <v>317</v>
      </c>
    </row>
    <row r="283" spans="1:8" x14ac:dyDescent="0.3">
      <c r="A283" s="46" t="s">
        <v>282</v>
      </c>
      <c r="B283" s="46" t="s">
        <v>283</v>
      </c>
      <c r="C283" s="46" t="s">
        <v>284</v>
      </c>
      <c r="D283" s="46" t="s">
        <v>285</v>
      </c>
    </row>
    <row r="284" spans="1:8" x14ac:dyDescent="0.3">
      <c r="A284" s="74" t="s">
        <v>509</v>
      </c>
      <c r="B284" s="46">
        <v>193</v>
      </c>
      <c r="C284" s="47"/>
      <c r="D284" s="47"/>
      <c r="E284" s="75"/>
      <c r="F284" s="75"/>
      <c r="H284" t="s">
        <v>290</v>
      </c>
    </row>
    <row r="285" spans="1:8" x14ac:dyDescent="0.3">
      <c r="A285" s="93"/>
      <c r="B285" s="90"/>
      <c r="C285" s="84"/>
      <c r="D285" s="84"/>
      <c r="E285" s="84"/>
    </row>
    <row r="286" spans="1:8" x14ac:dyDescent="0.3">
      <c r="A286" s="93"/>
      <c r="B286" s="90"/>
      <c r="C286" s="84"/>
      <c r="D286" s="84"/>
      <c r="E286" s="84"/>
    </row>
    <row r="287" spans="1:8" x14ac:dyDescent="0.3">
      <c r="A287" s="46"/>
      <c r="B287" s="46" t="s">
        <v>48</v>
      </c>
      <c r="C287" s="46" t="s">
        <v>281</v>
      </c>
      <c r="D287" s="46"/>
    </row>
    <row r="288" spans="1:8" x14ac:dyDescent="0.3">
      <c r="A288" s="46" t="s">
        <v>282</v>
      </c>
      <c r="B288" s="46" t="s">
        <v>283</v>
      </c>
      <c r="C288" s="46" t="s">
        <v>284</v>
      </c>
      <c r="D288" s="46" t="s">
        <v>285</v>
      </c>
    </row>
    <row r="289" spans="1:8" x14ac:dyDescent="0.3">
      <c r="A289" s="74" t="s">
        <v>510</v>
      </c>
      <c r="B289" s="46">
        <v>194</v>
      </c>
      <c r="C289" s="47"/>
      <c r="D289" s="47"/>
      <c r="E289" s="75"/>
      <c r="F289" s="75"/>
    </row>
    <row r="290" spans="1:8" x14ac:dyDescent="0.3">
      <c r="A290" s="46" t="s">
        <v>511</v>
      </c>
      <c r="B290" s="46">
        <v>195</v>
      </c>
      <c r="C290" s="47"/>
      <c r="D290" s="47"/>
      <c r="E290" s="75"/>
      <c r="F290" s="75"/>
      <c r="H290" t="s">
        <v>290</v>
      </c>
    </row>
    <row r="291" spans="1:8" x14ac:dyDescent="0.3">
      <c r="A291" s="46" t="s">
        <v>512</v>
      </c>
      <c r="B291" s="46">
        <v>196</v>
      </c>
      <c r="C291" s="47"/>
      <c r="D291" s="47"/>
      <c r="E291" s="75"/>
      <c r="F291" s="75"/>
      <c r="H291" t="s">
        <v>290</v>
      </c>
    </row>
    <row r="292" spans="1:8" x14ac:dyDescent="0.3">
      <c r="A292" s="46" t="s">
        <v>513</v>
      </c>
      <c r="B292" s="46">
        <v>197</v>
      </c>
      <c r="C292" s="47"/>
      <c r="D292" s="47"/>
      <c r="E292" s="75"/>
      <c r="F292" s="75"/>
      <c r="H292" t="s">
        <v>290</v>
      </c>
    </row>
  </sheetData>
  <mergeCells count="1">
    <mergeCell ref="E222:F2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F9D6-7E33-424A-9ED5-97008A5EF081}">
  <sheetPr>
    <tabColor rgb="FF00B050"/>
  </sheetPr>
  <dimension ref="A1:Q81"/>
  <sheetViews>
    <sheetView showGridLines="0" topLeftCell="E62" workbookViewId="0">
      <selection activeCell="I80" sqref="I80"/>
    </sheetView>
  </sheetViews>
  <sheetFormatPr defaultRowHeight="12" outlineLevelCol="1" x14ac:dyDescent="0.3"/>
  <cols>
    <col min="1" max="1" width="41.6640625" customWidth="1"/>
    <col min="2" max="2" width="45.109375" hidden="1" customWidth="1"/>
    <col min="3" max="3" width="9" bestFit="1" customWidth="1"/>
    <col min="4" max="4" width="16" bestFit="1" customWidth="1"/>
    <col min="5" max="5" width="26.77734375" bestFit="1" customWidth="1"/>
    <col min="6" max="6" width="56.6640625" bestFit="1" customWidth="1"/>
    <col min="7" max="7" width="39.109375" customWidth="1"/>
    <col min="8" max="8" width="26.109375" bestFit="1" customWidth="1"/>
    <col min="12" max="16" width="0" hidden="1" customWidth="1" outlineLevel="1"/>
    <col min="17" max="17" width="9.109375" collapsed="1"/>
  </cols>
  <sheetData>
    <row r="1" spans="1:16" x14ac:dyDescent="0.3">
      <c r="A1" s="1" t="s">
        <v>0</v>
      </c>
      <c r="C1" s="17">
        <f>'3. F30'!C1</f>
        <v>0</v>
      </c>
    </row>
    <row r="2" spans="1:16" x14ac:dyDescent="0.3">
      <c r="A2" s="1" t="s">
        <v>1</v>
      </c>
      <c r="C2" s="17">
        <f>'3. F30'!C2</f>
        <v>0</v>
      </c>
    </row>
    <row r="3" spans="1:16" x14ac:dyDescent="0.3">
      <c r="A3" s="1" t="s">
        <v>6</v>
      </c>
      <c r="C3" s="17">
        <f>'3. F30'!C3</f>
        <v>0</v>
      </c>
    </row>
    <row r="4" spans="1:16" x14ac:dyDescent="0.3">
      <c r="A4" s="1" t="s">
        <v>7</v>
      </c>
      <c r="C4" s="17">
        <f>'3. F30'!C4</f>
        <v>0</v>
      </c>
    </row>
    <row r="5" spans="1:16" x14ac:dyDescent="0.3">
      <c r="A5" s="1" t="s">
        <v>8</v>
      </c>
      <c r="C5" s="17">
        <f>'3. F30'!C5</f>
        <v>0</v>
      </c>
    </row>
    <row r="6" spans="1:16" x14ac:dyDescent="0.3">
      <c r="A6" s="1" t="s">
        <v>9</v>
      </c>
      <c r="C6" s="17">
        <f>'3. F30'!C6</f>
        <v>0</v>
      </c>
    </row>
    <row r="7" spans="1:16" x14ac:dyDescent="0.3">
      <c r="A7" s="1" t="s">
        <v>11</v>
      </c>
      <c r="C7" s="17">
        <f>'3. F30'!C7</f>
        <v>0</v>
      </c>
    </row>
    <row r="9" spans="1:16" x14ac:dyDescent="0.3">
      <c r="A9" s="2" t="s">
        <v>514</v>
      </c>
      <c r="B9" s="2" t="s">
        <v>515</v>
      </c>
      <c r="L9" t="s">
        <v>516</v>
      </c>
      <c r="M9" t="s">
        <v>517</v>
      </c>
      <c r="N9" t="s">
        <v>518</v>
      </c>
      <c r="O9" t="s">
        <v>519</v>
      </c>
      <c r="P9" t="s">
        <v>520</v>
      </c>
    </row>
    <row r="12" spans="1:16" ht="24" x14ac:dyDescent="0.3">
      <c r="A12" s="132" t="s">
        <v>521</v>
      </c>
      <c r="B12" s="132" t="s">
        <v>522</v>
      </c>
      <c r="C12" s="132" t="s">
        <v>2172</v>
      </c>
      <c r="D12" s="132" t="s">
        <v>523</v>
      </c>
      <c r="E12" s="132" t="s">
        <v>524</v>
      </c>
      <c r="F12" s="132" t="s">
        <v>32</v>
      </c>
      <c r="G12" s="164" t="s">
        <v>2173</v>
      </c>
      <c r="H12" s="164" t="s">
        <v>2174</v>
      </c>
    </row>
    <row r="13" spans="1:16" x14ac:dyDescent="0.3">
      <c r="A13" s="45"/>
      <c r="B13" s="45"/>
      <c r="C13" s="45" t="s">
        <v>525</v>
      </c>
      <c r="D13" s="45" t="s">
        <v>525</v>
      </c>
      <c r="E13" s="45" t="s">
        <v>525</v>
      </c>
      <c r="F13" s="45" t="s">
        <v>298</v>
      </c>
      <c r="G13" s="45"/>
      <c r="H13" s="45"/>
    </row>
    <row r="14" spans="1:16" x14ac:dyDescent="0.3">
      <c r="A14" s="46" t="s">
        <v>526</v>
      </c>
      <c r="B14" s="46" t="s">
        <v>527</v>
      </c>
      <c r="C14" s="46" t="s">
        <v>528</v>
      </c>
      <c r="D14" s="46">
        <v>1</v>
      </c>
      <c r="E14" s="46">
        <v>2</v>
      </c>
      <c r="F14" s="46">
        <v>3</v>
      </c>
      <c r="G14" s="46">
        <v>4</v>
      </c>
      <c r="H14" s="45">
        <v>5</v>
      </c>
    </row>
    <row r="15" spans="1:16" s="2" customFormat="1" x14ac:dyDescent="0.3">
      <c r="A15" s="45" t="s">
        <v>529</v>
      </c>
      <c r="B15" s="45" t="s">
        <v>530</v>
      </c>
      <c r="C15" s="45" t="s">
        <v>525</v>
      </c>
      <c r="D15" s="45" t="s">
        <v>525</v>
      </c>
      <c r="E15" s="45" t="s">
        <v>525</v>
      </c>
      <c r="F15" s="45" t="s">
        <v>525</v>
      </c>
      <c r="G15" s="45" t="s">
        <v>525</v>
      </c>
      <c r="H15" s="45" t="s">
        <v>525</v>
      </c>
    </row>
    <row r="16" spans="1:16" x14ac:dyDescent="0.3">
      <c r="A16" s="46" t="s">
        <v>2175</v>
      </c>
      <c r="B16" s="46" t="s">
        <v>2176</v>
      </c>
      <c r="C16" s="46" t="s">
        <v>2177</v>
      </c>
      <c r="D16" s="47">
        <f>ROUND(SUMIF('Trial Balance'!P:P,L16,'Trial Balance'!H:H),0)</f>
        <v>0</v>
      </c>
      <c r="E16" s="47">
        <f>ROUND(SUMIF('Trial Balance'!Q:Q,M16,'Trial Balance'!I:I),0)</f>
        <v>0</v>
      </c>
      <c r="F16" s="47">
        <f>ROUND(SUMIF('Trial Balance'!R:R,N16,'Trial Balance'!J:J),0)</f>
        <v>0</v>
      </c>
      <c r="G16" s="118">
        <v>0</v>
      </c>
      <c r="H16" s="80">
        <f>D16+E16-F16</f>
        <v>0</v>
      </c>
      <c r="L16" t="s">
        <v>2114</v>
      </c>
      <c r="M16" t="s">
        <v>2115</v>
      </c>
      <c r="N16" t="s">
        <v>2116</v>
      </c>
      <c r="O16" t="s">
        <v>2178</v>
      </c>
      <c r="P16" t="s">
        <v>2179</v>
      </c>
    </row>
    <row r="17" spans="1:16" x14ac:dyDescent="0.3">
      <c r="A17" s="46" t="s">
        <v>531</v>
      </c>
      <c r="B17" s="46" t="s">
        <v>2180</v>
      </c>
      <c r="C17" s="46" t="s">
        <v>2181</v>
      </c>
      <c r="D17" s="47">
        <f>ROUND(SUMIF('Trial Balance'!P:P,L17,'Trial Balance'!H:H),0)</f>
        <v>0</v>
      </c>
      <c r="E17" s="47">
        <f>ROUND(SUMIF('Trial Balance'!Q:Q,M17,'Trial Balance'!I:I),0)</f>
        <v>0</v>
      </c>
      <c r="F17" s="47">
        <f>ROUND(SUMIF('Trial Balance'!R:R,N17,'Trial Balance'!J:J),0)</f>
        <v>0</v>
      </c>
      <c r="G17" s="118">
        <v>0</v>
      </c>
      <c r="H17" s="80">
        <f t="shared" ref="H17:H22" si="0">D17+E17-F17</f>
        <v>0</v>
      </c>
      <c r="L17" t="s">
        <v>2117</v>
      </c>
      <c r="M17" t="s">
        <v>2118</v>
      </c>
      <c r="N17" t="s">
        <v>2119</v>
      </c>
      <c r="O17" t="s">
        <v>2182</v>
      </c>
      <c r="P17" t="s">
        <v>2183</v>
      </c>
    </row>
    <row r="18" spans="1:16" x14ac:dyDescent="0.3">
      <c r="A18" s="46" t="s">
        <v>2184</v>
      </c>
      <c r="B18" s="46" t="s">
        <v>2185</v>
      </c>
      <c r="C18" s="46" t="s">
        <v>2186</v>
      </c>
      <c r="D18" s="47">
        <f>ROUND(SUMIF('Trial Balance'!P:P,L18,'Trial Balance'!H:H),0)</f>
        <v>0</v>
      </c>
      <c r="E18" s="47">
        <f>ROUND(SUMIF('Trial Balance'!Q:Q,M18,'Trial Balance'!I:I),0)</f>
        <v>0</v>
      </c>
      <c r="F18" s="47">
        <f>ROUND(SUMIF('Trial Balance'!R:R,N18,'Trial Balance'!J:J),0)</f>
        <v>0</v>
      </c>
      <c r="G18" s="118">
        <v>0</v>
      </c>
      <c r="H18" s="80">
        <f t="shared" si="0"/>
        <v>0</v>
      </c>
      <c r="L18" t="s">
        <v>2120</v>
      </c>
      <c r="M18" t="s">
        <v>2121</v>
      </c>
      <c r="N18" t="s">
        <v>2122</v>
      </c>
      <c r="O18" t="s">
        <v>2187</v>
      </c>
      <c r="P18" t="s">
        <v>2188</v>
      </c>
    </row>
    <row r="19" spans="1:16" x14ac:dyDescent="0.3">
      <c r="A19" s="46" t="s">
        <v>2189</v>
      </c>
      <c r="B19" s="46" t="s">
        <v>2190</v>
      </c>
      <c r="C19" s="46" t="s">
        <v>2191</v>
      </c>
      <c r="D19" s="47">
        <f>ROUND(SUMIF('Trial Balance'!P:P,L19,'Trial Balance'!H:H),0)</f>
        <v>0</v>
      </c>
      <c r="E19" s="47">
        <f>ROUND(SUMIF('Trial Balance'!Q:Q,M19,'Trial Balance'!I:I),0)</f>
        <v>0</v>
      </c>
      <c r="F19" s="47">
        <f>ROUND(SUMIF('Trial Balance'!R:R,N19,'Trial Balance'!J:J),0)</f>
        <v>0</v>
      </c>
      <c r="G19" s="118">
        <v>0</v>
      </c>
      <c r="H19" s="80">
        <f t="shared" si="0"/>
        <v>0</v>
      </c>
      <c r="L19" t="s">
        <v>2126</v>
      </c>
      <c r="M19" t="s">
        <v>2127</v>
      </c>
      <c r="N19" t="s">
        <v>2128</v>
      </c>
      <c r="O19" t="s">
        <v>2192</v>
      </c>
      <c r="P19" t="s">
        <v>2193</v>
      </c>
    </row>
    <row r="20" spans="1:16" x14ac:dyDescent="0.3">
      <c r="A20" s="46" t="s">
        <v>532</v>
      </c>
      <c r="B20" s="46" t="s">
        <v>2194</v>
      </c>
      <c r="C20" s="46" t="s">
        <v>2195</v>
      </c>
      <c r="D20" s="47">
        <f>ROUND(SUMIF('Trial Balance'!P:P,L20,'Trial Balance'!H:H),0)</f>
        <v>0</v>
      </c>
      <c r="E20" s="47">
        <f>ROUND(SUMIF('Trial Balance'!Q:Q,M20,'Trial Balance'!I:I),0)</f>
        <v>0</v>
      </c>
      <c r="F20" s="47">
        <f>ROUND(SUMIF('Trial Balance'!R:R,N20,'Trial Balance'!J:J),0)</f>
        <v>0</v>
      </c>
      <c r="G20" s="118">
        <v>0</v>
      </c>
      <c r="H20" s="80">
        <f t="shared" si="0"/>
        <v>0</v>
      </c>
      <c r="L20" t="s">
        <v>2123</v>
      </c>
      <c r="M20" t="s">
        <v>2124</v>
      </c>
      <c r="N20" t="s">
        <v>2125</v>
      </c>
      <c r="O20" t="s">
        <v>2196</v>
      </c>
      <c r="P20" t="s">
        <v>2197</v>
      </c>
    </row>
    <row r="21" spans="1:16" x14ac:dyDescent="0.3">
      <c r="A21" s="46" t="s">
        <v>533</v>
      </c>
      <c r="B21" s="46" t="s">
        <v>2198</v>
      </c>
      <c r="C21" s="46" t="s">
        <v>2199</v>
      </c>
      <c r="D21" s="47">
        <f>ROUND(SUMIF('Trial Balance'!P:P,L21,'Trial Balance'!H:H),0)</f>
        <v>0</v>
      </c>
      <c r="E21" s="47">
        <f>ROUND(SUMIF('Trial Balance'!Q:Q,M21,'Trial Balance'!I:I),0)</f>
        <v>0</v>
      </c>
      <c r="F21" s="47">
        <f>ROUND(SUMIF('Trial Balance'!R:R,N21,'Trial Balance'!J:J),0)</f>
        <v>0</v>
      </c>
      <c r="G21" s="118">
        <v>0</v>
      </c>
      <c r="H21" s="80">
        <f t="shared" si="0"/>
        <v>0</v>
      </c>
      <c r="L21" t="s">
        <v>2129</v>
      </c>
      <c r="M21" t="s">
        <v>2130</v>
      </c>
      <c r="N21" t="s">
        <v>2131</v>
      </c>
      <c r="O21" t="s">
        <v>2200</v>
      </c>
      <c r="P21" t="s">
        <v>2201</v>
      </c>
    </row>
    <row r="22" spans="1:16" s="2" customFormat="1" x14ac:dyDescent="0.3">
      <c r="A22" s="45" t="s">
        <v>2202</v>
      </c>
      <c r="B22" s="45" t="s">
        <v>2203</v>
      </c>
      <c r="C22" s="45" t="s">
        <v>2204</v>
      </c>
      <c r="D22" s="80">
        <f>SUM(D16:D21)</f>
        <v>0</v>
      </c>
      <c r="E22" s="80">
        <f t="shared" ref="E22:G22" si="1">SUM(E16:E21)</f>
        <v>0</v>
      </c>
      <c r="F22" s="80">
        <f t="shared" si="1"/>
        <v>0</v>
      </c>
      <c r="G22" s="119">
        <f t="shared" si="1"/>
        <v>0</v>
      </c>
      <c r="H22" s="80">
        <f t="shared" si="0"/>
        <v>0</v>
      </c>
      <c r="L22" s="2" t="s">
        <v>2205</v>
      </c>
      <c r="M22" s="2" t="s">
        <v>2206</v>
      </c>
      <c r="N22" s="2" t="s">
        <v>2207</v>
      </c>
      <c r="O22" s="2" t="s">
        <v>2208</v>
      </c>
      <c r="P22" s="2" t="s">
        <v>2209</v>
      </c>
    </row>
    <row r="23" spans="1:16" s="2" customFormat="1" x14ac:dyDescent="0.3">
      <c r="A23" s="45" t="s">
        <v>534</v>
      </c>
      <c r="B23" s="45" t="s">
        <v>535</v>
      </c>
      <c r="C23" s="45"/>
      <c r="D23" s="80"/>
      <c r="E23" s="80"/>
      <c r="F23" s="80"/>
      <c r="G23" s="80"/>
      <c r="H23" s="80"/>
    </row>
    <row r="24" spans="1:16" x14ac:dyDescent="0.3">
      <c r="A24" s="46" t="s">
        <v>536</v>
      </c>
      <c r="B24" s="46" t="s">
        <v>2210</v>
      </c>
      <c r="C24" s="46" t="s">
        <v>2211</v>
      </c>
      <c r="D24" s="47">
        <f>ROUND(SUMIF('Trial Balance'!P:P,L24,'Trial Balance'!H:H),0)</f>
        <v>0</v>
      </c>
      <c r="E24" s="47">
        <f>ROUND(SUMIF('Trial Balance'!Q:Q,M24,'Trial Balance'!I:I),0)</f>
        <v>0</v>
      </c>
      <c r="F24" s="47">
        <f>ROUND(SUMIF('Trial Balance'!R:R,N24,'Trial Balance'!J:J),0)</f>
        <v>0</v>
      </c>
      <c r="G24" s="118">
        <v>0</v>
      </c>
      <c r="H24" s="80">
        <f t="shared" ref="H24:H35" si="2">D24+E24-F24</f>
        <v>0</v>
      </c>
      <c r="L24" t="s">
        <v>2132</v>
      </c>
      <c r="M24" t="s">
        <v>2133</v>
      </c>
      <c r="N24" t="s">
        <v>2134</v>
      </c>
      <c r="O24" t="s">
        <v>2212</v>
      </c>
      <c r="P24" t="s">
        <v>2213</v>
      </c>
    </row>
    <row r="25" spans="1:16" x14ac:dyDescent="0.3">
      <c r="A25" s="46" t="s">
        <v>537</v>
      </c>
      <c r="B25" s="46" t="s">
        <v>2214</v>
      </c>
      <c r="C25" s="46" t="s">
        <v>2215</v>
      </c>
      <c r="D25" s="47">
        <f>ROUND(SUMIF('Trial Balance'!P:P,L25,'Trial Balance'!H:H),0)</f>
        <v>0</v>
      </c>
      <c r="E25" s="47">
        <f>ROUND(SUMIF('Trial Balance'!Q:Q,M25,'Trial Balance'!I:I),0)</f>
        <v>0</v>
      </c>
      <c r="F25" s="47">
        <f>ROUND(SUMIF('Trial Balance'!R:R,N25,'Trial Balance'!J:J),0)</f>
        <v>0</v>
      </c>
      <c r="G25" s="118">
        <v>0</v>
      </c>
      <c r="H25" s="80">
        <f t="shared" si="2"/>
        <v>0</v>
      </c>
      <c r="L25" t="s">
        <v>2135</v>
      </c>
      <c r="M25" t="s">
        <v>2136</v>
      </c>
      <c r="N25" t="s">
        <v>2137</v>
      </c>
      <c r="O25" t="s">
        <v>2216</v>
      </c>
      <c r="P25" t="s">
        <v>2217</v>
      </c>
    </row>
    <row r="26" spans="1:16" x14ac:dyDescent="0.3">
      <c r="A26" s="46" t="s">
        <v>538</v>
      </c>
      <c r="B26" s="46" t="s">
        <v>2218</v>
      </c>
      <c r="C26" s="46">
        <v>10</v>
      </c>
      <c r="D26" s="47">
        <f>ROUND(SUMIF('Trial Balance'!P:P,L26,'Trial Balance'!H:H),0)</f>
        <v>0</v>
      </c>
      <c r="E26" s="47">
        <f>ROUND(SUMIF('Trial Balance'!Q:Q,M26,'Trial Balance'!I:I),0)</f>
        <v>0</v>
      </c>
      <c r="F26" s="47">
        <f>ROUND(SUMIF('Trial Balance'!R:R,N26,'Trial Balance'!J:J),0)</f>
        <v>0</v>
      </c>
      <c r="G26" s="118">
        <v>0</v>
      </c>
      <c r="H26" s="80">
        <f t="shared" si="2"/>
        <v>0</v>
      </c>
      <c r="L26" t="s">
        <v>2003</v>
      </c>
      <c r="M26" t="s">
        <v>2004</v>
      </c>
      <c r="N26" t="s">
        <v>2005</v>
      </c>
      <c r="O26" t="s">
        <v>2219</v>
      </c>
      <c r="P26" t="s">
        <v>2220</v>
      </c>
    </row>
    <row r="27" spans="1:16" x14ac:dyDescent="0.3">
      <c r="A27" s="46" t="s">
        <v>539</v>
      </c>
      <c r="B27" s="46" t="s">
        <v>2221</v>
      </c>
      <c r="C27" s="46">
        <v>11</v>
      </c>
      <c r="D27" s="47">
        <f>ROUND(SUMIF('Trial Balance'!P:P,L27,'Trial Balance'!H:H),0)</f>
        <v>0</v>
      </c>
      <c r="E27" s="47">
        <f>ROUND(SUMIF('Trial Balance'!Q:Q,M27,'Trial Balance'!I:I),0)</f>
        <v>0</v>
      </c>
      <c r="F27" s="47">
        <f>ROUND(SUMIF('Trial Balance'!R:R,N27,'Trial Balance'!J:J),0)</f>
        <v>0</v>
      </c>
      <c r="G27" s="118">
        <v>0</v>
      </c>
      <c r="H27" s="80">
        <f t="shared" si="2"/>
        <v>0</v>
      </c>
      <c r="L27" t="s">
        <v>2006</v>
      </c>
      <c r="M27" t="s">
        <v>2007</v>
      </c>
      <c r="N27" t="s">
        <v>2008</v>
      </c>
      <c r="O27" t="s">
        <v>2222</v>
      </c>
      <c r="P27" t="s">
        <v>2223</v>
      </c>
    </row>
    <row r="28" spans="1:16" x14ac:dyDescent="0.3">
      <c r="A28" s="46" t="s">
        <v>540</v>
      </c>
      <c r="B28" s="46" t="s">
        <v>2224</v>
      </c>
      <c r="C28" s="46">
        <v>12</v>
      </c>
      <c r="D28" s="47">
        <f>ROUND(SUMIF('Trial Balance'!P:P,L28,'Trial Balance'!H:H),0)</f>
        <v>0</v>
      </c>
      <c r="E28" s="47">
        <f>ROUND(SUMIF('Trial Balance'!Q:Q,M28,'Trial Balance'!I:I),0)</f>
        <v>0</v>
      </c>
      <c r="F28" s="47">
        <f>ROUND(SUMIF('Trial Balance'!R:R,N28,'Trial Balance'!J:J),0)</f>
        <v>0</v>
      </c>
      <c r="G28" s="118">
        <v>0</v>
      </c>
      <c r="H28" s="80">
        <f t="shared" si="2"/>
        <v>0</v>
      </c>
      <c r="L28" t="s">
        <v>2000</v>
      </c>
      <c r="M28" t="s">
        <v>2001</v>
      </c>
      <c r="N28" t="s">
        <v>2002</v>
      </c>
      <c r="O28" t="s">
        <v>2225</v>
      </c>
      <c r="P28" t="s">
        <v>2226</v>
      </c>
    </row>
    <row r="29" spans="1:16" x14ac:dyDescent="0.3">
      <c r="A29" s="46" t="s">
        <v>542</v>
      </c>
      <c r="B29" s="46" t="s">
        <v>2227</v>
      </c>
      <c r="C29" s="46">
        <v>13</v>
      </c>
      <c r="D29" s="47">
        <f>ROUND(SUMIF('Trial Balance'!P:P,L29,'Trial Balance'!H:H),0)</f>
        <v>0</v>
      </c>
      <c r="E29" s="47">
        <f>ROUND(SUMIF('Trial Balance'!Q:Q,M29,'Trial Balance'!I:I),0)</f>
        <v>0</v>
      </c>
      <c r="F29" s="47">
        <f>ROUND(SUMIF('Trial Balance'!R:R,N29,'Trial Balance'!J:J),0)</f>
        <v>0</v>
      </c>
      <c r="G29" s="118">
        <v>0</v>
      </c>
      <c r="H29" s="80">
        <f t="shared" si="2"/>
        <v>0</v>
      </c>
      <c r="L29" t="s">
        <v>2009</v>
      </c>
      <c r="M29" t="s">
        <v>2010</v>
      </c>
      <c r="N29" t="s">
        <v>2011</v>
      </c>
      <c r="O29" t="s">
        <v>2228</v>
      </c>
      <c r="P29" t="s">
        <v>2229</v>
      </c>
    </row>
    <row r="30" spans="1:16" x14ac:dyDescent="0.3">
      <c r="A30" s="46" t="s">
        <v>543</v>
      </c>
      <c r="B30" s="46" t="s">
        <v>2230</v>
      </c>
      <c r="C30" s="46">
        <v>14</v>
      </c>
      <c r="D30" s="47">
        <f>ROUND(SUMIF('Trial Balance'!P:P,L30,'Trial Balance'!H:H),0)</f>
        <v>0</v>
      </c>
      <c r="E30" s="47">
        <f>ROUND(SUMIF('Trial Balance'!Q:Q,M30,'Trial Balance'!I:I),0)</f>
        <v>0</v>
      </c>
      <c r="F30" s="47">
        <f>ROUND(SUMIF('Trial Balance'!R:R,N30,'Trial Balance'!J:J),0)</f>
        <v>0</v>
      </c>
      <c r="G30" s="118">
        <v>0</v>
      </c>
      <c r="H30" s="80">
        <f t="shared" si="2"/>
        <v>0</v>
      </c>
      <c r="L30" t="s">
        <v>2015</v>
      </c>
      <c r="M30" t="s">
        <v>2016</v>
      </c>
      <c r="N30" t="s">
        <v>2017</v>
      </c>
      <c r="O30" t="s">
        <v>2231</v>
      </c>
      <c r="P30" t="s">
        <v>2232</v>
      </c>
    </row>
    <row r="31" spans="1:16" x14ac:dyDescent="0.3">
      <c r="A31" s="46" t="s">
        <v>541</v>
      </c>
      <c r="B31" s="46" t="s">
        <v>2233</v>
      </c>
      <c r="C31" s="46">
        <v>15</v>
      </c>
      <c r="D31" s="47">
        <f>ROUND(SUMIF('Trial Balance'!P:P,L31,'Trial Balance'!H:H),0)</f>
        <v>0</v>
      </c>
      <c r="E31" s="47">
        <f>ROUND(SUMIF('Trial Balance'!Q:Q,M31,'Trial Balance'!I:I),0)</f>
        <v>0</v>
      </c>
      <c r="F31" s="47">
        <f>ROUND(SUMIF('Trial Balance'!R:R,N31,'Trial Balance'!J:J),0)</f>
        <v>0</v>
      </c>
      <c r="G31" s="118">
        <v>0</v>
      </c>
      <c r="H31" s="80">
        <f t="shared" si="2"/>
        <v>0</v>
      </c>
      <c r="L31" t="s">
        <v>2012</v>
      </c>
      <c r="M31" t="s">
        <v>2013</v>
      </c>
      <c r="N31" t="s">
        <v>2014</v>
      </c>
      <c r="O31" t="s">
        <v>2234</v>
      </c>
      <c r="P31" t="s">
        <v>2235</v>
      </c>
    </row>
    <row r="32" spans="1:16" x14ac:dyDescent="0.3">
      <c r="A32" s="46" t="s">
        <v>2236</v>
      </c>
      <c r="B32" s="46" t="s">
        <v>2237</v>
      </c>
      <c r="C32" s="46">
        <v>16</v>
      </c>
      <c r="D32" s="47">
        <f>ROUND(SUMIF('Trial Balance'!P:P,L32,'Trial Balance'!H:H),0)</f>
        <v>0</v>
      </c>
      <c r="E32" s="47">
        <f>ROUND(SUMIF('Trial Balance'!Q:Q,M32,'Trial Balance'!I:I),0)</f>
        <v>0</v>
      </c>
      <c r="F32" s="47">
        <f>ROUND(SUMIF('Trial Balance'!R:R,N32,'Trial Balance'!J:J),0)</f>
        <v>0</v>
      </c>
      <c r="G32" s="118">
        <v>0</v>
      </c>
      <c r="H32" s="80">
        <f t="shared" si="2"/>
        <v>0</v>
      </c>
      <c r="L32" t="s">
        <v>2138</v>
      </c>
      <c r="M32" t="s">
        <v>2139</v>
      </c>
      <c r="N32" t="s">
        <v>2140</v>
      </c>
      <c r="O32" t="s">
        <v>2238</v>
      </c>
      <c r="P32" t="s">
        <v>2239</v>
      </c>
    </row>
    <row r="33" spans="1:16" x14ac:dyDescent="0.3">
      <c r="A33" s="46" t="s">
        <v>544</v>
      </c>
      <c r="B33" s="46" t="s">
        <v>2240</v>
      </c>
      <c r="C33" s="46">
        <v>17</v>
      </c>
      <c r="D33" s="47">
        <f>ROUND(SUMIF('Trial Balance'!P:P,L33,'Trial Balance'!H:H),0)</f>
        <v>0</v>
      </c>
      <c r="E33" s="47">
        <f>ROUND(SUMIF('Trial Balance'!Q:Q,M33,'Trial Balance'!I:I),0)</f>
        <v>0</v>
      </c>
      <c r="F33" s="47">
        <f>ROUND(SUMIF('Trial Balance'!R:R,N33,'Trial Balance'!J:J),0)</f>
        <v>0</v>
      </c>
      <c r="G33" s="118">
        <v>0</v>
      </c>
      <c r="H33" s="80">
        <f t="shared" si="2"/>
        <v>0</v>
      </c>
      <c r="L33" t="s">
        <v>2018</v>
      </c>
      <c r="M33" t="s">
        <v>2019</v>
      </c>
      <c r="N33" t="s">
        <v>2020</v>
      </c>
      <c r="O33" t="s">
        <v>2241</v>
      </c>
      <c r="P33" t="s">
        <v>2242</v>
      </c>
    </row>
    <row r="34" spans="1:16" x14ac:dyDescent="0.3">
      <c r="A34" s="45" t="s">
        <v>2243</v>
      </c>
      <c r="B34" s="45" t="s">
        <v>2244</v>
      </c>
      <c r="C34" s="45">
        <v>18</v>
      </c>
      <c r="D34" s="80">
        <f>SUM(D24:D33)</f>
        <v>0</v>
      </c>
      <c r="E34" s="80">
        <f t="shared" ref="E34:H34" si="3">SUM(E24:E33)</f>
        <v>0</v>
      </c>
      <c r="F34" s="80">
        <f t="shared" si="3"/>
        <v>0</v>
      </c>
      <c r="G34" s="80">
        <f t="shared" si="3"/>
        <v>0</v>
      </c>
      <c r="H34" s="80">
        <f t="shared" si="3"/>
        <v>0</v>
      </c>
      <c r="L34" t="s">
        <v>2245</v>
      </c>
      <c r="M34" t="s">
        <v>2246</v>
      </c>
      <c r="N34" t="s">
        <v>2247</v>
      </c>
      <c r="O34" t="s">
        <v>2248</v>
      </c>
      <c r="P34" t="s">
        <v>2249</v>
      </c>
    </row>
    <row r="35" spans="1:16" x14ac:dyDescent="0.3">
      <c r="A35" s="46" t="s">
        <v>545</v>
      </c>
      <c r="B35" s="46" t="s">
        <v>546</v>
      </c>
      <c r="C35" s="46">
        <v>19</v>
      </c>
      <c r="D35" s="47">
        <f>ROUND(SUMIF('Trial Balance'!P:P,L35,'Trial Balance'!H:H),0)</f>
        <v>0</v>
      </c>
      <c r="E35" s="47">
        <f>ROUND(SUMIF('Trial Balance'!Q:Q,M35,'Trial Balance'!I:I),0)</f>
        <v>0</v>
      </c>
      <c r="F35" s="47">
        <f>ROUND(SUMIF('Trial Balance'!R:R,N35,'Trial Balance'!J:J),0)</f>
        <v>0</v>
      </c>
      <c r="G35" s="118">
        <v>0</v>
      </c>
      <c r="H35" s="80">
        <f t="shared" si="2"/>
        <v>0</v>
      </c>
      <c r="L35" t="s">
        <v>2021</v>
      </c>
      <c r="M35" t="s">
        <v>2022</v>
      </c>
      <c r="N35" t="s">
        <v>2023</v>
      </c>
      <c r="O35" t="s">
        <v>2250</v>
      </c>
      <c r="P35" t="s">
        <v>2251</v>
      </c>
    </row>
    <row r="36" spans="1:16" s="2" customFormat="1" x14ac:dyDescent="0.3">
      <c r="A36" s="45" t="s">
        <v>2252</v>
      </c>
      <c r="B36" s="45" t="s">
        <v>2253</v>
      </c>
      <c r="C36" s="45">
        <v>20</v>
      </c>
      <c r="D36" s="80">
        <f>D22+D34+D35</f>
        <v>0</v>
      </c>
      <c r="E36" s="80">
        <f t="shared" ref="E36:H36" si="4">E22+E34+E35</f>
        <v>0</v>
      </c>
      <c r="F36" s="80">
        <f t="shared" si="4"/>
        <v>0</v>
      </c>
      <c r="G36" s="80">
        <f t="shared" si="4"/>
        <v>0</v>
      </c>
      <c r="H36" s="80">
        <f t="shared" si="4"/>
        <v>0</v>
      </c>
      <c r="L36" s="2" t="s">
        <v>2027</v>
      </c>
      <c r="M36" s="2" t="s">
        <v>2028</v>
      </c>
      <c r="N36" s="2" t="s">
        <v>2029</v>
      </c>
      <c r="O36" s="2" t="s">
        <v>2254</v>
      </c>
      <c r="P36" s="2" t="s">
        <v>2255</v>
      </c>
    </row>
    <row r="37" spans="1:16" x14ac:dyDescent="0.3">
      <c r="C37" t="s">
        <v>525</v>
      </c>
      <c r="D37" t="s">
        <v>525</v>
      </c>
      <c r="E37" t="s">
        <v>525</v>
      </c>
      <c r="F37" t="s">
        <v>525</v>
      </c>
      <c r="G37" t="s">
        <v>525</v>
      </c>
      <c r="H37" t="s">
        <v>525</v>
      </c>
    </row>
    <row r="39" spans="1:16" ht="24" x14ac:dyDescent="0.3">
      <c r="A39" s="116" t="s">
        <v>521</v>
      </c>
      <c r="B39" s="116" t="s">
        <v>522</v>
      </c>
      <c r="C39" s="132" t="s">
        <v>2172</v>
      </c>
      <c r="D39" s="116" t="s">
        <v>523</v>
      </c>
      <c r="E39" s="116" t="s">
        <v>547</v>
      </c>
      <c r="F39" s="116" t="s">
        <v>548</v>
      </c>
      <c r="G39" s="133" t="s">
        <v>2256</v>
      </c>
    </row>
    <row r="40" spans="1:16" s="2" customFormat="1" x14ac:dyDescent="0.3">
      <c r="A40" s="45" t="s">
        <v>282</v>
      </c>
      <c r="B40" s="45" t="s">
        <v>527</v>
      </c>
      <c r="C40" s="45" t="s">
        <v>528</v>
      </c>
      <c r="D40" s="45">
        <v>6</v>
      </c>
      <c r="E40" s="45">
        <v>7</v>
      </c>
      <c r="F40" s="45">
        <v>8</v>
      </c>
      <c r="G40" s="45">
        <v>9</v>
      </c>
    </row>
    <row r="41" spans="1:16" s="2" customFormat="1" x14ac:dyDescent="0.3">
      <c r="A41" s="45" t="s">
        <v>529</v>
      </c>
      <c r="B41" s="45" t="s">
        <v>530</v>
      </c>
      <c r="C41" s="45" t="s">
        <v>525</v>
      </c>
      <c r="D41" s="45" t="s">
        <v>525</v>
      </c>
      <c r="E41" s="45" t="s">
        <v>525</v>
      </c>
      <c r="F41" s="45" t="s">
        <v>525</v>
      </c>
      <c r="G41" s="45"/>
    </row>
    <row r="42" spans="1:16" x14ac:dyDescent="0.3">
      <c r="A42" s="46" t="s">
        <v>2175</v>
      </c>
      <c r="B42" s="46" t="s">
        <v>2176</v>
      </c>
      <c r="C42" s="46">
        <v>21</v>
      </c>
      <c r="D42" s="47">
        <f>-ROUND(SUMIF('Trial Balance'!P:P,L42,'Trial Balance'!H:H),0)</f>
        <v>0</v>
      </c>
      <c r="E42" s="47">
        <f>ROUND(SUMIF('Trial Balance'!Q:Q,M42,'Trial Balance'!J:J),0)</f>
        <v>0</v>
      </c>
      <c r="F42" s="47">
        <f>ROUND(SUMIF('Trial Balance'!R:R,N42,'Trial Balance'!I:I),0)</f>
        <v>0</v>
      </c>
      <c r="G42" s="80">
        <f>D42+E42-F42</f>
        <v>0</v>
      </c>
      <c r="L42" t="s">
        <v>2024</v>
      </c>
      <c r="M42" t="s">
        <v>2025</v>
      </c>
      <c r="N42" t="s">
        <v>2026</v>
      </c>
      <c r="O42" t="s">
        <v>2257</v>
      </c>
    </row>
    <row r="43" spans="1:16" x14ac:dyDescent="0.3">
      <c r="A43" s="46" t="s">
        <v>531</v>
      </c>
      <c r="B43" s="46" t="s">
        <v>2180</v>
      </c>
      <c r="C43" s="46">
        <v>22</v>
      </c>
      <c r="D43" s="47">
        <f>-ROUND(SUMIF('Trial Balance'!P:P,L43,'Trial Balance'!H:H),0)</f>
        <v>0</v>
      </c>
      <c r="E43" s="47">
        <f>ROUND(SUMIF('Trial Balance'!Q:Q,M43,'Trial Balance'!J:J),0)</f>
        <v>0</v>
      </c>
      <c r="F43" s="47">
        <f>ROUND(SUMIF('Trial Balance'!R:R,N43,'Trial Balance'!I:I),0)</f>
        <v>0</v>
      </c>
      <c r="G43" s="80">
        <f t="shared" ref="G43:G55" si="5">D43+E43-F43</f>
        <v>0</v>
      </c>
      <c r="L43" t="s">
        <v>2142</v>
      </c>
      <c r="M43" t="s">
        <v>2143</v>
      </c>
      <c r="N43" t="s">
        <v>2144</v>
      </c>
      <c r="O43" t="s">
        <v>2258</v>
      </c>
    </row>
    <row r="44" spans="1:16" x14ac:dyDescent="0.3">
      <c r="A44" s="46" t="s">
        <v>2184</v>
      </c>
      <c r="B44" s="46" t="s">
        <v>2185</v>
      </c>
      <c r="C44" s="46">
        <v>23</v>
      </c>
      <c r="D44" s="47">
        <f>-ROUND(SUMIF('Trial Balance'!P:P,L44,'Trial Balance'!H:H),0)</f>
        <v>0</v>
      </c>
      <c r="E44" s="47">
        <f>ROUND(SUMIF('Trial Balance'!Q:Q,M44,'Trial Balance'!J:J),0)</f>
        <v>0</v>
      </c>
      <c r="F44" s="47">
        <f>ROUND(SUMIF('Trial Balance'!R:R,N44,'Trial Balance'!I:I),0)</f>
        <v>0</v>
      </c>
      <c r="G44" s="80">
        <f t="shared" si="5"/>
        <v>0</v>
      </c>
      <c r="L44" t="s">
        <v>2030</v>
      </c>
      <c r="M44" t="s">
        <v>2031</v>
      </c>
      <c r="N44" t="s">
        <v>2032</v>
      </c>
      <c r="O44" t="s">
        <v>2259</v>
      </c>
    </row>
    <row r="45" spans="1:16" x14ac:dyDescent="0.3">
      <c r="A45" s="46" t="s">
        <v>2189</v>
      </c>
      <c r="B45" s="46" t="s">
        <v>2190</v>
      </c>
      <c r="C45" s="46">
        <v>24</v>
      </c>
      <c r="D45" s="47">
        <f>-ROUND(SUMIF('Trial Balance'!P:P,L45,'Trial Balance'!H:H),0)</f>
        <v>0</v>
      </c>
      <c r="E45" s="47">
        <f>ROUND(SUMIF('Trial Balance'!Q:Q,M45,'Trial Balance'!J:J),0)</f>
        <v>0</v>
      </c>
      <c r="F45" s="47">
        <f>ROUND(SUMIF('Trial Balance'!R:R,N45,'Trial Balance'!I:I),0)</f>
        <v>0</v>
      </c>
      <c r="G45" s="80">
        <f t="shared" si="5"/>
        <v>0</v>
      </c>
      <c r="L45" t="s">
        <v>2033</v>
      </c>
      <c r="M45" t="s">
        <v>2034</v>
      </c>
      <c r="N45" t="s">
        <v>2035</v>
      </c>
      <c r="O45" t="s">
        <v>2260</v>
      </c>
    </row>
    <row r="46" spans="1:16" x14ac:dyDescent="0.3">
      <c r="A46" s="46" t="s">
        <v>532</v>
      </c>
      <c r="B46" s="46" t="s">
        <v>2194</v>
      </c>
      <c r="C46" s="46">
        <v>25</v>
      </c>
      <c r="D46" s="47">
        <f>-ROUND(SUMIF('Trial Balance'!P:P,L46,'Trial Balance'!H:H),0)</f>
        <v>0</v>
      </c>
      <c r="E46" s="47">
        <f>ROUND(SUMIF('Trial Balance'!Q:Q,M46,'Trial Balance'!J:J),0)</f>
        <v>0</v>
      </c>
      <c r="F46" s="47">
        <f>ROUND(SUMIF('Trial Balance'!R:R,N46,'Trial Balance'!I:I),0)</f>
        <v>0</v>
      </c>
      <c r="G46" s="80">
        <f t="shared" si="5"/>
        <v>0</v>
      </c>
      <c r="L46" t="s">
        <v>2036</v>
      </c>
      <c r="M46" t="s">
        <v>2037</v>
      </c>
      <c r="N46" t="s">
        <v>2038</v>
      </c>
      <c r="O46" t="s">
        <v>2261</v>
      </c>
    </row>
    <row r="47" spans="1:16" s="2" customFormat="1" x14ac:dyDescent="0.3">
      <c r="A47" s="45" t="s">
        <v>2262</v>
      </c>
      <c r="B47" s="45" t="s">
        <v>2263</v>
      </c>
      <c r="C47" s="45">
        <v>26</v>
      </c>
      <c r="D47" s="80">
        <f>SUM(D42:D46)</f>
        <v>0</v>
      </c>
      <c r="E47" s="80">
        <f t="shared" ref="E47:F47" si="6">SUM(E42:E46)</f>
        <v>0</v>
      </c>
      <c r="F47" s="80">
        <f t="shared" si="6"/>
        <v>0</v>
      </c>
      <c r="G47" s="80">
        <f t="shared" si="5"/>
        <v>0</v>
      </c>
      <c r="L47" s="2" t="s">
        <v>2039</v>
      </c>
      <c r="M47" s="2" t="s">
        <v>2040</v>
      </c>
      <c r="N47" s="2" t="s">
        <v>2041</v>
      </c>
      <c r="O47" s="2" t="s">
        <v>2264</v>
      </c>
    </row>
    <row r="48" spans="1:16" s="2" customFormat="1" x14ac:dyDescent="0.3">
      <c r="A48" s="45" t="s">
        <v>534</v>
      </c>
      <c r="B48" s="45" t="s">
        <v>549</v>
      </c>
      <c r="C48" s="45"/>
      <c r="D48" s="80"/>
      <c r="E48" s="80"/>
      <c r="F48" s="80"/>
      <c r="G48" s="80"/>
    </row>
    <row r="49" spans="1:15" x14ac:dyDescent="0.3">
      <c r="A49" s="46" t="s">
        <v>550</v>
      </c>
      <c r="B49" s="46" t="s">
        <v>2265</v>
      </c>
      <c r="C49" s="46">
        <v>27</v>
      </c>
      <c r="D49" s="47">
        <f>-ROUND(SUMIF('Trial Balance'!P:P,L49,'Trial Balance'!H:H),0)</f>
        <v>0</v>
      </c>
      <c r="E49" s="47">
        <f>ROUND(SUMIF('Trial Balance'!Q:Q,M49,'Trial Balance'!J:J),0)</f>
        <v>0</v>
      </c>
      <c r="F49" s="47">
        <f>ROUND(SUMIF('Trial Balance'!R:R,N49,'Trial Balance'!I:I),0)</f>
        <v>0</v>
      </c>
      <c r="G49" s="80">
        <f t="shared" si="5"/>
        <v>0</v>
      </c>
      <c r="L49" t="s">
        <v>2042</v>
      </c>
      <c r="M49" t="s">
        <v>2043</v>
      </c>
      <c r="N49" t="s">
        <v>2044</v>
      </c>
      <c r="O49" t="s">
        <v>2266</v>
      </c>
    </row>
    <row r="50" spans="1:15" x14ac:dyDescent="0.3">
      <c r="A50" s="46" t="s">
        <v>537</v>
      </c>
      <c r="B50" s="46" t="s">
        <v>2267</v>
      </c>
      <c r="C50" s="46">
        <v>28</v>
      </c>
      <c r="D50" s="47">
        <f>-ROUND(SUMIF('Trial Balance'!P:P,L50,'Trial Balance'!H:H),0)</f>
        <v>0</v>
      </c>
      <c r="E50" s="47">
        <f>ROUND(SUMIF('Trial Balance'!Q:Q,M50,'Trial Balance'!J:J),0)</f>
        <v>0</v>
      </c>
      <c r="F50" s="47">
        <f>ROUND(SUMIF('Trial Balance'!R:R,N50,'Trial Balance'!I:I),0)</f>
        <v>0</v>
      </c>
      <c r="G50" s="80">
        <f t="shared" si="5"/>
        <v>0</v>
      </c>
      <c r="L50" t="s">
        <v>2045</v>
      </c>
      <c r="M50" t="s">
        <v>2046</v>
      </c>
      <c r="N50" t="s">
        <v>2047</v>
      </c>
      <c r="O50" t="s">
        <v>2268</v>
      </c>
    </row>
    <row r="51" spans="1:15" x14ac:dyDescent="0.3">
      <c r="A51" s="46" t="s">
        <v>538</v>
      </c>
      <c r="B51" s="46" t="s">
        <v>2269</v>
      </c>
      <c r="C51" s="46">
        <v>29</v>
      </c>
      <c r="D51" s="47">
        <f>-ROUND(SUMIF('Trial Balance'!P:P,L51,'Trial Balance'!H:H),0)</f>
        <v>0</v>
      </c>
      <c r="E51" s="47">
        <f>ROUND(SUMIF('Trial Balance'!Q:Q,M51,'Trial Balance'!J:J),0)</f>
        <v>0</v>
      </c>
      <c r="F51" s="47">
        <f>ROUND(SUMIF('Trial Balance'!R:R,N51,'Trial Balance'!I:I),0)</f>
        <v>0</v>
      </c>
      <c r="G51" s="80">
        <f t="shared" si="5"/>
        <v>0</v>
      </c>
      <c r="L51" t="s">
        <v>2048</v>
      </c>
      <c r="M51" t="s">
        <v>2049</v>
      </c>
      <c r="N51" t="s">
        <v>2050</v>
      </c>
      <c r="O51" t="s">
        <v>2270</v>
      </c>
    </row>
    <row r="52" spans="1:15" x14ac:dyDescent="0.3">
      <c r="A52" s="46" t="s">
        <v>539</v>
      </c>
      <c r="B52" s="46" t="s">
        <v>2271</v>
      </c>
      <c r="C52" s="46">
        <v>30</v>
      </c>
      <c r="D52" s="47">
        <f>-ROUND(SUMIF('Trial Balance'!P:P,L52,'Trial Balance'!H:H),0)</f>
        <v>0</v>
      </c>
      <c r="E52" s="47">
        <f>ROUND(SUMIF('Trial Balance'!Q:Q,M52,'Trial Balance'!J:J),0)</f>
        <v>0</v>
      </c>
      <c r="F52" s="47">
        <f>ROUND(SUMIF('Trial Balance'!R:R,N52,'Trial Balance'!I:I),0)</f>
        <v>0</v>
      </c>
      <c r="G52" s="80">
        <f t="shared" si="5"/>
        <v>0</v>
      </c>
      <c r="L52" t="s">
        <v>2145</v>
      </c>
      <c r="M52" t="s">
        <v>2146</v>
      </c>
      <c r="N52" t="s">
        <v>2147</v>
      </c>
      <c r="O52" t="s">
        <v>2272</v>
      </c>
    </row>
    <row r="53" spans="1:15" x14ac:dyDescent="0.3">
      <c r="A53" s="46" t="s">
        <v>540</v>
      </c>
      <c r="B53" s="46" t="s">
        <v>2273</v>
      </c>
      <c r="C53" s="46">
        <v>31</v>
      </c>
      <c r="D53" s="47">
        <f>-ROUND(SUMIF('Trial Balance'!P:P,L53,'Trial Balance'!H:H),0)</f>
        <v>0</v>
      </c>
      <c r="E53" s="47">
        <f>ROUND(SUMIF('Trial Balance'!Q:Q,M53,'Trial Balance'!J:J),0)</f>
        <v>0</v>
      </c>
      <c r="F53" s="47">
        <f>ROUND(SUMIF('Trial Balance'!R:R,N53,'Trial Balance'!I:I),0)</f>
        <v>0</v>
      </c>
      <c r="G53" s="80">
        <f t="shared" si="5"/>
        <v>0</v>
      </c>
      <c r="L53" t="s">
        <v>2148</v>
      </c>
      <c r="M53" t="s">
        <v>2149</v>
      </c>
      <c r="N53" t="s">
        <v>2150</v>
      </c>
      <c r="O53" t="s">
        <v>2274</v>
      </c>
    </row>
    <row r="54" spans="1:15" x14ac:dyDescent="0.3">
      <c r="A54" s="46" t="s">
        <v>541</v>
      </c>
      <c r="B54" s="46" t="s">
        <v>2275</v>
      </c>
      <c r="C54" s="46">
        <v>32</v>
      </c>
      <c r="D54" s="47">
        <f>-ROUND(SUMIF('Trial Balance'!P:P,L54,'Trial Balance'!H:H),0)</f>
        <v>0</v>
      </c>
      <c r="E54" s="47">
        <f>ROUND(SUMIF('Trial Balance'!Q:Q,M54,'Trial Balance'!J:J),0)</f>
        <v>0</v>
      </c>
      <c r="F54" s="47">
        <f>ROUND(SUMIF('Trial Balance'!R:R,N54,'Trial Balance'!I:I),0)</f>
        <v>0</v>
      </c>
      <c r="G54" s="80">
        <f t="shared" si="5"/>
        <v>0</v>
      </c>
      <c r="L54" t="s">
        <v>2051</v>
      </c>
      <c r="M54" t="s">
        <v>2052</v>
      </c>
      <c r="N54" t="s">
        <v>2053</v>
      </c>
      <c r="O54" t="s">
        <v>2276</v>
      </c>
    </row>
    <row r="55" spans="1:15" x14ac:dyDescent="0.3">
      <c r="A55" s="46" t="s">
        <v>2277</v>
      </c>
      <c r="B55" s="46" t="s">
        <v>2278</v>
      </c>
      <c r="C55" s="46">
        <v>33</v>
      </c>
      <c r="D55" s="47">
        <f>-ROUND(SUMIF('Trial Balance'!P:P,L55,'Trial Balance'!H:H),0)</f>
        <v>0</v>
      </c>
      <c r="E55" s="47">
        <f>ROUND(SUMIF('Trial Balance'!Q:Q,M55,'Trial Balance'!J:J),0)</f>
        <v>0</v>
      </c>
      <c r="F55" s="47">
        <f>ROUND(SUMIF('Trial Balance'!R:R,N55,'Trial Balance'!I:I),0)</f>
        <v>0</v>
      </c>
      <c r="G55" s="80">
        <f t="shared" si="5"/>
        <v>0</v>
      </c>
      <c r="L55" t="s">
        <v>2054</v>
      </c>
      <c r="M55" t="s">
        <v>2055</v>
      </c>
      <c r="N55" t="s">
        <v>2056</v>
      </c>
      <c r="O55" t="s">
        <v>2279</v>
      </c>
    </row>
    <row r="56" spans="1:15" s="2" customFormat="1" x14ac:dyDescent="0.3">
      <c r="A56" s="45" t="s">
        <v>2280</v>
      </c>
      <c r="B56" s="45" t="s">
        <v>2281</v>
      </c>
      <c r="C56" s="45">
        <v>34</v>
      </c>
      <c r="D56" s="80">
        <f>SUM(D49:D55)</f>
        <v>0</v>
      </c>
      <c r="E56" s="80">
        <f t="shared" ref="E56:G56" si="7">SUM(E49:E55)</f>
        <v>0</v>
      </c>
      <c r="F56" s="80">
        <f t="shared" si="7"/>
        <v>0</v>
      </c>
      <c r="G56" s="80">
        <f t="shared" si="7"/>
        <v>0</v>
      </c>
      <c r="L56" s="2" t="s">
        <v>2282</v>
      </c>
      <c r="M56" s="2" t="s">
        <v>2283</v>
      </c>
      <c r="N56" s="2" t="s">
        <v>2284</v>
      </c>
      <c r="O56" s="2" t="s">
        <v>2285</v>
      </c>
    </row>
    <row r="57" spans="1:15" s="2" customFormat="1" x14ac:dyDescent="0.3">
      <c r="A57" s="45" t="s">
        <v>2286</v>
      </c>
      <c r="B57" s="45" t="s">
        <v>2287</v>
      </c>
      <c r="C57" s="45">
        <v>35</v>
      </c>
      <c r="D57" s="80">
        <f>D47+D56</f>
        <v>0</v>
      </c>
      <c r="E57" s="80">
        <f t="shared" ref="E57:G57" si="8">E47+E56</f>
        <v>0</v>
      </c>
      <c r="F57" s="80">
        <f t="shared" si="8"/>
        <v>0</v>
      </c>
      <c r="G57" s="80">
        <f t="shared" si="8"/>
        <v>0</v>
      </c>
      <c r="L57" s="2" t="s">
        <v>2288</v>
      </c>
      <c r="M57" s="2" t="s">
        <v>2289</v>
      </c>
      <c r="N57" s="2" t="s">
        <v>2290</v>
      </c>
      <c r="O57" s="2" t="s">
        <v>2291</v>
      </c>
    </row>
    <row r="60" spans="1:15" x14ac:dyDescent="0.3">
      <c r="A60" s="45" t="s">
        <v>521</v>
      </c>
      <c r="B60" s="132" t="s">
        <v>522</v>
      </c>
      <c r="C60" s="132" t="s">
        <v>2292</v>
      </c>
      <c r="D60" s="132" t="s">
        <v>523</v>
      </c>
      <c r="E60" s="164" t="s">
        <v>551</v>
      </c>
      <c r="F60" s="164" t="s">
        <v>32</v>
      </c>
      <c r="G60" s="164" t="s">
        <v>552</v>
      </c>
    </row>
    <row r="61" spans="1:15" x14ac:dyDescent="0.3">
      <c r="A61" s="45" t="s">
        <v>527</v>
      </c>
      <c r="B61" s="45" t="s">
        <v>527</v>
      </c>
      <c r="C61" s="45" t="s">
        <v>528</v>
      </c>
      <c r="D61" s="45">
        <v>10</v>
      </c>
      <c r="E61" s="45">
        <v>11</v>
      </c>
      <c r="F61" s="45">
        <v>12</v>
      </c>
      <c r="G61" s="45">
        <v>13</v>
      </c>
    </row>
    <row r="62" spans="1:15" s="2" customFormat="1" x14ac:dyDescent="0.3">
      <c r="A62" s="45" t="s">
        <v>553</v>
      </c>
      <c r="B62" s="45" t="s">
        <v>554</v>
      </c>
      <c r="C62" s="45" t="s">
        <v>525</v>
      </c>
      <c r="D62" s="45" t="s">
        <v>525</v>
      </c>
      <c r="E62" s="45" t="s">
        <v>525</v>
      </c>
      <c r="F62" s="45" t="s">
        <v>525</v>
      </c>
      <c r="G62" s="45" t="s">
        <v>525</v>
      </c>
    </row>
    <row r="63" spans="1:15" x14ac:dyDescent="0.3">
      <c r="A63" s="46" t="s">
        <v>531</v>
      </c>
      <c r="B63" s="46" t="s">
        <v>2293</v>
      </c>
      <c r="C63" s="46">
        <v>36</v>
      </c>
      <c r="D63" s="47">
        <f>-ROUND(SUMIF('Trial Balance'!P:P,L63,'Trial Balance'!H:H),0)</f>
        <v>0</v>
      </c>
      <c r="E63" s="47">
        <f>ROUND(SUMIF('Trial Balance'!Q:Q,M63,'Trial Balance'!J:J),0)</f>
        <v>0</v>
      </c>
      <c r="F63" s="47">
        <f>ROUND(SUMIF('Trial Balance'!R:R,N63,'Trial Balance'!I:I),0)</f>
        <v>0</v>
      </c>
      <c r="G63" s="47">
        <f>D63+E63-F63</f>
        <v>0</v>
      </c>
      <c r="L63" t="s">
        <v>2057</v>
      </c>
      <c r="M63" t="s">
        <v>2058</v>
      </c>
      <c r="N63" t="s">
        <v>2059</v>
      </c>
      <c r="O63" t="s">
        <v>2294</v>
      </c>
    </row>
    <row r="64" spans="1:15" x14ac:dyDescent="0.3">
      <c r="A64" s="46" t="s">
        <v>2184</v>
      </c>
      <c r="B64" s="46" t="s">
        <v>2295</v>
      </c>
      <c r="C64" s="46">
        <v>37</v>
      </c>
      <c r="D64" s="47">
        <f>-ROUND(SUMIF('Trial Balance'!P:P,L64,'Trial Balance'!H:H),0)</f>
        <v>0</v>
      </c>
      <c r="E64" s="47">
        <f>ROUND(SUMIF('Trial Balance'!Q:Q,M64,'Trial Balance'!J:J),0)</f>
        <v>0</v>
      </c>
      <c r="F64" s="47">
        <f>ROUND(SUMIF('Trial Balance'!R:R,N64,'Trial Balance'!I:I),0)</f>
        <v>0</v>
      </c>
      <c r="G64" s="47">
        <f t="shared" ref="G64:G66" si="9">D64+E64-F64</f>
        <v>0</v>
      </c>
      <c r="L64" t="s">
        <v>555</v>
      </c>
      <c r="M64" t="s">
        <v>556</v>
      </c>
      <c r="N64" t="s">
        <v>557</v>
      </c>
      <c r="O64" t="s">
        <v>558</v>
      </c>
    </row>
    <row r="65" spans="1:15" x14ac:dyDescent="0.3">
      <c r="A65" s="46" t="s">
        <v>532</v>
      </c>
      <c r="B65" s="46" t="s">
        <v>2296</v>
      </c>
      <c r="C65" s="46">
        <v>38</v>
      </c>
      <c r="D65" s="47">
        <f>-ROUND(SUMIF('Trial Balance'!P:P,L65,'Trial Balance'!H:H),0)</f>
        <v>0</v>
      </c>
      <c r="E65" s="47">
        <f>ROUND(SUMIF('Trial Balance'!Q:Q,M65,'Trial Balance'!J:J),0)</f>
        <v>0</v>
      </c>
      <c r="F65" s="47">
        <f>ROUND(SUMIF('Trial Balance'!R:R,N65,'Trial Balance'!I:I),0)</f>
        <v>0</v>
      </c>
      <c r="G65" s="47">
        <f t="shared" si="9"/>
        <v>0</v>
      </c>
      <c r="L65" t="s">
        <v>2060</v>
      </c>
      <c r="M65" t="s">
        <v>2061</v>
      </c>
      <c r="N65" t="s">
        <v>2062</v>
      </c>
      <c r="O65" t="s">
        <v>2297</v>
      </c>
    </row>
    <row r="66" spans="1:15" x14ac:dyDescent="0.3">
      <c r="A66" s="46" t="s">
        <v>533</v>
      </c>
      <c r="B66" s="46" t="s">
        <v>2298</v>
      </c>
      <c r="C66" s="46">
        <v>39</v>
      </c>
      <c r="D66" s="47">
        <f>-ROUND(SUMIF('Trial Balance'!P:P,L66,'Trial Balance'!H:H),0)</f>
        <v>0</v>
      </c>
      <c r="E66" s="47">
        <f>ROUND(SUMIF('Trial Balance'!Q:Q,M66,'Trial Balance'!J:J),0)</f>
        <v>0</v>
      </c>
      <c r="F66" s="47">
        <f>ROUND(SUMIF('Trial Balance'!R:R,N66,'Trial Balance'!I:I),0)</f>
        <v>0</v>
      </c>
      <c r="G66" s="47">
        <f t="shared" si="9"/>
        <v>0</v>
      </c>
      <c r="H66" s="72" t="s">
        <v>565</v>
      </c>
      <c r="I66" s="165" t="s">
        <v>771</v>
      </c>
      <c r="J66" s="38" t="s">
        <v>201</v>
      </c>
      <c r="L66" s="166" t="s">
        <v>2063</v>
      </c>
      <c r="M66" s="166" t="s">
        <v>2064</v>
      </c>
      <c r="N66" s="166" t="s">
        <v>2065</v>
      </c>
      <c r="O66" s="166" t="s">
        <v>2299</v>
      </c>
    </row>
    <row r="67" spans="1:15" s="2" customFormat="1" x14ac:dyDescent="0.3">
      <c r="A67" s="45" t="s">
        <v>2300</v>
      </c>
      <c r="B67" s="45" t="s">
        <v>2301</v>
      </c>
      <c r="C67" s="45">
        <v>40</v>
      </c>
      <c r="D67" s="80">
        <f t="shared" ref="D67:F67" si="10">SUM(D63:D66)</f>
        <v>0</v>
      </c>
      <c r="E67" s="80">
        <f t="shared" si="10"/>
        <v>0</v>
      </c>
      <c r="F67" s="80">
        <f t="shared" si="10"/>
        <v>0</v>
      </c>
      <c r="G67" s="80">
        <f>SUM(G63:G66)</f>
        <v>0</v>
      </c>
      <c r="H67" s="24">
        <f>H22-G47-G67</f>
        <v>0</v>
      </c>
      <c r="I67" s="167">
        <f>SUMIF('1. F10'!F:F,"BS7",'1. F10'!E:E)</f>
        <v>0</v>
      </c>
      <c r="J67" s="26">
        <f>H67-I67</f>
        <v>0</v>
      </c>
      <c r="L67" s="2" t="s">
        <v>2066</v>
      </c>
      <c r="M67" s="2" t="s">
        <v>2067</v>
      </c>
      <c r="N67" s="2" t="s">
        <v>2068</v>
      </c>
      <c r="O67" s="2" t="s">
        <v>2302</v>
      </c>
    </row>
    <row r="68" spans="1:15" s="2" customFormat="1" x14ac:dyDescent="0.3">
      <c r="A68" s="45" t="s">
        <v>534</v>
      </c>
      <c r="B68" s="45" t="s">
        <v>559</v>
      </c>
      <c r="C68" s="45" t="s">
        <v>525</v>
      </c>
      <c r="D68" s="45"/>
      <c r="E68" s="45"/>
      <c r="F68" s="45"/>
      <c r="G68" s="45"/>
    </row>
    <row r="69" spans="1:15" x14ac:dyDescent="0.3">
      <c r="A69" s="46" t="s">
        <v>536</v>
      </c>
      <c r="B69" s="46" t="s">
        <v>2210</v>
      </c>
      <c r="C69" s="46">
        <v>41</v>
      </c>
      <c r="D69" s="47">
        <f>-ROUND(SUMIF('Trial Balance'!P:P,L69,'Trial Balance'!H:H),0)</f>
        <v>0</v>
      </c>
      <c r="E69" s="47">
        <f>ROUND(SUMIF('Trial Balance'!Q:Q,M69,'Trial Balance'!J:J),0)</f>
        <v>0</v>
      </c>
      <c r="F69" s="47">
        <f>ROUND(SUMIF('Trial Balance'!R:R,N69,'Trial Balance'!I:I),0)</f>
        <v>0</v>
      </c>
      <c r="G69" s="47">
        <f t="shared" ref="G69:G78" si="11">D69+E69-F69</f>
        <v>0</v>
      </c>
      <c r="L69" t="s">
        <v>2069</v>
      </c>
      <c r="M69" t="s">
        <v>2070</v>
      </c>
      <c r="N69" t="s">
        <v>2071</v>
      </c>
      <c r="O69" t="s">
        <v>2303</v>
      </c>
    </row>
    <row r="70" spans="1:15" x14ac:dyDescent="0.3">
      <c r="A70" s="46" t="s">
        <v>537</v>
      </c>
      <c r="B70" s="46" t="s">
        <v>2214</v>
      </c>
      <c r="C70" s="46">
        <v>42</v>
      </c>
      <c r="D70" s="47">
        <f>-ROUND(SUMIF('Trial Balance'!P:P,L70,'Trial Balance'!H:H),0)</f>
        <v>0</v>
      </c>
      <c r="E70" s="47">
        <f>ROUND(SUMIF('Trial Balance'!Q:Q,M70,'Trial Balance'!J:J),0)</f>
        <v>0</v>
      </c>
      <c r="F70" s="47">
        <f>ROUND(SUMIF('Trial Balance'!R:R,N70,'Trial Balance'!I:I),0)</f>
        <v>0</v>
      </c>
      <c r="G70" s="47">
        <f t="shared" si="11"/>
        <v>0</v>
      </c>
      <c r="L70" t="s">
        <v>2072</v>
      </c>
      <c r="M70" t="s">
        <v>2073</v>
      </c>
      <c r="N70" t="s">
        <v>2074</v>
      </c>
      <c r="O70" t="s">
        <v>2304</v>
      </c>
    </row>
    <row r="71" spans="1:15" x14ac:dyDescent="0.3">
      <c r="A71" s="46" t="s">
        <v>538</v>
      </c>
      <c r="B71" s="46" t="s">
        <v>2218</v>
      </c>
      <c r="C71" s="46">
        <v>43</v>
      </c>
      <c r="D71" s="47">
        <f>-ROUND(SUMIF('Trial Balance'!P:P,L71,'Trial Balance'!H:H),0)</f>
        <v>0</v>
      </c>
      <c r="E71" s="47">
        <f>ROUND(SUMIF('Trial Balance'!Q:Q,M71,'Trial Balance'!J:J),0)</f>
        <v>0</v>
      </c>
      <c r="F71" s="47">
        <f>ROUND(SUMIF('Trial Balance'!R:R,N71,'Trial Balance'!I:I),0)</f>
        <v>0</v>
      </c>
      <c r="G71" s="47">
        <f t="shared" si="11"/>
        <v>0</v>
      </c>
      <c r="L71" t="s">
        <v>2075</v>
      </c>
      <c r="M71" t="s">
        <v>2076</v>
      </c>
      <c r="N71" t="s">
        <v>2077</v>
      </c>
      <c r="O71" t="s">
        <v>2305</v>
      </c>
    </row>
    <row r="72" spans="1:15" x14ac:dyDescent="0.3">
      <c r="A72" s="46" t="s">
        <v>539</v>
      </c>
      <c r="B72" s="46" t="s">
        <v>2221</v>
      </c>
      <c r="C72" s="46">
        <v>44</v>
      </c>
      <c r="D72" s="47">
        <f>-ROUND(SUMIF('Trial Balance'!P:P,L72,'Trial Balance'!H:H),0)</f>
        <v>0</v>
      </c>
      <c r="E72" s="47">
        <f>ROUND(SUMIF('Trial Balance'!Q:Q,M72,'Trial Balance'!J:J),0)</f>
        <v>0</v>
      </c>
      <c r="F72" s="47">
        <f>ROUND(SUMIF('Trial Balance'!R:R,N72,'Trial Balance'!I:I),0)</f>
        <v>0</v>
      </c>
      <c r="G72" s="47">
        <f t="shared" si="11"/>
        <v>0</v>
      </c>
      <c r="L72" t="s">
        <v>2151</v>
      </c>
      <c r="M72" t="s">
        <v>2152</v>
      </c>
      <c r="N72" t="s">
        <v>2153</v>
      </c>
      <c r="O72" t="s">
        <v>2306</v>
      </c>
    </row>
    <row r="73" spans="1:15" x14ac:dyDescent="0.3">
      <c r="A73" s="46" t="s">
        <v>540</v>
      </c>
      <c r="B73" s="46" t="s">
        <v>2224</v>
      </c>
      <c r="C73" s="46">
        <v>45</v>
      </c>
      <c r="D73" s="47">
        <f>-ROUND(SUMIF('Trial Balance'!P:P,L73,'Trial Balance'!H:H),0)</f>
        <v>0</v>
      </c>
      <c r="E73" s="47">
        <f>ROUND(SUMIF('Trial Balance'!Q:Q,M73,'Trial Balance'!J:J),0)</f>
        <v>0</v>
      </c>
      <c r="F73" s="47">
        <f>ROUND(SUMIF('Trial Balance'!R:R,N73,'Trial Balance'!I:I),0)</f>
        <v>0</v>
      </c>
      <c r="G73" s="47">
        <f t="shared" si="11"/>
        <v>0</v>
      </c>
      <c r="L73" t="s">
        <v>2154</v>
      </c>
      <c r="M73" t="s">
        <v>2155</v>
      </c>
      <c r="N73" t="s">
        <v>2156</v>
      </c>
      <c r="O73" t="s">
        <v>2307</v>
      </c>
    </row>
    <row r="74" spans="1:15" x14ac:dyDescent="0.3">
      <c r="A74" s="46" t="s">
        <v>542</v>
      </c>
      <c r="B74" s="46" t="s">
        <v>2227</v>
      </c>
      <c r="C74" s="46">
        <v>46</v>
      </c>
      <c r="D74" s="47">
        <f>-ROUND(SUMIF('Trial Balance'!P:P,L74,'Trial Balance'!H:H),0)</f>
        <v>0</v>
      </c>
      <c r="E74" s="47">
        <f>ROUND(SUMIF('Trial Balance'!Q:Q,M74,'Trial Balance'!J:J),0)</f>
        <v>0</v>
      </c>
      <c r="F74" s="47">
        <f>ROUND(SUMIF('Trial Balance'!R:R,N74,'Trial Balance'!I:I),0)</f>
        <v>0</v>
      </c>
      <c r="G74" s="47">
        <f t="shared" si="11"/>
        <v>0</v>
      </c>
      <c r="L74" t="s">
        <v>2163</v>
      </c>
      <c r="M74" t="s">
        <v>2164</v>
      </c>
      <c r="N74" t="s">
        <v>2165</v>
      </c>
      <c r="O74" t="s">
        <v>2308</v>
      </c>
    </row>
    <row r="75" spans="1:15" x14ac:dyDescent="0.3">
      <c r="A75" s="46" t="s">
        <v>543</v>
      </c>
      <c r="B75" s="46" t="s">
        <v>2230</v>
      </c>
      <c r="C75" s="46">
        <v>47</v>
      </c>
      <c r="D75" s="47">
        <f>-ROUND(SUMIF('Trial Balance'!P:P,L75,'Trial Balance'!H:H),0)</f>
        <v>0</v>
      </c>
      <c r="E75" s="47">
        <f>ROUND(SUMIF('Trial Balance'!Q:Q,M75,'Trial Balance'!J:J),0)</f>
        <v>0</v>
      </c>
      <c r="F75" s="47">
        <f>ROUND(SUMIF('Trial Balance'!R:R,N75,'Trial Balance'!I:I),0)</f>
        <v>0</v>
      </c>
      <c r="G75" s="47">
        <f t="shared" si="11"/>
        <v>0</v>
      </c>
      <c r="L75" t="s">
        <v>2166</v>
      </c>
      <c r="M75" t="s">
        <v>2167</v>
      </c>
      <c r="N75" t="s">
        <v>2168</v>
      </c>
      <c r="O75" t="s">
        <v>2309</v>
      </c>
    </row>
    <row r="76" spans="1:15" x14ac:dyDescent="0.3">
      <c r="A76" s="46" t="s">
        <v>541</v>
      </c>
      <c r="B76" s="46" t="s">
        <v>2233</v>
      </c>
      <c r="C76" s="46">
        <v>48</v>
      </c>
      <c r="D76" s="47">
        <f>-ROUND(SUMIF('Trial Balance'!P:P,L76,'Trial Balance'!H:H),0)</f>
        <v>0</v>
      </c>
      <c r="E76" s="47">
        <f>ROUND(SUMIF('Trial Balance'!Q:Q,M76,'Trial Balance'!J:J),0)</f>
        <v>0</v>
      </c>
      <c r="F76" s="47">
        <f>ROUND(SUMIF('Trial Balance'!R:R,N76,'Trial Balance'!I:I),0)</f>
        <v>0</v>
      </c>
      <c r="G76" s="47">
        <f t="shared" si="11"/>
        <v>0</v>
      </c>
      <c r="L76" t="s">
        <v>2157</v>
      </c>
      <c r="M76" t="s">
        <v>2158</v>
      </c>
      <c r="N76" t="s">
        <v>2159</v>
      </c>
      <c r="O76" t="s">
        <v>2310</v>
      </c>
    </row>
    <row r="77" spans="1:15" x14ac:dyDescent="0.3">
      <c r="A77" s="46" t="s">
        <v>2236</v>
      </c>
      <c r="B77" s="46" t="s">
        <v>2237</v>
      </c>
      <c r="C77" s="46">
        <v>49</v>
      </c>
      <c r="D77" s="47">
        <f>-ROUND(SUMIF('Trial Balance'!P:P,L77,'Trial Balance'!H:H),0)</f>
        <v>0</v>
      </c>
      <c r="E77" s="47">
        <f>ROUND(SUMIF('Trial Balance'!Q:Q,M77,'Trial Balance'!J:J),0)</f>
        <v>0</v>
      </c>
      <c r="F77" s="47">
        <f>ROUND(SUMIF('Trial Balance'!R:R,N77,'Trial Balance'!I:I),0)</f>
        <v>0</v>
      </c>
      <c r="G77" s="47">
        <f t="shared" si="11"/>
        <v>0</v>
      </c>
      <c r="L77" t="s">
        <v>2160</v>
      </c>
      <c r="M77" t="s">
        <v>2161</v>
      </c>
      <c r="N77" t="s">
        <v>2162</v>
      </c>
      <c r="O77" t="s">
        <v>2311</v>
      </c>
    </row>
    <row r="78" spans="1:15" x14ac:dyDescent="0.3">
      <c r="A78" s="46" t="s">
        <v>544</v>
      </c>
      <c r="B78" s="46" t="s">
        <v>2240</v>
      </c>
      <c r="C78" s="46">
        <v>50</v>
      </c>
      <c r="D78" s="47">
        <f>-ROUND(SUMIF('Trial Balance'!P:P,L78,'Trial Balance'!H:H),0)</f>
        <v>0</v>
      </c>
      <c r="E78" s="47">
        <f>ROUND(SUMIF('Trial Balance'!Q:Q,M78,'Trial Balance'!J:J),0)</f>
        <v>0</v>
      </c>
      <c r="F78" s="47">
        <f>ROUND(SUMIF('Trial Balance'!R:R,N78,'Trial Balance'!I:I),0)</f>
        <v>0</v>
      </c>
      <c r="G78" s="47">
        <f t="shared" si="11"/>
        <v>0</v>
      </c>
      <c r="H78" s="72" t="s">
        <v>565</v>
      </c>
      <c r="I78" s="165" t="s">
        <v>771</v>
      </c>
      <c r="J78" s="38" t="s">
        <v>201</v>
      </c>
      <c r="L78" t="s">
        <v>560</v>
      </c>
      <c r="M78" t="s">
        <v>561</v>
      </c>
      <c r="N78" t="s">
        <v>562</v>
      </c>
      <c r="O78" t="s">
        <v>563</v>
      </c>
    </row>
    <row r="79" spans="1:15" s="2" customFormat="1" x14ac:dyDescent="0.3">
      <c r="A79" s="45" t="s">
        <v>2312</v>
      </c>
      <c r="B79" s="45" t="s">
        <v>2313</v>
      </c>
      <c r="C79" s="45">
        <v>51</v>
      </c>
      <c r="D79" s="47">
        <f>SUM(D69:D78)</f>
        <v>0</v>
      </c>
      <c r="E79" s="47">
        <f t="shared" ref="E79:G79" si="12">SUM(E69:E78)</f>
        <v>0</v>
      </c>
      <c r="F79" s="47">
        <f t="shared" si="12"/>
        <v>0</v>
      </c>
      <c r="G79" s="47">
        <f t="shared" si="12"/>
        <v>0</v>
      </c>
      <c r="H79" s="24">
        <f>H34-G56-G79</f>
        <v>0</v>
      </c>
      <c r="I79" s="167">
        <f>SUMIF('1. F10'!F:F,"BS17",'1. F10'!E:E)</f>
        <v>0</v>
      </c>
      <c r="J79" s="26">
        <f>H79-I79</f>
        <v>0</v>
      </c>
      <c r="L79" s="2" t="s">
        <v>2314</v>
      </c>
      <c r="M79" s="2" t="s">
        <v>2315</v>
      </c>
      <c r="N79" s="2" t="s">
        <v>2316</v>
      </c>
      <c r="O79" s="2" t="s">
        <v>2317</v>
      </c>
    </row>
    <row r="80" spans="1:15" s="2" customFormat="1" x14ac:dyDescent="0.3">
      <c r="A80" s="45" t="s">
        <v>545</v>
      </c>
      <c r="B80" s="45" t="s">
        <v>564</v>
      </c>
      <c r="C80" s="45">
        <v>52</v>
      </c>
      <c r="D80" s="80">
        <f>-ROUND(SUMIF('Trial Balance'!P:P,L80,'Trial Balance'!H:H),0)</f>
        <v>0</v>
      </c>
      <c r="E80" s="80">
        <f>ROUND(SUMIF('Trial Balance'!Q:Q,M80,'Trial Balance'!J:J),0)</f>
        <v>0</v>
      </c>
      <c r="F80" s="80">
        <f>ROUND(SUMIF('Trial Balance'!R:R,N80,'Trial Balance'!I:I),0)</f>
        <v>0</v>
      </c>
      <c r="G80" s="80">
        <f t="shared" ref="G80" si="13">D80+E80-F80</f>
        <v>0</v>
      </c>
      <c r="H80" s="24">
        <f>H35-G80</f>
        <v>0</v>
      </c>
      <c r="I80" s="167">
        <f>SUMIF('1. F10'!F:F,"BS24",'1. F10'!E:E)</f>
        <v>0</v>
      </c>
      <c r="J80" s="26">
        <f>H80-I80</f>
        <v>0</v>
      </c>
      <c r="L80" s="2" t="s">
        <v>2169</v>
      </c>
      <c r="M80" s="2" t="s">
        <v>2170</v>
      </c>
      <c r="N80" s="2" t="s">
        <v>2171</v>
      </c>
      <c r="O80" s="2" t="s">
        <v>2318</v>
      </c>
    </row>
    <row r="81" spans="1:15" s="2" customFormat="1" ht="24" x14ac:dyDescent="0.3">
      <c r="A81" s="168" t="s">
        <v>2319</v>
      </c>
      <c r="B81" s="168" t="s">
        <v>2320</v>
      </c>
      <c r="C81" s="45">
        <v>53</v>
      </c>
      <c r="D81" s="45">
        <v>0</v>
      </c>
      <c r="E81" s="45">
        <v>0</v>
      </c>
      <c r="F81" s="45">
        <v>0</v>
      </c>
      <c r="G81" s="45">
        <v>0</v>
      </c>
      <c r="L81" s="2" t="s">
        <v>2321</v>
      </c>
      <c r="M81" s="2" t="s">
        <v>2322</v>
      </c>
      <c r="N81" s="2" t="s">
        <v>2323</v>
      </c>
      <c r="O81" s="2" t="s">
        <v>2324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M40"/>
  <sheetViews>
    <sheetView showGridLines="0" topLeftCell="E21" workbookViewId="0">
      <selection activeCell="G40" sqref="G40"/>
    </sheetView>
  </sheetViews>
  <sheetFormatPr defaultRowHeight="12" outlineLevelCol="1" x14ac:dyDescent="0.3"/>
  <cols>
    <col min="1" max="1" width="20.44140625" hidden="1" customWidth="1" outlineLevel="1"/>
    <col min="2" max="2" width="5" hidden="1" customWidth="1" outlineLevel="1"/>
    <col min="3" max="3" width="32.44140625" hidden="1" customWidth="1" outlineLevel="1"/>
    <col min="4" max="4" width="1.44140625" hidden="1" customWidth="1" outlineLevel="1"/>
    <col min="5" max="5" width="55.77734375" bestFit="1" customWidth="1" collapsed="1"/>
    <col min="6" max="6" width="6.44140625" bestFit="1" customWidth="1"/>
    <col min="7" max="7" width="11.44140625" bestFit="1" customWidth="1"/>
    <col min="8" max="8" width="15.33203125" bestFit="1" customWidth="1"/>
    <col min="9" max="9" width="12.6640625" bestFit="1" customWidth="1"/>
    <col min="10" max="10" width="18" bestFit="1" customWidth="1"/>
    <col min="11" max="11" width="12.6640625" bestFit="1" customWidth="1"/>
    <col min="12" max="12" width="11.44140625" bestFit="1" customWidth="1"/>
  </cols>
  <sheetData>
    <row r="1" spans="1:12" x14ac:dyDescent="0.3">
      <c r="E1" s="1" t="str">
        <f>'Trial Balance'!A1</f>
        <v xml:space="preserve">Company:                </v>
      </c>
      <c r="F1" s="17">
        <f>'Trial Balance'!B1</f>
        <v>0</v>
      </c>
    </row>
    <row r="2" spans="1:12" x14ac:dyDescent="0.3">
      <c r="E2" s="1" t="str">
        <f>'Trial Balance'!A2</f>
        <v xml:space="preserve">Address:                    </v>
      </c>
      <c r="F2" s="17">
        <f>'Trial Balance'!B2</f>
        <v>0</v>
      </c>
    </row>
    <row r="3" spans="1:12" x14ac:dyDescent="0.3">
      <c r="E3" s="1" t="str">
        <f>'Trial Balance'!A3</f>
        <v xml:space="preserve">VAT tax code: </v>
      </c>
      <c r="F3" s="17">
        <f>'Trial Balance'!B3</f>
        <v>0</v>
      </c>
    </row>
    <row r="4" spans="1:12" x14ac:dyDescent="0.3">
      <c r="E4" s="1" t="str">
        <f>'Trial Balance'!A4</f>
        <v xml:space="preserve">Registration no:            </v>
      </c>
      <c r="F4" s="17">
        <f>'Trial Balance'!B4</f>
        <v>0</v>
      </c>
    </row>
    <row r="5" spans="1:12" x14ac:dyDescent="0.3">
      <c r="E5" s="1" t="str">
        <f>'Trial Balance'!A5</f>
        <v xml:space="preserve">Type of Company:        </v>
      </c>
      <c r="F5" s="17">
        <f>'Trial Balance'!B5</f>
        <v>0</v>
      </c>
    </row>
    <row r="6" spans="1:12" x14ac:dyDescent="0.3">
      <c r="E6" s="1" t="str">
        <f>'Trial Balance'!A6</f>
        <v xml:space="preserve">Main activity:            </v>
      </c>
      <c r="F6" s="17">
        <f>'Trial Balance'!B6</f>
        <v>0</v>
      </c>
    </row>
    <row r="7" spans="1:12" x14ac:dyDescent="0.3">
      <c r="E7" s="1" t="str">
        <f>'Trial Balance'!A7</f>
        <v>Financial Year</v>
      </c>
      <c r="F7" s="17">
        <f>'Trial Balance'!B7</f>
        <v>0</v>
      </c>
    </row>
    <row r="9" spans="1:12" s="2" customFormat="1" x14ac:dyDescent="0.3">
      <c r="E9" s="45" t="s">
        <v>566</v>
      </c>
      <c r="F9" s="45"/>
      <c r="G9" s="169" t="s">
        <v>567</v>
      </c>
      <c r="H9" s="223" t="s">
        <v>524</v>
      </c>
      <c r="I9" s="224"/>
      <c r="J9" s="221" t="s">
        <v>568</v>
      </c>
      <c r="K9" s="45"/>
      <c r="L9" s="45" t="s">
        <v>567</v>
      </c>
    </row>
    <row r="10" spans="1:12" ht="24" customHeight="1" x14ac:dyDescent="0.3">
      <c r="A10" s="2" t="s">
        <v>45</v>
      </c>
      <c r="B10" s="2" t="s">
        <v>2</v>
      </c>
      <c r="C10" s="2" t="s">
        <v>23</v>
      </c>
      <c r="E10" s="46"/>
      <c r="F10" s="46"/>
      <c r="G10" s="45">
        <f>'Trial Balance'!J6</f>
        <v>-1</v>
      </c>
      <c r="H10" s="222" t="s">
        <v>569</v>
      </c>
      <c r="I10" s="222" t="s">
        <v>570</v>
      </c>
      <c r="J10" s="45" t="s">
        <v>569</v>
      </c>
      <c r="K10" s="168" t="s">
        <v>570</v>
      </c>
      <c r="L10" s="45">
        <f>'Trial Balance'!K6</f>
        <v>0</v>
      </c>
    </row>
    <row r="11" spans="1:12" x14ac:dyDescent="0.3">
      <c r="A11" t="s">
        <v>571</v>
      </c>
      <c r="B11">
        <v>1012</v>
      </c>
      <c r="C11" s="105" t="s">
        <v>572</v>
      </c>
      <c r="D11" s="105" t="s">
        <v>525</v>
      </c>
      <c r="E11" s="106" t="s">
        <v>573</v>
      </c>
      <c r="F11" s="46"/>
      <c r="G11" s="47">
        <f>-ROUND(SUMIF('Trial Balance'!E:E,B11,'Trial Balance'!H:H)+SUMIF('Trial Balance'!D:D,B11,'Trial Balance'!H:H),0)</f>
        <v>0</v>
      </c>
      <c r="H11" s="47">
        <f>ROUND(SUMIF('Trial Balance'!E:E,B11,'Trial Balance'!J:J)+SUMIF('Trial Balance'!D:D,B11,'Trial Balance'!J:J),0)</f>
        <v>0</v>
      </c>
      <c r="I11" s="47"/>
      <c r="J11" s="47">
        <f>ROUND(SUMIF('Trial Balance'!E:E,B11,'Trial Balance'!I:I)+SUMIF('Trial Balance'!D:D,B11,'Trial Balance'!I:I),0)</f>
        <v>0</v>
      </c>
      <c r="K11" s="47"/>
      <c r="L11" s="47">
        <f t="shared" ref="L11:L37" si="0">G11+H11-J11</f>
        <v>0</v>
      </c>
    </row>
    <row r="12" spans="1:12" x14ac:dyDescent="0.3">
      <c r="A12" t="s">
        <v>574</v>
      </c>
      <c r="B12">
        <v>1011</v>
      </c>
      <c r="C12" s="105" t="s">
        <v>575</v>
      </c>
      <c r="D12" s="105" t="s">
        <v>525</v>
      </c>
      <c r="E12" s="107" t="s">
        <v>576</v>
      </c>
      <c r="F12" s="46"/>
      <c r="G12" s="47">
        <f>-ROUND(SUMIF('Trial Balance'!E:E,B12,'Trial Balance'!H:H)+SUMIF('Trial Balance'!D:D,B12,'Trial Balance'!H:H),0)</f>
        <v>0</v>
      </c>
      <c r="H12" s="47">
        <f>ROUND(SUMIF('Trial Balance'!E:E,B12,'Trial Balance'!J:J)+SUMIF('Trial Balance'!D:D,B12,'Trial Balance'!J:J),0)</f>
        <v>0</v>
      </c>
      <c r="I12" s="47"/>
      <c r="J12" s="47">
        <f>ROUND(SUMIF('Trial Balance'!E:E,B12,'Trial Balance'!I:I)+SUMIF('Trial Balance'!D:D,B12,'Trial Balance'!I:I),0)</f>
        <v>0</v>
      </c>
      <c r="K12" s="47"/>
      <c r="L12" s="47">
        <f t="shared" si="0"/>
        <v>0</v>
      </c>
    </row>
    <row r="13" spans="1:12" x14ac:dyDescent="0.3">
      <c r="A13" t="s">
        <v>577</v>
      </c>
      <c r="B13">
        <v>1015</v>
      </c>
      <c r="C13" t="s">
        <v>578</v>
      </c>
      <c r="D13" t="s">
        <v>525</v>
      </c>
      <c r="E13" s="46" t="s">
        <v>579</v>
      </c>
      <c r="F13" s="46"/>
      <c r="G13" s="47">
        <f>-ROUND(SUMIF('Trial Balance'!E:E,B13,'Trial Balance'!H:H)+SUMIF('Trial Balance'!D:D,B13,'Trial Balance'!H:H),0)</f>
        <v>0</v>
      </c>
      <c r="H13" s="47">
        <f>ROUND(SUMIF('Trial Balance'!E:E,B13,'Trial Balance'!J:J)+SUMIF('Trial Balance'!D:D,B13,'Trial Balance'!J:J),0)</f>
        <v>0</v>
      </c>
      <c r="I13" s="47"/>
      <c r="J13" s="47">
        <f>ROUND(SUMIF('Trial Balance'!E:E,B13,'Trial Balance'!I:I)+SUMIF('Trial Balance'!D:D,B13,'Trial Balance'!I:I),0)</f>
        <v>0</v>
      </c>
      <c r="K13" s="47"/>
      <c r="L13" s="47">
        <f t="shared" si="0"/>
        <v>0</v>
      </c>
    </row>
    <row r="14" spans="1:12" x14ac:dyDescent="0.3">
      <c r="A14" t="s">
        <v>580</v>
      </c>
      <c r="B14">
        <v>1018</v>
      </c>
      <c r="C14" t="s">
        <v>581</v>
      </c>
      <c r="D14" t="s">
        <v>525</v>
      </c>
      <c r="E14" s="46" t="s">
        <v>582</v>
      </c>
      <c r="F14" s="46"/>
      <c r="G14" s="47">
        <f>-ROUND(SUMIF('Trial Balance'!E:E,B14,'Trial Balance'!H:H)+SUMIF('Trial Balance'!D:D,B14,'Trial Balance'!H:H),0)</f>
        <v>0</v>
      </c>
      <c r="H14" s="47">
        <f>ROUND(SUMIF('Trial Balance'!E:E,B14,'Trial Balance'!J:J)+SUMIF('Trial Balance'!D:D,B14,'Trial Balance'!J:J),0)</f>
        <v>0</v>
      </c>
      <c r="I14" s="47"/>
      <c r="J14" s="47">
        <f>ROUND(SUMIF('Trial Balance'!E:E,B14,'Trial Balance'!I:I)+SUMIF('Trial Balance'!D:D,B14,'Trial Balance'!I:I),0)</f>
        <v>0</v>
      </c>
      <c r="K14" s="47"/>
      <c r="L14" s="47">
        <f t="shared" si="0"/>
        <v>0</v>
      </c>
    </row>
    <row r="15" spans="1:12" x14ac:dyDescent="0.3">
      <c r="A15" t="s">
        <v>583</v>
      </c>
      <c r="B15">
        <v>103</v>
      </c>
      <c r="C15" t="s">
        <v>584</v>
      </c>
      <c r="D15" t="s">
        <v>525</v>
      </c>
      <c r="E15" s="46" t="s">
        <v>585</v>
      </c>
      <c r="F15" s="46"/>
      <c r="G15" s="47">
        <f>-ROUND(SUMIF('Trial Balance'!E:E,B15,'Trial Balance'!H:H)+SUMIF('Trial Balance'!D:D,B15,'Trial Balance'!H:H),0)</f>
        <v>0</v>
      </c>
      <c r="H15" s="47">
        <f>ROUND(SUMIF('Trial Balance'!E:E,B15,'Trial Balance'!J:J)+SUMIF('Trial Balance'!D:D,B15,'Trial Balance'!J:J),0)</f>
        <v>0</v>
      </c>
      <c r="I15" s="47"/>
      <c r="J15" s="47">
        <f>ROUND(SUMIF('Trial Balance'!E:E,B15,'Trial Balance'!I:I)+SUMIF('Trial Balance'!D:D,B15,'Trial Balance'!I:I),0)</f>
        <v>0</v>
      </c>
      <c r="K15" s="47"/>
      <c r="L15" s="47">
        <f t="shared" si="0"/>
        <v>0</v>
      </c>
    </row>
    <row r="16" spans="1:12" x14ac:dyDescent="0.3">
      <c r="A16" t="s">
        <v>586</v>
      </c>
      <c r="B16">
        <v>104</v>
      </c>
      <c r="C16" t="s">
        <v>587</v>
      </c>
      <c r="D16" t="s">
        <v>525</v>
      </c>
      <c r="E16" s="46" t="s">
        <v>588</v>
      </c>
      <c r="F16" s="46"/>
      <c r="G16" s="47">
        <f>-ROUND(SUMIF('Trial Balance'!E:E,B16,'Trial Balance'!H:H)+SUMIF('Trial Balance'!D:D,B16,'Trial Balance'!H:H),0)</f>
        <v>0</v>
      </c>
      <c r="H16" s="47">
        <f>ROUND(SUMIF('Trial Balance'!E:E,B16,'Trial Balance'!J:J)+SUMIF('Trial Balance'!D:D,B16,'Trial Balance'!J:J),0)</f>
        <v>0</v>
      </c>
      <c r="I16" s="47"/>
      <c r="J16" s="47">
        <f>ROUND(SUMIF('Trial Balance'!E:E,B16,'Trial Balance'!I:I)+SUMIF('Trial Balance'!D:D,B16,'Trial Balance'!I:I),0)</f>
        <v>0</v>
      </c>
      <c r="K16" s="47"/>
      <c r="L16" s="47">
        <f t="shared" si="0"/>
        <v>0</v>
      </c>
    </row>
    <row r="17" spans="1:13" x14ac:dyDescent="0.3">
      <c r="A17" t="s">
        <v>589</v>
      </c>
      <c r="B17">
        <v>105</v>
      </c>
      <c r="C17" t="s">
        <v>590</v>
      </c>
      <c r="D17" t="s">
        <v>525</v>
      </c>
      <c r="E17" s="46" t="s">
        <v>591</v>
      </c>
      <c r="F17" s="46"/>
      <c r="G17" s="47">
        <f>-ROUND(SUMIF('Trial Balance'!E:E,B17,'Trial Balance'!H:H)+SUMIF('Trial Balance'!D:D,B17,'Trial Balance'!H:H),0)</f>
        <v>0</v>
      </c>
      <c r="H17" s="47">
        <f>ROUND(SUMIF('Trial Balance'!E:E,B17,'Trial Balance'!J:J)+SUMIF('Trial Balance'!D:D,B17,'Trial Balance'!J:J),0)</f>
        <v>0</v>
      </c>
      <c r="I17" s="47"/>
      <c r="J17" s="47">
        <f>ROUND(SUMIF('Trial Balance'!E:E,B17,'Trial Balance'!I:I)+SUMIF('Trial Balance'!D:D,B17,'Trial Balance'!I:I),0)</f>
        <v>0</v>
      </c>
      <c r="K17" s="47"/>
      <c r="L17" s="47">
        <f t="shared" si="0"/>
        <v>0</v>
      </c>
      <c r="M17" s="24"/>
    </row>
    <row r="18" spans="1:13" x14ac:dyDescent="0.3">
      <c r="A18" t="s">
        <v>592</v>
      </c>
      <c r="B18">
        <v>1061</v>
      </c>
      <c r="C18" t="s">
        <v>593</v>
      </c>
      <c r="D18" t="s">
        <v>525</v>
      </c>
      <c r="E18" s="46" t="s">
        <v>594</v>
      </c>
      <c r="F18" s="46"/>
      <c r="G18" s="47">
        <f>-ROUND(SUMIF('Trial Balance'!E:E,B18,'Trial Balance'!H:H)+SUMIF('Trial Balance'!D:D,B18,'Trial Balance'!H:H),0)</f>
        <v>0</v>
      </c>
      <c r="H18" s="47">
        <f>ROUND(SUMIF('Trial Balance'!E:E,B18,'Trial Balance'!J:J)+SUMIF('Trial Balance'!D:D,B18,'Trial Balance'!J:J),0)</f>
        <v>0</v>
      </c>
      <c r="I18" s="47"/>
      <c r="J18" s="47">
        <f>ROUND(SUMIF('Trial Balance'!E:E,B18,'Trial Balance'!I:I)+SUMIF('Trial Balance'!D:D,B18,'Trial Balance'!I:I),0)</f>
        <v>0</v>
      </c>
      <c r="K18" s="47"/>
      <c r="L18" s="47">
        <f t="shared" si="0"/>
        <v>0</v>
      </c>
    </row>
    <row r="19" spans="1:13" x14ac:dyDescent="0.3">
      <c r="A19" t="s">
        <v>595</v>
      </c>
      <c r="B19">
        <v>1063</v>
      </c>
      <c r="C19" t="s">
        <v>596</v>
      </c>
      <c r="D19" t="s">
        <v>525</v>
      </c>
      <c r="E19" s="46" t="s">
        <v>597</v>
      </c>
      <c r="F19" s="46"/>
      <c r="G19" s="47">
        <f>-ROUND(SUMIF('Trial Balance'!E:E,B19,'Trial Balance'!H:H)+SUMIF('Trial Balance'!D:D,B19,'Trial Balance'!H:H),0)</f>
        <v>0</v>
      </c>
      <c r="H19" s="47">
        <f>ROUND(SUMIF('Trial Balance'!E:E,B19,'Trial Balance'!J:J)+SUMIF('Trial Balance'!D:D,B19,'Trial Balance'!J:J),0)</f>
        <v>0</v>
      </c>
      <c r="I19" s="47"/>
      <c r="J19" s="47">
        <f>ROUND(SUMIF('Trial Balance'!E:E,B19,'Trial Balance'!I:I)+SUMIF('Trial Balance'!D:D,B19,'Trial Balance'!I:I),0)</f>
        <v>0</v>
      </c>
      <c r="K19" s="47"/>
      <c r="L19" s="47">
        <f t="shared" si="0"/>
        <v>0</v>
      </c>
    </row>
    <row r="20" spans="1:13" x14ac:dyDescent="0.3">
      <c r="A20" t="s">
        <v>598</v>
      </c>
      <c r="B20">
        <v>1068</v>
      </c>
      <c r="C20" t="s">
        <v>599</v>
      </c>
      <c r="D20" t="s">
        <v>525</v>
      </c>
      <c r="E20" s="46" t="s">
        <v>600</v>
      </c>
      <c r="F20" s="46"/>
      <c r="G20" s="47">
        <f>-ROUND(SUMIF('Trial Balance'!E:E,B20,'Trial Balance'!H:H)+SUMIF('Trial Balance'!D:D,B20,'Trial Balance'!H:H),0)</f>
        <v>0</v>
      </c>
      <c r="H20" s="47">
        <f>ROUND(SUMIF('Trial Balance'!E:E,B20,'Trial Balance'!J:J)+SUMIF('Trial Balance'!D:D,B20,'Trial Balance'!J:J),0)</f>
        <v>0</v>
      </c>
      <c r="I20" s="47"/>
      <c r="J20" s="47">
        <f>ROUND(SUMIF('Trial Balance'!E:E,B20,'Trial Balance'!I:I)+SUMIF('Trial Balance'!D:D,B20,'Trial Balance'!I:I),0)</f>
        <v>0</v>
      </c>
      <c r="K20" s="47"/>
      <c r="L20" s="47">
        <f t="shared" si="0"/>
        <v>0</v>
      </c>
    </row>
    <row r="21" spans="1:13" x14ac:dyDescent="0.3">
      <c r="A21" t="s">
        <v>601</v>
      </c>
      <c r="B21">
        <v>109</v>
      </c>
      <c r="C21" t="s">
        <v>602</v>
      </c>
      <c r="D21" t="s">
        <v>525</v>
      </c>
      <c r="E21" s="46" t="s">
        <v>603</v>
      </c>
      <c r="F21" s="46"/>
      <c r="G21" s="47">
        <f>-ROUND(SUMIF('Trial Balance'!E:E,B21,'Trial Balance'!H:H)+SUMIF('Trial Balance'!D:D,B21,'Trial Balance'!H:H),0)</f>
        <v>0</v>
      </c>
      <c r="H21" s="47">
        <f>ROUND(SUMIF('Trial Balance'!E:E,B21,'Trial Balance'!J:J)+SUMIF('Trial Balance'!D:D,B21,'Trial Balance'!J:J),0)</f>
        <v>0</v>
      </c>
      <c r="I21" s="47"/>
      <c r="J21" s="47">
        <f>ROUND(SUMIF('Trial Balance'!E:E,B21,'Trial Balance'!I:I)+SUMIF('Trial Balance'!D:D,B21,'Trial Balance'!I:I),0)</f>
        <v>0</v>
      </c>
      <c r="K21" s="47"/>
      <c r="L21" s="47">
        <f t="shared" si="0"/>
        <v>0</v>
      </c>
    </row>
    <row r="22" spans="1:13" x14ac:dyDescent="0.3">
      <c r="A22" t="s">
        <v>604</v>
      </c>
      <c r="B22">
        <v>141</v>
      </c>
      <c r="C22" t="s">
        <v>605</v>
      </c>
      <c r="D22" t="s">
        <v>525</v>
      </c>
      <c r="E22" s="46" t="s">
        <v>606</v>
      </c>
      <c r="F22" s="46"/>
      <c r="G22" s="47">
        <f>-ROUND(SUMIF('Trial Balance'!E:E,B22,'Trial Balance'!H:H)+SUMIF('Trial Balance'!D:D,B22,'Trial Balance'!H:H),0)</f>
        <v>0</v>
      </c>
      <c r="H22" s="47">
        <f>ROUND(SUMIF('Trial Balance'!E:E,B22,'Trial Balance'!J:J)+SUMIF('Trial Balance'!D:D,B22,'Trial Balance'!J:J),0)</f>
        <v>0</v>
      </c>
      <c r="I22" s="47"/>
      <c r="J22" s="47">
        <f>ROUND(SUMIF('Trial Balance'!E:E,B22,'Trial Balance'!I:I)+SUMIF('Trial Balance'!D:D,B22,'Trial Balance'!I:I),0)</f>
        <v>0</v>
      </c>
      <c r="K22" s="47"/>
      <c r="L22" s="47">
        <f t="shared" si="0"/>
        <v>0</v>
      </c>
    </row>
    <row r="23" spans="1:13" x14ac:dyDescent="0.3">
      <c r="A23" t="s">
        <v>607</v>
      </c>
      <c r="B23">
        <v>149</v>
      </c>
      <c r="C23" t="s">
        <v>608</v>
      </c>
      <c r="D23" t="s">
        <v>525</v>
      </c>
      <c r="E23" s="46" t="s">
        <v>608</v>
      </c>
      <c r="F23" s="46"/>
      <c r="G23" s="47">
        <f>-ROUND(SUMIF('Trial Balance'!E:E,B23,'Trial Balance'!H:H)+SUMIF('Trial Balance'!D:D,B23,'Trial Balance'!H:H),0)</f>
        <v>0</v>
      </c>
      <c r="H23" s="47">
        <f>ROUND(SUMIF('Trial Balance'!E:E,B23,'Trial Balance'!J:J)+SUMIF('Trial Balance'!D:D,B23,'Trial Balance'!J:J),0)</f>
        <v>0</v>
      </c>
      <c r="I23" s="47"/>
      <c r="J23" s="47">
        <f>ROUND(SUMIF('Trial Balance'!E:E,B23,'Trial Balance'!I:I)+SUMIF('Trial Balance'!D:D,B23,'Trial Balance'!I:I),0)</f>
        <v>0</v>
      </c>
      <c r="K23" s="47"/>
      <c r="L23" s="47">
        <f t="shared" si="0"/>
        <v>0</v>
      </c>
    </row>
    <row r="24" spans="1:13" x14ac:dyDescent="0.3">
      <c r="A24" t="s">
        <v>609</v>
      </c>
      <c r="B24">
        <v>1171</v>
      </c>
      <c r="C24" t="s">
        <v>610</v>
      </c>
      <c r="D24" t="s">
        <v>525</v>
      </c>
      <c r="E24" s="46" t="s">
        <v>611</v>
      </c>
      <c r="F24" s="46" t="s">
        <v>214</v>
      </c>
      <c r="G24" s="47">
        <f>IF('for SOCE'!$C$3="C",ABS('for SOCE'!$B$3),0)</f>
        <v>0</v>
      </c>
      <c r="H24" s="47">
        <f>IF(G24=0,0,ROUND(SUMIF('Trial Balance'!E:E,B24,'Trial Balance'!J:J)+SUMIF('Trial Balance'!D:D,B24,'Trial Balance'!J:J),0))</f>
        <v>0</v>
      </c>
      <c r="I24" s="47"/>
      <c r="J24" s="47">
        <f>IF(G24=0,0,ROUND(SUMIF('Trial Balance'!E:E,B24,'Trial Balance'!I:I)+SUMIF('Trial Balance'!D:D,B24,'Trial Balance'!I:I),0))</f>
        <v>0</v>
      </c>
      <c r="K24" s="47"/>
      <c r="L24" s="47">
        <f t="shared" si="0"/>
        <v>0</v>
      </c>
    </row>
    <row r="25" spans="1:13" x14ac:dyDescent="0.3">
      <c r="A25" t="s">
        <v>612</v>
      </c>
      <c r="B25">
        <v>1171</v>
      </c>
      <c r="C25" t="s">
        <v>610</v>
      </c>
      <c r="D25" t="s">
        <v>525</v>
      </c>
      <c r="E25" s="46" t="s">
        <v>611</v>
      </c>
      <c r="F25" s="46" t="s">
        <v>215</v>
      </c>
      <c r="G25" s="47">
        <f>IF('for SOCE'!$C$3="D",ABS('for SOCE'!$B$3),0)</f>
        <v>0</v>
      </c>
      <c r="H25" s="47">
        <f>IF(G25=0,0,ROUND(SUMIF('Trial Balance'!E:E,B25,'Trial Balance'!I:I)+SUMIF('Trial Balance'!D:D,B25,'Trial Balance'!I:I),0))</f>
        <v>0</v>
      </c>
      <c r="I25" s="47"/>
      <c r="J25" s="47">
        <f>IF(G25=0,0,ROUND(SUMIF('Trial Balance'!E:E,B25,'Trial Balance'!J:J)+SUMIF('Trial Balance'!D:D,B25,'Trial Balance'!J:J),0))</f>
        <v>0</v>
      </c>
      <c r="K25" s="47"/>
      <c r="L25" s="47">
        <f t="shared" si="0"/>
        <v>0</v>
      </c>
    </row>
    <row r="26" spans="1:13" x14ac:dyDescent="0.3">
      <c r="A26" t="s">
        <v>609</v>
      </c>
      <c r="B26">
        <v>1172</v>
      </c>
      <c r="C26" s="105" t="s">
        <v>613</v>
      </c>
      <c r="D26" s="105"/>
      <c r="E26" s="106" t="s">
        <v>614</v>
      </c>
      <c r="F26" s="46" t="s">
        <v>214</v>
      </c>
      <c r="G26" s="47">
        <f>IF('for SOCE'!$C$4="C",ABS('for SOCE'!$B$4),0)</f>
        <v>0</v>
      </c>
      <c r="H26" s="47">
        <f>IF(G26=0,0,ROUND(SUMIF('Trial Balance'!E:E,B26,'Trial Balance'!J:J)+SUMIF('Trial Balance'!D:D,B26,'Trial Balance'!J:J),0))</f>
        <v>0</v>
      </c>
      <c r="I26" s="47"/>
      <c r="J26" s="47">
        <f>IF(G26=0,0,ROUND(SUMIF('Trial Balance'!E:E,B26,'Trial Balance'!I:I)+SUMIF('Trial Balance'!D:D,B26,'Trial Balance'!I:I),0))</f>
        <v>0</v>
      </c>
      <c r="K26" s="47"/>
      <c r="L26" s="47">
        <f t="shared" si="0"/>
        <v>0</v>
      </c>
    </row>
    <row r="27" spans="1:13" x14ac:dyDescent="0.3">
      <c r="A27" t="s">
        <v>612</v>
      </c>
      <c r="B27">
        <v>1172</v>
      </c>
      <c r="C27" s="105" t="s">
        <v>613</v>
      </c>
      <c r="D27" s="105"/>
      <c r="E27" s="106" t="s">
        <v>614</v>
      </c>
      <c r="F27" s="46" t="s">
        <v>215</v>
      </c>
      <c r="G27" s="47">
        <f>IF('for SOCE'!$C$4="D",ABS('for SOCE'!$B$4),0)</f>
        <v>0</v>
      </c>
      <c r="H27" s="47">
        <f>IF(G27=0,0,ROUND(SUMIF('Trial Balance'!E:E,B27,'Trial Balance'!I:I)+SUMIF('Trial Balance'!D:D,B27,'Trial Balance'!I:I),0))</f>
        <v>0</v>
      </c>
      <c r="I27" s="47"/>
      <c r="J27" s="47">
        <f>IF(G27=0,0,ROUND(SUMIF('Trial Balance'!E:E,B27,'Trial Balance'!J:J)+SUMIF('Trial Balance'!D:D,B27,'Trial Balance'!J:J),0))</f>
        <v>0</v>
      </c>
      <c r="K27" s="47"/>
      <c r="L27" s="47">
        <f t="shared" si="0"/>
        <v>0</v>
      </c>
    </row>
    <row r="28" spans="1:13" x14ac:dyDescent="0.3">
      <c r="A28" t="s">
        <v>609</v>
      </c>
      <c r="B28">
        <v>1173</v>
      </c>
      <c r="C28" t="s">
        <v>615</v>
      </c>
      <c r="D28" t="s">
        <v>525</v>
      </c>
      <c r="E28" s="46" t="s">
        <v>616</v>
      </c>
      <c r="F28" s="46" t="s">
        <v>214</v>
      </c>
      <c r="G28" s="47">
        <f>IF('for SOCE'!$C$5="C",ABS('for SOCE'!$B$5),0)</f>
        <v>0</v>
      </c>
      <c r="H28" s="47">
        <f>IF(G28=0,0,ROUND(SUMIF('Trial Balance'!E:E,B28,'Trial Balance'!J:J)+SUMIF('Trial Balance'!D:D,B28,'Trial Balance'!J:J),0))</f>
        <v>0</v>
      </c>
      <c r="I28" s="47"/>
      <c r="J28" s="47">
        <f>IF(G28=0,0,ROUND(SUMIF('Trial Balance'!E:E,B28,'Trial Balance'!I:I)+SUMIF('Trial Balance'!D:D,B28,'Trial Balance'!I:I),0))</f>
        <v>0</v>
      </c>
      <c r="K28" s="47"/>
      <c r="L28" s="47">
        <f t="shared" si="0"/>
        <v>0</v>
      </c>
    </row>
    <row r="29" spans="1:13" x14ac:dyDescent="0.3">
      <c r="A29" t="s">
        <v>612</v>
      </c>
      <c r="B29">
        <v>1173</v>
      </c>
      <c r="C29" t="s">
        <v>615</v>
      </c>
      <c r="D29" t="s">
        <v>525</v>
      </c>
      <c r="E29" s="46" t="s">
        <v>616</v>
      </c>
      <c r="F29" s="46" t="s">
        <v>215</v>
      </c>
      <c r="G29" s="47">
        <f>IF('for SOCE'!$C$5="D",ABS('for SOCE'!$B$5),0)</f>
        <v>0</v>
      </c>
      <c r="H29" s="47">
        <f>IF(G29=0,0,ROUND(SUMIF('Trial Balance'!E:E,B29,'Trial Balance'!I:I)+SUMIF('Trial Balance'!D:D,B29,'Trial Balance'!I:I),0))</f>
        <v>0</v>
      </c>
      <c r="I29" s="47"/>
      <c r="J29" s="47">
        <f>IF(G29=0,0,ROUND(SUMIF('Trial Balance'!E:E,B29,'Trial Balance'!J:J)+SUMIF('Trial Balance'!D:D,B29,'Trial Balance'!J:J),0))</f>
        <v>0</v>
      </c>
      <c r="K29" s="47"/>
      <c r="L29" s="47">
        <f t="shared" si="0"/>
        <v>0</v>
      </c>
    </row>
    <row r="30" spans="1:13" x14ac:dyDescent="0.3">
      <c r="A30" t="s">
        <v>609</v>
      </c>
      <c r="B30">
        <v>1174</v>
      </c>
      <c r="C30" t="s">
        <v>617</v>
      </c>
      <c r="D30" t="s">
        <v>525</v>
      </c>
      <c r="E30" s="46" t="s">
        <v>618</v>
      </c>
      <c r="F30" s="46" t="s">
        <v>214</v>
      </c>
      <c r="G30" s="47">
        <f>IF('for SOCE'!$C$6="C",ABS('for SOCE'!$B$6),0)</f>
        <v>0</v>
      </c>
      <c r="H30" s="47">
        <f>IF(G30=0,0,ROUND(SUMIF('Trial Balance'!E:E,B30,'Trial Balance'!J:J)+SUMIF('Trial Balance'!D:D,B30,'Trial Balance'!J:J),0))</f>
        <v>0</v>
      </c>
      <c r="I30" s="47"/>
      <c r="J30" s="47">
        <f>IF(G30=0,0,ROUND(SUMIF('Trial Balance'!E:E,B30,'Trial Balance'!I:I)+SUMIF('Trial Balance'!D:D,B30,'Trial Balance'!I:I),0))</f>
        <v>0</v>
      </c>
      <c r="K30" s="47"/>
      <c r="L30" s="47">
        <f t="shared" si="0"/>
        <v>0</v>
      </c>
    </row>
    <row r="31" spans="1:13" x14ac:dyDescent="0.3">
      <c r="A31" t="s">
        <v>612</v>
      </c>
      <c r="B31">
        <v>1174</v>
      </c>
      <c r="C31" t="s">
        <v>617</v>
      </c>
      <c r="D31" t="s">
        <v>525</v>
      </c>
      <c r="E31" s="46" t="s">
        <v>618</v>
      </c>
      <c r="F31" s="46" t="s">
        <v>215</v>
      </c>
      <c r="G31" s="47">
        <f>IF('for SOCE'!$C$6="D",ABS('for SOCE'!$B$6),0)</f>
        <v>0</v>
      </c>
      <c r="H31" s="47">
        <f>IF(G31=0,0,ROUND(SUMIF('Trial Balance'!E:E,B31,'Trial Balance'!I:I)+SUMIF('Trial Balance'!D:D,B31,'Trial Balance'!I:I),0))</f>
        <v>0</v>
      </c>
      <c r="I31" s="47"/>
      <c r="J31" s="47">
        <f>IF(G31=0,0,ROUND(SUMIF('Trial Balance'!E:E,B31,'Trial Balance'!J:J)+SUMIF('Trial Balance'!D:D,B31,'Trial Balance'!J:J),0))</f>
        <v>0</v>
      </c>
      <c r="K31" s="47"/>
      <c r="L31" s="47">
        <f t="shared" si="0"/>
        <v>0</v>
      </c>
    </row>
    <row r="32" spans="1:13" x14ac:dyDescent="0.3">
      <c r="A32" t="s">
        <v>609</v>
      </c>
      <c r="B32">
        <v>1175</v>
      </c>
      <c r="C32" s="105" t="s">
        <v>619</v>
      </c>
      <c r="D32" s="105" t="s">
        <v>525</v>
      </c>
      <c r="E32" s="106" t="s">
        <v>620</v>
      </c>
      <c r="F32" s="46" t="s">
        <v>214</v>
      </c>
      <c r="G32" s="47">
        <f>-ROUND(SUMIF('Trial Balance'!E:E,B32,'Trial Balance'!H:H)+SUMIF('Trial Balance'!D:D,B32,'Trial Balance'!H:H),0)</f>
        <v>0</v>
      </c>
      <c r="H32" s="47">
        <f>ROUND(SUMIF('Trial Balance'!E:E,B32,'Trial Balance'!J:J)+SUMIF('Trial Balance'!D:D,B32,'Trial Balance'!J:J),0)</f>
        <v>0</v>
      </c>
      <c r="I32" s="47"/>
      <c r="J32" s="47">
        <f>ROUND(SUMIF('Trial Balance'!E:E,B32,'Trial Balance'!I:I)+SUMIF('Trial Balance'!D:D,B32,'Trial Balance'!I:I),0)</f>
        <v>0</v>
      </c>
      <c r="K32" s="47"/>
      <c r="L32" s="47">
        <f t="shared" si="0"/>
        <v>0</v>
      </c>
    </row>
    <row r="33" spans="1:12" x14ac:dyDescent="0.3">
      <c r="A33" t="s">
        <v>609</v>
      </c>
      <c r="B33">
        <v>1176</v>
      </c>
      <c r="C33" s="105" t="s">
        <v>621</v>
      </c>
      <c r="D33" s="105"/>
      <c r="E33" s="106" t="s">
        <v>622</v>
      </c>
      <c r="F33" s="46" t="s">
        <v>214</v>
      </c>
      <c r="G33" s="47">
        <f>IF('for SOCE'!$C$7="C",ABS('for SOCE'!$B$7),0)</f>
        <v>0</v>
      </c>
      <c r="H33" s="47">
        <f>IF(G33=0,0,ROUND(SUMIF('Trial Balance'!E:E,B33,'Trial Balance'!J:J)+SUMIF('Trial Balance'!D:D,B33,'Trial Balance'!J:J),0))</f>
        <v>0</v>
      </c>
      <c r="I33" s="47"/>
      <c r="J33" s="47">
        <f>IF(G33=0,0,ROUND(SUMIF('Trial Balance'!E:E,B33,'Trial Balance'!I:I)+SUMIF('Trial Balance'!D:D,B33,'Trial Balance'!I:I),0))</f>
        <v>0</v>
      </c>
      <c r="K33" s="47"/>
      <c r="L33" s="47">
        <f t="shared" si="0"/>
        <v>0</v>
      </c>
    </row>
    <row r="34" spans="1:12" x14ac:dyDescent="0.3">
      <c r="A34" t="s">
        <v>612</v>
      </c>
      <c r="B34">
        <v>1176</v>
      </c>
      <c r="C34" s="105" t="s">
        <v>621</v>
      </c>
      <c r="D34" s="105"/>
      <c r="E34" s="106" t="s">
        <v>622</v>
      </c>
      <c r="F34" s="46" t="s">
        <v>215</v>
      </c>
      <c r="G34" s="47">
        <f>IF('for SOCE'!$C$7="D",ABS('for SOCE'!$B$7),0)</f>
        <v>0</v>
      </c>
      <c r="H34" s="47">
        <f>IF(G34=0,0,ROUND(SUMIF('Trial Balance'!E:E,B34,'Trial Balance'!I:I)+SUMIF('Trial Balance'!D:D,B34,'Trial Balance'!I:I),0))</f>
        <v>0</v>
      </c>
      <c r="I34" s="47"/>
      <c r="J34" s="47">
        <f>IF(G34=0,0,ROUND(SUMIF('Trial Balance'!E:E,B34,'Trial Balance'!J:J)+SUMIF('Trial Balance'!D:D,B34,'Trial Balance'!J:J),0))</f>
        <v>0</v>
      </c>
      <c r="K34" s="47"/>
      <c r="L34" s="47">
        <f t="shared" si="0"/>
        <v>0</v>
      </c>
    </row>
    <row r="35" spans="1:12" x14ac:dyDescent="0.3">
      <c r="A35" t="s">
        <v>623</v>
      </c>
      <c r="B35">
        <v>121</v>
      </c>
      <c r="C35" t="s">
        <v>624</v>
      </c>
      <c r="D35" t="s">
        <v>525</v>
      </c>
      <c r="E35" s="46" t="s">
        <v>625</v>
      </c>
      <c r="F35" s="46" t="s">
        <v>214</v>
      </c>
      <c r="G35" s="47">
        <f>IF('Trial Balance'!S3="BS97",ABS('Trial Balance'!R3),0)</f>
        <v>0</v>
      </c>
      <c r="H35" s="47">
        <f>IF(G35=0,0,ROUND(SUMIF('Trial Balance'!E:E,B35,'Trial Balance'!J:J)+SUMIF('Trial Balance'!D:D,B35,'Trial Balance'!J:J),0))</f>
        <v>0</v>
      </c>
      <c r="I35" s="47"/>
      <c r="J35" s="47">
        <f>IF(G35=0,0,ROUND(SUMIF('Trial Balance'!E:E,B35,'Trial Balance'!I:I)+SUMIF('Trial Balance'!D:D,B35,'Trial Balance'!I:I),0))</f>
        <v>0</v>
      </c>
      <c r="K35" s="47"/>
      <c r="L35" s="47">
        <f t="shared" si="0"/>
        <v>0</v>
      </c>
    </row>
    <row r="36" spans="1:12" x14ac:dyDescent="0.3">
      <c r="A36" t="s">
        <v>626</v>
      </c>
      <c r="B36">
        <v>121</v>
      </c>
      <c r="C36" t="s">
        <v>624</v>
      </c>
      <c r="D36" t="s">
        <v>525</v>
      </c>
      <c r="E36" s="46" t="s">
        <v>625</v>
      </c>
      <c r="F36" s="46" t="s">
        <v>215</v>
      </c>
      <c r="G36" s="47">
        <f>IF('Trial Balance'!S3="BS98",ABS('Trial Balance'!R3),0)</f>
        <v>0</v>
      </c>
      <c r="H36" s="47">
        <f>IF(G36=0,0,ROUND(SUMIF('Trial Balance'!E:E,B36,'Trial Balance'!I:I)+SUMIF('Trial Balance'!D:D,B36,'Trial Balance'!I:I),0))</f>
        <v>0</v>
      </c>
      <c r="I36" s="47"/>
      <c r="J36" s="47">
        <f>IF(G36=0,0,ROUND(SUMIF('Trial Balance'!E:E,B36,'Trial Balance'!J:J)+SUMIF('Trial Balance'!D:D,B36,'Trial Balance'!J:J),0))</f>
        <v>0</v>
      </c>
      <c r="K36" s="47"/>
      <c r="L36" s="47">
        <f t="shared" si="0"/>
        <v>0</v>
      </c>
    </row>
    <row r="37" spans="1:12" x14ac:dyDescent="0.3">
      <c r="A37" t="s">
        <v>627</v>
      </c>
      <c r="B37">
        <v>129</v>
      </c>
      <c r="C37" t="s">
        <v>628</v>
      </c>
      <c r="D37" t="s">
        <v>525</v>
      </c>
      <c r="E37" s="46" t="s">
        <v>629</v>
      </c>
      <c r="F37" s="46"/>
      <c r="G37" s="47">
        <f>-ROUND(SUMIF('Trial Balance'!E:E,B37,'Trial Balance'!H:H)+SUMIF('Trial Balance'!D:D,B37,'Trial Balance'!H:H),0)</f>
        <v>0</v>
      </c>
      <c r="H37" s="47">
        <f>IF(G37=0,0,ROUND(SUMIF('Trial Balance'!E:E,B37,'Trial Balance'!J:J)+SUMIF('Trial Balance'!D:D,B37,'Trial Balance'!J:J),0))</f>
        <v>0</v>
      </c>
      <c r="I37" s="47"/>
      <c r="J37" s="47">
        <f>IF(G37=0,0,ROUND(SUMIF('Trial Balance'!E:E,B37,'Trial Balance'!I:I)+SUMIF('Trial Balance'!D:D,B37,'Trial Balance'!I:I),0))</f>
        <v>0</v>
      </c>
      <c r="K37" s="47"/>
      <c r="L37" s="47">
        <f t="shared" si="0"/>
        <v>0</v>
      </c>
    </row>
    <row r="38" spans="1:12" x14ac:dyDescent="0.3">
      <c r="A38" t="s">
        <v>630</v>
      </c>
      <c r="B38" t="s">
        <v>631</v>
      </c>
      <c r="C38" t="s">
        <v>632</v>
      </c>
      <c r="D38" t="s">
        <v>525</v>
      </c>
      <c r="E38" s="2" t="s">
        <v>632</v>
      </c>
      <c r="F38" s="2"/>
      <c r="G38" s="24">
        <f>SUM(G11:G23,G24-G25,G28-G29,G30-G31,G32,G35-G36,-G37,G26,-G27,G33,-G34)</f>
        <v>0</v>
      </c>
      <c r="H38" s="24">
        <f>SUM(H11:H23,H24-H25,H28-H29,H30-H31,H32,H35-H36,-H37,H26,-H27,H33,-H34)</f>
        <v>0</v>
      </c>
      <c r="I38" s="24">
        <f>SUM(I11:I23,I24-I25,I28-I29,I30-I31,I32,I35-I36,-I37,I26,-I27,I33,-I34)</f>
        <v>0</v>
      </c>
      <c r="J38" s="24">
        <v>0</v>
      </c>
      <c r="K38" s="24">
        <f>SUM(K11:K23,K24-K25,K28-K29,K30-K31,K32,K35-K36,-K37,K26,-K27,K33,-K34)</f>
        <v>0</v>
      </c>
      <c r="L38" s="24">
        <f>SUM(L11:L23,L24-L25,L28-L29,L30-L31,L32,L35-L36,-L37,L26,-L27,L33,-L34)</f>
        <v>0</v>
      </c>
    </row>
    <row r="39" spans="1:12" x14ac:dyDescent="0.3">
      <c r="F39" s="2" t="s">
        <v>40</v>
      </c>
      <c r="G39" s="8">
        <f>'1. F10'!$D$132</f>
        <v>0</v>
      </c>
      <c r="L39" s="24">
        <f>'1. F10'!$E$132</f>
        <v>0</v>
      </c>
    </row>
    <row r="40" spans="1:12" x14ac:dyDescent="0.3">
      <c r="F40" s="25" t="s">
        <v>201</v>
      </c>
      <c r="G40" s="108">
        <f>G38-G39</f>
        <v>0</v>
      </c>
      <c r="L40" s="108">
        <f>L38-L39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Trial Balance</vt:lpstr>
      <vt:lpstr>Check if manual ADJE</vt:lpstr>
      <vt:lpstr>Check Criteria</vt:lpstr>
      <vt:lpstr>1. F10</vt:lpstr>
      <vt:lpstr>2. F20</vt:lpstr>
      <vt:lpstr>PL mapping Std</vt:lpstr>
      <vt:lpstr>3. F30</vt:lpstr>
      <vt:lpstr>4. F40</vt:lpstr>
      <vt:lpstr>5. SOCE</vt:lpstr>
      <vt:lpstr>6.SOCF</vt:lpstr>
      <vt:lpstr>N3 - NCA</vt:lpstr>
      <vt:lpstr>N4 - Inventories</vt:lpstr>
      <vt:lpstr>N5 - TR</vt:lpstr>
      <vt:lpstr>N7 - Cash</vt:lpstr>
      <vt:lpstr>N9 - TP</vt:lpstr>
      <vt:lpstr>N10 - Provisions</vt:lpstr>
      <vt:lpstr>N11 -  Intercompany</vt:lpstr>
      <vt:lpstr>N15 - Personnel</vt:lpstr>
      <vt:lpstr>N16 - Other OPEX</vt:lpstr>
      <vt:lpstr>BS Mapping std</vt:lpstr>
      <vt:lpstr>F30 mapping</vt:lpstr>
      <vt:lpstr>F40 mapping</vt:lpstr>
      <vt:lpstr>for SOCE</vt:lpstr>
      <vt:lpstr>for CF captions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David</dc:creator>
  <cp:lastModifiedBy>Denis David</cp:lastModifiedBy>
  <dcterms:created xsi:type="dcterms:W3CDTF">2023-01-26T09:09:53Z</dcterms:created>
  <dcterms:modified xsi:type="dcterms:W3CDTF">2024-02-23T13:26:01Z</dcterms:modified>
</cp:coreProperties>
</file>