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Final Versions\03.02.2023\New folder\"/>
    </mc:Choice>
  </mc:AlternateContent>
  <xr:revisionPtr revIDLastSave="0" documentId="13_ncr:1_{80D9CBAB-F7C1-4C13-BAAE-210958A271C2}" xr6:coauthVersionLast="47" xr6:coauthVersionMax="47" xr10:uidLastSave="{00000000-0000-0000-0000-000000000000}"/>
  <bookViews>
    <workbookView xWindow="-108" yWindow="-108" windowWidth="23256" windowHeight="11784" xr2:uid="{00000000-000D-0000-FFFF-FFFF00000000}"/>
  </bookViews>
  <sheets>
    <sheet name="Trial Balance" sheetId="1" r:id="rId1"/>
    <sheet name="Check if manual ADJE" sheetId="2" r:id="rId2"/>
    <sheet name="1. F10" sheetId="3" r:id="rId3"/>
    <sheet name="2. F20" sheetId="4" r:id="rId4"/>
    <sheet name="3. F30" sheetId="5"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7" i="2"/>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G36" i="7"/>
  <c r="E21" i="14"/>
  <c r="C25" i="11"/>
  <c r="F24" i="10"/>
  <c r="E14" i="10"/>
  <c r="B44" i="9"/>
  <c r="B30" i="9"/>
  <c r="C21" i="9"/>
  <c r="C29" i="16"/>
  <c r="E17" i="14"/>
  <c r="B40" i="13"/>
  <c r="C21" i="11"/>
  <c r="D60" i="9"/>
  <c r="C54" i="9"/>
  <c r="B19" i="9"/>
  <c r="G35" i="7"/>
  <c r="H35" i="7" s="1"/>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7" i="4" s="1"/>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<sst xmlns="http://schemas.openxmlformats.org/spreadsheetml/2006/main" count="5642" uniqueCount="2365">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</sst>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9">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0" xfId="0"/>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applyAlignment="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3" fillId="0" borderId="0" xfId="0" applyFont="1" applyBorder="1"/>
    <xf numFmtId="41" fontId="3" fillId="0" borderId="0" xfId="0" applyNumberFormat="1" applyFont="1" applyBorder="1"/>
    <xf numFmtId="0" fontId="0" fillId="0" borderId="0" xfId="0" applyBorder="1"/>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0" xfId="0" applyFont="1" applyAlignme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A5" sqref="A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43.5703125" bestFit="1" customWidth="1"/>
    <col min="8" max="8" width="12.7109375" bestFit="1" customWidth="1"/>
    <col min="9" max="11" width="13.42578125" bestFit="1" customWidth="1"/>
    <col min="12" max="12" width="21.85546875" bestFit="1" customWidth="1"/>
    <col min="13" max="13" width="11.140625" bestFit="1" customWidth="1"/>
    <col min="14" max="14" width="9.42578125" bestFit="1" customWidth="1"/>
    <col min="15" max="15" width="10.5703125" bestFit="1" customWidth="1"/>
    <col min="16" max="16" width="15.7109375" bestFit="1" customWidth="1"/>
    <col min="18" max="18" width="12.7109375" bestFit="1" customWidth="1"/>
    <col min="19" max="19" width="45.28515625" bestFit="1" customWidth="1"/>
    <col min="20" max="20" width="27.140625" bestFit="1" customWidth="1"/>
    <col min="22" max="22" width="24.7109375" bestFit="1" customWidth="1"/>
  </cols>
  <sheetData>
    <row r="1" spans="1:23" x14ac:dyDescent="0.25">
      <c r="A1" s="1" t="s">
        <v>0</v>
      </c>
      <c r="B1" s="208"/>
    </row>
    <row r="2" spans="1:23" ht="12.45" customHeight="1" thickBot="1" x14ac:dyDescent="0.3">
      <c r="A2" s="1" t="s">
        <v>1</v>
      </c>
      <c r="B2" s="208"/>
      <c r="O2" t="s">
        <v>2</v>
      </c>
      <c r="P2" t="s">
        <v>3</v>
      </c>
      <c r="Q2" t="s">
        <v>4</v>
      </c>
      <c r="R2" t="s">
        <v>5</v>
      </c>
      <c r="S2" t="s">
        <v>4</v>
      </c>
    </row>
    <row r="3" spans="1:23" x14ac:dyDescent="0.25">
      <c r="A3" s="1" t="s">
        <v>6</v>
      </c>
      <c r="B3" s="208"/>
      <c r="O3" s="4">
        <v>121</v>
      </c>
      <c r="P3" s="5">
        <f>SUMIF(D:D,O3,K:K)</f>
        <v>0</v>
      </c>
      <c r="Q3" s="6" t="str">
        <f>IF(P3&lt;0,"BS97","BS98")</f>
        <v>BS98</v>
      </c>
      <c r="R3" s="7">
        <f>SUMIF(D:D,O3,H:H)</f>
        <v>0</v>
      </c>
      <c r="S3" s="6" t="str">
        <f>IF(R3&lt;0,"BS97","BS98")</f>
        <v>BS98</v>
      </c>
    </row>
    <row r="4" spans="1:23" x14ac:dyDescent="0.25">
      <c r="A4" s="1" t="s">
        <v>7</v>
      </c>
      <c r="B4" s="208"/>
      <c r="O4" s="8">
        <v>117</v>
      </c>
      <c r="P4" s="9">
        <f>SUMIF(D:D,O4,K:K)</f>
        <v>0</v>
      </c>
      <c r="Q4" s="10" t="str">
        <f>IF(P4&lt;0,"BS95","BS96")</f>
        <v>BS96</v>
      </c>
      <c r="R4" s="11">
        <f>SUMIF(D:D,O4,H:H)</f>
        <v>0</v>
      </c>
      <c r="S4" s="10" t="str">
        <f>IF(R4&lt;0,"BS95","BS96")</f>
        <v>BS96</v>
      </c>
    </row>
    <row r="5" spans="1:23" ht="12.45" customHeight="1" thickBot="1" x14ac:dyDescent="0.3">
      <c r="A5" s="1" t="s">
        <v>8</v>
      </c>
      <c r="B5" s="208"/>
      <c r="O5" s="12">
        <v>711</v>
      </c>
      <c r="P5" s="13">
        <f>SUMIF(D:D,O5,K:K)</f>
        <v>0</v>
      </c>
      <c r="Q5" s="14" t="str">
        <f>IF(P5&lt;0,"PL7","PL8")</f>
        <v>PL8</v>
      </c>
      <c r="R5" s="15">
        <f>SUMIF(D:D,O5,H:H)</f>
        <v>0</v>
      </c>
      <c r="S5" s="14" t="str">
        <f>IF(R5&lt;0,"PL7","PL8")</f>
        <v>PL8</v>
      </c>
    </row>
    <row r="6" spans="1:23" ht="12.45" customHeight="1" thickBot="1" x14ac:dyDescent="0.3">
      <c r="A6" s="1" t="s">
        <v>9</v>
      </c>
      <c r="B6" s="208"/>
      <c r="I6" s="16" t="s">
        <v>10</v>
      </c>
      <c r="J6" s="17">
        <f>K6-1</f>
        <v>-1</v>
      </c>
      <c r="K6" s="17">
        <f>B7</f>
        <v>0</v>
      </c>
    </row>
    <row r="7" spans="1:23" ht="13.05" customHeight="1" thickTop="1" thickBot="1" x14ac:dyDescent="0.3">
      <c r="A7" s="1" t="s">
        <v>11</v>
      </c>
      <c r="B7" s="208"/>
      <c r="I7" s="19" t="s">
        <v>12</v>
      </c>
      <c r="J7" s="20">
        <f>SUMIF(A:A,"BS",H:H)</f>
        <v>0</v>
      </c>
      <c r="K7" s="20">
        <f>SUMIF(A:A,"BS",K:K)</f>
        <v>0</v>
      </c>
    </row>
    <row r="8" spans="1:23" ht="12.45" customHeight="1" thickTop="1" x14ac:dyDescent="0.25">
      <c r="I8" s="21" t="s">
        <v>13</v>
      </c>
      <c r="J8" s="22">
        <f>SUMIF(A:A,"Rev",H:H)</f>
        <v>0</v>
      </c>
      <c r="K8" s="22">
        <f>SUMIF(A:A,"Rev",K:K)</f>
        <v>0</v>
      </c>
    </row>
    <row r="9" spans="1:23" ht="12.45" customHeight="1" thickBot="1" x14ac:dyDescent="0.3">
      <c r="I9" s="23" t="s">
        <v>14</v>
      </c>
      <c r="J9" s="24">
        <f>SUMIF(A:A,"Exp",H:H)</f>
        <v>0</v>
      </c>
      <c r="K9" s="24">
        <f>SUMIF(A:A,"Exp",K:K)</f>
        <v>0</v>
      </c>
    </row>
    <row r="10" spans="1:23" ht="12.45" customHeight="1" thickTop="1" x14ac:dyDescent="0.25">
      <c r="I10" s="3" t="s">
        <v>15</v>
      </c>
      <c r="J10" s="25">
        <f>SUM(J8:J9)</f>
        <v>0</v>
      </c>
      <c r="K10" s="25">
        <f>SUM(K8:K9)</f>
        <v>0</v>
      </c>
    </row>
    <row r="11" spans="1:23" ht="12.45" customHeight="1" thickBot="1" x14ac:dyDescent="0.3">
      <c r="I11" s="23" t="s">
        <v>16</v>
      </c>
      <c r="J11" s="23">
        <f>SUMIF(D:D,"121",H:H)</f>
        <v>0</v>
      </c>
      <c r="K11" s="24">
        <f>SUMIF(D:D,"121",K:K)</f>
        <v>0</v>
      </c>
    </row>
    <row r="12" spans="1:23" ht="12.45" customHeight="1" thickTop="1" x14ac:dyDescent="0.25">
      <c r="I12" s="26" t="s">
        <v>17</v>
      </c>
      <c r="J12" s="27">
        <f>J10-J11</f>
        <v>0</v>
      </c>
      <c r="K12" s="27">
        <f>K10-K11</f>
        <v>0</v>
      </c>
    </row>
    <row r="13" spans="1:23" x14ac:dyDescent="0.25">
      <c r="O13" s="3"/>
      <c r="P13" s="3" t="s">
        <v>18</v>
      </c>
    </row>
    <row r="14" spans="1:23" ht="12.45" customHeight="1" thickBot="1" x14ac:dyDescent="0.3">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45" customHeight="1" thickTop="1" x14ac:dyDescent="0.25">
      <c r="H15" s="9"/>
      <c r="I15" s="9"/>
      <c r="J15" s="9"/>
      <c r="K15" s="9"/>
      <c r="L15" s="9"/>
      <c r="M15" s="32"/>
    </row>
    <row r="16" spans="1:23"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row r="22" spans="8:13" x14ac:dyDescent="0.25">
      <c r="H22" s="9"/>
      <c r="I22" s="9"/>
      <c r="J22" s="9"/>
      <c r="K22" s="9"/>
      <c r="L22" s="9"/>
      <c r="M22" s="32"/>
    </row>
    <row r="23" spans="8:13" x14ac:dyDescent="0.25">
      <c r="H23" s="9"/>
      <c r="I23" s="9"/>
      <c r="J23" s="9"/>
      <c r="K23" s="9"/>
      <c r="L23" s="9"/>
      <c r="M23" s="32"/>
    </row>
    <row r="24" spans="8:13" x14ac:dyDescent="0.25">
      <c r="H24" s="9"/>
      <c r="I24" s="9"/>
      <c r="J24" s="9"/>
      <c r="K24" s="9"/>
      <c r="L24" s="9"/>
      <c r="M24" s="32"/>
    </row>
    <row r="25" spans="8:13" x14ac:dyDescent="0.25">
      <c r="H25" s="9"/>
      <c r="I25" s="9"/>
      <c r="J25" s="9"/>
      <c r="K25" s="9"/>
      <c r="L25" s="9"/>
      <c r="M25" s="32"/>
    </row>
    <row r="26" spans="8:13" x14ac:dyDescent="0.25">
      <c r="H26" s="9"/>
      <c r="I26" s="9"/>
      <c r="J26" s="9"/>
      <c r="K26" s="9"/>
      <c r="L26" s="9"/>
      <c r="M26" s="32"/>
    </row>
    <row r="27" spans="8:13" x14ac:dyDescent="0.25">
      <c r="H27" s="9"/>
      <c r="I27" s="9"/>
      <c r="J27" s="9"/>
      <c r="K27" s="9"/>
      <c r="L27" s="9"/>
      <c r="M27" s="32"/>
    </row>
    <row r="28" spans="8:13" x14ac:dyDescent="0.25">
      <c r="H28" s="9"/>
      <c r="I28" s="9"/>
      <c r="J28" s="9"/>
      <c r="K28" s="9"/>
      <c r="L28" s="9"/>
      <c r="M28" s="32"/>
    </row>
    <row r="29" spans="8:13" x14ac:dyDescent="0.25">
      <c r="H29" s="9"/>
      <c r="I29" s="9"/>
      <c r="J29" s="9"/>
      <c r="K29" s="9"/>
      <c r="L29" s="9"/>
      <c r="M29" s="32"/>
    </row>
    <row r="30" spans="8:13" x14ac:dyDescent="0.25">
      <c r="H30" s="9"/>
      <c r="I30" s="9"/>
      <c r="J30" s="9"/>
      <c r="K30" s="9"/>
      <c r="L30" s="9"/>
      <c r="M30" s="32"/>
    </row>
    <row r="31" spans="8:13" x14ac:dyDescent="0.25">
      <c r="H31" s="9"/>
      <c r="I31" s="9"/>
      <c r="J31" s="9"/>
      <c r="K31" s="9"/>
      <c r="L31" s="9"/>
      <c r="M31" s="32"/>
    </row>
    <row r="32" spans="8:13" x14ac:dyDescent="0.25">
      <c r="H32" s="9"/>
      <c r="I32" s="9"/>
      <c r="J32" s="9"/>
      <c r="K32" s="9"/>
      <c r="L32" s="9"/>
      <c r="M32" s="32"/>
    </row>
    <row r="33" spans="8:13" x14ac:dyDescent="0.25">
      <c r="H33" s="9"/>
      <c r="I33" s="9"/>
      <c r="J33" s="9"/>
      <c r="K33" s="9"/>
      <c r="L33" s="9"/>
      <c r="M33" s="32"/>
    </row>
    <row r="34" spans="8:13" x14ac:dyDescent="0.25">
      <c r="H34" s="9"/>
      <c r="I34" s="9"/>
      <c r="J34" s="9"/>
      <c r="K34" s="9"/>
      <c r="L34" s="9"/>
      <c r="M34" s="32"/>
    </row>
    <row r="35" spans="8:13" x14ac:dyDescent="0.25">
      <c r="H35" s="9"/>
      <c r="I35" s="9"/>
      <c r="J35" s="9"/>
      <c r="K35" s="9"/>
      <c r="L35" s="9"/>
      <c r="M35" s="32"/>
    </row>
    <row r="36" spans="8:13" x14ac:dyDescent="0.25">
      <c r="H36" s="9"/>
      <c r="I36" s="9"/>
      <c r="J36" s="9"/>
      <c r="K36" s="9"/>
      <c r="L36" s="9"/>
      <c r="M36" s="32"/>
    </row>
    <row r="37" spans="8:13" x14ac:dyDescent="0.25">
      <c r="H37" s="9"/>
      <c r="I37" s="9"/>
      <c r="J37" s="9"/>
      <c r="K37" s="9"/>
      <c r="L37" s="9"/>
      <c r="M37" s="32"/>
    </row>
    <row r="38" spans="8:13" x14ac:dyDescent="0.25">
      <c r="H38" s="9"/>
      <c r="I38" s="9"/>
      <c r="J38" s="9"/>
      <c r="K38" s="9"/>
      <c r="L38" s="9"/>
      <c r="M38" s="32"/>
    </row>
    <row r="39" spans="8:13" x14ac:dyDescent="0.25">
      <c r="H39" s="9"/>
      <c r="I39" s="9"/>
      <c r="J39" s="9"/>
      <c r="K39" s="9"/>
      <c r="L39" s="9"/>
      <c r="M39" s="32"/>
    </row>
    <row r="40" spans="8:13" x14ac:dyDescent="0.25">
      <c r="H40" s="9"/>
      <c r="I40" s="9"/>
      <c r="J40" s="9"/>
      <c r="K40" s="9"/>
      <c r="L40" s="9"/>
      <c r="M40" s="32"/>
    </row>
    <row r="41" spans="8:13" x14ac:dyDescent="0.25">
      <c r="H41" s="9"/>
      <c r="I41" s="9"/>
      <c r="J41" s="9"/>
      <c r="K41" s="9"/>
      <c r="L41" s="9"/>
      <c r="M41" s="32"/>
    </row>
    <row r="42" spans="8:13" x14ac:dyDescent="0.25">
      <c r="H42" s="9"/>
      <c r="I42" s="9"/>
      <c r="J42" s="9"/>
      <c r="K42" s="9"/>
      <c r="L42" s="9"/>
      <c r="M42" s="32"/>
    </row>
    <row r="43" spans="8:13" x14ac:dyDescent="0.25">
      <c r="H43" s="9"/>
      <c r="I43" s="9"/>
      <c r="J43" s="9"/>
      <c r="K43" s="9"/>
      <c r="L43" s="9"/>
      <c r="M43" s="32"/>
    </row>
    <row r="44" spans="8:13" x14ac:dyDescent="0.25">
      <c r="H44" s="9"/>
      <c r="I44" s="9"/>
      <c r="J44" s="9"/>
      <c r="K44" s="9"/>
      <c r="L44" s="9"/>
      <c r="M44" s="32"/>
    </row>
    <row r="45" spans="8:13" x14ac:dyDescent="0.25">
      <c r="H45" s="9"/>
      <c r="I45" s="9"/>
      <c r="J45" s="9"/>
      <c r="K45" s="9"/>
      <c r="L45" s="9"/>
      <c r="M45" s="32"/>
    </row>
    <row r="46" spans="8:13" x14ac:dyDescent="0.25">
      <c r="H46" s="9"/>
      <c r="I46" s="9"/>
      <c r="J46" s="9"/>
      <c r="K46" s="9"/>
      <c r="L46" s="9"/>
      <c r="M46" s="32"/>
    </row>
    <row r="47" spans="8:13" x14ac:dyDescent="0.25">
      <c r="H47" s="9"/>
      <c r="I47" s="9"/>
      <c r="J47" s="9"/>
      <c r="K47" s="9"/>
      <c r="L47" s="9"/>
      <c r="M47" s="32"/>
    </row>
    <row r="48" spans="8:13" x14ac:dyDescent="0.25">
      <c r="H48" s="9"/>
      <c r="I48" s="9"/>
      <c r="J48" s="9"/>
      <c r="K48" s="9"/>
      <c r="L48" s="9"/>
      <c r="M48" s="32"/>
    </row>
    <row r="49" spans="8:13" x14ac:dyDescent="0.25">
      <c r="H49" s="9"/>
      <c r="I49" s="9"/>
      <c r="J49" s="9"/>
      <c r="K49" s="9"/>
      <c r="L49" s="9"/>
      <c r="M49" s="32"/>
    </row>
    <row r="50" spans="8:13" x14ac:dyDescent="0.25">
      <c r="H50" s="9"/>
      <c r="I50" s="9"/>
      <c r="J50" s="9"/>
      <c r="K50" s="9"/>
      <c r="L50" s="9"/>
      <c r="M50" s="32"/>
    </row>
    <row r="51" spans="8:13" x14ac:dyDescent="0.25">
      <c r="H51" s="9"/>
      <c r="I51" s="9"/>
      <c r="J51" s="9"/>
      <c r="K51" s="9"/>
      <c r="L51" s="9"/>
      <c r="M51" s="32"/>
    </row>
    <row r="52" spans="8:13" x14ac:dyDescent="0.25">
      <c r="H52" s="9"/>
      <c r="I52" s="9"/>
      <c r="J52" s="9"/>
      <c r="K52" s="9"/>
      <c r="L52" s="9"/>
      <c r="M52" s="32"/>
    </row>
    <row r="53" spans="8:13" x14ac:dyDescent="0.25">
      <c r="H53" s="9"/>
      <c r="I53" s="9"/>
      <c r="J53" s="9"/>
      <c r="K53" s="9"/>
      <c r="L53" s="9"/>
      <c r="M53" s="32"/>
    </row>
    <row r="54" spans="8:13" x14ac:dyDescent="0.25">
      <c r="H54" s="9"/>
      <c r="I54" s="9"/>
      <c r="J54" s="9"/>
      <c r="K54" s="9"/>
      <c r="L54" s="9"/>
      <c r="M54" s="32"/>
    </row>
    <row r="55" spans="8:13" x14ac:dyDescent="0.25">
      <c r="H55" s="9"/>
      <c r="I55" s="9"/>
      <c r="J55" s="9"/>
      <c r="K55" s="9"/>
      <c r="L55" s="9"/>
      <c r="M55" s="32"/>
    </row>
    <row r="56" spans="8:13" x14ac:dyDescent="0.25">
      <c r="H56" s="9"/>
      <c r="I56" s="9"/>
      <c r="J56" s="9"/>
      <c r="K56" s="9"/>
      <c r="L56" s="9"/>
      <c r="M56" s="32"/>
    </row>
    <row r="57" spans="8:13" x14ac:dyDescent="0.25">
      <c r="H57" s="9"/>
      <c r="I57" s="9"/>
      <c r="J57" s="9"/>
      <c r="K57" s="9"/>
      <c r="L57" s="9"/>
      <c r="M57" s="32"/>
    </row>
    <row r="58" spans="8:13" x14ac:dyDescent="0.25">
      <c r="H58" s="9"/>
      <c r="I58" s="9"/>
      <c r="J58" s="9"/>
      <c r="K58" s="9"/>
      <c r="L58" s="9"/>
      <c r="M58" s="32"/>
    </row>
    <row r="59" spans="8:13" x14ac:dyDescent="0.25">
      <c r="H59" s="9"/>
      <c r="I59" s="9"/>
      <c r="J59" s="9"/>
      <c r="K59" s="9"/>
      <c r="L59" s="9"/>
      <c r="M59" s="32"/>
    </row>
    <row r="60" spans="8:13" x14ac:dyDescent="0.25">
      <c r="H60" s="9"/>
      <c r="I60" s="9"/>
      <c r="J60" s="9"/>
      <c r="K60" s="9"/>
      <c r="L60" s="9"/>
      <c r="M60" s="32"/>
    </row>
    <row r="61" spans="8:13" x14ac:dyDescent="0.25">
      <c r="H61" s="9"/>
      <c r="I61" s="9"/>
      <c r="J61" s="9"/>
      <c r="K61" s="9"/>
      <c r="L61" s="9"/>
      <c r="M61" s="32"/>
    </row>
    <row r="62" spans="8:13" x14ac:dyDescent="0.25">
      <c r="H62" s="9"/>
      <c r="I62" s="9"/>
      <c r="J62" s="9"/>
      <c r="K62" s="9"/>
      <c r="L62" s="9"/>
      <c r="M62" s="32"/>
    </row>
    <row r="63" spans="8:13" x14ac:dyDescent="0.25">
      <c r="H63" s="9"/>
      <c r="I63" s="9"/>
      <c r="J63" s="9"/>
      <c r="K63" s="9"/>
      <c r="L63" s="9"/>
      <c r="M63" s="32"/>
    </row>
    <row r="64" spans="8:13" x14ac:dyDescent="0.25">
      <c r="H64" s="9"/>
      <c r="I64" s="9"/>
      <c r="J64" s="9"/>
      <c r="K64" s="9"/>
      <c r="L64" s="9"/>
      <c r="M64" s="32"/>
    </row>
    <row r="65" spans="8:13" x14ac:dyDescent="0.25">
      <c r="H65" s="9"/>
      <c r="I65" s="9"/>
      <c r="J65" s="9"/>
      <c r="K65" s="9"/>
      <c r="L65" s="9"/>
      <c r="M65" s="32"/>
    </row>
    <row r="66" spans="8:13" x14ac:dyDescent="0.25">
      <c r="H66" s="9"/>
      <c r="I66" s="9"/>
      <c r="J66" s="9"/>
      <c r="K66" s="9"/>
      <c r="L66" s="9"/>
      <c r="M66" s="32"/>
    </row>
    <row r="67" spans="8:13" x14ac:dyDescent="0.25">
      <c r="H67" s="9"/>
      <c r="I67" s="9"/>
      <c r="J67" s="9"/>
      <c r="K67" s="9"/>
      <c r="L67" s="9"/>
      <c r="M67" s="32"/>
    </row>
    <row r="68" spans="8:13" x14ac:dyDescent="0.25">
      <c r="H68" s="9"/>
      <c r="I68" s="9"/>
      <c r="J68" s="9"/>
      <c r="K68" s="9"/>
      <c r="L68" s="9"/>
      <c r="M68" s="32"/>
    </row>
    <row r="69" spans="8:13" x14ac:dyDescent="0.25">
      <c r="H69" s="9"/>
      <c r="I69" s="9"/>
      <c r="J69" s="9"/>
      <c r="K69" s="9"/>
      <c r="L69" s="9"/>
      <c r="M69" s="32"/>
    </row>
    <row r="70" spans="8:13" x14ac:dyDescent="0.25">
      <c r="H70" s="9"/>
      <c r="I70" s="9"/>
      <c r="J70" s="9"/>
      <c r="K70" s="9"/>
      <c r="L70" s="9"/>
      <c r="M70" s="32"/>
    </row>
    <row r="71" spans="8:13" x14ac:dyDescent="0.25">
      <c r="H71" s="9"/>
      <c r="I71" s="9"/>
      <c r="J71" s="9"/>
      <c r="K71" s="9"/>
      <c r="L71" s="9"/>
      <c r="M71" s="32"/>
    </row>
    <row r="72" spans="8:13" x14ac:dyDescent="0.25">
      <c r="H72" s="9"/>
      <c r="I72" s="9"/>
      <c r="J72" s="9"/>
      <c r="K72" s="9"/>
      <c r="L72" s="9"/>
      <c r="M72" s="32"/>
    </row>
    <row r="73" spans="8:13" x14ac:dyDescent="0.25">
      <c r="H73" s="9"/>
      <c r="I73" s="9"/>
      <c r="J73" s="9"/>
      <c r="K73" s="9"/>
      <c r="L73" s="9"/>
      <c r="M73" s="32"/>
    </row>
    <row r="74" spans="8:13" x14ac:dyDescent="0.25">
      <c r="H74" s="9"/>
      <c r="I74" s="9"/>
      <c r="J74" s="9"/>
      <c r="K74" s="9"/>
      <c r="L74" s="9"/>
      <c r="M74" s="32"/>
    </row>
    <row r="75" spans="8:13" x14ac:dyDescent="0.25">
      <c r="H75" s="9"/>
      <c r="I75" s="9"/>
      <c r="J75" s="9"/>
      <c r="K75" s="9"/>
      <c r="L75" s="9"/>
      <c r="M75" s="32"/>
    </row>
    <row r="76" spans="8:13" x14ac:dyDescent="0.25">
      <c r="H76" s="9"/>
      <c r="I76" s="9"/>
      <c r="J76" s="9"/>
      <c r="K76" s="9"/>
      <c r="L76" s="9"/>
      <c r="M76" s="32"/>
    </row>
    <row r="77" spans="8:13" x14ac:dyDescent="0.25">
      <c r="H77" s="9"/>
      <c r="I77" s="9"/>
      <c r="J77" s="9"/>
      <c r="K77" s="9"/>
      <c r="L77" s="9"/>
      <c r="M77" s="32"/>
    </row>
    <row r="78" spans="8:13" x14ac:dyDescent="0.25">
      <c r="H78" s="9"/>
      <c r="I78" s="9"/>
      <c r="J78" s="9"/>
      <c r="K78" s="9"/>
      <c r="L78" s="9"/>
      <c r="M78" s="32"/>
    </row>
    <row r="79" spans="8:13" x14ac:dyDescent="0.25">
      <c r="H79" s="9"/>
      <c r="I79" s="9"/>
      <c r="J79" s="9"/>
      <c r="K79" s="9"/>
      <c r="L79" s="9"/>
      <c r="M79" s="32"/>
    </row>
    <row r="80" spans="8:13" x14ac:dyDescent="0.25">
      <c r="H80" s="9"/>
      <c r="I80" s="9"/>
      <c r="J80" s="9"/>
      <c r="K80" s="9"/>
      <c r="L80" s="9"/>
      <c r="M80" s="32"/>
    </row>
    <row r="81" spans="8:13" x14ac:dyDescent="0.25">
      <c r="H81" s="9"/>
      <c r="I81" s="9"/>
      <c r="J81" s="9"/>
      <c r="K81" s="9"/>
      <c r="L81" s="9"/>
      <c r="M81" s="32"/>
    </row>
    <row r="82" spans="8:13" x14ac:dyDescent="0.25">
      <c r="H82" s="9"/>
      <c r="I82" s="9"/>
      <c r="J82" s="9"/>
      <c r="K82" s="9"/>
      <c r="L82" s="9"/>
      <c r="M82" s="32"/>
    </row>
    <row r="83" spans="8:13" x14ac:dyDescent="0.25">
      <c r="H83" s="9"/>
      <c r="I83" s="9"/>
      <c r="J83" s="9"/>
      <c r="K83" s="9"/>
      <c r="L83" s="9"/>
      <c r="M83" s="32"/>
    </row>
    <row r="84" spans="8:13" x14ac:dyDescent="0.25">
      <c r="H84" s="9"/>
      <c r="I84" s="9"/>
      <c r="J84" s="9"/>
      <c r="K84" s="9"/>
      <c r="L84" s="9"/>
      <c r="M84" s="32"/>
    </row>
    <row r="85" spans="8:13" x14ac:dyDescent="0.25">
      <c r="H85" s="9"/>
      <c r="I85" s="9"/>
      <c r="J85" s="9"/>
      <c r="K85" s="9"/>
      <c r="L85" s="9"/>
      <c r="M85" s="32"/>
    </row>
    <row r="86" spans="8:13" x14ac:dyDescent="0.25">
      <c r="H86" s="9"/>
      <c r="I86" s="9"/>
      <c r="J86" s="9"/>
      <c r="K86" s="9"/>
      <c r="L86" s="9"/>
      <c r="M86" s="32"/>
    </row>
    <row r="87" spans="8:13" x14ac:dyDescent="0.25">
      <c r="H87" s="9"/>
      <c r="I87" s="9"/>
      <c r="J87" s="9"/>
      <c r="K87" s="9"/>
      <c r="L87" s="9"/>
      <c r="M87" s="32"/>
    </row>
    <row r="88" spans="8:13" x14ac:dyDescent="0.25">
      <c r="H88" s="9"/>
      <c r="I88" s="9"/>
      <c r="J88" s="9"/>
      <c r="K88" s="9"/>
      <c r="L88" s="9"/>
      <c r="M88" s="32"/>
    </row>
    <row r="89" spans="8:13" x14ac:dyDescent="0.25">
      <c r="H89" s="9"/>
      <c r="I89" s="9"/>
      <c r="J89" s="9"/>
      <c r="K89" s="9"/>
      <c r="L89" s="9"/>
      <c r="M89" s="32"/>
    </row>
    <row r="90" spans="8:13" x14ac:dyDescent="0.25">
      <c r="H90" s="9"/>
      <c r="I90" s="9"/>
      <c r="J90" s="9"/>
      <c r="K90" s="9"/>
      <c r="L90" s="9"/>
      <c r="M90" s="32"/>
    </row>
    <row r="91" spans="8:13" x14ac:dyDescent="0.25">
      <c r="H91" s="9"/>
      <c r="I91" s="9"/>
      <c r="J91" s="9"/>
      <c r="K91" s="9"/>
      <c r="L91" s="9"/>
      <c r="M91" s="32"/>
    </row>
    <row r="92" spans="8:13" x14ac:dyDescent="0.25">
      <c r="H92" s="9"/>
      <c r="I92" s="9"/>
      <c r="J92" s="9"/>
      <c r="K92" s="9"/>
      <c r="L92" s="9"/>
      <c r="M92" s="32"/>
    </row>
    <row r="93" spans="8:13" x14ac:dyDescent="0.25">
      <c r="H93" s="9"/>
      <c r="I93" s="9"/>
      <c r="J93" s="9"/>
      <c r="K93" s="9"/>
      <c r="L93" s="9"/>
      <c r="M93" s="32"/>
    </row>
    <row r="94" spans="8:13" x14ac:dyDescent="0.25">
      <c r="H94" s="9"/>
      <c r="I94" s="9"/>
      <c r="J94" s="9"/>
      <c r="K94" s="9"/>
      <c r="L94" s="9"/>
      <c r="M94" s="32"/>
    </row>
    <row r="95" spans="8:13" x14ac:dyDescent="0.25">
      <c r="H95" s="9"/>
      <c r="I95" s="9"/>
      <c r="J95" s="9"/>
      <c r="K95" s="9"/>
      <c r="L95" s="9"/>
      <c r="M95" s="32"/>
    </row>
    <row r="96" spans="8:13" x14ac:dyDescent="0.25">
      <c r="H96" s="9"/>
      <c r="I96" s="9"/>
      <c r="J96" s="9"/>
      <c r="K96" s="9"/>
      <c r="L96" s="9"/>
      <c r="M96" s="32"/>
    </row>
    <row r="97" spans="8:13" x14ac:dyDescent="0.25">
      <c r="H97" s="9"/>
      <c r="I97" s="9"/>
      <c r="J97" s="9"/>
      <c r="K97" s="9"/>
      <c r="L97" s="9"/>
      <c r="M97" s="32"/>
    </row>
    <row r="98" spans="8:13" x14ac:dyDescent="0.25">
      <c r="H98" s="9"/>
      <c r="I98" s="9"/>
      <c r="J98" s="9"/>
      <c r="K98" s="9"/>
      <c r="L98" s="9"/>
      <c r="M98" s="32"/>
    </row>
    <row r="99" spans="8:13" x14ac:dyDescent="0.25">
      <c r="H99" s="9"/>
      <c r="I99" s="9"/>
      <c r="J99" s="9"/>
      <c r="K99" s="9"/>
      <c r="L99" s="9"/>
      <c r="M99" s="32"/>
    </row>
    <row r="100" spans="8:13" x14ac:dyDescent="0.25">
      <c r="H100" s="9"/>
      <c r="I100" s="9"/>
      <c r="J100" s="9"/>
      <c r="K100" s="9"/>
      <c r="L100" s="9"/>
      <c r="M100" s="32"/>
    </row>
    <row r="101" spans="8:13" x14ac:dyDescent="0.25">
      <c r="H101" s="9"/>
      <c r="I101" s="9"/>
      <c r="J101" s="9"/>
      <c r="K101" s="9"/>
      <c r="L101" s="9"/>
      <c r="M101" s="32"/>
    </row>
    <row r="102" spans="8:13" x14ac:dyDescent="0.25">
      <c r="H102" s="9"/>
      <c r="I102" s="9"/>
      <c r="J102" s="9"/>
      <c r="K102" s="9"/>
      <c r="L102" s="9"/>
      <c r="M102" s="32"/>
    </row>
    <row r="103" spans="8:13" x14ac:dyDescent="0.25">
      <c r="H103" s="9"/>
      <c r="I103" s="9"/>
      <c r="J103" s="9"/>
      <c r="K103" s="9"/>
      <c r="L103" s="9"/>
      <c r="M103" s="32"/>
    </row>
    <row r="104" spans="8:13" x14ac:dyDescent="0.25">
      <c r="H104" s="9"/>
      <c r="I104" s="9"/>
      <c r="J104" s="9"/>
      <c r="K104" s="9"/>
      <c r="L104" s="9"/>
      <c r="M104" s="32"/>
    </row>
    <row r="105" spans="8:13" x14ac:dyDescent="0.25">
      <c r="H105" s="9"/>
      <c r="I105" s="9"/>
      <c r="J105" s="9"/>
      <c r="K105" s="9"/>
      <c r="L105" s="9"/>
      <c r="M105" s="32"/>
    </row>
    <row r="106" spans="8:13" x14ac:dyDescent="0.25">
      <c r="H106" s="9"/>
      <c r="I106" s="9"/>
      <c r="J106" s="9"/>
      <c r="K106" s="9"/>
      <c r="L106" s="9"/>
      <c r="M106" s="32"/>
    </row>
    <row r="107" spans="8:13" x14ac:dyDescent="0.25">
      <c r="H107" s="9"/>
      <c r="I107" s="9"/>
      <c r="J107" s="9"/>
      <c r="K107" s="9"/>
      <c r="L107" s="9"/>
      <c r="M107" s="32"/>
    </row>
    <row r="108" spans="8:13" x14ac:dyDescent="0.25">
      <c r="H108" s="9"/>
      <c r="I108" s="9"/>
      <c r="J108" s="9"/>
      <c r="K108" s="9"/>
      <c r="L108" s="9"/>
      <c r="M108" s="32"/>
    </row>
    <row r="109" spans="8:13" x14ac:dyDescent="0.25">
      <c r="H109" s="9"/>
      <c r="I109" s="9"/>
      <c r="J109" s="9"/>
      <c r="K109" s="9"/>
      <c r="L109" s="9"/>
      <c r="M109" s="32"/>
    </row>
    <row r="110" spans="8:13" x14ac:dyDescent="0.25">
      <c r="H110" s="9"/>
      <c r="I110" s="9"/>
      <c r="J110" s="9"/>
      <c r="K110" s="9"/>
      <c r="L110" s="9"/>
      <c r="M110" s="32"/>
    </row>
    <row r="111" spans="8:13" x14ac:dyDescent="0.25">
      <c r="H111" s="9"/>
      <c r="I111" s="9"/>
      <c r="J111" s="9"/>
      <c r="K111" s="9"/>
      <c r="L111" s="9"/>
      <c r="M111" s="32"/>
    </row>
    <row r="112" spans="8:13" x14ac:dyDescent="0.25">
      <c r="H112" s="9"/>
      <c r="I112" s="9"/>
      <c r="J112" s="9"/>
      <c r="K112" s="9"/>
      <c r="L112" s="9"/>
      <c r="M112" s="32"/>
    </row>
    <row r="113" spans="8:13" x14ac:dyDescent="0.25">
      <c r="H113" s="9"/>
      <c r="I113" s="9"/>
      <c r="J113" s="9"/>
      <c r="K113" s="9"/>
      <c r="L113" s="9"/>
      <c r="M113" s="32"/>
    </row>
    <row r="114" spans="8:13" x14ac:dyDescent="0.25">
      <c r="H114" s="9"/>
      <c r="I114" s="9"/>
      <c r="J114" s="9"/>
      <c r="K114" s="9"/>
      <c r="L114" s="9"/>
      <c r="M114" s="32"/>
    </row>
    <row r="115" spans="8:13" x14ac:dyDescent="0.25">
      <c r="H115" s="9"/>
      <c r="I115" s="9"/>
      <c r="J115" s="9"/>
      <c r="K115" s="9"/>
      <c r="L115" s="9"/>
      <c r="M115" s="32"/>
    </row>
    <row r="116" spans="8:13" x14ac:dyDescent="0.25">
      <c r="H116" s="9"/>
      <c r="I116" s="9"/>
      <c r="J116" s="9"/>
      <c r="K116" s="9"/>
      <c r="L116" s="9"/>
      <c r="M116" s="32"/>
    </row>
    <row r="117" spans="8:13" x14ac:dyDescent="0.25">
      <c r="H117" s="9"/>
      <c r="I117" s="9"/>
      <c r="J117" s="9"/>
      <c r="K117" s="9"/>
      <c r="L117" s="9"/>
      <c r="M117" s="32"/>
    </row>
    <row r="118" spans="8:13" x14ac:dyDescent="0.25">
      <c r="H118" s="9"/>
      <c r="I118" s="9"/>
      <c r="J118" s="9"/>
      <c r="K118" s="9"/>
      <c r="L118" s="9"/>
      <c r="M118" s="32"/>
    </row>
    <row r="119" spans="8:13" x14ac:dyDescent="0.25">
      <c r="H119" s="9"/>
      <c r="I119" s="9"/>
      <c r="J119" s="9"/>
      <c r="K119" s="9"/>
      <c r="L119" s="9"/>
      <c r="M119" s="32"/>
    </row>
    <row r="120" spans="8:13" x14ac:dyDescent="0.25">
      <c r="H120" s="9"/>
      <c r="I120" s="9"/>
      <c r="J120" s="9"/>
      <c r="K120" s="9"/>
      <c r="L120" s="9"/>
      <c r="M120" s="32"/>
    </row>
    <row r="121" spans="8:13" x14ac:dyDescent="0.25">
      <c r="H121" s="9"/>
      <c r="I121" s="9"/>
      <c r="J121" s="9"/>
      <c r="K121" s="9"/>
      <c r="L121" s="9"/>
      <c r="M121" s="32"/>
    </row>
    <row r="122" spans="8:13" x14ac:dyDescent="0.25">
      <c r="H122" s="9"/>
      <c r="I122" s="9"/>
      <c r="J122" s="9"/>
      <c r="K122" s="9"/>
      <c r="L122" s="9"/>
      <c r="M122" s="32"/>
    </row>
    <row r="123" spans="8:13" x14ac:dyDescent="0.25">
      <c r="H123" s="9"/>
      <c r="I123" s="9"/>
      <c r="J123" s="9"/>
      <c r="K123" s="9"/>
      <c r="L123" s="9"/>
      <c r="M123" s="32"/>
    </row>
    <row r="124" spans="8:13" x14ac:dyDescent="0.25">
      <c r="H124" s="9"/>
      <c r="I124" s="9"/>
      <c r="J124" s="9"/>
      <c r="K124" s="9"/>
      <c r="L124" s="9"/>
      <c r="M124" s="32"/>
    </row>
    <row r="125" spans="8:13" x14ac:dyDescent="0.25">
      <c r="H125" s="9"/>
      <c r="I125" s="9"/>
      <c r="J125" s="9"/>
      <c r="K125" s="9"/>
      <c r="L125" s="9"/>
      <c r="M125" s="32"/>
    </row>
    <row r="126" spans="8:13" x14ac:dyDescent="0.25">
      <c r="H126" s="9"/>
      <c r="I126" s="9"/>
      <c r="J126" s="9"/>
      <c r="K126" s="9"/>
      <c r="L126" s="9"/>
      <c r="M126" s="32"/>
    </row>
    <row r="127" spans="8:13" x14ac:dyDescent="0.25">
      <c r="H127" s="9"/>
      <c r="I127" s="9"/>
      <c r="J127" s="9"/>
      <c r="K127" s="9"/>
      <c r="L127" s="9"/>
      <c r="M127" s="32"/>
    </row>
    <row r="128" spans="8:13" x14ac:dyDescent="0.25">
      <c r="H128" s="9"/>
      <c r="I128" s="9"/>
      <c r="J128" s="9"/>
      <c r="K128" s="9"/>
      <c r="L128" s="9"/>
      <c r="M128" s="32"/>
    </row>
    <row r="129" spans="8:13" x14ac:dyDescent="0.25">
      <c r="H129" s="9"/>
      <c r="I129" s="9"/>
      <c r="J129" s="9"/>
      <c r="K129" s="9"/>
      <c r="L129" s="9"/>
      <c r="M129" s="32"/>
    </row>
    <row r="130" spans="8:13" x14ac:dyDescent="0.25">
      <c r="H130" s="9"/>
      <c r="I130" s="9"/>
      <c r="J130" s="9"/>
      <c r="K130" s="9"/>
      <c r="L130" s="9"/>
      <c r="M130" s="32"/>
    </row>
    <row r="131" spans="8:13" x14ac:dyDescent="0.25">
      <c r="H131" s="9"/>
      <c r="I131" s="9"/>
      <c r="J131" s="9"/>
      <c r="K131" s="9"/>
      <c r="L131" s="9"/>
      <c r="M131" s="32"/>
    </row>
    <row r="132" spans="8:13" x14ac:dyDescent="0.25">
      <c r="H132" s="9"/>
      <c r="I132" s="9"/>
      <c r="J132" s="9"/>
      <c r="K132" s="9"/>
      <c r="L132" s="9"/>
      <c r="M132" s="32"/>
    </row>
    <row r="133" spans="8:13" x14ac:dyDescent="0.25">
      <c r="H133" s="9"/>
      <c r="I133" s="9"/>
      <c r="J133" s="9"/>
      <c r="K133" s="9"/>
      <c r="L133" s="9"/>
      <c r="M133" s="32"/>
    </row>
    <row r="134" spans="8:13" x14ac:dyDescent="0.25">
      <c r="H134" s="9"/>
      <c r="I134" s="9"/>
      <c r="J134" s="9"/>
      <c r="K134" s="9"/>
      <c r="L134" s="9"/>
      <c r="M134" s="32"/>
    </row>
    <row r="135" spans="8:13" x14ac:dyDescent="0.25">
      <c r="H135" s="9"/>
      <c r="I135" s="9"/>
      <c r="J135" s="9"/>
      <c r="K135" s="9"/>
      <c r="L135" s="9"/>
      <c r="M135" s="32"/>
    </row>
    <row r="136" spans="8:13" x14ac:dyDescent="0.25">
      <c r="H136" s="9"/>
      <c r="I136" s="9"/>
      <c r="J136" s="9"/>
      <c r="K136" s="9"/>
      <c r="L136" s="9"/>
      <c r="M136" s="32"/>
    </row>
    <row r="137" spans="8:13" x14ac:dyDescent="0.25">
      <c r="H137" s="9"/>
      <c r="I137" s="9"/>
      <c r="J137" s="9"/>
      <c r="K137" s="9"/>
      <c r="L137" s="9"/>
      <c r="M137" s="32"/>
    </row>
    <row r="138" spans="8:13" x14ac:dyDescent="0.25">
      <c r="H138" s="9"/>
      <c r="I138" s="9"/>
      <c r="J138" s="9"/>
      <c r="K138" s="9"/>
      <c r="L138" s="9"/>
      <c r="M138" s="32"/>
    </row>
    <row r="139" spans="8:13" x14ac:dyDescent="0.25">
      <c r="H139" s="9"/>
      <c r="I139" s="9"/>
      <c r="J139" s="9"/>
      <c r="K139" s="9"/>
      <c r="L139" s="9"/>
      <c r="M139" s="32"/>
    </row>
    <row r="140" spans="8:13" x14ac:dyDescent="0.25">
      <c r="H140" s="9"/>
      <c r="I140" s="9"/>
      <c r="J140" s="9"/>
      <c r="K140" s="9"/>
      <c r="L140" s="9"/>
      <c r="M140" s="32"/>
    </row>
    <row r="141" spans="8:13" x14ac:dyDescent="0.25">
      <c r="H141" s="9"/>
      <c r="I141" s="9"/>
      <c r="J141" s="9"/>
      <c r="K141" s="9"/>
      <c r="L141" s="9"/>
      <c r="M141" s="32"/>
    </row>
    <row r="142" spans="8:13" x14ac:dyDescent="0.25">
      <c r="H142" s="9"/>
      <c r="I142" s="9"/>
      <c r="J142" s="9"/>
      <c r="K142" s="9"/>
      <c r="L142" s="9"/>
      <c r="M142" s="32"/>
    </row>
    <row r="143" spans="8:13" x14ac:dyDescent="0.25">
      <c r="H143" s="9"/>
      <c r="I143" s="9"/>
      <c r="J143" s="9"/>
      <c r="K143" s="9"/>
      <c r="L143" s="9"/>
      <c r="M143" s="32"/>
    </row>
    <row r="144" spans="8:13" x14ac:dyDescent="0.25">
      <c r="H144" s="9"/>
      <c r="I144" s="9"/>
      <c r="J144" s="9"/>
      <c r="K144" s="9"/>
      <c r="L144" s="9"/>
      <c r="M144" s="32"/>
    </row>
    <row r="145" spans="8:13" x14ac:dyDescent="0.25">
      <c r="H145" s="9"/>
      <c r="I145" s="9"/>
      <c r="J145" s="9"/>
      <c r="K145" s="9"/>
      <c r="L145" s="9"/>
      <c r="M145" s="32"/>
    </row>
    <row r="146" spans="8:13" x14ac:dyDescent="0.25">
      <c r="H146" s="9"/>
      <c r="I146" s="9"/>
      <c r="J146" s="9"/>
      <c r="K146" s="9"/>
      <c r="L146" s="9"/>
      <c r="M146" s="32"/>
    </row>
    <row r="147" spans="8:13" x14ac:dyDescent="0.25">
      <c r="H147" s="9"/>
      <c r="I147" s="9"/>
      <c r="J147" s="9"/>
      <c r="K147" s="9"/>
      <c r="L147" s="9"/>
      <c r="M147" s="32"/>
    </row>
    <row r="148" spans="8:13" x14ac:dyDescent="0.25">
      <c r="H148" s="9"/>
      <c r="I148" s="9"/>
      <c r="J148" s="9"/>
      <c r="K148" s="9"/>
      <c r="L148" s="9"/>
      <c r="M148" s="32"/>
    </row>
    <row r="149" spans="8:13" x14ac:dyDescent="0.25">
      <c r="H149" s="9"/>
      <c r="I149" s="9"/>
      <c r="J149" s="9"/>
      <c r="K149" s="9"/>
      <c r="L149" s="9"/>
      <c r="M149" s="32"/>
    </row>
    <row r="150" spans="8:13" x14ac:dyDescent="0.25">
      <c r="H150" s="9"/>
      <c r="I150" s="9"/>
      <c r="J150" s="9"/>
      <c r="K150" s="9"/>
      <c r="L150" s="9"/>
      <c r="M150" s="32"/>
    </row>
    <row r="151" spans="8:13" x14ac:dyDescent="0.25">
      <c r="H151" s="9"/>
      <c r="I151" s="9"/>
      <c r="J151" s="9"/>
      <c r="K151" s="9"/>
      <c r="L151" s="9"/>
      <c r="M151" s="32"/>
    </row>
    <row r="152" spans="8:13" x14ac:dyDescent="0.25">
      <c r="H152" s="9"/>
      <c r="I152" s="9"/>
      <c r="J152" s="9"/>
      <c r="K152" s="9"/>
      <c r="L152" s="9"/>
      <c r="M152" s="32"/>
    </row>
    <row r="153" spans="8:13" x14ac:dyDescent="0.25">
      <c r="H153" s="9"/>
      <c r="I153" s="9"/>
      <c r="J153" s="9"/>
      <c r="K153" s="9"/>
      <c r="L153" s="9"/>
      <c r="M153" s="32"/>
    </row>
    <row r="154" spans="8:13" x14ac:dyDescent="0.25">
      <c r="H154" s="9"/>
      <c r="I154" s="9"/>
      <c r="J154" s="9"/>
      <c r="K154" s="9"/>
      <c r="L154" s="9"/>
      <c r="M154" s="32"/>
    </row>
    <row r="155" spans="8:13" x14ac:dyDescent="0.25">
      <c r="H155" s="9"/>
      <c r="I155" s="9"/>
      <c r="J155" s="9"/>
      <c r="K155" s="9"/>
      <c r="L155" s="9"/>
      <c r="M155" s="32"/>
    </row>
    <row r="156" spans="8:13" x14ac:dyDescent="0.25">
      <c r="H156" s="9"/>
      <c r="I156" s="9"/>
      <c r="J156" s="9"/>
      <c r="K156" s="9"/>
      <c r="L156" s="9"/>
      <c r="M156" s="32"/>
    </row>
    <row r="157" spans="8:13" x14ac:dyDescent="0.25">
      <c r="H157" s="9"/>
      <c r="I157" s="9"/>
      <c r="J157" s="9"/>
      <c r="K157" s="9"/>
      <c r="L157" s="9"/>
      <c r="M157" s="32"/>
    </row>
    <row r="158" spans="8:13" x14ac:dyDescent="0.25">
      <c r="H158" s="9"/>
      <c r="I158" s="9"/>
      <c r="J158" s="9"/>
      <c r="K158" s="9"/>
      <c r="L158" s="9"/>
      <c r="M158" s="32"/>
    </row>
    <row r="159" spans="8:13" x14ac:dyDescent="0.25">
      <c r="H159" s="9"/>
      <c r="I159" s="9"/>
      <c r="J159" s="9"/>
      <c r="K159" s="9"/>
      <c r="L159" s="9"/>
      <c r="M159" s="32"/>
    </row>
    <row r="160" spans="8:13" x14ac:dyDescent="0.25">
      <c r="H160" s="9"/>
      <c r="I160" s="9"/>
      <c r="J160" s="9"/>
      <c r="K160" s="9"/>
      <c r="L160" s="9"/>
      <c r="M160" s="32"/>
    </row>
    <row r="161" spans="8:13" x14ac:dyDescent="0.25">
      <c r="H161" s="9"/>
      <c r="I161" s="9"/>
      <c r="J161" s="9"/>
      <c r="K161" s="9"/>
      <c r="L161" s="9"/>
      <c r="M161" s="32"/>
    </row>
    <row r="162" spans="8:13" x14ac:dyDescent="0.25">
      <c r="H162" s="9"/>
      <c r="I162" s="9"/>
      <c r="J162" s="9"/>
      <c r="K162" s="9"/>
      <c r="L162" s="9"/>
      <c r="M162" s="32"/>
    </row>
    <row r="163" spans="8:13" x14ac:dyDescent="0.25">
      <c r="H163" s="9"/>
      <c r="I163" s="9"/>
      <c r="J163" s="9"/>
      <c r="K163" s="9"/>
      <c r="L163" s="9"/>
      <c r="M163" s="32"/>
    </row>
    <row r="164" spans="8:13" x14ac:dyDescent="0.25">
      <c r="H164" s="9"/>
      <c r="I164" s="9"/>
      <c r="J164" s="9"/>
      <c r="K164" s="9"/>
      <c r="L164" s="9"/>
      <c r="M164" s="32"/>
    </row>
    <row r="165" spans="8:13" x14ac:dyDescent="0.25">
      <c r="H165" s="9"/>
      <c r="I165" s="9"/>
      <c r="J165" s="9"/>
      <c r="K165" s="9"/>
      <c r="L165" s="9"/>
      <c r="M165" s="32"/>
    </row>
    <row r="166" spans="8:13" x14ac:dyDescent="0.25">
      <c r="H166" s="9"/>
      <c r="I166" s="9"/>
      <c r="J166" s="9"/>
      <c r="K166" s="9"/>
      <c r="L166" s="9"/>
      <c r="M166" s="32"/>
    </row>
    <row r="167" spans="8:13" x14ac:dyDescent="0.25">
      <c r="H167" s="9"/>
      <c r="I167" s="9"/>
      <c r="J167" s="9"/>
      <c r="K167" s="9"/>
      <c r="L167" s="9"/>
      <c r="M167" s="32"/>
    </row>
    <row r="168" spans="8:13" x14ac:dyDescent="0.25">
      <c r="H168" s="9"/>
      <c r="I168" s="9"/>
      <c r="J168" s="9"/>
      <c r="K168" s="9"/>
      <c r="L168" s="9"/>
      <c r="M168" s="32"/>
    </row>
    <row r="169" spans="8:13" x14ac:dyDescent="0.25">
      <c r="H169" s="9"/>
      <c r="I169" s="9"/>
      <c r="J169" s="9"/>
      <c r="K169" s="9"/>
      <c r="L169" s="9"/>
      <c r="M169" s="32"/>
    </row>
    <row r="170" spans="8:13" x14ac:dyDescent="0.25">
      <c r="H170" s="9"/>
      <c r="I170" s="9"/>
      <c r="J170" s="9"/>
      <c r="K170" s="9"/>
      <c r="L170" s="9"/>
      <c r="M170" s="32"/>
    </row>
    <row r="171" spans="8:13" x14ac:dyDescent="0.25">
      <c r="H171" s="9"/>
      <c r="I171" s="9"/>
      <c r="J171" s="9"/>
      <c r="K171" s="9"/>
      <c r="L171" s="9"/>
      <c r="M171" s="32"/>
    </row>
    <row r="172" spans="8:13" x14ac:dyDescent="0.25">
      <c r="H172" s="9"/>
      <c r="I172" s="9"/>
      <c r="J172" s="9"/>
      <c r="K172" s="9"/>
      <c r="L172" s="9"/>
      <c r="M172" s="32"/>
    </row>
    <row r="173" spans="8:13" x14ac:dyDescent="0.25">
      <c r="H173" s="9"/>
      <c r="I173" s="9"/>
      <c r="J173" s="9"/>
      <c r="K173" s="9"/>
      <c r="L173" s="9"/>
      <c r="M173" s="32"/>
    </row>
    <row r="174" spans="8:13" x14ac:dyDescent="0.25">
      <c r="H174" s="9"/>
      <c r="I174" s="9"/>
      <c r="J174" s="9"/>
      <c r="K174" s="9"/>
      <c r="L174" s="9"/>
      <c r="M174" s="32"/>
    </row>
    <row r="175" spans="8:13" x14ac:dyDescent="0.25">
      <c r="H175" s="9"/>
      <c r="I175" s="9"/>
      <c r="J175" s="9"/>
      <c r="K175" s="9"/>
      <c r="L175" s="9"/>
      <c r="M175" s="32"/>
    </row>
    <row r="176" spans="8:13" x14ac:dyDescent="0.25">
      <c r="H176" s="9"/>
      <c r="I176" s="9"/>
      <c r="J176" s="9"/>
      <c r="K176" s="9"/>
      <c r="L176" s="9"/>
      <c r="M176" s="32"/>
    </row>
    <row r="177" spans="8:13" x14ac:dyDescent="0.25">
      <c r="H177" s="9"/>
      <c r="I177" s="9"/>
      <c r="J177" s="9"/>
      <c r="K177" s="9"/>
      <c r="L177" s="9"/>
      <c r="M177" s="32"/>
    </row>
    <row r="178" spans="8:13" x14ac:dyDescent="0.25">
      <c r="H178" s="9"/>
      <c r="I178" s="9"/>
      <c r="J178" s="9"/>
      <c r="K178" s="9"/>
      <c r="L178" s="9"/>
      <c r="M178" s="32"/>
    </row>
    <row r="179" spans="8:13" x14ac:dyDescent="0.25">
      <c r="H179" s="9"/>
      <c r="I179" s="9"/>
      <c r="J179" s="9"/>
      <c r="K179" s="9"/>
      <c r="L179" s="9"/>
      <c r="M179" s="32"/>
    </row>
    <row r="180" spans="8:13" x14ac:dyDescent="0.25">
      <c r="H180" s="9"/>
      <c r="I180" s="9"/>
      <c r="J180" s="9"/>
      <c r="K180" s="9"/>
      <c r="L180" s="9"/>
      <c r="M180" s="32"/>
    </row>
    <row r="181" spans="8:13" x14ac:dyDescent="0.25">
      <c r="H181" s="9"/>
      <c r="I181" s="9"/>
      <c r="J181" s="9"/>
      <c r="K181" s="9"/>
      <c r="L181" s="9"/>
      <c r="M181" s="32"/>
    </row>
    <row r="182" spans="8:13" x14ac:dyDescent="0.25">
      <c r="H182" s="9"/>
      <c r="I182" s="9"/>
      <c r="J182" s="9"/>
      <c r="K182" s="9"/>
      <c r="L182" s="9"/>
      <c r="M182" s="32"/>
    </row>
    <row r="183" spans="8:13" x14ac:dyDescent="0.25">
      <c r="H183" s="9"/>
      <c r="I183" s="9"/>
      <c r="J183" s="9"/>
      <c r="K183" s="9"/>
      <c r="L183" s="9"/>
      <c r="M183" s="32"/>
    </row>
    <row r="184" spans="8:13" x14ac:dyDescent="0.25">
      <c r="H184" s="9"/>
      <c r="I184" s="9"/>
      <c r="J184" s="9"/>
      <c r="K184" s="9"/>
      <c r="L184" s="9"/>
      <c r="M184" s="32"/>
    </row>
    <row r="185" spans="8:13" x14ac:dyDescent="0.25">
      <c r="H185" s="9"/>
      <c r="I185" s="9"/>
      <c r="J185" s="9"/>
      <c r="K185" s="9"/>
      <c r="L185" s="9"/>
      <c r="M185" s="32"/>
    </row>
    <row r="186" spans="8:13" x14ac:dyDescent="0.25">
      <c r="H186" s="9"/>
      <c r="I186" s="9"/>
      <c r="J186" s="9"/>
      <c r="K186" s="9"/>
      <c r="L186" s="9"/>
      <c r="M186" s="32"/>
    </row>
    <row r="187" spans="8:13" x14ac:dyDescent="0.25">
      <c r="H187" s="9"/>
      <c r="I187" s="9"/>
      <c r="J187" s="9"/>
      <c r="K187" s="9"/>
      <c r="L187" s="9"/>
      <c r="M187" s="32"/>
    </row>
    <row r="188" spans="8:13" x14ac:dyDescent="0.25">
      <c r="H188" s="9"/>
      <c r="I188" s="9"/>
      <c r="J188" s="9"/>
      <c r="K188" s="9"/>
      <c r="L188" s="9"/>
      <c r="M188" s="32"/>
    </row>
    <row r="189" spans="8:13" x14ac:dyDescent="0.25">
      <c r="H189" s="9"/>
      <c r="I189" s="9"/>
      <c r="J189" s="9"/>
      <c r="K189" s="9"/>
      <c r="L189" s="9"/>
      <c r="M189" s="32"/>
    </row>
    <row r="190" spans="8:13" x14ac:dyDescent="0.25">
      <c r="H190" s="9"/>
      <c r="I190" s="9"/>
      <c r="J190" s="9"/>
      <c r="K190" s="9"/>
      <c r="L190" s="9"/>
      <c r="M190" s="32"/>
    </row>
    <row r="191" spans="8:13" x14ac:dyDescent="0.25">
      <c r="H191" s="9"/>
      <c r="I191" s="9"/>
      <c r="J191" s="9"/>
      <c r="K191" s="9"/>
      <c r="L191" s="9"/>
      <c r="M191" s="32"/>
    </row>
    <row r="192" spans="8:13" x14ac:dyDescent="0.25">
      <c r="H192" s="9"/>
      <c r="I192" s="9"/>
      <c r="J192" s="9"/>
      <c r="K192" s="9"/>
      <c r="L192" s="9"/>
      <c r="M192" s="32"/>
    </row>
    <row r="193" spans="8:13" x14ac:dyDescent="0.25">
      <c r="H193" s="9"/>
      <c r="I193" s="9"/>
      <c r="J193" s="9"/>
      <c r="K193" s="9"/>
      <c r="L193" s="9"/>
      <c r="M193" s="32"/>
    </row>
    <row r="194" spans="8:13" x14ac:dyDescent="0.25">
      <c r="H194" s="9"/>
      <c r="I194" s="9"/>
      <c r="J194" s="9"/>
      <c r="K194" s="9"/>
      <c r="L194" s="9"/>
      <c r="M194" s="32"/>
    </row>
    <row r="195" spans="8:13" x14ac:dyDescent="0.25">
      <c r="H195" s="9"/>
      <c r="I195" s="9"/>
      <c r="J195" s="9"/>
      <c r="K195" s="9"/>
      <c r="L195" s="9"/>
      <c r="M195" s="32"/>
    </row>
    <row r="196" spans="8:13" x14ac:dyDescent="0.25">
      <c r="H196" s="9"/>
      <c r="I196" s="9"/>
      <c r="J196" s="9"/>
      <c r="K196" s="9"/>
      <c r="L196" s="9"/>
      <c r="M196" s="32"/>
    </row>
    <row r="197" spans="8:13" x14ac:dyDescent="0.25">
      <c r="H197" s="9"/>
      <c r="I197" s="9"/>
      <c r="J197" s="9"/>
      <c r="K197" s="9"/>
      <c r="L197" s="9"/>
      <c r="M197" s="32"/>
    </row>
    <row r="198" spans="8:13" x14ac:dyDescent="0.25">
      <c r="H198" s="9"/>
      <c r="I198" s="9"/>
      <c r="J198" s="9"/>
      <c r="K198" s="9"/>
      <c r="L198" s="9"/>
      <c r="M198" s="32"/>
    </row>
    <row r="199" spans="8:13" x14ac:dyDescent="0.25">
      <c r="H199" s="9"/>
      <c r="I199" s="9"/>
      <c r="J199" s="9"/>
      <c r="K199" s="9"/>
      <c r="L199" s="9"/>
      <c r="M199" s="32"/>
    </row>
    <row r="200" spans="8:13" x14ac:dyDescent="0.25">
      <c r="H200" s="9"/>
      <c r="I200" s="9"/>
      <c r="J200" s="9"/>
      <c r="K200" s="9"/>
      <c r="L200" s="9"/>
      <c r="M200" s="32"/>
    </row>
    <row r="201" spans="8:13" x14ac:dyDescent="0.25">
      <c r="H201" s="9"/>
      <c r="I201" s="9"/>
      <c r="J201" s="9"/>
      <c r="K201" s="9"/>
      <c r="L201" s="9"/>
      <c r="M201" s="32"/>
    </row>
    <row r="202" spans="8:13" x14ac:dyDescent="0.25">
      <c r="H202" s="9"/>
      <c r="I202" s="9"/>
      <c r="J202" s="9"/>
      <c r="K202" s="9"/>
      <c r="L202" s="9"/>
      <c r="M202" s="32"/>
    </row>
    <row r="203" spans="8:13" x14ac:dyDescent="0.25">
      <c r="H203" s="9"/>
      <c r="I203" s="9"/>
      <c r="J203" s="9"/>
      <c r="K203" s="9"/>
      <c r="L203" s="9"/>
      <c r="M203" s="32"/>
    </row>
    <row r="204" spans="8:13" x14ac:dyDescent="0.25">
      <c r="H204" s="9"/>
      <c r="I204" s="9"/>
      <c r="J204" s="9"/>
      <c r="K204" s="9"/>
      <c r="L204" s="9"/>
      <c r="M204" s="32"/>
    </row>
    <row r="205" spans="8:13" x14ac:dyDescent="0.25">
      <c r="H205" s="9"/>
      <c r="I205" s="9"/>
      <c r="J205" s="9"/>
      <c r="K205" s="9"/>
      <c r="L205" s="9"/>
      <c r="M205" s="32"/>
    </row>
    <row r="206" spans="8:13" x14ac:dyDescent="0.25">
      <c r="H206" s="9"/>
      <c r="I206" s="9"/>
      <c r="J206" s="9"/>
      <c r="K206" s="9"/>
      <c r="L206" s="9"/>
      <c r="M206" s="32"/>
    </row>
    <row r="207" spans="8:13" x14ac:dyDescent="0.25">
      <c r="H207" s="9"/>
      <c r="I207" s="9"/>
      <c r="J207" s="9"/>
      <c r="K207" s="9"/>
      <c r="L207" s="9"/>
      <c r="M207" s="32"/>
    </row>
    <row r="208" spans="8:13" x14ac:dyDescent="0.25">
      <c r="H208" s="9"/>
      <c r="I208" s="9"/>
      <c r="J208" s="9"/>
      <c r="K208" s="9"/>
      <c r="L208" s="9"/>
      <c r="M208" s="32"/>
    </row>
    <row r="209" spans="8:13" x14ac:dyDescent="0.25">
      <c r="H209" s="9"/>
      <c r="I209" s="9"/>
      <c r="J209" s="9"/>
      <c r="K209" s="9"/>
      <c r="L209" s="9"/>
      <c r="M209" s="32"/>
    </row>
    <row r="210" spans="8:13" x14ac:dyDescent="0.25">
      <c r="H210" s="9"/>
      <c r="I210" s="9"/>
      <c r="J210" s="9"/>
      <c r="K210" s="9"/>
      <c r="L210" s="9"/>
      <c r="M210" s="32"/>
    </row>
    <row r="211" spans="8:13" x14ac:dyDescent="0.25">
      <c r="H211" s="9"/>
      <c r="I211" s="9"/>
      <c r="J211" s="9"/>
      <c r="K211" s="9"/>
      <c r="L211" s="9"/>
      <c r="M211" s="32"/>
    </row>
    <row r="212" spans="8:13" x14ac:dyDescent="0.25">
      <c r="H212" s="9"/>
      <c r="I212" s="9"/>
      <c r="J212" s="9"/>
      <c r="K212" s="9"/>
      <c r="L212" s="9"/>
      <c r="M212" s="32"/>
    </row>
    <row r="213" spans="8:13" x14ac:dyDescent="0.25">
      <c r="H213" s="9"/>
      <c r="I213" s="9"/>
      <c r="J213" s="9"/>
      <c r="K213" s="9"/>
      <c r="L213" s="9"/>
      <c r="M213" s="32"/>
    </row>
    <row r="214" spans="8:13" x14ac:dyDescent="0.25">
      <c r="H214" s="9"/>
      <c r="I214" s="9"/>
      <c r="J214" s="9"/>
      <c r="K214" s="9"/>
      <c r="L214" s="9"/>
      <c r="M214" s="32"/>
    </row>
    <row r="215" spans="8:13" x14ac:dyDescent="0.25">
      <c r="H215" s="9"/>
      <c r="I215" s="9"/>
      <c r="J215" s="9"/>
      <c r="K215" s="9"/>
      <c r="L215" s="9"/>
      <c r="M215" s="32"/>
    </row>
    <row r="216" spans="8:13" x14ac:dyDescent="0.25">
      <c r="H216" s="9"/>
      <c r="I216" s="9"/>
      <c r="J216" s="9"/>
      <c r="K216" s="9"/>
      <c r="L216" s="9"/>
      <c r="M216" s="32"/>
    </row>
    <row r="217" spans="8:13" x14ac:dyDescent="0.25">
      <c r="H217" s="9"/>
      <c r="I217" s="9"/>
      <c r="J217" s="9"/>
      <c r="K217" s="9"/>
      <c r="L217" s="9"/>
      <c r="M217" s="32"/>
    </row>
    <row r="218" spans="8:13" x14ac:dyDescent="0.25">
      <c r="H218" s="9"/>
      <c r="I218" s="9"/>
      <c r="J218" s="9"/>
      <c r="K218" s="9"/>
      <c r="L218" s="9"/>
      <c r="M218" s="32"/>
    </row>
    <row r="219" spans="8:13" x14ac:dyDescent="0.25">
      <c r="H219" s="9"/>
      <c r="I219" s="9"/>
      <c r="J219" s="9"/>
      <c r="K219" s="9"/>
      <c r="L219" s="9"/>
      <c r="M219" s="32"/>
    </row>
    <row r="220" spans="8:13" x14ac:dyDescent="0.25">
      <c r="H220" s="9"/>
      <c r="I220" s="9"/>
      <c r="J220" s="9"/>
      <c r="K220" s="9"/>
      <c r="L220" s="9"/>
      <c r="M220" s="32"/>
    </row>
    <row r="221" spans="8:13" x14ac:dyDescent="0.25">
      <c r="H221" s="9"/>
      <c r="I221" s="9"/>
      <c r="J221" s="9"/>
      <c r="K221" s="9"/>
      <c r="L221" s="9"/>
      <c r="M221" s="32"/>
    </row>
    <row r="222" spans="8:13" x14ac:dyDescent="0.25">
      <c r="H222" s="9"/>
      <c r="I222" s="9"/>
      <c r="J222" s="9"/>
      <c r="K222" s="9"/>
      <c r="L222" s="9"/>
      <c r="M222" s="32"/>
    </row>
    <row r="223" spans="8:13" x14ac:dyDescent="0.25">
      <c r="H223" s="9"/>
      <c r="I223" s="9"/>
      <c r="J223" s="9"/>
      <c r="K223" s="9"/>
      <c r="L223" s="9"/>
      <c r="M223" s="32"/>
    </row>
    <row r="224" spans="8:13" x14ac:dyDescent="0.25">
      <c r="H224" s="9"/>
      <c r="I224" s="9"/>
      <c r="J224" s="9"/>
      <c r="K224" s="9"/>
      <c r="L224" s="9"/>
      <c r="M224" s="32"/>
    </row>
    <row r="225" spans="8:13" x14ac:dyDescent="0.25">
      <c r="H225" s="9"/>
      <c r="I225" s="9"/>
      <c r="J225" s="9"/>
      <c r="K225" s="9"/>
      <c r="L225" s="9"/>
      <c r="M225" s="32"/>
    </row>
    <row r="226" spans="8:13" x14ac:dyDescent="0.25">
      <c r="H226" s="9"/>
      <c r="I226" s="9"/>
      <c r="J226" s="9"/>
      <c r="K226" s="9"/>
      <c r="L226" s="9"/>
      <c r="M226" s="32"/>
    </row>
    <row r="227" spans="8:13" x14ac:dyDescent="0.25">
      <c r="H227" s="9"/>
      <c r="I227" s="9"/>
      <c r="J227" s="9"/>
      <c r="K227" s="9"/>
      <c r="L227" s="9"/>
      <c r="M227" s="32"/>
    </row>
    <row r="228" spans="8:13" x14ac:dyDescent="0.25">
      <c r="H228" s="9"/>
      <c r="I228" s="9"/>
      <c r="J228" s="9"/>
      <c r="K228" s="9"/>
      <c r="L228" s="9"/>
      <c r="M228" s="32"/>
    </row>
    <row r="229" spans="8:13" x14ac:dyDescent="0.25">
      <c r="H229" s="9"/>
      <c r="I229" s="9"/>
      <c r="J229" s="9"/>
      <c r="K229" s="9"/>
      <c r="L229" s="9"/>
      <c r="M229" s="32"/>
    </row>
    <row r="230" spans="8:13" x14ac:dyDescent="0.25">
      <c r="H230" s="9"/>
      <c r="I230" s="9"/>
      <c r="J230" s="9"/>
      <c r="K230" s="9"/>
      <c r="L230" s="9"/>
      <c r="M230" s="32"/>
    </row>
    <row r="231" spans="8:13" x14ac:dyDescent="0.25">
      <c r="H231" s="9"/>
      <c r="I231" s="9"/>
      <c r="J231" s="9"/>
      <c r="K231" s="9"/>
      <c r="L231" s="9"/>
      <c r="M231" s="32"/>
    </row>
    <row r="232" spans="8:13" x14ac:dyDescent="0.25">
      <c r="H232" s="9"/>
      <c r="I232" s="9"/>
      <c r="J232" s="9"/>
      <c r="K232" s="9"/>
      <c r="L232" s="9"/>
      <c r="M232" s="32"/>
    </row>
    <row r="233" spans="8:13" x14ac:dyDescent="0.25">
      <c r="H233" s="9"/>
      <c r="I233" s="9"/>
      <c r="J233" s="9"/>
      <c r="K233" s="9"/>
      <c r="L233" s="9"/>
      <c r="M233" s="32"/>
    </row>
    <row r="234" spans="8:13" x14ac:dyDescent="0.25">
      <c r="H234" s="9"/>
      <c r="I234" s="9"/>
      <c r="J234" s="9"/>
      <c r="K234" s="9"/>
      <c r="L234" s="9"/>
      <c r="M234" s="32"/>
    </row>
    <row r="235" spans="8:13" x14ac:dyDescent="0.25">
      <c r="H235" s="9"/>
      <c r="I235" s="9"/>
      <c r="J235" s="9"/>
      <c r="K235" s="9"/>
      <c r="L235" s="9"/>
      <c r="M235" s="32"/>
    </row>
    <row r="236" spans="8:13" x14ac:dyDescent="0.25">
      <c r="H236" s="9"/>
      <c r="I236" s="9"/>
      <c r="J236" s="9"/>
      <c r="K236" s="9"/>
      <c r="L236" s="9"/>
      <c r="M236" s="32"/>
    </row>
    <row r="237" spans="8:13" x14ac:dyDescent="0.25">
      <c r="H237" s="9"/>
      <c r="I237" s="9"/>
      <c r="J237" s="9"/>
      <c r="K237" s="9"/>
      <c r="L237" s="9"/>
      <c r="M237" s="32"/>
    </row>
    <row r="238" spans="8:13" x14ac:dyDescent="0.25">
      <c r="H238" s="9"/>
      <c r="I238" s="9"/>
      <c r="J238" s="9"/>
      <c r="K238" s="9"/>
      <c r="L238" s="9"/>
      <c r="M238" s="32"/>
    </row>
    <row r="239" spans="8:13" x14ac:dyDescent="0.25">
      <c r="H239" s="9"/>
      <c r="I239" s="9"/>
      <c r="J239" s="9"/>
      <c r="K239" s="9"/>
      <c r="L239" s="9"/>
      <c r="M239" s="32"/>
    </row>
    <row r="240" spans="8:13" x14ac:dyDescent="0.25">
      <c r="H240" s="9"/>
      <c r="I240" s="9"/>
      <c r="J240" s="9"/>
      <c r="K240" s="9"/>
      <c r="L240" s="9"/>
      <c r="M240" s="32"/>
    </row>
    <row r="241" spans="8:13" x14ac:dyDescent="0.25">
      <c r="H241" s="9"/>
      <c r="I241" s="9"/>
      <c r="J241" s="9"/>
      <c r="K241" s="9"/>
      <c r="L241" s="9"/>
      <c r="M241" s="32"/>
    </row>
    <row r="242" spans="8:13" x14ac:dyDescent="0.25">
      <c r="H242" s="9"/>
      <c r="I242" s="9"/>
      <c r="J242" s="9"/>
      <c r="K242" s="9"/>
      <c r="L242" s="9"/>
      <c r="M242" s="32"/>
    </row>
    <row r="243" spans="8:13" x14ac:dyDescent="0.25">
      <c r="H243" s="9"/>
      <c r="I243" s="9"/>
      <c r="J243" s="9"/>
      <c r="K243" s="9"/>
      <c r="L243" s="9"/>
      <c r="M243" s="32"/>
    </row>
    <row r="244" spans="8:13" x14ac:dyDescent="0.25">
      <c r="H244" s="9"/>
      <c r="I244" s="9"/>
      <c r="J244" s="9"/>
      <c r="K244" s="9"/>
      <c r="L244" s="9"/>
      <c r="M244" s="32"/>
    </row>
    <row r="245" spans="8:13" x14ac:dyDescent="0.25">
      <c r="H245" s="9"/>
      <c r="I245" s="9"/>
      <c r="J245" s="9"/>
      <c r="K245" s="9"/>
      <c r="L245" s="9"/>
      <c r="M245" s="32"/>
    </row>
    <row r="246" spans="8:13" x14ac:dyDescent="0.25">
      <c r="H246" s="9"/>
      <c r="I246" s="9"/>
      <c r="J246" s="9"/>
      <c r="K246" s="9"/>
      <c r="L246" s="9"/>
      <c r="M246" s="32"/>
    </row>
    <row r="247" spans="8:13" x14ac:dyDescent="0.25">
      <c r="H247" s="9"/>
      <c r="I247" s="9"/>
      <c r="J247" s="9"/>
      <c r="K247" s="9"/>
      <c r="L247" s="9"/>
      <c r="M247" s="32"/>
    </row>
    <row r="248" spans="8:13" x14ac:dyDescent="0.25">
      <c r="H248" s="9"/>
      <c r="I248" s="9"/>
      <c r="J248" s="9"/>
      <c r="K248" s="9"/>
      <c r="L248" s="9"/>
      <c r="M248" s="32"/>
    </row>
    <row r="249" spans="8:13" x14ac:dyDescent="0.25">
      <c r="H249" s="9"/>
      <c r="I249" s="9"/>
      <c r="J249" s="9"/>
      <c r="K249" s="9"/>
      <c r="L249" s="9"/>
      <c r="M249" s="32"/>
    </row>
    <row r="250" spans="8:13" x14ac:dyDescent="0.25">
      <c r="H250" s="9"/>
      <c r="I250" s="9"/>
      <c r="J250" s="9"/>
      <c r="K250" s="9"/>
      <c r="L250" s="9"/>
      <c r="M250" s="32"/>
    </row>
    <row r="251" spans="8:13" x14ac:dyDescent="0.25">
      <c r="H251" s="9"/>
      <c r="I251" s="9"/>
      <c r="J251" s="9"/>
      <c r="K251" s="9"/>
      <c r="L251" s="9"/>
      <c r="M251" s="32"/>
    </row>
    <row r="252" spans="8:13" x14ac:dyDescent="0.25">
      <c r="H252" s="9"/>
      <c r="I252" s="9"/>
      <c r="J252" s="9"/>
      <c r="K252" s="9"/>
      <c r="L252" s="9"/>
      <c r="M252" s="32"/>
    </row>
    <row r="253" spans="8:13" x14ac:dyDescent="0.25">
      <c r="H253" s="9"/>
      <c r="I253" s="9"/>
      <c r="J253" s="9"/>
      <c r="K253" s="9"/>
      <c r="L253" s="9"/>
      <c r="M253" s="32"/>
    </row>
    <row r="254" spans="8:13" x14ac:dyDescent="0.25">
      <c r="H254" s="9"/>
      <c r="I254" s="9"/>
      <c r="J254" s="9"/>
      <c r="K254" s="9"/>
      <c r="L254" s="9"/>
      <c r="M254" s="32"/>
    </row>
    <row r="255" spans="8:13" x14ac:dyDescent="0.25">
      <c r="H255" s="9"/>
      <c r="I255" s="9"/>
      <c r="J255" s="9"/>
      <c r="K255" s="9"/>
      <c r="L255" s="9"/>
      <c r="M255" s="32"/>
    </row>
    <row r="256" spans="8:13" x14ac:dyDescent="0.25">
      <c r="H256" s="9"/>
      <c r="I256" s="9"/>
      <c r="J256" s="9"/>
      <c r="K256" s="9"/>
      <c r="L256" s="9"/>
      <c r="M256" s="32"/>
    </row>
    <row r="257" spans="8:13" x14ac:dyDescent="0.25">
      <c r="H257" s="9"/>
      <c r="I257" s="9"/>
      <c r="J257" s="9"/>
      <c r="K257" s="9"/>
      <c r="L257" s="9"/>
      <c r="M257" s="32"/>
    </row>
    <row r="258" spans="8:13" x14ac:dyDescent="0.25">
      <c r="H258" s="9"/>
      <c r="I258" s="9"/>
      <c r="J258" s="9"/>
      <c r="K258" s="9"/>
      <c r="L258" s="9"/>
      <c r="M258" s="32"/>
    </row>
    <row r="259" spans="8:13" x14ac:dyDescent="0.25">
      <c r="H259" s="9"/>
      <c r="I259" s="9"/>
      <c r="J259" s="9"/>
      <c r="K259" s="9"/>
      <c r="L259" s="9"/>
      <c r="M259" s="32"/>
    </row>
    <row r="260" spans="8:13" x14ac:dyDescent="0.25">
      <c r="H260" s="9"/>
      <c r="I260" s="9"/>
      <c r="J260" s="9"/>
      <c r="K260" s="9"/>
      <c r="L260" s="9"/>
      <c r="M260" s="32"/>
    </row>
    <row r="261" spans="8:13" x14ac:dyDescent="0.25">
      <c r="H261" s="9"/>
      <c r="I261" s="9"/>
      <c r="J261" s="9"/>
      <c r="K261" s="9"/>
      <c r="L261" s="9"/>
      <c r="M261" s="32"/>
    </row>
    <row r="262" spans="8:13" x14ac:dyDescent="0.25">
      <c r="H262" s="9"/>
      <c r="I262" s="9"/>
      <c r="J262" s="9"/>
      <c r="K262" s="9"/>
      <c r="L262" s="9"/>
      <c r="M262" s="32"/>
    </row>
    <row r="263" spans="8:13" x14ac:dyDescent="0.25">
      <c r="H263" s="9"/>
      <c r="I263" s="9"/>
      <c r="J263" s="9"/>
      <c r="K263" s="9"/>
      <c r="L263" s="9"/>
      <c r="M263" s="32"/>
    </row>
    <row r="264" spans="8:13" x14ac:dyDescent="0.25">
      <c r="H264" s="9"/>
      <c r="I264" s="9"/>
      <c r="J264" s="9"/>
      <c r="K264" s="9"/>
      <c r="L264" s="9"/>
      <c r="M264" s="32"/>
    </row>
    <row r="265" spans="8:13" x14ac:dyDescent="0.25">
      <c r="H265" s="9"/>
      <c r="I265" s="9"/>
      <c r="J265" s="9"/>
      <c r="K265" s="9"/>
      <c r="L265" s="9"/>
      <c r="M265" s="32"/>
    </row>
    <row r="266" spans="8:13" x14ac:dyDescent="0.25">
      <c r="H266" s="9"/>
      <c r="I266" s="9"/>
      <c r="J266" s="9"/>
      <c r="K266" s="9"/>
      <c r="L266" s="9"/>
      <c r="M266" s="32"/>
    </row>
    <row r="267" spans="8:13" x14ac:dyDescent="0.25">
      <c r="H267" s="9"/>
      <c r="I267" s="9"/>
      <c r="J267" s="9"/>
      <c r="K267" s="9"/>
      <c r="L267" s="9"/>
      <c r="M267" s="32"/>
    </row>
    <row r="268" spans="8:13" x14ac:dyDescent="0.25">
      <c r="H268" s="9"/>
      <c r="I268" s="9"/>
      <c r="J268" s="9"/>
      <c r="K268" s="9"/>
      <c r="L268" s="9"/>
      <c r="M268" s="32"/>
    </row>
    <row r="269" spans="8:13" x14ac:dyDescent="0.25">
      <c r="H269" s="9"/>
      <c r="I269" s="9"/>
      <c r="J269" s="9"/>
      <c r="K269" s="9"/>
      <c r="L269" s="9"/>
      <c r="M269" s="32"/>
    </row>
    <row r="270" spans="8:13" x14ac:dyDescent="0.25">
      <c r="H270" s="9"/>
      <c r="I270" s="9"/>
      <c r="J270" s="9"/>
      <c r="K270" s="9"/>
      <c r="L270" s="9"/>
      <c r="M270" s="32"/>
    </row>
    <row r="271" spans="8:13" x14ac:dyDescent="0.25">
      <c r="H271" s="9"/>
      <c r="I271" s="9"/>
      <c r="J271" s="9"/>
      <c r="K271" s="9"/>
      <c r="L271" s="9"/>
      <c r="M271" s="32"/>
    </row>
    <row r="272" spans="8:13" x14ac:dyDescent="0.25">
      <c r="H272" s="9"/>
      <c r="I272" s="9"/>
      <c r="J272" s="9"/>
      <c r="K272" s="9"/>
      <c r="L272" s="9"/>
      <c r="M272" s="32"/>
    </row>
    <row r="273" spans="8:13" x14ac:dyDescent="0.25">
      <c r="H273" s="9"/>
      <c r="I273" s="9"/>
      <c r="J273" s="9"/>
      <c r="K273" s="9"/>
      <c r="L273" s="9"/>
      <c r="M273" s="32"/>
    </row>
    <row r="274" spans="8:13" x14ac:dyDescent="0.25">
      <c r="H274" s="9"/>
      <c r="I274" s="9"/>
      <c r="J274" s="9"/>
      <c r="K274" s="9"/>
      <c r="L274" s="9"/>
      <c r="M274" s="32"/>
    </row>
    <row r="275" spans="8:13" x14ac:dyDescent="0.25">
      <c r="H275" s="9"/>
      <c r="I275" s="9"/>
      <c r="J275" s="9"/>
      <c r="K275" s="9"/>
      <c r="L275" s="9"/>
      <c r="M275" s="32"/>
    </row>
    <row r="276" spans="8:13" x14ac:dyDescent="0.25">
      <c r="H276" s="9"/>
      <c r="I276" s="9"/>
      <c r="J276" s="9"/>
      <c r="K276" s="9"/>
      <c r="L276" s="9"/>
      <c r="M276" s="32"/>
    </row>
    <row r="277" spans="8:13" x14ac:dyDescent="0.25">
      <c r="H277" s="9"/>
      <c r="I277" s="9"/>
      <c r="J277" s="9"/>
      <c r="K277" s="9"/>
      <c r="L277" s="9"/>
      <c r="M277" s="32"/>
    </row>
    <row r="278" spans="8:13" x14ac:dyDescent="0.25">
      <c r="H278" s="9"/>
      <c r="I278" s="9"/>
      <c r="J278" s="9"/>
      <c r="K278" s="9"/>
      <c r="L278" s="9"/>
      <c r="M278" s="32"/>
    </row>
    <row r="279" spans="8:13" x14ac:dyDescent="0.25">
      <c r="H279" s="9"/>
      <c r="I279" s="9"/>
      <c r="J279" s="9"/>
      <c r="K279" s="9"/>
      <c r="L279" s="9"/>
      <c r="M279" s="32"/>
    </row>
    <row r="280" spans="8:13" x14ac:dyDescent="0.25">
      <c r="H280" s="9"/>
      <c r="I280" s="9"/>
      <c r="J280" s="9"/>
      <c r="K280" s="9"/>
      <c r="L280" s="9"/>
      <c r="M280" s="32"/>
    </row>
    <row r="281" spans="8:13" x14ac:dyDescent="0.25">
      <c r="H281" s="9"/>
      <c r="I281" s="9"/>
      <c r="J281" s="9"/>
      <c r="K281" s="9"/>
      <c r="L281" s="9"/>
      <c r="M281" s="32"/>
    </row>
    <row r="282" spans="8:13" x14ac:dyDescent="0.25">
      <c r="H282" s="9"/>
      <c r="I282" s="9"/>
      <c r="J282" s="9"/>
      <c r="K282" s="9"/>
      <c r="L282" s="9"/>
      <c r="M282" s="32"/>
    </row>
    <row r="283" spans="8:13" x14ac:dyDescent="0.25">
      <c r="H283" s="9"/>
      <c r="I283" s="9"/>
      <c r="J283" s="9"/>
      <c r="K283" s="9"/>
      <c r="L283" s="9"/>
      <c r="M283" s="32"/>
    </row>
    <row r="284" spans="8:13" x14ac:dyDescent="0.25">
      <c r="H284" s="9"/>
      <c r="I284" s="9"/>
      <c r="J284" s="9"/>
      <c r="K284" s="9"/>
      <c r="L284" s="9"/>
      <c r="M284" s="32"/>
    </row>
    <row r="285" spans="8:13" x14ac:dyDescent="0.25">
      <c r="H285" s="9"/>
      <c r="I285" s="9"/>
      <c r="J285" s="9"/>
      <c r="K285" s="9"/>
      <c r="L285" s="9"/>
      <c r="M285" s="32"/>
    </row>
    <row r="286" spans="8:13" x14ac:dyDescent="0.25">
      <c r="H286" s="9"/>
      <c r="I286" s="9"/>
      <c r="J286" s="9"/>
      <c r="K286" s="9"/>
      <c r="L286" s="9"/>
      <c r="M286" s="32"/>
    </row>
    <row r="287" spans="8:13" x14ac:dyDescent="0.25">
      <c r="H287" s="9"/>
      <c r="I287" s="9"/>
      <c r="J287" s="9"/>
      <c r="K287" s="9"/>
      <c r="L287" s="9"/>
      <c r="M287" s="32"/>
    </row>
    <row r="288" spans="8:13" x14ac:dyDescent="0.25">
      <c r="H288" s="9"/>
      <c r="I288" s="9"/>
      <c r="J288" s="9"/>
      <c r="K288" s="9"/>
      <c r="L288" s="9"/>
      <c r="M288" s="32"/>
    </row>
    <row r="289" spans="8:13" x14ac:dyDescent="0.25">
      <c r="H289" s="9"/>
      <c r="I289" s="9"/>
      <c r="J289" s="9"/>
      <c r="K289" s="9"/>
      <c r="L289" s="9"/>
      <c r="M289" s="32"/>
    </row>
    <row r="290" spans="8:13" x14ac:dyDescent="0.25">
      <c r="H290" s="9"/>
      <c r="I290" s="9"/>
      <c r="J290" s="9"/>
      <c r="K290" s="9"/>
      <c r="L290" s="9"/>
      <c r="M290" s="32"/>
    </row>
    <row r="291" spans="8:13" x14ac:dyDescent="0.25">
      <c r="H291" s="9"/>
      <c r="I291" s="9"/>
      <c r="J291" s="9"/>
      <c r="K291" s="9"/>
      <c r="L291" s="9"/>
      <c r="M291" s="32"/>
    </row>
    <row r="292" spans="8:13" x14ac:dyDescent="0.25">
      <c r="H292" s="9"/>
      <c r="I292" s="9"/>
      <c r="J292" s="9"/>
      <c r="K292" s="9"/>
      <c r="L292" s="9"/>
      <c r="M292" s="32"/>
    </row>
    <row r="293" spans="8:13" x14ac:dyDescent="0.25">
      <c r="H293" s="9"/>
      <c r="I293" s="9"/>
      <c r="J293" s="9"/>
      <c r="K293" s="9"/>
      <c r="L293" s="9"/>
      <c r="M293" s="32"/>
    </row>
    <row r="294" spans="8:13" x14ac:dyDescent="0.25">
      <c r="H294" s="9"/>
      <c r="I294" s="9"/>
      <c r="J294" s="9"/>
      <c r="K294" s="9"/>
      <c r="L294" s="9"/>
      <c r="M294" s="32"/>
    </row>
    <row r="295" spans="8:13" x14ac:dyDescent="0.25">
      <c r="H295" s="9"/>
      <c r="I295" s="9"/>
      <c r="J295" s="9"/>
      <c r="K295" s="9"/>
      <c r="L295" s="9"/>
      <c r="M295" s="32"/>
    </row>
    <row r="296" spans="8:13" x14ac:dyDescent="0.25">
      <c r="H296" s="9"/>
      <c r="I296" s="9"/>
      <c r="J296" s="9"/>
      <c r="K296" s="9"/>
      <c r="L296" s="9"/>
      <c r="M296" s="32"/>
    </row>
    <row r="297" spans="8:13" x14ac:dyDescent="0.25">
      <c r="H297" s="9"/>
      <c r="I297" s="9"/>
      <c r="J297" s="9"/>
      <c r="K297" s="9"/>
      <c r="L297" s="9"/>
      <c r="M297" s="32"/>
    </row>
    <row r="298" spans="8:13" x14ac:dyDescent="0.25">
      <c r="H298" s="9"/>
      <c r="I298" s="9"/>
      <c r="J298" s="9"/>
      <c r="K298" s="9"/>
      <c r="L298" s="9"/>
      <c r="M298" s="32"/>
    </row>
    <row r="299" spans="8:13" x14ac:dyDescent="0.25">
      <c r="H299" s="9"/>
      <c r="I299" s="9"/>
      <c r="J299" s="9"/>
      <c r="K299" s="9"/>
      <c r="L299" s="9"/>
      <c r="M299" s="32"/>
    </row>
    <row r="300" spans="8:13" x14ac:dyDescent="0.25">
      <c r="H300" s="9"/>
      <c r="I300" s="9"/>
      <c r="J300" s="9"/>
      <c r="K300" s="9"/>
      <c r="L300" s="9"/>
      <c r="M300" s="32"/>
    </row>
    <row r="301" spans="8:13" x14ac:dyDescent="0.25">
      <c r="H301" s="9"/>
      <c r="I301" s="9"/>
      <c r="J301" s="9"/>
      <c r="K301" s="9"/>
      <c r="L301" s="9"/>
      <c r="M301" s="32"/>
    </row>
    <row r="302" spans="8:13" x14ac:dyDescent="0.25">
      <c r="H302" s="9"/>
      <c r="I302" s="9"/>
      <c r="J302" s="9"/>
      <c r="K302" s="9"/>
      <c r="L302" s="9"/>
      <c r="M302" s="32"/>
    </row>
    <row r="303" spans="8:13" x14ac:dyDescent="0.25">
      <c r="H303" s="9"/>
      <c r="I303" s="9"/>
      <c r="J303" s="9"/>
      <c r="K303" s="9"/>
      <c r="L303" s="9"/>
      <c r="M303" s="32"/>
    </row>
    <row r="304" spans="8:13" x14ac:dyDescent="0.25">
      <c r="H304" s="9"/>
      <c r="I304" s="9"/>
      <c r="J304" s="9"/>
      <c r="K304" s="9"/>
      <c r="L304" s="9"/>
      <c r="M304" s="32"/>
    </row>
    <row r="305" spans="8:13" x14ac:dyDescent="0.25">
      <c r="H305" s="9"/>
      <c r="I305" s="9"/>
      <c r="J305" s="9"/>
      <c r="K305" s="9"/>
      <c r="L305" s="9"/>
      <c r="M305" s="32"/>
    </row>
    <row r="306" spans="8:13" x14ac:dyDescent="0.25">
      <c r="H306" s="9"/>
      <c r="I306" s="9"/>
      <c r="J306" s="9"/>
      <c r="K306" s="9"/>
      <c r="L306" s="9"/>
      <c r="M306" s="32"/>
    </row>
    <row r="307" spans="8:13" x14ac:dyDescent="0.25">
      <c r="H307" s="9"/>
      <c r="I307" s="9"/>
      <c r="J307" s="9"/>
      <c r="K307" s="9"/>
      <c r="L307" s="9"/>
      <c r="M307" s="32"/>
    </row>
    <row r="308" spans="8:13" x14ac:dyDescent="0.25">
      <c r="H308" s="9"/>
      <c r="I308" s="9"/>
      <c r="J308" s="9"/>
      <c r="K308" s="9"/>
      <c r="L308" s="9"/>
      <c r="M308" s="32"/>
    </row>
    <row r="309" spans="8:13" x14ac:dyDescent="0.25">
      <c r="H309" s="9"/>
      <c r="I309" s="9"/>
      <c r="J309" s="9"/>
      <c r="K309" s="9"/>
      <c r="L309" s="9"/>
      <c r="M309" s="32"/>
    </row>
    <row r="310" spans="8:13" x14ac:dyDescent="0.25">
      <c r="H310" s="9"/>
      <c r="I310" s="9"/>
      <c r="J310" s="9"/>
      <c r="K310" s="9"/>
      <c r="L310" s="9"/>
      <c r="M310" s="32"/>
    </row>
    <row r="311" spans="8:13" x14ac:dyDescent="0.25">
      <c r="H311" s="9"/>
      <c r="I311" s="9"/>
      <c r="J311" s="9"/>
      <c r="K311" s="9"/>
      <c r="L311" s="9"/>
      <c r="M311" s="32"/>
    </row>
    <row r="312" spans="8:13" x14ac:dyDescent="0.25">
      <c r="H312" s="9"/>
      <c r="I312" s="9"/>
      <c r="J312" s="9"/>
      <c r="K312" s="9"/>
      <c r="L312" s="9"/>
      <c r="M312" s="32"/>
    </row>
    <row r="313" spans="8:13" x14ac:dyDescent="0.25">
      <c r="H313" s="9"/>
      <c r="I313" s="9"/>
      <c r="J313" s="9"/>
      <c r="K313" s="9"/>
      <c r="L313" s="9"/>
      <c r="M313" s="32"/>
    </row>
    <row r="314" spans="8:13" x14ac:dyDescent="0.25">
      <c r="H314" s="9"/>
      <c r="I314" s="9"/>
      <c r="J314" s="9"/>
      <c r="K314" s="9"/>
      <c r="L314" s="9"/>
      <c r="M314" s="32"/>
    </row>
    <row r="315" spans="8:13" x14ac:dyDescent="0.25">
      <c r="H315" s="9"/>
      <c r="I315" s="9"/>
      <c r="J315" s="9"/>
      <c r="K315" s="9"/>
      <c r="L315" s="9"/>
      <c r="M315" s="32"/>
    </row>
    <row r="316" spans="8:13" x14ac:dyDescent="0.25">
      <c r="H316" s="9"/>
      <c r="I316" s="9"/>
      <c r="J316" s="9"/>
      <c r="K316" s="9"/>
      <c r="L316" s="9"/>
      <c r="M316" s="32"/>
    </row>
    <row r="317" spans="8:13" x14ac:dyDescent="0.25">
      <c r="H317" s="9"/>
      <c r="I317" s="9"/>
      <c r="J317" s="9"/>
      <c r="K317" s="9"/>
      <c r="L317" s="9"/>
      <c r="M317" s="32"/>
    </row>
    <row r="318" spans="8:13" x14ac:dyDescent="0.25">
      <c r="H318" s="9"/>
      <c r="I318" s="9"/>
      <c r="J318" s="9"/>
      <c r="K318" s="9"/>
      <c r="L318" s="9"/>
      <c r="M318" s="32"/>
    </row>
    <row r="319" spans="8:13" x14ac:dyDescent="0.25">
      <c r="H319" s="9"/>
      <c r="I319" s="9"/>
      <c r="J319" s="9"/>
      <c r="K319" s="9"/>
      <c r="L319" s="9"/>
      <c r="M319" s="32"/>
    </row>
    <row r="320" spans="8:13" x14ac:dyDescent="0.25">
      <c r="H320" s="9"/>
      <c r="I320" s="9"/>
      <c r="J320" s="9"/>
      <c r="K320" s="9"/>
      <c r="L320" s="9"/>
      <c r="M320" s="32"/>
    </row>
    <row r="321" spans="8:13" x14ac:dyDescent="0.25">
      <c r="H321" s="9"/>
      <c r="I321" s="9"/>
      <c r="J321" s="9"/>
      <c r="K321" s="9"/>
      <c r="L321" s="9"/>
      <c r="M321" s="32"/>
    </row>
    <row r="322" spans="8:13" x14ac:dyDescent="0.25">
      <c r="H322" s="9"/>
      <c r="I322" s="9"/>
      <c r="J322" s="9"/>
      <c r="K322" s="9"/>
      <c r="L322" s="9"/>
      <c r="M322" s="32"/>
    </row>
    <row r="323" spans="8:13" x14ac:dyDescent="0.25">
      <c r="H323" s="9"/>
      <c r="I323" s="9"/>
      <c r="J323" s="9"/>
      <c r="K323" s="9"/>
      <c r="L323" s="9"/>
      <c r="M323" s="32"/>
    </row>
    <row r="324" spans="8:13" x14ac:dyDescent="0.25">
      <c r="H324" s="9"/>
      <c r="I324" s="9"/>
      <c r="J324" s="9"/>
      <c r="K324" s="9"/>
      <c r="L324" s="9"/>
      <c r="M324" s="32"/>
    </row>
    <row r="325" spans="8:13" x14ac:dyDescent="0.25">
      <c r="H325" s="9"/>
      <c r="I325" s="9"/>
      <c r="J325" s="9"/>
      <c r="K325" s="9"/>
      <c r="L325" s="9"/>
      <c r="M325" s="32"/>
    </row>
    <row r="326" spans="8:13" x14ac:dyDescent="0.25">
      <c r="H326" s="9"/>
      <c r="I326" s="9"/>
      <c r="J326" s="9"/>
      <c r="K326" s="9"/>
      <c r="L326" s="9"/>
      <c r="M326" s="32"/>
    </row>
    <row r="327" spans="8:13" x14ac:dyDescent="0.25">
      <c r="H327" s="9"/>
      <c r="I327" s="9"/>
      <c r="J327" s="9"/>
      <c r="K327" s="9"/>
      <c r="L327" s="9"/>
      <c r="M327" s="32"/>
    </row>
    <row r="328" spans="8:13" x14ac:dyDescent="0.25">
      <c r="H328" s="9"/>
      <c r="I328" s="9"/>
      <c r="J328" s="9"/>
      <c r="K328" s="9"/>
      <c r="L328" s="9"/>
      <c r="M328" s="32"/>
    </row>
    <row r="329" spans="8:13" x14ac:dyDescent="0.25">
      <c r="H329" s="9"/>
      <c r="I329" s="9"/>
      <c r="J329" s="9"/>
      <c r="K329" s="9"/>
      <c r="L329" s="9"/>
      <c r="M329" s="32"/>
    </row>
    <row r="330" spans="8:13" x14ac:dyDescent="0.25">
      <c r="H330" s="9"/>
      <c r="I330" s="9"/>
      <c r="J330" s="9"/>
      <c r="K330" s="9"/>
      <c r="L330" s="9"/>
      <c r="M330" s="32"/>
    </row>
    <row r="331" spans="8:13" x14ac:dyDescent="0.25">
      <c r="H331" s="9"/>
      <c r="I331" s="9"/>
      <c r="J331" s="9"/>
      <c r="K331" s="9"/>
      <c r="L331" s="9"/>
      <c r="M331" s="32"/>
    </row>
    <row r="332" spans="8:13" x14ac:dyDescent="0.25">
      <c r="H332" s="9"/>
      <c r="I332" s="9"/>
      <c r="J332" s="9"/>
      <c r="K332" s="9"/>
      <c r="L332" s="9"/>
      <c r="M332" s="32"/>
    </row>
    <row r="333" spans="8:13" x14ac:dyDescent="0.25">
      <c r="H333" s="9"/>
      <c r="I333" s="9"/>
      <c r="J333" s="9"/>
      <c r="K333" s="9"/>
      <c r="L333" s="9"/>
      <c r="M333" s="32"/>
    </row>
    <row r="334" spans="8:13" x14ac:dyDescent="0.25">
      <c r="H334" s="9"/>
      <c r="I334" s="9"/>
      <c r="J334" s="9"/>
      <c r="K334" s="9"/>
      <c r="L334" s="9"/>
      <c r="M334" s="32"/>
    </row>
    <row r="335" spans="8:13" x14ac:dyDescent="0.25">
      <c r="H335" s="9"/>
      <c r="I335" s="9"/>
      <c r="J335" s="9"/>
      <c r="K335" s="9"/>
      <c r="L335" s="9"/>
      <c r="M335" s="32"/>
    </row>
    <row r="336" spans="8:13" x14ac:dyDescent="0.25">
      <c r="H336" s="9"/>
      <c r="I336" s="9"/>
      <c r="J336" s="9"/>
      <c r="K336" s="9"/>
      <c r="L336" s="9"/>
      <c r="M336" s="32"/>
    </row>
    <row r="337" spans="8:13" x14ac:dyDescent="0.25">
      <c r="H337" s="9"/>
      <c r="I337" s="9"/>
      <c r="J337" s="9"/>
      <c r="K337" s="9"/>
      <c r="L337" s="9"/>
      <c r="M337" s="32"/>
    </row>
    <row r="338" spans="8:13" x14ac:dyDescent="0.25">
      <c r="H338" s="9"/>
      <c r="I338" s="9"/>
      <c r="J338" s="9"/>
      <c r="K338" s="9"/>
      <c r="L338" s="9"/>
      <c r="M338" s="32"/>
    </row>
    <row r="339" spans="8:13" x14ac:dyDescent="0.25">
      <c r="H339" s="9"/>
      <c r="I339" s="9"/>
      <c r="J339" s="9"/>
      <c r="K339" s="9"/>
      <c r="L339" s="9"/>
      <c r="M339" s="32"/>
    </row>
    <row r="340" spans="8:13" x14ac:dyDescent="0.25">
      <c r="H340" s="9"/>
      <c r="I340" s="9"/>
      <c r="J340" s="9"/>
      <c r="K340" s="9"/>
      <c r="L340" s="9"/>
      <c r="M340" s="32"/>
    </row>
    <row r="341" spans="8:13" x14ac:dyDescent="0.25">
      <c r="H341" s="9"/>
      <c r="I341" s="9"/>
      <c r="J341" s="9"/>
      <c r="K341" s="9"/>
      <c r="L341" s="9"/>
      <c r="M341" s="32"/>
    </row>
    <row r="342" spans="8:13" x14ac:dyDescent="0.25">
      <c r="H342" s="9"/>
      <c r="I342" s="9"/>
      <c r="J342" s="9"/>
      <c r="K342" s="9"/>
      <c r="L342" s="9"/>
      <c r="M342" s="32"/>
    </row>
    <row r="343" spans="8:13" x14ac:dyDescent="0.25">
      <c r="H343" s="9"/>
      <c r="I343" s="9"/>
      <c r="J343" s="9"/>
      <c r="K343" s="9"/>
      <c r="L343" s="9"/>
      <c r="M343" s="32"/>
    </row>
    <row r="344" spans="8:13" x14ac:dyDescent="0.25">
      <c r="H344" s="9"/>
      <c r="I344" s="9"/>
      <c r="J344" s="9"/>
      <c r="K344" s="9"/>
      <c r="L344" s="9"/>
      <c r="M344" s="32"/>
    </row>
    <row r="345" spans="8:13" x14ac:dyDescent="0.25">
      <c r="H345" s="9"/>
      <c r="I345" s="9"/>
      <c r="J345" s="9"/>
      <c r="K345" s="9"/>
      <c r="L345" s="9"/>
      <c r="M345" s="32"/>
    </row>
    <row r="346" spans="8:13" x14ac:dyDescent="0.25">
      <c r="H346" s="9"/>
      <c r="I346" s="9"/>
      <c r="J346" s="9"/>
      <c r="K346" s="9"/>
      <c r="L346" s="9"/>
      <c r="M346" s="32"/>
    </row>
    <row r="347" spans="8:13" x14ac:dyDescent="0.25">
      <c r="H347" s="9"/>
      <c r="I347" s="9"/>
      <c r="J347" s="9"/>
      <c r="K347" s="9"/>
      <c r="L347" s="9"/>
      <c r="M347" s="32"/>
    </row>
    <row r="348" spans="8:13" x14ac:dyDescent="0.25">
      <c r="H348" s="9"/>
      <c r="I348" s="9"/>
      <c r="J348" s="9"/>
      <c r="K348" s="9"/>
      <c r="L348" s="9"/>
      <c r="M348" s="32"/>
    </row>
    <row r="349" spans="8:13" x14ac:dyDescent="0.25">
      <c r="H349" s="9"/>
      <c r="I349" s="9"/>
      <c r="J349" s="9"/>
      <c r="K349" s="9"/>
      <c r="L349" s="9"/>
      <c r="M349" s="32"/>
    </row>
    <row r="350" spans="8:13" x14ac:dyDescent="0.25">
      <c r="H350" s="9"/>
      <c r="I350" s="9"/>
      <c r="J350" s="9"/>
      <c r="K350" s="9"/>
      <c r="L350" s="9"/>
      <c r="M350" s="32"/>
    </row>
    <row r="351" spans="8:13" x14ac:dyDescent="0.25">
      <c r="H351" s="9"/>
      <c r="I351" s="9"/>
      <c r="J351" s="9"/>
      <c r="K351" s="9"/>
      <c r="L351" s="9"/>
      <c r="M351" s="32"/>
    </row>
    <row r="352" spans="8:13" x14ac:dyDescent="0.25">
      <c r="H352" s="9"/>
      <c r="I352" s="9"/>
      <c r="J352" s="9"/>
      <c r="K352" s="9"/>
      <c r="L352" s="9"/>
      <c r="M352" s="32"/>
    </row>
    <row r="353" spans="8:13" x14ac:dyDescent="0.25">
      <c r="H353" s="9"/>
      <c r="I353" s="9"/>
      <c r="J353" s="9"/>
      <c r="K353" s="9"/>
      <c r="L353" s="9"/>
      <c r="M353" s="32"/>
    </row>
    <row r="354" spans="8:13" x14ac:dyDescent="0.25">
      <c r="H354" s="9"/>
      <c r="I354" s="9"/>
      <c r="J354" s="9"/>
      <c r="K354" s="9"/>
      <c r="L354" s="9"/>
      <c r="M354" s="32"/>
    </row>
    <row r="355" spans="8:13" x14ac:dyDescent="0.25">
      <c r="H355" s="9"/>
      <c r="I355" s="9"/>
      <c r="J355" s="9"/>
      <c r="K355" s="9"/>
      <c r="L355" s="9"/>
      <c r="M355" s="32"/>
    </row>
    <row r="356" spans="8:13" x14ac:dyDescent="0.25">
      <c r="H356" s="9"/>
      <c r="I356" s="9"/>
      <c r="J356" s="9"/>
      <c r="K356" s="9"/>
      <c r="L356" s="9"/>
      <c r="M356" s="32"/>
    </row>
    <row r="357" spans="8:13" x14ac:dyDescent="0.25">
      <c r="H357" s="9"/>
      <c r="I357" s="9"/>
      <c r="J357" s="9"/>
      <c r="K357" s="9"/>
      <c r="L357" s="9"/>
      <c r="M357" s="32"/>
    </row>
    <row r="358" spans="8:13" x14ac:dyDescent="0.25">
      <c r="H358" s="9"/>
      <c r="I358" s="9"/>
      <c r="J358" s="9"/>
      <c r="K358" s="9"/>
      <c r="L358" s="9"/>
      <c r="M358" s="32"/>
    </row>
    <row r="359" spans="8:13" x14ac:dyDescent="0.25">
      <c r="H359" s="9"/>
      <c r="I359" s="9"/>
      <c r="J359" s="9"/>
      <c r="K359" s="9"/>
      <c r="L359" s="9"/>
      <c r="M359" s="32"/>
    </row>
    <row r="360" spans="8:13" x14ac:dyDescent="0.25">
      <c r="H360" s="9"/>
      <c r="I360" s="9"/>
      <c r="J360" s="9"/>
      <c r="K360" s="9"/>
      <c r="L360" s="9"/>
      <c r="M360" s="32"/>
    </row>
    <row r="361" spans="8:13" x14ac:dyDescent="0.25">
      <c r="H361" s="9"/>
      <c r="I361" s="9"/>
      <c r="J361" s="9"/>
      <c r="K361" s="9"/>
      <c r="L361" s="9"/>
      <c r="M361" s="32"/>
    </row>
    <row r="362" spans="8:13" x14ac:dyDescent="0.25">
      <c r="H362" s="9"/>
      <c r="I362" s="9"/>
      <c r="J362" s="9"/>
      <c r="K362" s="9"/>
      <c r="L362" s="9"/>
      <c r="M362" s="32"/>
    </row>
    <row r="363" spans="8:13" x14ac:dyDescent="0.25">
      <c r="H363" s="9"/>
      <c r="I363" s="9"/>
      <c r="J363" s="9"/>
      <c r="K363" s="9"/>
      <c r="L363" s="9"/>
      <c r="M363" s="32"/>
    </row>
    <row r="364" spans="8:13" x14ac:dyDescent="0.25">
      <c r="H364" s="9"/>
      <c r="I364" s="9"/>
      <c r="J364" s="9"/>
      <c r="K364" s="9"/>
      <c r="L364" s="9"/>
      <c r="M364" s="32"/>
    </row>
    <row r="365" spans="8:13" x14ac:dyDescent="0.25">
      <c r="H365" s="9"/>
      <c r="I365" s="9"/>
      <c r="J365" s="9"/>
      <c r="K365" s="9"/>
      <c r="L365" s="9"/>
      <c r="M365" s="32"/>
    </row>
    <row r="366" spans="8:13" x14ac:dyDescent="0.25">
      <c r="H366" s="9"/>
      <c r="I366" s="9"/>
      <c r="J366" s="9"/>
      <c r="K366" s="9"/>
      <c r="L366" s="9"/>
      <c r="M366" s="32"/>
    </row>
    <row r="367" spans="8:13" x14ac:dyDescent="0.25">
      <c r="H367" s="9"/>
      <c r="I367" s="9"/>
      <c r="J367" s="9"/>
      <c r="K367" s="9"/>
      <c r="L367" s="9"/>
      <c r="M367" s="32"/>
    </row>
    <row r="368" spans="8:13" x14ac:dyDescent="0.25">
      <c r="H368" s="9"/>
      <c r="I368" s="9"/>
      <c r="J368" s="9"/>
      <c r="K368" s="9"/>
      <c r="L368" s="9"/>
      <c r="M368" s="32"/>
    </row>
    <row r="369" spans="8:13" x14ac:dyDescent="0.25">
      <c r="H369" s="9"/>
      <c r="I369" s="9"/>
      <c r="J369" s="9"/>
      <c r="K369" s="9"/>
      <c r="L369" s="9"/>
      <c r="M369" s="32"/>
    </row>
    <row r="370" spans="8:13" x14ac:dyDescent="0.25">
      <c r="H370" s="9"/>
      <c r="I370" s="9"/>
      <c r="J370" s="9"/>
      <c r="K370" s="9"/>
      <c r="L370" s="9"/>
      <c r="M370" s="32"/>
    </row>
    <row r="371" spans="8:13" x14ac:dyDescent="0.25">
      <c r="H371" s="9"/>
      <c r="I371" s="9"/>
      <c r="J371" s="9"/>
      <c r="K371" s="9"/>
      <c r="L371" s="9"/>
      <c r="M371" s="32"/>
    </row>
    <row r="372" spans="8:13" x14ac:dyDescent="0.25">
      <c r="H372" s="9"/>
      <c r="I372" s="9"/>
      <c r="J372" s="9"/>
      <c r="K372" s="9"/>
      <c r="L372" s="9"/>
      <c r="M372" s="32"/>
    </row>
    <row r="373" spans="8:13" x14ac:dyDescent="0.25">
      <c r="H373" s="9"/>
      <c r="I373" s="9"/>
      <c r="J373" s="9"/>
      <c r="K373" s="9"/>
      <c r="L373" s="9"/>
      <c r="M373" s="32"/>
    </row>
    <row r="374" spans="8:13" x14ac:dyDescent="0.25">
      <c r="H374" s="9"/>
      <c r="I374" s="9"/>
      <c r="J374" s="9"/>
      <c r="K374" s="9"/>
      <c r="L374" s="9"/>
      <c r="M374" s="32"/>
    </row>
    <row r="375" spans="8:13" x14ac:dyDescent="0.25">
      <c r="H375" s="9"/>
      <c r="I375" s="9"/>
      <c r="J375" s="9"/>
      <c r="K375" s="9"/>
      <c r="L375" s="9"/>
      <c r="M375" s="32"/>
    </row>
    <row r="376" spans="8:13" x14ac:dyDescent="0.25">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5"/>
  <cols>
    <col min="1" max="1" width="33.28515625" bestFit="1" customWidth="1"/>
    <col min="2" max="2" width="11.7109375" bestFit="1" customWidth="1"/>
    <col min="3" max="3" width="18" bestFit="1" customWidth="1"/>
    <col min="4" max="4" width="11.7109375" bestFit="1" customWidth="1"/>
    <col min="5" max="5" width="11.5703125" bestFit="1" customWidth="1"/>
    <col min="6" max="6" width="19.42578125" bestFit="1" customWidth="1"/>
    <col min="7" max="7" width="11.7109375" bestFit="1" customWidth="1"/>
    <col min="9" max="9" width="9.140625" customWidth="1" outlineLevel="1"/>
  </cols>
  <sheetData>
    <row r="1" spans="1:9" x14ac:dyDescent="0.25">
      <c r="A1" s="1" t="str">
        <f>'N3 - NCA'!A1</f>
        <v>Companie:</v>
      </c>
      <c r="B1" s="18">
        <f>'N3 - NCA'!B1</f>
        <v>0</v>
      </c>
    </row>
    <row r="2" spans="1:9" x14ac:dyDescent="0.25">
      <c r="A2" s="1" t="str">
        <f>'N3 - NCA'!A2</f>
        <v xml:space="preserve">Adresa:                    </v>
      </c>
      <c r="B2" s="18">
        <f>'N3 - NCA'!B2</f>
        <v>0</v>
      </c>
    </row>
    <row r="3" spans="1:9" x14ac:dyDescent="0.25">
      <c r="A3" s="1" t="str">
        <f>'N3 - NCA'!A3</f>
        <v xml:space="preserve">Cod fiscal TVA: </v>
      </c>
      <c r="B3" s="18">
        <f>'N3 - NCA'!B3</f>
        <v>0</v>
      </c>
    </row>
    <row r="4" spans="1:9" x14ac:dyDescent="0.25">
      <c r="A4" s="1" t="str">
        <f>'N3 - NCA'!A4</f>
        <v xml:space="preserve">Nr. de inregistrare:      </v>
      </c>
      <c r="B4" s="18">
        <f>'N3 - NCA'!B4</f>
        <v>0</v>
      </c>
    </row>
    <row r="5" spans="1:9" x14ac:dyDescent="0.25">
      <c r="A5" s="1" t="str">
        <f>'N3 - NCA'!A5</f>
        <v xml:space="preserve">Tipul companiei:      </v>
      </c>
      <c r="B5" s="18">
        <f>'N3 - NCA'!B5</f>
        <v>0</v>
      </c>
    </row>
    <row r="6" spans="1:9" x14ac:dyDescent="0.25">
      <c r="A6" s="1" t="str">
        <f>'N3 - NCA'!A6</f>
        <v xml:space="preserve">Activitate principala:         </v>
      </c>
      <c r="B6" s="18">
        <f>'N3 - NCA'!B6</f>
        <v>0</v>
      </c>
    </row>
    <row r="7" spans="1:9" x14ac:dyDescent="0.25">
      <c r="A7" s="1" t="str">
        <f>'N3 - NCA'!A7</f>
        <v>An financiar</v>
      </c>
      <c r="B7" s="18">
        <f>'N3 - NCA'!B7</f>
        <v>0</v>
      </c>
    </row>
    <row r="9" spans="1:9" x14ac:dyDescent="0.25">
      <c r="A9" s="3" t="s">
        <v>719</v>
      </c>
    </row>
    <row r="11" spans="1:9" x14ac:dyDescent="0.25">
      <c r="A11" s="144"/>
      <c r="B11" s="122">
        <f>'Trial Balance'!J6</f>
        <v>-1</v>
      </c>
      <c r="C11" s="145"/>
      <c r="D11" s="145"/>
      <c r="E11" s="122">
        <f>'Trial Balance'!K6</f>
        <v>0</v>
      </c>
      <c r="F11" s="145"/>
      <c r="G11" s="146"/>
    </row>
    <row r="12" spans="1:9" x14ac:dyDescent="0.25">
      <c r="A12" s="125"/>
      <c r="B12" s="127" t="s">
        <v>720</v>
      </c>
      <c r="C12" s="127" t="s">
        <v>666</v>
      </c>
      <c r="D12" s="127" t="s">
        <v>721</v>
      </c>
      <c r="E12" s="127" t="s">
        <v>720</v>
      </c>
      <c r="F12" s="127" t="s">
        <v>666</v>
      </c>
      <c r="G12" s="129" t="s">
        <v>311</v>
      </c>
    </row>
    <row r="13" spans="1:9" x14ac:dyDescent="0.25">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5">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5">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5">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5">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5">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5">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5">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5">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5">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5">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5">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5">
      <c r="A25" s="3" t="s">
        <v>311</v>
      </c>
      <c r="B25" s="25">
        <f t="shared" ref="B25:G25" si="2">SUM(B13:B24)</f>
        <v>0</v>
      </c>
      <c r="C25" s="25">
        <f t="shared" si="2"/>
        <v>0</v>
      </c>
      <c r="D25" s="25">
        <f t="shared" si="2"/>
        <v>0</v>
      </c>
      <c r="E25" s="25">
        <f t="shared" si="2"/>
        <v>0</v>
      </c>
      <c r="F25" s="25">
        <f t="shared" si="2"/>
        <v>0</v>
      </c>
      <c r="G25" s="25">
        <f t="shared" si="2"/>
        <v>0</v>
      </c>
    </row>
    <row r="26" spans="1:9" ht="12.45" customHeight="1" thickBot="1" x14ac:dyDescent="0.3">
      <c r="F26" s="16" t="s">
        <v>746</v>
      </c>
      <c r="G26" s="55">
        <f>'1. F10'!E47</f>
        <v>0</v>
      </c>
    </row>
    <row r="27" spans="1:9" ht="12.45" customHeight="1" thickTop="1" x14ac:dyDescent="0.25">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5546875" defaultRowHeight="12" x14ac:dyDescent="0.25"/>
  <cols>
    <col min="1" max="1" width="41.140625" bestFit="1" customWidth="1"/>
    <col min="2" max="2" width="77.140625" bestFit="1" customWidth="1"/>
    <col min="3" max="3" width="10.5703125" bestFit="1" customWidth="1"/>
    <col min="4" max="4" width="21.42578125" bestFit="1" customWidth="1"/>
    <col min="5" max="5" width="15.140625" bestFit="1" customWidth="1"/>
    <col min="6" max="6" width="15.28515625" bestFit="1" customWidth="1"/>
    <col min="7" max="7" width="10.5703125" bestFit="1" customWidth="1"/>
    <col min="8" max="8" width="11.140625" bestFit="1" customWidth="1"/>
  </cols>
  <sheetData>
    <row r="1" spans="1:8" x14ac:dyDescent="0.25">
      <c r="A1" s="1" t="str">
        <f>'Trial Balance'!A1</f>
        <v>Companie:</v>
      </c>
      <c r="B1" s="18">
        <f>'Trial Balance'!B1</f>
        <v>0</v>
      </c>
    </row>
    <row r="2" spans="1:8" x14ac:dyDescent="0.25">
      <c r="A2" s="1" t="str">
        <f>'Trial Balance'!A2</f>
        <v xml:space="preserve">Adresa:                    </v>
      </c>
      <c r="B2" s="18">
        <f>'Trial Balance'!B2</f>
        <v>0</v>
      </c>
    </row>
    <row r="3" spans="1:8" x14ac:dyDescent="0.25">
      <c r="A3" s="1" t="str">
        <f>'Trial Balance'!A3</f>
        <v xml:space="preserve">Cod fiscal TVA: </v>
      </c>
      <c r="B3" s="18">
        <f>'Trial Balance'!B3</f>
        <v>0</v>
      </c>
    </row>
    <row r="4" spans="1:8" x14ac:dyDescent="0.25">
      <c r="A4" s="1" t="str">
        <f>'Trial Balance'!A4</f>
        <v xml:space="preserve">Nr. de inregistrare:      </v>
      </c>
      <c r="B4" s="18">
        <f>'Trial Balance'!B4</f>
        <v>0</v>
      </c>
    </row>
    <row r="5" spans="1:8" x14ac:dyDescent="0.25">
      <c r="A5" s="1" t="str">
        <f>'Trial Balance'!A5</f>
        <v xml:space="preserve">Tipul companiei:      </v>
      </c>
      <c r="B5" s="18">
        <f>'Trial Balance'!B5</f>
        <v>0</v>
      </c>
    </row>
    <row r="6" spans="1:8" x14ac:dyDescent="0.25">
      <c r="A6" s="1" t="str">
        <f>'Trial Balance'!A6</f>
        <v xml:space="preserve">Activitate principala:         </v>
      </c>
      <c r="B6" s="18">
        <f>'Trial Balance'!B6</f>
        <v>0</v>
      </c>
    </row>
    <row r="7" spans="1:8" x14ac:dyDescent="0.25">
      <c r="A7" s="1" t="str">
        <f>'Trial Balance'!A7</f>
        <v>An financiar</v>
      </c>
      <c r="B7" s="18">
        <f>'Trial Balance'!B7</f>
        <v>0</v>
      </c>
    </row>
    <row r="9" spans="1:8" x14ac:dyDescent="0.25">
      <c r="A9" s="3" t="s">
        <v>747</v>
      </c>
    </row>
    <row r="11" spans="1:8" ht="12" customHeight="1" x14ac:dyDescent="0.25">
      <c r="A11" s="131"/>
      <c r="B11" s="131" t="s">
        <v>748</v>
      </c>
      <c r="C11" s="131">
        <f>'Trial Balance'!J6</f>
        <v>-1</v>
      </c>
      <c r="D11" s="131">
        <f>'Trial Balance'!K6</f>
        <v>0</v>
      </c>
      <c r="E11" s="188" t="s">
        <v>2362</v>
      </c>
      <c r="F11" s="189" t="s">
        <v>2363</v>
      </c>
    </row>
    <row r="12" spans="1:8" ht="12.6" customHeight="1" x14ac:dyDescent="0.25">
      <c r="A12" s="131"/>
      <c r="B12" s="131"/>
      <c r="C12" s="131"/>
      <c r="D12" s="131"/>
      <c r="E12" s="131"/>
      <c r="F12" s="131"/>
    </row>
    <row r="13" spans="1:8" x14ac:dyDescent="0.25">
      <c r="A13" s="131"/>
      <c r="B13" s="131"/>
      <c r="C13" s="131"/>
      <c r="D13" s="131"/>
      <c r="E13" s="147" t="s">
        <v>749</v>
      </c>
      <c r="F13" s="147" t="s">
        <v>750</v>
      </c>
    </row>
    <row r="14" spans="1:8" x14ac:dyDescent="0.25">
      <c r="A14" s="45">
        <v>1</v>
      </c>
      <c r="B14" s="45" t="s">
        <v>751</v>
      </c>
      <c r="C14" s="46">
        <f>ROUND(SUMIF('Trial Balance'!S:S,B14,'Trial Balance'!H:H),0)</f>
        <v>0</v>
      </c>
      <c r="D14" s="46">
        <f>ROUND(SUMIF('Trial Balance'!S:S,B14,'Trial Balance'!K:K),0)</f>
        <v>0</v>
      </c>
      <c r="E14" s="49"/>
      <c r="F14" s="49"/>
    </row>
    <row r="15" spans="1:8" x14ac:dyDescent="0.25">
      <c r="A15" s="45">
        <v>2</v>
      </c>
      <c r="B15" s="45" t="s">
        <v>752</v>
      </c>
      <c r="C15" s="46">
        <f>ROUND(SUMIF('Trial Balance'!S:S,B15,'Trial Balance'!H:H),0)</f>
        <v>0</v>
      </c>
      <c r="D15" s="46">
        <f>ROUND(SUMIF('Trial Balance'!S:S,B15,'Trial Balance'!K:K),0)</f>
        <v>0</v>
      </c>
      <c r="E15" s="49"/>
      <c r="F15" s="49"/>
    </row>
    <row r="16" spans="1:8" x14ac:dyDescent="0.25">
      <c r="A16" s="45">
        <v>3</v>
      </c>
      <c r="B16" s="45" t="s">
        <v>753</v>
      </c>
      <c r="C16" s="46">
        <f>ROUND(SUMIF('Trial Balance'!S:S,B16,'Trial Balance'!H:H),0)</f>
        <v>0</v>
      </c>
      <c r="D16" s="46">
        <f>ROUND(SUMIF('Trial Balance'!S:S,B16,'Trial Balance'!K:K),0)</f>
        <v>0</v>
      </c>
      <c r="E16" s="49"/>
      <c r="F16" s="49"/>
      <c r="G16" s="38"/>
      <c r="H16" s="38"/>
    </row>
    <row r="17" spans="1:8" x14ac:dyDescent="0.25">
      <c r="A17" s="45">
        <v>3</v>
      </c>
      <c r="B17" s="45" t="s">
        <v>754</v>
      </c>
      <c r="C17" s="76">
        <f>SUM(C14:C16)</f>
        <v>0</v>
      </c>
      <c r="D17" s="76">
        <f>SUM(D14:D16)</f>
        <v>0</v>
      </c>
      <c r="E17" s="49"/>
      <c r="F17" s="49"/>
    </row>
    <row r="18" spans="1:8" x14ac:dyDescent="0.25">
      <c r="A18" s="45">
        <v>4</v>
      </c>
      <c r="B18" s="45" t="s">
        <v>755</v>
      </c>
      <c r="C18" s="46">
        <f>-ROUND(SUMIF('Trial Balance'!S:S,B18,'Trial Balance'!H:H),0)</f>
        <v>0</v>
      </c>
      <c r="D18" s="46">
        <f>-ROUND(SUMIF('Trial Balance'!S:S,B18,'Trial Balance'!K:K),0)</f>
        <v>0</v>
      </c>
      <c r="E18" s="49"/>
      <c r="F18" s="49"/>
      <c r="G18" s="70" t="s">
        <v>756</v>
      </c>
      <c r="H18" s="38" t="s">
        <v>207</v>
      </c>
    </row>
    <row r="19" spans="1:8" x14ac:dyDescent="0.25">
      <c r="A19" s="44" t="s">
        <v>757</v>
      </c>
      <c r="B19" s="44" t="s">
        <v>758</v>
      </c>
      <c r="C19" s="76">
        <f>C17-C18</f>
        <v>0</v>
      </c>
      <c r="D19" s="76">
        <f>D17-D18</f>
        <v>0</v>
      </c>
      <c r="E19" s="49"/>
      <c r="F19" s="49"/>
      <c r="G19" s="25">
        <f>'1. F10'!E49</f>
        <v>0</v>
      </c>
      <c r="H19" s="27">
        <f>D19-G19</f>
        <v>0</v>
      </c>
    </row>
    <row r="20" spans="1:8" x14ac:dyDescent="0.25">
      <c r="A20" s="45"/>
      <c r="B20" s="45"/>
      <c r="C20" s="45"/>
      <c r="D20" s="45"/>
      <c r="E20" s="49"/>
      <c r="F20" s="49"/>
    </row>
    <row r="21" spans="1:8" x14ac:dyDescent="0.25">
      <c r="A21" s="45">
        <v>6</v>
      </c>
      <c r="B21" s="45" t="s">
        <v>759</v>
      </c>
      <c r="C21" s="46">
        <f>ROUND(SUMIF('Trial Balance'!S:S,B21,'Trial Balance'!H:H),0)</f>
        <v>0</v>
      </c>
      <c r="D21" s="46">
        <f>ROUND(SUMIF('Trial Balance'!S:S,B21,'Trial Balance'!K:K),0)</f>
        <v>0</v>
      </c>
      <c r="E21" s="49"/>
      <c r="F21" s="49"/>
    </row>
    <row r="22" spans="1:8" x14ac:dyDescent="0.25">
      <c r="A22" s="45">
        <v>7</v>
      </c>
      <c r="B22" s="45" t="s">
        <v>760</v>
      </c>
      <c r="C22" s="46">
        <f>ROUND(SUMIF('Trial Balance'!S:S,B22,'Trial Balance'!H:H),0)</f>
        <v>0</v>
      </c>
      <c r="D22" s="46">
        <f>ROUND(SUMIF('Trial Balance'!S:S,B22,'Trial Balance'!K:K),0)</f>
        <v>0</v>
      </c>
      <c r="E22" s="49"/>
      <c r="F22" s="49"/>
    </row>
    <row r="23" spans="1:8" x14ac:dyDescent="0.25">
      <c r="A23" s="45">
        <v>8</v>
      </c>
      <c r="B23" s="45" t="s">
        <v>761</v>
      </c>
      <c r="C23" s="46">
        <f>ROUND(SUMIF('Trial Balance'!S:S,B23,'Trial Balance'!H:H),0)</f>
        <v>0</v>
      </c>
      <c r="D23" s="46">
        <f>ROUND(SUMIF('Trial Balance'!S:S,B23,'Trial Balance'!K:K),0)</f>
        <v>0</v>
      </c>
      <c r="E23" s="49"/>
      <c r="F23" s="49"/>
    </row>
    <row r="24" spans="1:8" s="3" customFormat="1" x14ac:dyDescent="0.25">
      <c r="A24" s="44">
        <v>9</v>
      </c>
      <c r="B24" s="44" t="s">
        <v>762</v>
      </c>
      <c r="C24" s="76">
        <f>SUM(C21:C23)</f>
        <v>0</v>
      </c>
      <c r="D24" s="76">
        <f>SUM(D21:D23)</f>
        <v>0</v>
      </c>
      <c r="E24" s="148"/>
      <c r="F24" s="148"/>
    </row>
    <row r="25" spans="1:8" x14ac:dyDescent="0.25">
      <c r="A25" s="45">
        <v>10</v>
      </c>
      <c r="B25" s="45" t="s">
        <v>763</v>
      </c>
      <c r="C25" s="46">
        <f>-ROUND(SUMIF('Trial Balance'!S:S,B25,'Trial Balance'!H:H),0)</f>
        <v>0</v>
      </c>
      <c r="D25" s="46">
        <f>-ROUND(SUMIF('Trial Balance'!S:S,B25,'Trial Balance'!K:K),0)</f>
        <v>0</v>
      </c>
      <c r="E25" s="49"/>
      <c r="F25" s="49"/>
    </row>
    <row r="26" spans="1:8" x14ac:dyDescent="0.25">
      <c r="A26" s="44" t="s">
        <v>764</v>
      </c>
      <c r="B26" s="45" t="s">
        <v>765</v>
      </c>
      <c r="C26" s="76">
        <f>C24-C25</f>
        <v>0</v>
      </c>
      <c r="D26" s="76">
        <f>D24-D25</f>
        <v>0</v>
      </c>
      <c r="E26" s="49"/>
      <c r="F26" s="49"/>
      <c r="G26" s="25">
        <f>'1. F10'!E50</f>
        <v>0</v>
      </c>
      <c r="H26" s="27">
        <f>D26-G26</f>
        <v>0</v>
      </c>
    </row>
    <row r="27" spans="1:8" x14ac:dyDescent="0.25">
      <c r="A27" s="45"/>
      <c r="B27" s="45"/>
      <c r="C27" s="45"/>
      <c r="D27" s="45"/>
      <c r="E27" s="49"/>
      <c r="F27" s="49"/>
    </row>
    <row r="28" spans="1:8" x14ac:dyDescent="0.25">
      <c r="A28" s="45">
        <v>12</v>
      </c>
      <c r="B28" s="45" t="s">
        <v>766</v>
      </c>
      <c r="C28" s="46">
        <f>ROUND(SUMIF('Trial Balance'!T:T,B28,'Trial Balance'!H:H),0)</f>
        <v>0</v>
      </c>
      <c r="D28" s="46">
        <f>ROUND(SUMIF('Trial Balance'!T:T,B28,'Trial Balance'!K:K),0)</f>
        <v>0</v>
      </c>
      <c r="E28" s="49"/>
      <c r="F28" s="49"/>
    </row>
    <row r="29" spans="1:8" x14ac:dyDescent="0.25">
      <c r="A29" s="45">
        <v>13</v>
      </c>
      <c r="B29" s="45" t="s">
        <v>767</v>
      </c>
      <c r="C29" s="46">
        <f>-ROUND(SUMIF('Trial Balance'!S:S,B29,'Trial Balance'!H:H),0)</f>
        <v>0</v>
      </c>
      <c r="D29" s="46">
        <f>-ROUND(SUMIF('Trial Balance'!S:S,B29,'Trial Balance'!K:K),0)</f>
        <v>0</v>
      </c>
      <c r="E29" s="49"/>
      <c r="F29" s="49"/>
    </row>
    <row r="30" spans="1:8" x14ac:dyDescent="0.25">
      <c r="A30" s="44" t="s">
        <v>768</v>
      </c>
      <c r="B30" s="44" t="s">
        <v>769</v>
      </c>
      <c r="C30" s="76">
        <f>C28-C29</f>
        <v>0</v>
      </c>
      <c r="D30" s="76">
        <f>D28-D29</f>
        <v>0</v>
      </c>
      <c r="E30" s="49"/>
      <c r="F30" s="49"/>
      <c r="G30" s="9">
        <f>'1. F10'!E52</f>
        <v>0</v>
      </c>
      <c r="H30" s="27">
        <f>D30-G30</f>
        <v>0</v>
      </c>
    </row>
    <row r="31" spans="1:8" x14ac:dyDescent="0.25">
      <c r="A31" s="45">
        <v>15</v>
      </c>
      <c r="B31" s="45" t="s">
        <v>770</v>
      </c>
      <c r="C31" s="46">
        <f>ROUND(SUMIF('Trial Balance'!S:S,B31,'Trial Balance'!H:H),0)</f>
        <v>0</v>
      </c>
      <c r="D31" s="46">
        <f>ROUND(SUMIF('Trial Balance'!S:S,B31,'Trial Balance'!K:K),0)</f>
        <v>0</v>
      </c>
      <c r="E31" s="49"/>
      <c r="F31" s="49"/>
    </row>
    <row r="32" spans="1:8" x14ac:dyDescent="0.25">
      <c r="A32" s="45"/>
      <c r="B32" s="45"/>
      <c r="C32" s="45"/>
      <c r="D32" s="45"/>
      <c r="E32" s="49"/>
      <c r="F32" s="49"/>
    </row>
    <row r="33" spans="1:8" x14ac:dyDescent="0.25">
      <c r="A33" s="44" t="s">
        <v>771</v>
      </c>
      <c r="B33" s="44" t="s">
        <v>772</v>
      </c>
      <c r="C33" s="76">
        <f>C19+C26+C30+C31</f>
        <v>0</v>
      </c>
      <c r="D33" s="76">
        <f>D19+D26+D30+D31</f>
        <v>0</v>
      </c>
      <c r="E33" s="49"/>
      <c r="F33" s="49"/>
      <c r="G33" s="25">
        <f>'1. F10'!E55</f>
        <v>0</v>
      </c>
      <c r="H33" s="27">
        <f>D33-G33</f>
        <v>0</v>
      </c>
    </row>
    <row r="38" spans="1:8" ht="14.4" customHeight="1" x14ac:dyDescent="0.25">
      <c r="A38" s="71" t="s">
        <v>766</v>
      </c>
      <c r="B38" s="71">
        <f>C11</f>
        <v>-1</v>
      </c>
      <c r="C38" s="71">
        <f>D11</f>
        <v>0</v>
      </c>
      <c r="D38" s="71" t="s">
        <v>773</v>
      </c>
      <c r="E38" s="71"/>
      <c r="F38" s="71"/>
    </row>
    <row r="39" spans="1:8" x14ac:dyDescent="0.25">
      <c r="A39" s="71"/>
      <c r="B39" s="71"/>
      <c r="C39" s="71"/>
      <c r="D39" s="44" t="s">
        <v>749</v>
      </c>
      <c r="E39" s="44" t="s">
        <v>774</v>
      </c>
      <c r="F39" s="44" t="s">
        <v>775</v>
      </c>
    </row>
    <row r="40" spans="1:8" x14ac:dyDescent="0.25">
      <c r="A40" s="45" t="s">
        <v>776</v>
      </c>
      <c r="B40" s="46">
        <f>ROUND(SUMIF('Trial Balance'!S:S,A40,'Trial Balance'!H:H),0)</f>
        <v>0</v>
      </c>
      <c r="C40" s="46">
        <f>ROUND(SUMIF('Trial Balance'!S:S,A40,'Trial Balance'!K:K),0)</f>
        <v>0</v>
      </c>
      <c r="D40" s="49"/>
      <c r="E40" s="49"/>
      <c r="F40" s="49"/>
    </row>
    <row r="41" spans="1:8" x14ac:dyDescent="0.25">
      <c r="A41" s="45" t="s">
        <v>777</v>
      </c>
      <c r="B41" s="46">
        <f>ROUND(SUMIF('Trial Balance'!S:S,A41,'Trial Balance'!H:H),0)</f>
        <v>0</v>
      </c>
      <c r="C41" s="46">
        <f>ROUND(SUMIF('Trial Balance'!S:S,A41,'Trial Balance'!K:K),0)</f>
        <v>0</v>
      </c>
      <c r="D41" s="49"/>
      <c r="E41" s="49"/>
      <c r="F41" s="49"/>
    </row>
    <row r="42" spans="1:8" x14ac:dyDescent="0.25">
      <c r="A42" s="45" t="s">
        <v>778</v>
      </c>
      <c r="B42" s="46">
        <f>ROUND(SUMIF('Trial Balance'!S:S,A42,'Trial Balance'!H:H),0)</f>
        <v>0</v>
      </c>
      <c r="C42" s="46">
        <f>ROUND(SUMIF('Trial Balance'!S:S,A42,'Trial Balance'!K:K),0)</f>
        <v>0</v>
      </c>
      <c r="D42" s="49"/>
      <c r="E42" s="49"/>
      <c r="F42" s="49"/>
    </row>
    <row r="43" spans="1:8" x14ac:dyDescent="0.25">
      <c r="A43" s="45" t="s">
        <v>779</v>
      </c>
      <c r="B43" s="46">
        <f>ROUND(SUMIF('Trial Balance'!S:S,A43,'Trial Balance'!H:H),0)</f>
        <v>0</v>
      </c>
      <c r="C43" s="46">
        <f>ROUND(SUMIF('Trial Balance'!S:S,A43,'Trial Balance'!K:K),0)</f>
        <v>0</v>
      </c>
      <c r="D43" s="49"/>
      <c r="E43" s="49"/>
      <c r="F43" s="49"/>
    </row>
    <row r="44" spans="1:8" x14ac:dyDescent="0.25">
      <c r="A44" s="45" t="s">
        <v>766</v>
      </c>
      <c r="B44" s="46">
        <f>ROUND(SUMIF('Trial Balance'!S:S,A44,'Trial Balance'!H:H),0)</f>
        <v>0</v>
      </c>
      <c r="C44" s="46">
        <f>ROUND(SUMIF('Trial Balance'!S:S,A44,'Trial Balance'!K:K),0)</f>
        <v>0</v>
      </c>
      <c r="D44" s="49"/>
      <c r="E44" s="49"/>
      <c r="F44" s="49"/>
    </row>
    <row r="45" spans="1:8" s="3" customFormat="1" x14ac:dyDescent="0.25">
      <c r="A45" s="44" t="s">
        <v>780</v>
      </c>
      <c r="B45" s="76">
        <f>SUM(B40:B44)</f>
        <v>0</v>
      </c>
      <c r="C45" s="76">
        <f>SUM(C40:C44)</f>
        <v>0</v>
      </c>
      <c r="D45" s="148"/>
      <c r="E45" s="148"/>
      <c r="F45" s="148"/>
    </row>
    <row r="46" spans="1:8" x14ac:dyDescent="0.25">
      <c r="A46" s="45" t="s">
        <v>781</v>
      </c>
      <c r="B46" s="46">
        <f>C29</f>
        <v>0</v>
      </c>
      <c r="C46" s="46">
        <f>D29</f>
        <v>0</v>
      </c>
      <c r="D46" s="49"/>
      <c r="E46" s="49"/>
      <c r="F46" s="49"/>
    </row>
    <row r="47" spans="1:8" s="3" customFormat="1" x14ac:dyDescent="0.25">
      <c r="A47" s="44" t="s">
        <v>769</v>
      </c>
      <c r="B47" s="76">
        <f>B45-B46</f>
        <v>0</v>
      </c>
      <c r="C47" s="76">
        <f>C45-C46</f>
        <v>0</v>
      </c>
      <c r="D47" s="148"/>
      <c r="E47" s="148"/>
      <c r="F47" s="148"/>
    </row>
    <row r="48" spans="1:8" x14ac:dyDescent="0.25">
      <c r="A48" s="185" t="s">
        <v>207</v>
      </c>
      <c r="B48" s="186">
        <f>B47-C28</f>
        <v>0</v>
      </c>
      <c r="C48" s="186">
        <f>C47-D28</f>
        <v>0</v>
      </c>
      <c r="D48" s="187"/>
      <c r="E48" s="187"/>
      <c r="F48" s="1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40625" defaultRowHeight="12" x14ac:dyDescent="0.25"/>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782</v>
      </c>
    </row>
    <row r="11" spans="1:3" x14ac:dyDescent="0.25">
      <c r="A11" s="44"/>
      <c r="B11" s="44">
        <f>'Trial Balance'!J6</f>
        <v>-1</v>
      </c>
      <c r="C11" s="44">
        <f>'Trial Balance'!K6</f>
        <v>0</v>
      </c>
    </row>
    <row r="12" spans="1:3" x14ac:dyDescent="0.25">
      <c r="A12" s="45" t="s">
        <v>783</v>
      </c>
      <c r="B12" s="46">
        <f>ROUND(SUMIF('Trial Balance'!S:S,A12,'Trial Balance'!H:H),0)</f>
        <v>0</v>
      </c>
      <c r="C12" s="46">
        <f>ROUND(SUMIF('Trial Balance'!S:S,A12,'Trial Balance'!K:K),0)</f>
        <v>0</v>
      </c>
    </row>
    <row r="13" spans="1:3" x14ac:dyDescent="0.25">
      <c r="A13" s="45" t="s">
        <v>784</v>
      </c>
      <c r="B13" s="46">
        <f>ROUND(SUMIF('Trial Balance'!S:S,A13,'Trial Balance'!H:H),0)</f>
        <v>0</v>
      </c>
      <c r="C13" s="46">
        <f>ROUND(SUMIF('Trial Balance'!S:S,A13,'Trial Balance'!K:K),0)</f>
        <v>0</v>
      </c>
    </row>
    <row r="14" spans="1:3" x14ac:dyDescent="0.25">
      <c r="A14" s="45" t="s">
        <v>785</v>
      </c>
      <c r="B14" s="46">
        <f>ROUND(SUMIF('Trial Balance'!S:S,A14,'Trial Balance'!H:H),0)</f>
        <v>0</v>
      </c>
      <c r="C14" s="46">
        <f>ROUND(SUMIF('Trial Balance'!S:S,A14,'Trial Balance'!K:K),0)</f>
        <v>0</v>
      </c>
    </row>
    <row r="15" spans="1:3" x14ac:dyDescent="0.25">
      <c r="A15" s="45" t="s">
        <v>786</v>
      </c>
      <c r="B15" s="46">
        <f>ROUND(SUMIF('Trial Balance'!S:S,A15,'Trial Balance'!H:H),0)</f>
        <v>0</v>
      </c>
      <c r="C15" s="46">
        <f>ROUND(SUMIF('Trial Balance'!S:S,A15,'Trial Balance'!K:K),0)</f>
        <v>0</v>
      </c>
    </row>
    <row r="16" spans="1:3" x14ac:dyDescent="0.25">
      <c r="A16" s="45" t="s">
        <v>787</v>
      </c>
      <c r="B16" s="46">
        <f>ROUND(SUMIF('Trial Balance'!S:S,A16,'Trial Balance'!H:H),0)</f>
        <v>0</v>
      </c>
      <c r="C16" s="46">
        <f>ROUND(SUMIF('Trial Balance'!S:S,A16,'Trial Balance'!K:K),0)</f>
        <v>0</v>
      </c>
    </row>
    <row r="17" spans="1:3" x14ac:dyDescent="0.25">
      <c r="A17" s="45" t="s">
        <v>788</v>
      </c>
      <c r="B17" s="46">
        <f>ROUND(SUMIF('Trial Balance'!S:S,A17,'Trial Balance'!H:H),0)</f>
        <v>0</v>
      </c>
      <c r="C17" s="46">
        <f>ROUND(SUMIF('Trial Balance'!S:S,A17,'Trial Balance'!K:K),0)</f>
        <v>0</v>
      </c>
    </row>
    <row r="18" spans="1:3" x14ac:dyDescent="0.25">
      <c r="A18" s="45" t="s">
        <v>789</v>
      </c>
      <c r="B18" s="46">
        <f>ROUND(SUMIF('Trial Balance'!S:S,A18,'Trial Balance'!H:H),0)</f>
        <v>0</v>
      </c>
      <c r="C18" s="46">
        <f>ROUND(SUMIF('Trial Balance'!S:S,A18,'Trial Balance'!K:K),0)</f>
        <v>0</v>
      </c>
    </row>
    <row r="19" spans="1:3" x14ac:dyDescent="0.25">
      <c r="A19" s="44" t="s">
        <v>311</v>
      </c>
      <c r="B19" s="76">
        <f>SUM(B12:B18)</f>
        <v>0</v>
      </c>
      <c r="C19" s="76">
        <f>SUM(C12:C18)</f>
        <v>0</v>
      </c>
    </row>
    <row r="20" spans="1:3" ht="12.6" thickBot="1" x14ac:dyDescent="0.3">
      <c r="A20" s="190" t="s">
        <v>790</v>
      </c>
      <c r="B20" s="191">
        <f>'1. F10'!D60</f>
        <v>0</v>
      </c>
      <c r="C20" s="191">
        <f>'1. F10'!E60</f>
        <v>0</v>
      </c>
    </row>
    <row r="21" spans="1:3" ht="12.6" thickTop="1" x14ac:dyDescent="0.25">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5"/>
  <cols>
    <col min="1" max="1" width="40.85546875" bestFit="1" customWidth="1"/>
    <col min="2" max="2" width="44.7109375" bestFit="1" customWidth="1"/>
    <col min="3" max="4" width="14.5703125" bestFit="1" customWidth="1"/>
    <col min="5" max="5" width="15.5703125" bestFit="1" customWidth="1"/>
    <col min="6" max="6" width="12.5703125" bestFit="1" customWidth="1"/>
    <col min="7" max="7" width="17"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2364</v>
      </c>
    </row>
    <row r="11" spans="1:7" x14ac:dyDescent="0.25">
      <c r="A11" s="177"/>
      <c r="B11" s="150"/>
      <c r="C11" s="176" t="s">
        <v>584</v>
      </c>
      <c r="D11" s="175" t="s">
        <v>584</v>
      </c>
      <c r="E11" s="165"/>
      <c r="F11" s="197" t="s">
        <v>792</v>
      </c>
      <c r="G11" s="192"/>
    </row>
    <row r="12" spans="1:7" x14ac:dyDescent="0.25">
      <c r="A12" s="184"/>
      <c r="B12" s="183" t="s">
        <v>791</v>
      </c>
      <c r="C12" s="154">
        <f>'Trial Balance'!J6</f>
        <v>-1</v>
      </c>
      <c r="D12" s="177">
        <f>'Trial Balance'!K6</f>
        <v>0</v>
      </c>
      <c r="E12" s="196" t="s">
        <v>749</v>
      </c>
      <c r="F12" s="196" t="s">
        <v>774</v>
      </c>
      <c r="G12" s="196" t="s">
        <v>775</v>
      </c>
    </row>
    <row r="13" spans="1:7" x14ac:dyDescent="0.25">
      <c r="A13" s="180"/>
      <c r="B13" s="152"/>
      <c r="C13" s="157"/>
      <c r="D13" s="180"/>
      <c r="E13" s="195"/>
      <c r="F13" s="195"/>
      <c r="G13" s="195"/>
    </row>
    <row r="14" spans="1:7" x14ac:dyDescent="0.25">
      <c r="A14" s="43">
        <v>1</v>
      </c>
      <c r="B14" s="43" t="s">
        <v>793</v>
      </c>
      <c r="C14" s="46">
        <f>-ROUND(SUMIF('Trial Balance'!S:S,B14,'Trial Balance'!H:H),0)</f>
        <v>0</v>
      </c>
      <c r="D14" s="46">
        <f>-ROUND(SUMIF('Trial Balance'!S:S,B14,'Trial Balance'!K:K),0)</f>
        <v>0</v>
      </c>
      <c r="E14" s="194"/>
      <c r="F14" s="49"/>
      <c r="G14" s="49"/>
    </row>
    <row r="15" spans="1:7" x14ac:dyDescent="0.25">
      <c r="A15" s="45"/>
      <c r="B15" s="45" t="s">
        <v>794</v>
      </c>
      <c r="C15" s="46"/>
      <c r="D15" s="46"/>
      <c r="E15" s="49"/>
      <c r="F15" s="49"/>
      <c r="G15" s="49"/>
    </row>
    <row r="16" spans="1:7" x14ac:dyDescent="0.25">
      <c r="A16" s="45">
        <v>2</v>
      </c>
      <c r="B16" s="45" t="s">
        <v>795</v>
      </c>
      <c r="C16" s="46">
        <f>-ROUND(SUMIF('Trial Balance'!S:S,B16,'Trial Balance'!H:H),0)</f>
        <v>0</v>
      </c>
      <c r="D16" s="46">
        <f>-ROUND(SUMIF('Trial Balance'!S:S,B16,'Trial Balance'!K:K),0)</f>
        <v>0</v>
      </c>
      <c r="E16" s="49"/>
      <c r="F16" s="49"/>
      <c r="G16" s="49"/>
    </row>
    <row r="17" spans="1:7" x14ac:dyDescent="0.25">
      <c r="A17" s="45">
        <v>3</v>
      </c>
      <c r="B17" s="45" t="s">
        <v>796</v>
      </c>
      <c r="C17" s="46">
        <f>-ROUND(SUMIF('Trial Balance'!S:S,B17,'Trial Balance'!H:H),0)</f>
        <v>0</v>
      </c>
      <c r="D17" s="46">
        <f>-ROUND(SUMIF('Trial Balance'!S:S,B17,'Trial Balance'!K:K),0)</f>
        <v>0</v>
      </c>
      <c r="E17" s="49"/>
      <c r="F17" s="49"/>
      <c r="G17" s="49"/>
    </row>
    <row r="18" spans="1:7" x14ac:dyDescent="0.25">
      <c r="A18" s="45">
        <v>4</v>
      </c>
      <c r="B18" s="45" t="s">
        <v>797</v>
      </c>
      <c r="C18" s="46">
        <f>-ROUND(SUMIF('Trial Balance'!S:S,B18,'Trial Balance'!H:H),0)</f>
        <v>0</v>
      </c>
      <c r="D18" s="46">
        <f>-ROUND(SUMIF('Trial Balance'!S:S,B18,'Trial Balance'!K:K),0)</f>
        <v>0</v>
      </c>
      <c r="E18" s="49"/>
      <c r="F18" s="49"/>
      <c r="G18" s="49"/>
    </row>
    <row r="19" spans="1:7" x14ac:dyDescent="0.25">
      <c r="A19" s="45">
        <v>5</v>
      </c>
      <c r="B19" s="45" t="s">
        <v>798</v>
      </c>
      <c r="C19" s="46">
        <f>-ROUND(SUMIF('Trial Balance'!S:S,B19,'Trial Balance'!H:H),0)</f>
        <v>0</v>
      </c>
      <c r="D19" s="46">
        <f>-ROUND(SUMIF('Trial Balance'!S:S,B19,'Trial Balance'!K:K),0)</f>
        <v>0</v>
      </c>
      <c r="E19" s="49"/>
      <c r="F19" s="49"/>
      <c r="G19" s="49"/>
    </row>
    <row r="20" spans="1:7" s="3" customFormat="1" x14ac:dyDescent="0.25">
      <c r="A20" s="44" t="s">
        <v>799</v>
      </c>
      <c r="B20" s="44" t="s">
        <v>800</v>
      </c>
      <c r="C20" s="76">
        <f>SUM(C17:C19)</f>
        <v>0</v>
      </c>
      <c r="D20" s="76">
        <f>SUM(D17:D19)</f>
        <v>0</v>
      </c>
      <c r="E20" s="148"/>
      <c r="F20" s="148"/>
      <c r="G20" s="148"/>
    </row>
    <row r="21" spans="1:7" x14ac:dyDescent="0.25">
      <c r="A21" s="45"/>
      <c r="B21" s="45"/>
      <c r="C21" s="46"/>
      <c r="D21" s="46"/>
      <c r="E21" s="49"/>
      <c r="F21" s="49"/>
      <c r="G21" s="49"/>
    </row>
    <row r="22" spans="1:7" x14ac:dyDescent="0.25">
      <c r="A22" s="45">
        <v>7</v>
      </c>
      <c r="B22" s="45" t="s">
        <v>801</v>
      </c>
      <c r="C22" s="46">
        <f>-ROUND(SUMIF('Trial Balance'!S:S,B22,'Trial Balance'!H:H),0)</f>
        <v>0</v>
      </c>
      <c r="D22" s="46">
        <f>-ROUND(SUMIF('Trial Balance'!S:S,B22,'Trial Balance'!K:K),0)</f>
        <v>0</v>
      </c>
      <c r="E22" s="49"/>
      <c r="F22" s="49"/>
      <c r="G22" s="49"/>
    </row>
    <row r="23" spans="1:7" x14ac:dyDescent="0.25">
      <c r="A23" s="45">
        <v>8</v>
      </c>
      <c r="B23" s="45" t="s">
        <v>802</v>
      </c>
      <c r="C23" s="46">
        <f>-ROUND(SUMIF('Trial Balance'!S:S,B23,'Trial Balance'!H:H),0)</f>
        <v>0</v>
      </c>
      <c r="D23" s="46">
        <f>-ROUND(SUMIF('Trial Balance'!S:S,B23,'Trial Balance'!K:K),0)</f>
        <v>0</v>
      </c>
      <c r="E23" s="49"/>
      <c r="F23" s="49"/>
      <c r="G23" s="49"/>
    </row>
    <row r="24" spans="1:7" x14ac:dyDescent="0.25">
      <c r="A24" s="45">
        <v>9</v>
      </c>
      <c r="B24" s="45" t="s">
        <v>803</v>
      </c>
      <c r="C24" s="46">
        <f>-ROUND(SUMIF('Trial Balance'!S:S,B24,'Trial Balance'!H:H),0)</f>
        <v>0</v>
      </c>
      <c r="D24" s="46">
        <f>-ROUND(SUMIF('Trial Balance'!S:S,B24,'Trial Balance'!K:K),0)</f>
        <v>0</v>
      </c>
      <c r="E24" s="49"/>
      <c r="F24" s="49"/>
      <c r="G24" s="49"/>
    </row>
    <row r="25" spans="1:7" x14ac:dyDescent="0.25">
      <c r="A25" s="45">
        <v>10</v>
      </c>
      <c r="B25" s="45" t="s">
        <v>804</v>
      </c>
      <c r="C25" s="46">
        <f>-ROUND(SUMIF('Trial Balance'!S:S,B25,'Trial Balance'!H:H),0)</f>
        <v>0</v>
      </c>
      <c r="D25" s="46">
        <f>-ROUND(SUMIF('Trial Balance'!S:S,B25,'Trial Balance'!K:K),0)</f>
        <v>0</v>
      </c>
      <c r="E25" s="49"/>
      <c r="F25" s="49"/>
      <c r="G25" s="49"/>
    </row>
    <row r="26" spans="1:7" x14ac:dyDescent="0.25">
      <c r="A26" s="45">
        <v>11</v>
      </c>
      <c r="B26" s="45" t="s">
        <v>805</v>
      </c>
      <c r="C26" s="46">
        <f>-ROUND(SUMIF('Trial Balance'!T:T,B26,'Trial Balance'!H:H),0)</f>
        <v>0</v>
      </c>
      <c r="D26" s="46">
        <f>-ROUND(SUMIF('Trial Balance'!T:T,B26,'Trial Balance'!K:K),0)</f>
        <v>0</v>
      </c>
      <c r="E26" s="49"/>
      <c r="F26" s="49"/>
      <c r="G26" s="49"/>
    </row>
    <row r="27" spans="1:7" x14ac:dyDescent="0.25">
      <c r="A27" s="45"/>
      <c r="B27" s="45"/>
      <c r="C27" s="46"/>
      <c r="D27" s="46"/>
      <c r="E27" s="49"/>
      <c r="F27" s="49"/>
      <c r="G27" s="49"/>
    </row>
    <row r="28" spans="1:7" s="3" customFormat="1" x14ac:dyDescent="0.25">
      <c r="A28" s="44">
        <v>12</v>
      </c>
      <c r="B28" s="44" t="s">
        <v>311</v>
      </c>
      <c r="C28" s="76">
        <f>C14+C16+C20+SUM(C22:C26)</f>
        <v>0</v>
      </c>
      <c r="D28" s="76">
        <f>D14+D16+D20+SUM(D22:D26)</f>
        <v>0</v>
      </c>
      <c r="E28" s="44"/>
      <c r="F28" s="44"/>
      <c r="G28" s="44"/>
    </row>
    <row r="29" spans="1:7" x14ac:dyDescent="0.25">
      <c r="B29" s="3" t="s">
        <v>806</v>
      </c>
      <c r="C29" s="25">
        <f>'1. F10'!D74+'1. F10'!D86</f>
        <v>0</v>
      </c>
      <c r="D29" s="25">
        <f>'1. F10'!E74+'1. F10'!E86</f>
        <v>0</v>
      </c>
    </row>
    <row r="30" spans="1:7" x14ac:dyDescent="0.25">
      <c r="B30" s="26" t="s">
        <v>207</v>
      </c>
      <c r="C30" s="27"/>
      <c r="D30" s="27">
        <f>D28-D29</f>
        <v>0</v>
      </c>
    </row>
    <row r="33" spans="1:6" ht="13.8" customHeight="1" x14ac:dyDescent="0.25">
      <c r="A33" s="193"/>
      <c r="B33" s="192" t="s">
        <v>584</v>
      </c>
      <c r="C33" s="193" t="s">
        <v>584</v>
      </c>
      <c r="D33" s="198"/>
      <c r="E33" s="197" t="s">
        <v>792</v>
      </c>
      <c r="F33" s="192"/>
    </row>
    <row r="34" spans="1:6" x14ac:dyDescent="0.25">
      <c r="A34" s="196" t="s">
        <v>791</v>
      </c>
      <c r="B34" s="199">
        <f>C12</f>
        <v>-1</v>
      </c>
      <c r="C34" s="193">
        <f>D12</f>
        <v>0</v>
      </c>
      <c r="D34" s="199" t="s">
        <v>749</v>
      </c>
      <c r="E34" s="193" t="s">
        <v>774</v>
      </c>
      <c r="F34" s="193" t="s">
        <v>775</v>
      </c>
    </row>
    <row r="35" spans="1:6" x14ac:dyDescent="0.25">
      <c r="A35" s="195"/>
      <c r="B35" s="200"/>
      <c r="C35" s="195"/>
      <c r="D35" s="200"/>
      <c r="E35" s="195"/>
      <c r="F35" s="195"/>
    </row>
    <row r="36" spans="1:6" x14ac:dyDescent="0.25">
      <c r="A36" s="43" t="s">
        <v>807</v>
      </c>
      <c r="B36" s="46">
        <f>-ROUND(SUMIF('Trial Balance'!S:S,A36,'Trial Balance'!H:H),0)</f>
        <v>0</v>
      </c>
      <c r="C36" s="201">
        <f>-ROUND(SUMIF('Trial Balance'!S:S,A36,'Trial Balance'!K:K),0)</f>
        <v>0</v>
      </c>
      <c r="D36" s="194"/>
      <c r="E36" s="49"/>
      <c r="F36" s="49"/>
    </row>
    <row r="37" spans="1:6" x14ac:dyDescent="0.25">
      <c r="A37" s="45" t="s">
        <v>808</v>
      </c>
      <c r="B37" s="46">
        <f>-ROUND(SUMIF('Trial Balance'!S:S,A37,'Trial Balance'!H:H),0)</f>
        <v>0</v>
      </c>
      <c r="C37" s="46">
        <f>-ROUND(SUMIF('Trial Balance'!S:S,A37,'Trial Balance'!K:K),0)</f>
        <v>0</v>
      </c>
      <c r="D37" s="49"/>
      <c r="E37" s="49"/>
      <c r="F37" s="49"/>
    </row>
    <row r="38" spans="1:6" x14ac:dyDescent="0.25">
      <c r="A38" s="45" t="s">
        <v>809</v>
      </c>
      <c r="B38" s="46">
        <f>-ROUND(SUMIF('Trial Balance'!S:S,A38,'Trial Balance'!H:H),0)</f>
        <v>0</v>
      </c>
      <c r="C38" s="46">
        <f>-ROUND(SUMIF('Trial Balance'!S:S,A38,'Trial Balance'!K:K),0)</f>
        <v>0</v>
      </c>
      <c r="D38" s="49"/>
      <c r="E38" s="49"/>
      <c r="F38" s="49"/>
    </row>
    <row r="39" spans="1:6" x14ac:dyDescent="0.25">
      <c r="A39" s="45" t="s">
        <v>779</v>
      </c>
      <c r="B39" s="46">
        <f>-ROUND(SUMIF('Trial Balance'!S:S,A39,'Trial Balance'!H:H),0)</f>
        <v>0</v>
      </c>
      <c r="C39" s="46">
        <f>-ROUND(SUMIF('Trial Balance'!S:S,A39,'Trial Balance'!K:K),0)</f>
        <v>0</v>
      </c>
      <c r="D39" s="49"/>
      <c r="E39" s="49"/>
      <c r="F39" s="49"/>
    </row>
    <row r="40" spans="1:6" x14ac:dyDescent="0.25">
      <c r="A40" s="45" t="s">
        <v>810</v>
      </c>
      <c r="B40" s="46">
        <f>-ROUND(SUMIF('Trial Balance'!S:S,A40,'Trial Balance'!H:H),0)</f>
        <v>0</v>
      </c>
      <c r="C40" s="46">
        <f>-ROUND(SUMIF('Trial Balance'!S:S,A40,'Trial Balance'!K:K),0)</f>
        <v>0</v>
      </c>
      <c r="D40" s="49"/>
      <c r="E40" s="49"/>
      <c r="F40" s="49"/>
    </row>
    <row r="41" spans="1:6" x14ac:dyDescent="0.25">
      <c r="A41" s="45" t="s">
        <v>805</v>
      </c>
      <c r="B41" s="46">
        <f>-ROUND(SUMIF('Trial Balance'!S:S,A41,'Trial Balance'!H:H),0)</f>
        <v>0</v>
      </c>
      <c r="C41" s="46">
        <f>-ROUND(SUMIF('Trial Balance'!S:S,A41,'Trial Balance'!K:K),0)</f>
        <v>0</v>
      </c>
      <c r="D41" s="49"/>
      <c r="E41" s="49"/>
      <c r="F41" s="49"/>
    </row>
    <row r="42" spans="1:6" x14ac:dyDescent="0.25">
      <c r="A42" s="3" t="s">
        <v>311</v>
      </c>
      <c r="B42" s="25">
        <f>SUM(B36:B41)</f>
        <v>0</v>
      </c>
      <c r="C42" s="25">
        <f>SUM(C36:C41)</f>
        <v>0</v>
      </c>
    </row>
    <row r="43" spans="1:6" x14ac:dyDescent="0.25">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5"/>
  <cols>
    <col min="1" max="1" width="69" customWidth="1"/>
    <col min="2" max="2" width="16.28515625" customWidth="1"/>
    <col min="3" max="3" width="12.5703125" bestFit="1" customWidth="1"/>
    <col min="4" max="4" width="11.140625" bestFit="1" customWidth="1"/>
    <col min="6" max="6" width="11.5703125"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811</v>
      </c>
    </row>
    <row r="11" spans="1:7" ht="24" customHeight="1" x14ac:dyDescent="0.25">
      <c r="A11" s="177"/>
      <c r="B11" s="149"/>
      <c r="C11" s="202" t="s">
        <v>673</v>
      </c>
      <c r="D11" s="153"/>
      <c r="E11" s="153"/>
      <c r="F11" s="153"/>
      <c r="G11" s="154" t="s">
        <v>814</v>
      </c>
    </row>
    <row r="12" spans="1:7" x14ac:dyDescent="0.25">
      <c r="A12" s="184" t="s">
        <v>812</v>
      </c>
      <c r="B12" s="204" t="s">
        <v>813</v>
      </c>
      <c r="C12" s="202" t="s">
        <v>815</v>
      </c>
      <c r="D12" s="153"/>
      <c r="E12" s="153" t="s">
        <v>816</v>
      </c>
      <c r="F12" s="153"/>
      <c r="G12" s="155"/>
    </row>
    <row r="13" spans="1:7" x14ac:dyDescent="0.25">
      <c r="A13" s="180"/>
      <c r="B13" s="151"/>
      <c r="C13" s="203" t="s">
        <v>817</v>
      </c>
      <c r="D13" s="156" t="s">
        <v>818</v>
      </c>
      <c r="E13" s="156" t="s">
        <v>817</v>
      </c>
      <c r="F13" s="156" t="s">
        <v>818</v>
      </c>
      <c r="G13" s="157"/>
    </row>
    <row r="14" spans="1:7" x14ac:dyDescent="0.25">
      <c r="A14" s="42">
        <v>0</v>
      </c>
      <c r="B14" s="42">
        <v>1</v>
      </c>
      <c r="C14" s="44">
        <v>2</v>
      </c>
      <c r="D14" s="44"/>
      <c r="E14" s="44">
        <v>3</v>
      </c>
      <c r="F14" s="44"/>
      <c r="G14" s="44" t="s">
        <v>819</v>
      </c>
    </row>
    <row r="15" spans="1:7" x14ac:dyDescent="0.25">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5">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5">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5">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5">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5">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5">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5">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5">
      <c r="A23" s="3" t="s">
        <v>311</v>
      </c>
      <c r="B23" s="25">
        <f t="shared" ref="B23:G23" si="1">SUM(B15:B22)</f>
        <v>0</v>
      </c>
      <c r="C23" s="25">
        <f t="shared" si="1"/>
        <v>0</v>
      </c>
      <c r="D23" s="25">
        <f t="shared" si="1"/>
        <v>0</v>
      </c>
      <c r="E23" s="25">
        <f t="shared" si="1"/>
        <v>0</v>
      </c>
      <c r="F23" s="25">
        <f t="shared" si="1"/>
        <v>0</v>
      </c>
      <c r="G23" s="25">
        <f t="shared" si="1"/>
        <v>0</v>
      </c>
    </row>
    <row r="24" spans="1:7" ht="12.45" customHeight="1" thickBot="1" x14ac:dyDescent="0.3">
      <c r="A24" s="16" t="s">
        <v>746</v>
      </c>
      <c r="B24" s="24">
        <f>'1. F10'!D91</f>
        <v>0</v>
      </c>
      <c r="C24" s="23"/>
      <c r="D24" s="23"/>
      <c r="E24" s="23"/>
      <c r="F24" s="23"/>
      <c r="G24" s="55">
        <f>'1. F10'!E91</f>
        <v>0</v>
      </c>
    </row>
    <row r="25" spans="1:7" ht="12.45" customHeight="1" thickTop="1" x14ac:dyDescent="0.25">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5546875" defaultRowHeight="12" x14ac:dyDescent="0.25"/>
  <cols>
    <col min="1" max="1" width="65.42578125" bestFit="1" customWidth="1"/>
    <col min="2" max="2" width="12.140625" bestFit="1" customWidth="1"/>
    <col min="3" max="3" width="11.5703125" bestFit="1" customWidth="1"/>
  </cols>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828</v>
      </c>
    </row>
    <row r="11" spans="1:3" s="3" customFormat="1" x14ac:dyDescent="0.25">
      <c r="A11" s="44"/>
      <c r="B11" s="44">
        <f>'Trial Balance'!J6</f>
        <v>-1</v>
      </c>
      <c r="C11" s="44">
        <f>'Trial Balance'!K6</f>
        <v>0</v>
      </c>
    </row>
    <row r="12" spans="1:3" x14ac:dyDescent="0.25">
      <c r="A12" s="45" t="s">
        <v>829</v>
      </c>
      <c r="B12" s="49"/>
      <c r="C12" s="49"/>
    </row>
    <row r="13" spans="1:3" x14ac:dyDescent="0.25">
      <c r="A13" s="45" t="s">
        <v>830</v>
      </c>
      <c r="B13" s="49"/>
      <c r="C13" s="49"/>
    </row>
    <row r="14" spans="1:3" x14ac:dyDescent="0.25">
      <c r="A14" s="45" t="s">
        <v>831</v>
      </c>
      <c r="B14" s="49"/>
      <c r="C14" s="49"/>
    </row>
    <row r="18" spans="1:3" s="3" customFormat="1" x14ac:dyDescent="0.25">
      <c r="A18" s="44"/>
      <c r="B18" s="44">
        <f>B11</f>
        <v>-1</v>
      </c>
      <c r="C18" s="44">
        <f>C11</f>
        <v>0</v>
      </c>
    </row>
    <row r="19" spans="1:3" x14ac:dyDescent="0.25">
      <c r="A19" s="45" t="s">
        <v>832</v>
      </c>
      <c r="B19" s="46">
        <f>ROUND(SUMIF('Trial Balance'!S:S,A19,'Trial Balance'!H:H),0)</f>
        <v>0</v>
      </c>
      <c r="C19" s="46">
        <f>ROUND(SUMIF('Trial Balance'!S:S,A19,'Trial Balance'!K:K),0)</f>
        <v>0</v>
      </c>
    </row>
    <row r="20" spans="1:3" x14ac:dyDescent="0.25">
      <c r="A20" s="45" t="s">
        <v>833</v>
      </c>
      <c r="B20" s="49"/>
      <c r="C20" s="49"/>
    </row>
    <row r="21" spans="1:3" x14ac:dyDescent="0.25">
      <c r="A21" s="45" t="s">
        <v>834</v>
      </c>
      <c r="B21" s="49"/>
      <c r="C21" s="49"/>
    </row>
    <row r="22" spans="1:3" x14ac:dyDescent="0.25">
      <c r="A22" s="45" t="s">
        <v>835</v>
      </c>
      <c r="B22" s="46">
        <f>ROUND(SUMIF('Trial Balance'!S:S,A22,'Trial Balance'!H:H),0)</f>
        <v>0</v>
      </c>
      <c r="C22" s="46">
        <f>ROUND(SUMIF('Trial Balance'!S:S,A22,'Trial Balance'!K:K),0)</f>
        <v>0</v>
      </c>
    </row>
    <row r="23" spans="1:3" x14ac:dyDescent="0.25">
      <c r="A23" s="45" t="s">
        <v>836</v>
      </c>
      <c r="B23" s="46">
        <f>ROUND(SUMIF('Trial Balance'!S:S,A23,'Trial Balance'!H:H),0)</f>
        <v>0</v>
      </c>
      <c r="C23" s="46">
        <f>ROUND(SUMIF('Trial Balance'!S:S,A23,'Trial Balance'!K:K),0)</f>
        <v>0</v>
      </c>
    </row>
    <row r="24" spans="1:3" x14ac:dyDescent="0.25">
      <c r="A24" s="45" t="s">
        <v>837</v>
      </c>
      <c r="B24" s="46">
        <f>ROUND(SUMIF('Trial Balance'!S:S,A24,'Trial Balance'!H:H),0)</f>
        <v>0</v>
      </c>
      <c r="C24" s="46">
        <f>ROUND(SUMIF('Trial Balance'!S:S,A24,'Trial Balance'!K:K),0)</f>
        <v>0</v>
      </c>
    </row>
    <row r="25" spans="1:3" x14ac:dyDescent="0.25">
      <c r="A25" s="45" t="s">
        <v>838</v>
      </c>
      <c r="B25" s="46">
        <f>ROUND(SUMIF('Trial Balance'!S:S,A25,'Trial Balance'!H:H),0)</f>
        <v>0</v>
      </c>
      <c r="C25" s="46">
        <f>ROUND(SUMIF('Trial Balance'!S:S,A25,'Trial Balance'!K:K),0)</f>
        <v>0</v>
      </c>
    </row>
    <row r="26" spans="1:3" x14ac:dyDescent="0.25">
      <c r="A26" s="45" t="s">
        <v>839</v>
      </c>
      <c r="B26" s="46">
        <f>ROUND(SUMIF('Trial Balance'!S:S,A26,'Trial Balance'!H:H),0)</f>
        <v>0</v>
      </c>
      <c r="C26" s="46">
        <f>ROUND(SUMIF('Trial Balance'!S:S,A26,'Trial Balance'!K:K),0)</f>
        <v>0</v>
      </c>
    </row>
    <row r="27" spans="1:3" x14ac:dyDescent="0.25">
      <c r="A27" s="44" t="s">
        <v>721</v>
      </c>
      <c r="B27" s="76">
        <f>SUM(B19:B26)</f>
        <v>0</v>
      </c>
      <c r="C27" s="76">
        <f>SUM(C19:C26)</f>
        <v>0</v>
      </c>
    </row>
    <row r="28" spans="1:3" ht="12.6" thickBot="1" x14ac:dyDescent="0.3">
      <c r="A28" s="205" t="s">
        <v>756</v>
      </c>
      <c r="B28" s="191">
        <f>'2. F20'!D37</f>
        <v>0</v>
      </c>
      <c r="C28" s="191">
        <f>'2. F20'!E37</f>
        <v>0</v>
      </c>
    </row>
    <row r="29" spans="1:3" ht="12.6" thickTop="1" x14ac:dyDescent="0.25">
      <c r="A29" s="206" t="s">
        <v>207</v>
      </c>
      <c r="B29" s="207">
        <f>B27-B28</f>
        <v>0</v>
      </c>
      <c r="C29" s="207">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703125" defaultRowHeight="12" x14ac:dyDescent="0.25"/>
  <cols>
    <col min="1" max="1" width="17.28515625" bestFit="1" customWidth="1"/>
    <col min="2" max="2" width="56.7109375" bestFit="1" customWidth="1"/>
    <col min="3" max="3" width="11.7109375" bestFit="1" customWidth="1"/>
    <col min="4" max="4" width="11.5703125" bestFit="1" customWidth="1"/>
  </cols>
  <sheetData>
    <row r="1" spans="1:4" x14ac:dyDescent="0.25">
      <c r="A1" s="1" t="str">
        <f>'Trial Balance'!A1</f>
        <v>Companie:</v>
      </c>
      <c r="B1" s="18">
        <f>'Trial Balance'!B1</f>
        <v>0</v>
      </c>
    </row>
    <row r="2" spans="1:4" x14ac:dyDescent="0.25">
      <c r="A2" s="1" t="str">
        <f>'Trial Balance'!A2</f>
        <v xml:space="preserve">Adresa:                    </v>
      </c>
      <c r="B2" s="18">
        <f>'Trial Balance'!B2</f>
        <v>0</v>
      </c>
    </row>
    <row r="3" spans="1:4" x14ac:dyDescent="0.25">
      <c r="A3" s="1" t="str">
        <f>'Trial Balance'!A3</f>
        <v xml:space="preserve">Cod fiscal TVA: </v>
      </c>
      <c r="B3" s="18">
        <f>'Trial Balance'!B3</f>
        <v>0</v>
      </c>
    </row>
    <row r="4" spans="1:4" x14ac:dyDescent="0.25">
      <c r="A4" s="1" t="str">
        <f>'Trial Balance'!A4</f>
        <v xml:space="preserve">Nr. de inregistrare:      </v>
      </c>
      <c r="B4" s="18">
        <f>'Trial Balance'!B4</f>
        <v>0</v>
      </c>
    </row>
    <row r="5" spans="1:4" x14ac:dyDescent="0.25">
      <c r="A5" s="1" t="str">
        <f>'Trial Balance'!A5</f>
        <v xml:space="preserve">Tipul companiei:      </v>
      </c>
      <c r="B5" s="18">
        <f>'Trial Balance'!B5</f>
        <v>0</v>
      </c>
    </row>
    <row r="6" spans="1:4" x14ac:dyDescent="0.25">
      <c r="A6" s="1" t="str">
        <f>'Trial Balance'!A6</f>
        <v xml:space="preserve">Activitate principala:         </v>
      </c>
      <c r="B6" s="18">
        <f>'Trial Balance'!B6</f>
        <v>0</v>
      </c>
    </row>
    <row r="7" spans="1:4" x14ac:dyDescent="0.25">
      <c r="A7" s="1" t="str">
        <f>'Trial Balance'!A7</f>
        <v>An financiar</v>
      </c>
      <c r="B7" s="18">
        <f>'Trial Balance'!B7</f>
        <v>0</v>
      </c>
    </row>
    <row r="9" spans="1:4" x14ac:dyDescent="0.25">
      <c r="A9" s="3" t="s">
        <v>840</v>
      </c>
    </row>
    <row r="11" spans="1:4" x14ac:dyDescent="0.25">
      <c r="A11" s="45"/>
      <c r="B11" s="45"/>
      <c r="C11" s="44">
        <f>'Trial Balance'!J6</f>
        <v>-1</v>
      </c>
      <c r="D11" s="44">
        <f>'Trial Balance'!K6</f>
        <v>0</v>
      </c>
    </row>
    <row r="12" spans="1:4" x14ac:dyDescent="0.25">
      <c r="A12" s="45">
        <v>1</v>
      </c>
      <c r="B12" s="45" t="s">
        <v>841</v>
      </c>
      <c r="C12" s="46">
        <f>ROUND(SUMIF('Trial Balance'!S:S,B12,'Trial Balance'!H:H),0)</f>
        <v>0</v>
      </c>
      <c r="D12" s="46">
        <f>ROUND(SUMIF('Trial Balance'!S:S,B12,'Trial Balance'!K:K),0)</f>
        <v>0</v>
      </c>
    </row>
    <row r="13" spans="1:4" x14ac:dyDescent="0.25">
      <c r="A13" s="45">
        <v>2</v>
      </c>
      <c r="B13" s="45" t="s">
        <v>842</v>
      </c>
      <c r="C13" s="46">
        <f>ROUND(SUMIF('Trial Balance'!S:S,B13,'Trial Balance'!H:H),0)</f>
        <v>0</v>
      </c>
      <c r="D13" s="46">
        <f>ROUND(SUMIF('Trial Balance'!S:S,B13,'Trial Balance'!K:K),0)</f>
        <v>0</v>
      </c>
    </row>
    <row r="14" spans="1:4" x14ac:dyDescent="0.25">
      <c r="A14" s="45">
        <v>3</v>
      </c>
      <c r="B14" s="45" t="s">
        <v>843</v>
      </c>
      <c r="C14" s="46">
        <f>ROUND(SUMIF('Trial Balance'!S:S,B14,'Trial Balance'!H:H),0)</f>
        <v>0</v>
      </c>
      <c r="D14" s="46">
        <f>ROUND(SUMIF('Trial Balance'!S:S,B14,'Trial Balance'!K:K),0)</f>
        <v>0</v>
      </c>
    </row>
    <row r="15" spans="1:4" x14ac:dyDescent="0.25">
      <c r="A15" s="45">
        <v>4</v>
      </c>
      <c r="B15" s="45" t="s">
        <v>844</v>
      </c>
      <c r="C15" s="46">
        <f>ROUND(SUMIF('Trial Balance'!S:S,B15,'Trial Balance'!H:H),0)</f>
        <v>0</v>
      </c>
      <c r="D15" s="46">
        <f>ROUND(SUMIF('Trial Balance'!S:S,B15,'Trial Balance'!K:K),0)</f>
        <v>0</v>
      </c>
    </row>
    <row r="16" spans="1:4" x14ac:dyDescent="0.25">
      <c r="A16" s="45">
        <v>5</v>
      </c>
      <c r="B16" s="45" t="s">
        <v>845</v>
      </c>
      <c r="C16" s="46">
        <f>ROUND(SUMIF('Trial Balance'!S:S,B16,'Trial Balance'!H:H),0)</f>
        <v>0</v>
      </c>
      <c r="D16" s="46">
        <f>ROUND(SUMIF('Trial Balance'!S:S,B16,'Trial Balance'!K:K),0)</f>
        <v>0</v>
      </c>
    </row>
    <row r="17" spans="1:4" x14ac:dyDescent="0.25">
      <c r="A17" s="49">
        <v>6</v>
      </c>
      <c r="B17" s="49" t="s">
        <v>846</v>
      </c>
      <c r="C17" s="133">
        <f>ROUND(SUMIF('Trial Balance'!S:S,B17,'Trial Balance'!H:H),0)</f>
        <v>0</v>
      </c>
      <c r="D17" s="133">
        <f>ROUND(SUMIF('Trial Balance'!S:S,B17,'Trial Balance'!K:K),0)</f>
        <v>0</v>
      </c>
    </row>
    <row r="18" spans="1:4" x14ac:dyDescent="0.25">
      <c r="A18" s="49">
        <v>7</v>
      </c>
      <c r="B18" s="49" t="s">
        <v>847</v>
      </c>
      <c r="C18" s="133">
        <f>ROUND(SUMIF('Trial Balance'!S:S,B18,'Trial Balance'!H:H),0)</f>
        <v>0</v>
      </c>
      <c r="D18" s="133">
        <f>ROUND(SUMIF('Trial Balance'!S:S,B18,'Trial Balance'!K:K),0)</f>
        <v>0</v>
      </c>
    </row>
    <row r="19" spans="1:4" x14ac:dyDescent="0.25">
      <c r="A19" s="45">
        <v>8</v>
      </c>
      <c r="B19" s="45" t="s">
        <v>848</v>
      </c>
      <c r="C19" s="46">
        <f>ROUND(SUMIF('Trial Balance'!S:S,B19,'Trial Balance'!H:H),0)</f>
        <v>0</v>
      </c>
      <c r="D19" s="46">
        <f>ROUND(SUMIF('Trial Balance'!S:S,B19,'Trial Balance'!K:K),0)</f>
        <v>0</v>
      </c>
    </row>
    <row r="20" spans="1:4" x14ac:dyDescent="0.25">
      <c r="A20" s="45">
        <v>9</v>
      </c>
      <c r="B20" s="45" t="s">
        <v>849</v>
      </c>
      <c r="C20" s="46">
        <f>ROUND(SUMIF('Trial Balance'!S:S,B20,'Trial Balance'!H:H),0)</f>
        <v>0</v>
      </c>
      <c r="D20" s="46">
        <f>ROUND(SUMIF('Trial Balance'!S:S,B20,'Trial Balance'!K:K),0)</f>
        <v>0</v>
      </c>
    </row>
    <row r="21" spans="1:4" x14ac:dyDescent="0.25">
      <c r="A21" s="45">
        <v>10</v>
      </c>
      <c r="B21" s="45" t="s">
        <v>850</v>
      </c>
      <c r="C21" s="46">
        <f>ROUND(SUMIF('Trial Balance'!S:S,B21,'Trial Balance'!H:H),0)</f>
        <v>0</v>
      </c>
      <c r="D21" s="46">
        <f>ROUND(SUMIF('Trial Balance'!S:S,B21,'Trial Balance'!K:K),0)</f>
        <v>0</v>
      </c>
    </row>
    <row r="22" spans="1:4" x14ac:dyDescent="0.25">
      <c r="A22" s="45">
        <v>11</v>
      </c>
      <c r="B22" s="45" t="s">
        <v>851</v>
      </c>
      <c r="C22" s="46">
        <f>ROUND(SUMIF('Trial Balance'!S:S,B22,'Trial Balance'!H:H),0)</f>
        <v>0</v>
      </c>
      <c r="D22" s="46">
        <f>ROUND(SUMIF('Trial Balance'!S:S,B22,'Trial Balance'!K:K),0)</f>
        <v>0</v>
      </c>
    </row>
    <row r="23" spans="1:4" x14ac:dyDescent="0.25">
      <c r="A23" s="45">
        <v>12</v>
      </c>
      <c r="B23" s="45" t="s">
        <v>852</v>
      </c>
      <c r="C23" s="46">
        <f>ROUND(SUMIF('Trial Balance'!S:S,B23,'Trial Balance'!H:H),0)</f>
        <v>0</v>
      </c>
      <c r="D23" s="46">
        <f>ROUND(SUMIF('Trial Balance'!S:S,B23,'Trial Balance'!K:K),0)</f>
        <v>0</v>
      </c>
    </row>
    <row r="24" spans="1:4" x14ac:dyDescent="0.25">
      <c r="A24" s="44" t="s">
        <v>853</v>
      </c>
      <c r="B24" s="44" t="s">
        <v>854</v>
      </c>
      <c r="C24" s="76">
        <f>SUM(C12:C23)</f>
        <v>0</v>
      </c>
      <c r="D24" s="76">
        <f>SUM(D12:D23)</f>
        <v>0</v>
      </c>
    </row>
    <row r="25" spans="1:4" x14ac:dyDescent="0.25">
      <c r="A25" s="45">
        <v>14</v>
      </c>
      <c r="B25" s="45" t="s">
        <v>855</v>
      </c>
      <c r="C25" s="46">
        <f>ROUND(SUMIF('Trial Balance'!S:S,B25,'Trial Balance'!H:H),0)</f>
        <v>0</v>
      </c>
      <c r="D25" s="46">
        <f>ROUND(SUMIF('Trial Balance'!S:S,B25,'Trial Balance'!K:K),0)</f>
        <v>0</v>
      </c>
    </row>
    <row r="26" spans="1:4" x14ac:dyDescent="0.25">
      <c r="A26" s="45">
        <v>15</v>
      </c>
      <c r="B26" s="45" t="s">
        <v>856</v>
      </c>
      <c r="C26" s="46">
        <f>ROUND(SUMIF('Trial Balance'!S:S,B26,'Trial Balance'!H:H),0)</f>
        <v>0</v>
      </c>
      <c r="D26" s="46">
        <f>ROUND(SUMIF('Trial Balance'!S:S,B26,'Trial Balance'!K:K),0)</f>
        <v>0</v>
      </c>
    </row>
    <row r="27" spans="1:4" x14ac:dyDescent="0.25">
      <c r="A27" s="45">
        <v>16</v>
      </c>
      <c r="B27" s="45" t="s">
        <v>857</v>
      </c>
      <c r="C27" s="46">
        <f>ROUND(SUMIF('Trial Balance'!S:S,B27,'Trial Balance'!H:H),0)</f>
        <v>0</v>
      </c>
      <c r="D27" s="46">
        <f>ROUND(SUMIF('Trial Balance'!S:S,B27,'Trial Balance'!K:K),0)</f>
        <v>0</v>
      </c>
    </row>
    <row r="28" spans="1:4" x14ac:dyDescent="0.25">
      <c r="A28" s="45">
        <v>17</v>
      </c>
      <c r="B28" s="45" t="s">
        <v>858</v>
      </c>
      <c r="C28" s="46">
        <f>ROUND(SUMIF('Trial Balance'!S:S,B28,'Trial Balance'!H:H),0)</f>
        <v>0</v>
      </c>
      <c r="D28" s="46">
        <f>ROUND(SUMIF('Trial Balance'!S:S,B28,'Trial Balance'!K:K),0)</f>
        <v>0</v>
      </c>
    </row>
    <row r="29" spans="1:4" x14ac:dyDescent="0.25">
      <c r="A29" s="45">
        <v>18</v>
      </c>
      <c r="B29" s="45" t="s">
        <v>859</v>
      </c>
      <c r="C29" s="46">
        <f>ROUND(SUMIF('Trial Balance'!S:S,B29,'Trial Balance'!H:H),0)</f>
        <v>0</v>
      </c>
      <c r="D29" s="46">
        <f>ROUND(SUMIF('Trial Balance'!S:S,B29,'Trial Balance'!K:K),0)</f>
        <v>0</v>
      </c>
    </row>
    <row r="30" spans="1:4" x14ac:dyDescent="0.25">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7109375" defaultRowHeight="10.199999999999999" x14ac:dyDescent="0.2"/>
  <cols>
    <col min="1" max="1" width="36.28515625" style="105" bestFit="1" customWidth="1"/>
    <col min="2" max="2" width="129.140625" style="96" bestFit="1" customWidth="1"/>
    <col min="3" max="3" width="32.42578125" style="96" customWidth="1"/>
    <col min="4" max="4" width="9.85546875" style="96" bestFit="1" customWidth="1"/>
    <col min="5" max="5" width="18.85546875" style="96" bestFit="1" customWidth="1"/>
    <col min="6" max="7" width="11.7109375" style="96" customWidth="1"/>
    <col min="8" max="8" width="15.42578125" style="96" customWidth="1"/>
    <col min="9" max="11" width="11.7109375" style="96" customWidth="1"/>
    <col min="12" max="12" width="7.7109375" style="96" bestFit="1" customWidth="1"/>
    <col min="13" max="16384" width="11.710937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19.95"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19.95"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19.95"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19.95"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19.95" customHeight="1" x14ac:dyDescent="0.2">
      <c r="A323" s="96" t="s">
        <v>1596</v>
      </c>
      <c r="B323" s="96" t="s">
        <v>1597</v>
      </c>
      <c r="C323" s="96" t="s">
        <v>1598</v>
      </c>
      <c r="D323" s="96" t="s">
        <v>2077</v>
      </c>
      <c r="E323" s="101" t="s">
        <v>789</v>
      </c>
      <c r="G323" s="96" t="str">
        <f t="shared" si="5"/>
        <v>5</v>
      </c>
    </row>
    <row r="324" spans="1:8" ht="19.95" customHeight="1" x14ac:dyDescent="0.2">
      <c r="A324" s="96" t="s">
        <v>1599</v>
      </c>
      <c r="B324" s="96" t="s">
        <v>1600</v>
      </c>
      <c r="C324" s="96" t="s">
        <v>1598</v>
      </c>
      <c r="D324" s="96" t="s">
        <v>2077</v>
      </c>
      <c r="E324" s="101" t="s">
        <v>789</v>
      </c>
      <c r="G324" s="96" t="str">
        <f t="shared" si="5"/>
        <v>5</v>
      </c>
    </row>
    <row r="325" spans="1:8" ht="19.95" customHeight="1" x14ac:dyDescent="0.2">
      <c r="A325" s="96" t="s">
        <v>1601</v>
      </c>
      <c r="B325" s="96" t="s">
        <v>1602</v>
      </c>
      <c r="C325" s="96" t="s">
        <v>1598</v>
      </c>
      <c r="D325" s="96" t="s">
        <v>2077</v>
      </c>
      <c r="E325" s="101" t="s">
        <v>789</v>
      </c>
      <c r="G325" s="96" t="str">
        <f t="shared" si="5"/>
        <v>5</v>
      </c>
    </row>
    <row r="326" spans="1:8" ht="19.95" customHeight="1" x14ac:dyDescent="0.2">
      <c r="A326" s="96" t="s">
        <v>1603</v>
      </c>
      <c r="B326" s="96" t="s">
        <v>1604</v>
      </c>
      <c r="C326" s="96" t="s">
        <v>1598</v>
      </c>
      <c r="D326" s="96" t="s">
        <v>2077</v>
      </c>
      <c r="E326" s="101" t="s">
        <v>789</v>
      </c>
      <c r="G326" s="96" t="str">
        <f t="shared" si="5"/>
        <v>5</v>
      </c>
    </row>
    <row r="327" spans="1:8" ht="19.95" customHeight="1" x14ac:dyDescent="0.2">
      <c r="A327" s="96" t="s">
        <v>1605</v>
      </c>
      <c r="B327" s="96" t="s">
        <v>1606</v>
      </c>
      <c r="C327" s="96" t="s">
        <v>1607</v>
      </c>
      <c r="D327" s="96" t="s">
        <v>2077</v>
      </c>
      <c r="E327" s="101" t="s">
        <v>789</v>
      </c>
      <c r="G327" s="96" t="str">
        <f t="shared" si="5"/>
        <v>5</v>
      </c>
    </row>
    <row r="328" spans="1:8" ht="19.95" customHeight="1" x14ac:dyDescent="0.2">
      <c r="A328" s="96" t="s">
        <v>1608</v>
      </c>
      <c r="B328" s="96" t="s">
        <v>1609</v>
      </c>
      <c r="C328" s="96" t="s">
        <v>1607</v>
      </c>
      <c r="D328" s="96" t="s">
        <v>2077</v>
      </c>
      <c r="E328" s="101" t="s">
        <v>789</v>
      </c>
      <c r="G328" s="96" t="str">
        <f t="shared" si="5"/>
        <v>5</v>
      </c>
    </row>
    <row r="329" spans="1:8" ht="19.95" customHeight="1" x14ac:dyDescent="0.2">
      <c r="A329" s="96" t="s">
        <v>1610</v>
      </c>
      <c r="B329" s="96" t="s">
        <v>1609</v>
      </c>
      <c r="C329" s="96" t="s">
        <v>1607</v>
      </c>
      <c r="D329" s="96" t="s">
        <v>2077</v>
      </c>
      <c r="E329" s="101" t="s">
        <v>789</v>
      </c>
      <c r="G329" s="96" t="str">
        <f t="shared" si="5"/>
        <v>5</v>
      </c>
    </row>
    <row r="330" spans="1:8" ht="19.95" customHeight="1" x14ac:dyDescent="0.2">
      <c r="A330" s="96" t="s">
        <v>1611</v>
      </c>
      <c r="B330" s="96" t="s">
        <v>1612</v>
      </c>
      <c r="C330" s="96" t="s">
        <v>1611</v>
      </c>
      <c r="D330" s="96" t="s">
        <v>2077</v>
      </c>
      <c r="E330" s="101" t="s">
        <v>789</v>
      </c>
      <c r="G330" s="96" t="str">
        <f t="shared" si="5"/>
        <v>5</v>
      </c>
    </row>
    <row r="331" spans="1:8" ht="19.95"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7109375" defaultRowHeight="10.199999999999999" x14ac:dyDescent="0.2"/>
  <cols>
    <col min="1" max="1" width="8.85546875" style="105" customWidth="1"/>
    <col min="2" max="2" width="49.5703125" style="96" customWidth="1"/>
    <col min="3" max="3" width="11.7109375" style="96" customWidth="1"/>
    <col min="4" max="16384" width="11.710937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40625" defaultRowHeight="14.4" customHeight="1" x14ac:dyDescent="0.25"/>
  <cols>
    <col min="1" max="1" width="23.140625" style="109" bestFit="1" customWidth="1"/>
    <col min="2" max="2" width="174.42578125" style="109" customWidth="1"/>
    <col min="3" max="3" width="9.140625" style="109" customWidth="1"/>
    <col min="4" max="16384" width="9.14062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25">
      <c r="A228" s="109" t="s">
        <v>1401</v>
      </c>
      <c r="B228" s="112" t="s">
        <v>1402</v>
      </c>
      <c r="C228" s="109">
        <v>129</v>
      </c>
      <c r="D228" s="109">
        <v>10</v>
      </c>
    </row>
    <row r="229" spans="1:4" ht="14.4" customHeight="1" x14ac:dyDescent="0.25">
      <c r="A229" s="109" t="s">
        <v>1403</v>
      </c>
      <c r="B229" s="112" t="s">
        <v>1402</v>
      </c>
      <c r="C229" s="109">
        <v>129</v>
      </c>
      <c r="D229" s="109">
        <v>10</v>
      </c>
    </row>
    <row r="230" spans="1:4" ht="14.4" customHeight="1" x14ac:dyDescent="0.25">
      <c r="A230" s="109" t="s">
        <v>1404</v>
      </c>
      <c r="B230" s="112" t="s">
        <v>1405</v>
      </c>
      <c r="C230" s="109">
        <v>129</v>
      </c>
      <c r="D230" s="109">
        <v>10</v>
      </c>
    </row>
    <row r="231" spans="1:4" ht="14.4" customHeight="1" x14ac:dyDescent="0.25">
      <c r="A231" s="109" t="s">
        <v>1406</v>
      </c>
      <c r="B231" s="112" t="s">
        <v>1407</v>
      </c>
      <c r="C231" s="109">
        <v>129</v>
      </c>
      <c r="D231" s="109">
        <v>11</v>
      </c>
    </row>
    <row r="232" spans="1:4" ht="14.4" customHeight="1" x14ac:dyDescent="0.25">
      <c r="A232" s="109" t="s">
        <v>1408</v>
      </c>
      <c r="B232" s="112" t="s">
        <v>1409</v>
      </c>
      <c r="C232" s="109">
        <v>129</v>
      </c>
      <c r="D232" s="109">
        <v>11</v>
      </c>
    </row>
    <row r="233" spans="1:4" ht="14.4" customHeight="1" x14ac:dyDescent="0.25">
      <c r="A233" s="109" t="s">
        <v>1410</v>
      </c>
      <c r="B233" s="112" t="s">
        <v>1411</v>
      </c>
      <c r="C233" s="109">
        <v>130</v>
      </c>
      <c r="D233" s="109">
        <v>14</v>
      </c>
    </row>
    <row r="234" spans="1:4" ht="14.4" customHeight="1" x14ac:dyDescent="0.25">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B7" sqref="B1:B7"/>
    </sheetView>
  </sheetViews>
  <sheetFormatPr defaultRowHeight="12" x14ac:dyDescent="0.25"/>
  <cols>
    <col min="1" max="1" width="42.42578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37" bestFit="1" customWidth="1"/>
    <col min="8" max="8" width="8" bestFit="1" customWidth="1"/>
    <col min="9" max="10" width="11.5703125" bestFit="1" customWidth="1"/>
    <col min="11" max="11" width="8" bestFit="1" customWidth="1"/>
    <col min="14" max="14" width="9.42578125" bestFit="1" customWidth="1"/>
    <col min="15" max="15" width="24.7109375" bestFit="1" customWidth="1"/>
  </cols>
  <sheetData>
    <row r="1" spans="1:15" x14ac:dyDescent="0.25">
      <c r="A1" s="1" t="s">
        <v>0</v>
      </c>
      <c r="B1" s="208">
        <f>'Trial Balance'!B1</f>
        <v>0</v>
      </c>
    </row>
    <row r="2" spans="1:15" x14ac:dyDescent="0.25">
      <c r="A2" s="1" t="s">
        <v>1</v>
      </c>
      <c r="B2" s="208">
        <f>'Trial Balance'!B2</f>
        <v>0</v>
      </c>
    </row>
    <row r="3" spans="1:15" x14ac:dyDescent="0.25">
      <c r="A3" s="1" t="s">
        <v>6</v>
      </c>
      <c r="B3" s="208">
        <f>'Trial Balance'!B3</f>
        <v>0</v>
      </c>
    </row>
    <row r="4" spans="1:15" x14ac:dyDescent="0.25">
      <c r="A4" s="1" t="s">
        <v>7</v>
      </c>
      <c r="B4" s="208">
        <f>'Trial Balance'!B4</f>
        <v>0</v>
      </c>
    </row>
    <row r="5" spans="1:15" x14ac:dyDescent="0.25">
      <c r="A5" s="1" t="s">
        <v>8</v>
      </c>
      <c r="B5" s="208">
        <f>'Trial Balance'!B5</f>
        <v>0</v>
      </c>
    </row>
    <row r="6" spans="1:15" x14ac:dyDescent="0.25">
      <c r="A6" s="1" t="s">
        <v>9</v>
      </c>
      <c r="B6" s="208">
        <f>'Trial Balance'!B6</f>
        <v>0</v>
      </c>
    </row>
    <row r="7" spans="1:15" x14ac:dyDescent="0.25">
      <c r="A7" s="1" t="s">
        <v>11</v>
      </c>
      <c r="B7" s="208">
        <f>'Trial Balance'!B7</f>
        <v>0</v>
      </c>
    </row>
    <row r="10" spans="1:15" x14ac:dyDescent="0.25">
      <c r="A10" s="33" t="s">
        <v>40</v>
      </c>
    </row>
    <row r="13" spans="1:15" ht="24.45" customHeight="1" thickBot="1" x14ac:dyDescent="0.3">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45" customHeight="1" thickTop="1" x14ac:dyDescent="0.25">
      <c r="H14" s="9"/>
      <c r="I14" s="9"/>
      <c r="J14" s="9"/>
      <c r="K14" s="9"/>
      <c r="L14" s="9"/>
      <c r="M14" s="32"/>
    </row>
    <row r="15" spans="1:15" x14ac:dyDescent="0.25">
      <c r="H15" s="9"/>
      <c r="I15" s="9"/>
      <c r="J15" s="9"/>
      <c r="K15" s="9"/>
      <c r="L15" s="9"/>
      <c r="M15" s="32"/>
    </row>
    <row r="16" spans="1:15"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40625" defaultRowHeight="13.2" x14ac:dyDescent="0.25"/>
  <cols>
    <col min="1" max="1" width="9.140625" style="109" customWidth="1"/>
    <col min="2" max="2" width="115.5703125" style="109" bestFit="1" customWidth="1"/>
    <col min="3" max="3" width="12.85546875" style="109" bestFit="1" customWidth="1"/>
    <col min="4" max="4" width="37.140625" style="109" customWidth="1"/>
    <col min="5" max="5" width="9.140625" style="109" customWidth="1"/>
    <col min="6" max="16384" width="9.140625" style="109"/>
  </cols>
  <sheetData>
    <row r="1" spans="1:5" ht="25.9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05" customHeight="1" x14ac:dyDescent="0.25">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05" customHeight="1" x14ac:dyDescent="0.25">
      <c r="A8" s="109" t="s">
        <v>1034</v>
      </c>
      <c r="B8" s="110" t="s">
        <v>1035</v>
      </c>
      <c r="C8" s="119" t="s">
        <v>2108</v>
      </c>
      <c r="D8" s="109" t="s">
        <v>2109</v>
      </c>
      <c r="E8" s="109" t="s">
        <v>2110</v>
      </c>
    </row>
    <row r="9" spans="1:5" ht="13.05" customHeight="1" x14ac:dyDescent="0.25">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05" customHeight="1" x14ac:dyDescent="0.25">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05" customHeight="1" x14ac:dyDescent="0.25">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25"/>
  <sheetData>
    <row r="3" spans="1:3" x14ac:dyDescent="0.25">
      <c r="A3" s="45">
        <v>1171</v>
      </c>
      <c r="B3" s="45">
        <f>SUMIF('Trial Balance'!E:E,A3,'Trial Balance'!H:H)</f>
        <v>0</v>
      </c>
      <c r="C3" s="45" t="str">
        <f>IF(B3&lt;0,"C","D")</f>
        <v>D</v>
      </c>
    </row>
    <row r="4" spans="1:3" x14ac:dyDescent="0.25">
      <c r="A4" s="45">
        <v>1172</v>
      </c>
      <c r="B4" s="45">
        <f>SUMIF('Trial Balance'!E:E,A4,'Trial Balance'!H:H)</f>
        <v>0</v>
      </c>
      <c r="C4" s="45" t="str">
        <f>IF(B4&lt;0,"C","D")</f>
        <v>D</v>
      </c>
    </row>
    <row r="5" spans="1:3" x14ac:dyDescent="0.25">
      <c r="A5" s="45">
        <v>1173</v>
      </c>
      <c r="B5" s="45">
        <f>SUMIF('Trial Balance'!E:E,A5,'Trial Balance'!H:H)</f>
        <v>0</v>
      </c>
      <c r="C5" s="45" t="str">
        <f>IF(B5&lt;0,"C","D")</f>
        <v>D</v>
      </c>
    </row>
    <row r="6" spans="1:3" x14ac:dyDescent="0.25">
      <c r="A6" s="45">
        <v>1174</v>
      </c>
      <c r="B6" s="45">
        <f>SUMIF('Trial Balance'!E:E,A6,'Trial Balance'!H:H)</f>
        <v>0</v>
      </c>
      <c r="C6" s="45" t="str">
        <f>IF(B6&lt;0,"C","D")</f>
        <v>D</v>
      </c>
    </row>
    <row r="7" spans="1:3" x14ac:dyDescent="0.25">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5"/>
  <cols>
    <col min="1" max="1" width="49.85546875" bestFit="1" customWidth="1"/>
    <col min="2" max="2" width="12.140625" bestFit="1" customWidth="1"/>
  </cols>
  <sheetData>
    <row r="2" spans="1:2" x14ac:dyDescent="0.25">
      <c r="A2" s="3" t="s">
        <v>2064</v>
      </c>
      <c r="B2" s="3" t="s">
        <v>4</v>
      </c>
    </row>
    <row r="3" spans="1:2" x14ac:dyDescent="0.25">
      <c r="A3" t="s">
        <v>62</v>
      </c>
      <c r="B3">
        <f>_xlfn.XLOOKUP(A3,'1. F10'!L:L,'1. F10'!C:C)</f>
        <v>7</v>
      </c>
    </row>
    <row r="4" spans="1:2" x14ac:dyDescent="0.25">
      <c r="A4" t="s">
        <v>74</v>
      </c>
      <c r="B4">
        <f>_xlfn.XLOOKUP(A4,'1. F10'!L:L,'1. F10'!C:C)</f>
        <v>17</v>
      </c>
    </row>
    <row r="5" spans="1:2" x14ac:dyDescent="0.25">
      <c r="A5" t="s">
        <v>77</v>
      </c>
      <c r="B5">
        <f>_xlfn.XLOOKUP(A5,'1. F10'!L:L,'1. F10'!C:C)</f>
        <v>18</v>
      </c>
    </row>
    <row r="6" spans="1:2" x14ac:dyDescent="0.25">
      <c r="A6" t="s">
        <v>79</v>
      </c>
      <c r="B6">
        <f>_xlfn.XLOOKUP(A6,'1. F10'!L:L,'1. F10'!C:C)</f>
        <v>19</v>
      </c>
    </row>
    <row r="7" spans="1:2" x14ac:dyDescent="0.25">
      <c r="A7" t="s">
        <v>81</v>
      </c>
      <c r="B7">
        <f>_xlfn.XLOOKUP(A7,'1. F10'!L:L,'1. F10'!C:C)</f>
        <v>20</v>
      </c>
    </row>
    <row r="8" spans="1:2" x14ac:dyDescent="0.25">
      <c r="A8" t="s">
        <v>83</v>
      </c>
      <c r="B8">
        <f>_xlfn.XLOOKUP(A8,'1. F10'!L:L,'1. F10'!C:C)</f>
        <v>21</v>
      </c>
    </row>
    <row r="9" spans="1:2" x14ac:dyDescent="0.25">
      <c r="A9" t="s">
        <v>85</v>
      </c>
      <c r="B9">
        <f>_xlfn.XLOOKUP(A9,'1. F10'!L:L,'1. F10'!C:C)</f>
        <v>22</v>
      </c>
    </row>
    <row r="10" spans="1:2" x14ac:dyDescent="0.25">
      <c r="A10" t="s">
        <v>87</v>
      </c>
      <c r="B10">
        <f>_xlfn.XLOOKUP(A10,'1. F10'!L:L,'1. F10'!C:C)</f>
        <v>23</v>
      </c>
    </row>
    <row r="11" spans="1:2" x14ac:dyDescent="0.25">
      <c r="A11" t="s">
        <v>91</v>
      </c>
      <c r="B11">
        <f>_xlfn.XLOOKUP(A11,'1. F10'!L:L,'1. F10'!C:C)</f>
        <v>30</v>
      </c>
    </row>
    <row r="12" spans="1:2" x14ac:dyDescent="0.25">
      <c r="A12" t="s">
        <v>105</v>
      </c>
      <c r="B12">
        <f>_xlfn.XLOOKUP(A12,'1. F10'!L:L,'1. F10'!C:C)</f>
        <v>36</v>
      </c>
    </row>
    <row r="13" spans="1:2" x14ac:dyDescent="0.25">
      <c r="A13" t="s">
        <v>110</v>
      </c>
      <c r="B13">
        <f>_xlfn.XLOOKUP(A13,'1. F10'!L:L,'1. F10'!C:C)</f>
        <v>39</v>
      </c>
    </row>
    <row r="14" spans="1:2" x14ac:dyDescent="0.25">
      <c r="A14" t="s">
        <v>112</v>
      </c>
      <c r="B14">
        <f>_xlfn.XLOOKUP(A14,'1. F10'!L:L,'1. F10'!C:C)</f>
        <v>40</v>
      </c>
    </row>
    <row r="15" spans="1:2" x14ac:dyDescent="0.25">
      <c r="A15" t="s">
        <v>115</v>
      </c>
      <c r="B15">
        <f>_xlfn.XLOOKUP(A15,'1. F10'!L:L,'1. F10'!C:C)</f>
        <v>42</v>
      </c>
    </row>
    <row r="16" spans="1:2" x14ac:dyDescent="0.25">
      <c r="A16" t="s">
        <v>120</v>
      </c>
      <c r="B16">
        <f>_xlfn.XLOOKUP(A16,'1. F10'!L:L,'1. F10'!C:C)</f>
        <v>45</v>
      </c>
    </row>
    <row r="17" spans="1:2" x14ac:dyDescent="0.25">
      <c r="A17" t="s">
        <v>122</v>
      </c>
      <c r="B17">
        <f>_xlfn.XLOOKUP(A17,'1. F10'!L:L,'1. F10'!C:C)</f>
        <v>46</v>
      </c>
    </row>
    <row r="18" spans="1:2" x14ac:dyDescent="0.25">
      <c r="A18" t="s">
        <v>124</v>
      </c>
      <c r="B18">
        <f>_xlfn.XLOOKUP(A18,'1. F10'!L:L,'1. F10'!C:C)</f>
        <v>47</v>
      </c>
    </row>
    <row r="19" spans="1:2" x14ac:dyDescent="0.25">
      <c r="A19" t="s">
        <v>126</v>
      </c>
      <c r="B19">
        <f>_xlfn.XLOOKUP(A19,'1. F10'!L:L,'1. F10'!C:C)</f>
        <v>48</v>
      </c>
    </row>
    <row r="20" spans="1:2" x14ac:dyDescent="0.25">
      <c r="A20" t="s">
        <v>128</v>
      </c>
      <c r="B20">
        <f>_xlfn.XLOOKUP(A20,'1. F10'!L:L,'1. F10'!C:C)</f>
        <v>49</v>
      </c>
    </row>
    <row r="21" spans="1:2" x14ac:dyDescent="0.25">
      <c r="A21" t="s">
        <v>130</v>
      </c>
      <c r="B21">
        <f>_xlfn.XLOOKUP(A21,'1. F10'!L:L,'1. F10'!C:C)</f>
        <v>50</v>
      </c>
    </row>
    <row r="22" spans="1:2" x14ac:dyDescent="0.25">
      <c r="A22" t="s">
        <v>132</v>
      </c>
      <c r="B22">
        <f>_xlfn.XLOOKUP(A22,'1. F10'!L:L,'1. F10'!C:C)</f>
        <v>51</v>
      </c>
    </row>
    <row r="23" spans="1:2" x14ac:dyDescent="0.25">
      <c r="A23" t="s">
        <v>134</v>
      </c>
      <c r="B23">
        <f>_xlfn.XLOOKUP(A23,'1. F10'!L:L,'1. F10'!C:C)</f>
        <v>52</v>
      </c>
    </row>
    <row r="24" spans="1:2" x14ac:dyDescent="0.25">
      <c r="A24" t="s">
        <v>140</v>
      </c>
      <c r="B24">
        <f>_xlfn.XLOOKUP(A24,'1. F10'!L:L,'1. F10'!C:C)</f>
        <v>56</v>
      </c>
    </row>
    <row r="25" spans="1:2" x14ac:dyDescent="0.25">
      <c r="A25" t="s">
        <v>142</v>
      </c>
      <c r="B25">
        <f>_xlfn.XLOOKUP(A25,'1. F10'!L:L,'1. F10'!C:C)</f>
        <v>57</v>
      </c>
    </row>
    <row r="26" spans="1:2" x14ac:dyDescent="0.25">
      <c r="A26" t="s">
        <v>143</v>
      </c>
      <c r="B26">
        <f>_xlfn.XLOOKUP(A26,'1. F10'!L:L,'1. F10'!C:C)</f>
        <v>58</v>
      </c>
    </row>
    <row r="27" spans="1:2" x14ac:dyDescent="0.25">
      <c r="A27" t="s">
        <v>145</v>
      </c>
      <c r="B27">
        <f>_xlfn.XLOOKUP(A27,'1. F10'!L:L,'1. F10'!C:C)</f>
        <v>59</v>
      </c>
    </row>
    <row r="28" spans="1:2" x14ac:dyDescent="0.25">
      <c r="A28" t="s">
        <v>146</v>
      </c>
      <c r="B28">
        <f>_xlfn.XLOOKUP(A28,'1. F10'!L:L,'1. F10'!C:C)</f>
        <v>60</v>
      </c>
    </row>
    <row r="29" spans="1:2" x14ac:dyDescent="0.25">
      <c r="A29" t="s">
        <v>148</v>
      </c>
      <c r="B29">
        <f>_xlfn.XLOOKUP(A29,'1. F10'!L:L,'1. F10'!C:C)</f>
        <v>61</v>
      </c>
    </row>
    <row r="30" spans="1:2" x14ac:dyDescent="0.25">
      <c r="A30" t="s">
        <v>149</v>
      </c>
      <c r="B30">
        <f>_xlfn.XLOOKUP(A30,'1. F10'!L:L,'1. F10'!C:C)</f>
        <v>62</v>
      </c>
    </row>
    <row r="31" spans="1:2" x14ac:dyDescent="0.25">
      <c r="A31" t="s">
        <v>151</v>
      </c>
      <c r="B31">
        <f>_xlfn.XLOOKUP(A31,'1. F10'!L:L,'1. F10'!C:C)</f>
        <v>63</v>
      </c>
    </row>
    <row r="32" spans="1:2" x14ac:dyDescent="0.25">
      <c r="A32" t="s">
        <v>158</v>
      </c>
      <c r="B32">
        <f>_xlfn.XLOOKUP(A32,'1. F10'!L:L,'1. F10'!C:C)</f>
        <v>68</v>
      </c>
    </row>
    <row r="33" spans="1:3" x14ac:dyDescent="0.25">
      <c r="A33" t="s">
        <v>171</v>
      </c>
      <c r="B33">
        <f>_xlfn.XLOOKUP(A33,'1. F10'!L:L,'1. F10'!C:C)</f>
        <v>79</v>
      </c>
    </row>
    <row r="34" spans="1:3" x14ac:dyDescent="0.25">
      <c r="A34" t="s">
        <v>173</v>
      </c>
      <c r="B34">
        <f>_xlfn.XLOOKUP(A34,'1. F10'!L:L,'1. F10'!C:C)</f>
        <v>85</v>
      </c>
    </row>
    <row r="35" spans="1:3" x14ac:dyDescent="0.25">
      <c r="A35" t="s">
        <v>181</v>
      </c>
      <c r="B35">
        <f>_xlfn.XLOOKUP(A35,'1. F10'!L:L,'1. F10'!C:C)</f>
        <v>86</v>
      </c>
    </row>
    <row r="36" spans="1:3" x14ac:dyDescent="0.25">
      <c r="A36" t="s">
        <v>183</v>
      </c>
      <c r="B36">
        <f>_xlfn.XLOOKUP(A36,'1. F10'!L:L,'1. F10'!C:C)</f>
        <v>87</v>
      </c>
    </row>
    <row r="37" spans="1:3" x14ac:dyDescent="0.25">
      <c r="A37" t="s">
        <v>184</v>
      </c>
      <c r="B37">
        <f>_xlfn.XLOOKUP(A37,'1. F10'!L:L,'1. F10'!C:C)</f>
        <v>91</v>
      </c>
    </row>
    <row r="38" spans="1:3" x14ac:dyDescent="0.25">
      <c r="A38" t="s">
        <v>194</v>
      </c>
      <c r="B38">
        <f>_xlfn.XLOOKUP(A38,'1. F10'!L:L,'1. F10'!C:C)</f>
        <v>95</v>
      </c>
      <c r="C38">
        <f>'1. F10'!C124</f>
        <v>96</v>
      </c>
    </row>
    <row r="39" spans="1:3" x14ac:dyDescent="0.25">
      <c r="A39" t="s">
        <v>198</v>
      </c>
      <c r="B39">
        <f>_xlfn.XLOOKUP(A39,'1. F10'!L:L,'1. F10'!C:C)</f>
        <v>97</v>
      </c>
      <c r="C39">
        <f>'1. F10'!C127</f>
        <v>98</v>
      </c>
    </row>
    <row r="40" spans="1:3" x14ac:dyDescent="0.25">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05" workbookViewId="0">
      <selection activeCell="B125" sqref="B125"/>
    </sheetView>
  </sheetViews>
  <sheetFormatPr defaultColWidth="13.140625" defaultRowHeight="12" outlineLevelCol="1" x14ac:dyDescent="0.25"/>
  <cols>
    <col min="1" max="1" width="62.140625" customWidth="1"/>
    <col min="2" max="2" width="19.5703125" customWidth="1"/>
    <col min="3" max="3" width="19.5703125" style="166" customWidth="1"/>
    <col min="4" max="4" width="13.7109375" bestFit="1" customWidth="1"/>
    <col min="5" max="6" width="14.85546875" bestFit="1" customWidth="1"/>
    <col min="7" max="7" width="20.140625" bestFit="1" customWidth="1"/>
    <col min="8" max="8" width="1" customWidth="1"/>
    <col min="12" max="12" width="13.140625" hidden="1" customWidth="1" outlineLevel="1"/>
    <col min="13" max="13" width="13.140625" collapsed="1"/>
  </cols>
  <sheetData>
    <row r="1" spans="1:12" x14ac:dyDescent="0.25">
      <c r="A1" s="1" t="s">
        <v>0</v>
      </c>
      <c r="B1" s="18">
        <f>'Trial Balance'!B1</f>
        <v>0</v>
      </c>
      <c r="C1" s="3"/>
    </row>
    <row r="2" spans="1:12" x14ac:dyDescent="0.25">
      <c r="A2" s="1" t="s">
        <v>1</v>
      </c>
      <c r="B2" s="18">
        <f>'Trial Balance'!B2</f>
        <v>0</v>
      </c>
      <c r="C2" s="3"/>
    </row>
    <row r="3" spans="1:12" x14ac:dyDescent="0.25">
      <c r="A3" s="1" t="s">
        <v>6</v>
      </c>
      <c r="B3" s="18">
        <f>'Trial Balance'!B3</f>
        <v>0</v>
      </c>
      <c r="C3" s="3"/>
    </row>
    <row r="4" spans="1:12" x14ac:dyDescent="0.25">
      <c r="A4" s="1" t="s">
        <v>7</v>
      </c>
      <c r="B4" s="18">
        <f>'Trial Balance'!B4</f>
        <v>0</v>
      </c>
      <c r="C4" s="3"/>
    </row>
    <row r="5" spans="1:12" x14ac:dyDescent="0.25">
      <c r="A5" s="1" t="s">
        <v>8</v>
      </c>
      <c r="B5" s="18">
        <f>'Trial Balance'!B5</f>
        <v>0</v>
      </c>
      <c r="C5" s="3"/>
    </row>
    <row r="6" spans="1:12" x14ac:dyDescent="0.25">
      <c r="A6" s="1" t="s">
        <v>9</v>
      </c>
      <c r="B6" s="18">
        <f>'Trial Balance'!B6</f>
        <v>0</v>
      </c>
      <c r="C6" s="3"/>
    </row>
    <row r="7" spans="1:12" x14ac:dyDescent="0.25">
      <c r="A7" s="1" t="s">
        <v>11</v>
      </c>
      <c r="B7" s="18">
        <f>'Trial Balance'!B7</f>
        <v>0</v>
      </c>
      <c r="C7" s="18"/>
    </row>
    <row r="9" spans="1:12" x14ac:dyDescent="0.25">
      <c r="I9" s="38" t="s">
        <v>43</v>
      </c>
      <c r="J9" s="38" t="s">
        <v>44</v>
      </c>
    </row>
    <row r="10" spans="1:12" x14ac:dyDescent="0.25">
      <c r="A10" s="26" t="s">
        <v>45</v>
      </c>
      <c r="B10" s="3"/>
      <c r="C10" s="3"/>
      <c r="D10" s="38" t="s">
        <v>46</v>
      </c>
      <c r="E10" s="38" t="s">
        <v>47</v>
      </c>
      <c r="I10" s="27">
        <f>SUM(I14:I132)</f>
        <v>0</v>
      </c>
      <c r="J10" s="27">
        <f>SUM(J14:J132)</f>
        <v>0</v>
      </c>
    </row>
    <row r="11" spans="1:12" ht="24.45" customHeight="1" thickBot="1" x14ac:dyDescent="0.3">
      <c r="A11" s="39" t="s">
        <v>48</v>
      </c>
      <c r="B11" s="40" t="s">
        <v>49</v>
      </c>
      <c r="C11" s="40" t="s">
        <v>50</v>
      </c>
      <c r="D11" s="39">
        <f>'Trial Balance'!J6</f>
        <v>-1</v>
      </c>
      <c r="E11" s="39">
        <f>'Trial Balance'!K6</f>
        <v>0</v>
      </c>
      <c r="F11" s="41" t="s">
        <v>4</v>
      </c>
      <c r="G11" s="41" t="s">
        <v>51</v>
      </c>
      <c r="I11" s="41" t="s">
        <v>5</v>
      </c>
      <c r="J11" s="41" t="s">
        <v>3</v>
      </c>
      <c r="L11" s="41" t="s">
        <v>52</v>
      </c>
    </row>
    <row r="12" spans="1:12" ht="12.45" customHeight="1" thickTop="1" x14ac:dyDescent="0.25">
      <c r="A12" s="42" t="s">
        <v>53</v>
      </c>
      <c r="B12" s="43"/>
      <c r="C12" s="43"/>
      <c r="D12" s="43"/>
      <c r="E12" s="43"/>
    </row>
    <row r="13" spans="1:12" x14ac:dyDescent="0.25">
      <c r="A13" s="44" t="s">
        <v>54</v>
      </c>
      <c r="B13" s="45"/>
      <c r="C13" s="45"/>
      <c r="D13" s="45"/>
      <c r="E13" s="45"/>
    </row>
    <row r="14" spans="1:12" x14ac:dyDescent="0.25">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5">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5">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5">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5">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5">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5">
      <c r="A20" s="47" t="s">
        <v>61</v>
      </c>
      <c r="B20" s="47">
        <v>7</v>
      </c>
      <c r="C20" s="47">
        <v>7</v>
      </c>
      <c r="D20" s="48">
        <f>SUM(D14:D19)</f>
        <v>0</v>
      </c>
      <c r="E20" s="48">
        <f>SUM(E14:E19)</f>
        <v>0</v>
      </c>
      <c r="F20" t="str">
        <f t="shared" si="0"/>
        <v>BS7</v>
      </c>
      <c r="L20" t="s">
        <v>62</v>
      </c>
    </row>
    <row r="21" spans="1:12" x14ac:dyDescent="0.25">
      <c r="A21" s="44" t="s">
        <v>63</v>
      </c>
      <c r="B21" s="45"/>
      <c r="C21" s="45"/>
      <c r="D21" s="46"/>
      <c r="E21" s="46"/>
    </row>
    <row r="22" spans="1:12" x14ac:dyDescent="0.25">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5">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5">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5">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5">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5">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5">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5">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5">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5">
      <c r="A31" s="47" t="s">
        <v>73</v>
      </c>
      <c r="B31" s="47">
        <v>17</v>
      </c>
      <c r="C31" s="47">
        <v>17</v>
      </c>
      <c r="D31" s="48">
        <f>SUM(D22:D30)</f>
        <v>0</v>
      </c>
      <c r="E31" s="48">
        <f>SUM(E22:E30)</f>
        <v>0</v>
      </c>
      <c r="F31" t="str">
        <f t="shared" si="1"/>
        <v>BS17</v>
      </c>
      <c r="L31" t="s">
        <v>74</v>
      </c>
    </row>
    <row r="32" spans="1:12" x14ac:dyDescent="0.25">
      <c r="A32" s="44" t="s">
        <v>75</v>
      </c>
      <c r="B32" s="45"/>
      <c r="C32" s="45"/>
      <c r="D32" s="46"/>
      <c r="E32" s="46"/>
    </row>
    <row r="33" spans="1:12" x14ac:dyDescent="0.25">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5">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5">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5">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5">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5">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5">
      <c r="A39" s="47" t="s">
        <v>88</v>
      </c>
      <c r="B39" s="47">
        <v>24</v>
      </c>
      <c r="C39" s="47">
        <v>24</v>
      </c>
      <c r="D39" s="48">
        <f>SUM(D33:D38)</f>
        <v>0</v>
      </c>
      <c r="E39" s="48">
        <f>SUM(E33:E38)</f>
        <v>0</v>
      </c>
      <c r="F39" t="str">
        <f t="shared" si="2"/>
        <v>BS24</v>
      </c>
    </row>
    <row r="40" spans="1:12" x14ac:dyDescent="0.25">
      <c r="A40" s="47" t="s">
        <v>89</v>
      </c>
      <c r="B40" s="47">
        <v>25</v>
      </c>
      <c r="C40" s="47">
        <v>25</v>
      </c>
      <c r="D40" s="48">
        <f>D20+D31+D39</f>
        <v>0</v>
      </c>
      <c r="E40" s="48">
        <f>E20+E31+E39</f>
        <v>0</v>
      </c>
      <c r="F40" t="str">
        <f t="shared" si="2"/>
        <v>BS25</v>
      </c>
    </row>
    <row r="41" spans="1:12" x14ac:dyDescent="0.25">
      <c r="A41" s="44" t="s">
        <v>90</v>
      </c>
      <c r="B41" s="45"/>
      <c r="C41" s="45"/>
      <c r="D41" s="46"/>
      <c r="E41" s="46"/>
    </row>
    <row r="42" spans="1:12" x14ac:dyDescent="0.25">
      <c r="A42" s="44" t="s">
        <v>91</v>
      </c>
      <c r="B42" s="45"/>
      <c r="C42" s="45"/>
      <c r="D42" s="46"/>
      <c r="E42" s="46"/>
    </row>
    <row r="43" spans="1:12"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5">
      <c r="A47" s="47" t="s">
        <v>96</v>
      </c>
      <c r="B47" s="47">
        <v>30</v>
      </c>
      <c r="C47" s="47">
        <v>30</v>
      </c>
      <c r="D47" s="48">
        <f>SUM(D43:D46)</f>
        <v>0</v>
      </c>
      <c r="E47" s="48">
        <f>SUM(E43:E46)</f>
        <v>0</v>
      </c>
      <c r="F47" t="str">
        <f>"BS"&amp;C47</f>
        <v>BS30</v>
      </c>
      <c r="L47" t="s">
        <v>91</v>
      </c>
    </row>
    <row r="48" spans="1:12" x14ac:dyDescent="0.25">
      <c r="A48" s="44" t="s">
        <v>97</v>
      </c>
      <c r="B48" s="45"/>
      <c r="C48" s="45"/>
      <c r="D48" s="46"/>
      <c r="E48" s="46"/>
    </row>
    <row r="49" spans="1:12" x14ac:dyDescent="0.25">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5">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5">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5">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5">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5">
      <c r="A54" s="45" t="s">
        <v>103</v>
      </c>
      <c r="B54" s="45">
        <v>36</v>
      </c>
      <c r="C54" s="167"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5">
      <c r="A55" s="47" t="s">
        <v>104</v>
      </c>
      <c r="B55" s="47">
        <v>37</v>
      </c>
      <c r="C55" s="47">
        <v>36</v>
      </c>
      <c r="D55" s="48">
        <f>SUM(D49:D54)</f>
        <v>0</v>
      </c>
      <c r="E55" s="48">
        <f>SUM(E49:E54)</f>
        <v>0</v>
      </c>
      <c r="F55" t="str">
        <f t="shared" si="3"/>
        <v>BS36</v>
      </c>
      <c r="L55" t="s">
        <v>105</v>
      </c>
    </row>
    <row r="56" spans="1:12" x14ac:dyDescent="0.25">
      <c r="A56" s="44" t="s">
        <v>106</v>
      </c>
      <c r="B56" s="45"/>
      <c r="C56" s="45"/>
      <c r="D56" s="46"/>
      <c r="E56" s="46">
        <f>ROUND(SUMIF('Trial Balance'!N:N,F56,'Trial Balance'!K:K),0)</f>
        <v>0</v>
      </c>
    </row>
    <row r="57" spans="1:12" x14ac:dyDescent="0.25">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5">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5">
      <c r="A59" s="47" t="s">
        <v>109</v>
      </c>
      <c r="B59" s="47">
        <v>40</v>
      </c>
      <c r="C59" s="47">
        <v>39</v>
      </c>
      <c r="D59" s="48">
        <f>SUM(D57:D58)</f>
        <v>0</v>
      </c>
      <c r="E59" s="48">
        <f>SUM(E57:E58)</f>
        <v>0</v>
      </c>
      <c r="F59" t="str">
        <f t="shared" si="4"/>
        <v>BS39</v>
      </c>
      <c r="L59" t="s">
        <v>110</v>
      </c>
    </row>
    <row r="60" spans="1:12" x14ac:dyDescent="0.25">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5">
      <c r="A61" s="47" t="s">
        <v>113</v>
      </c>
      <c r="B61" s="47">
        <v>42</v>
      </c>
      <c r="C61" s="47">
        <v>41</v>
      </c>
      <c r="D61" s="48">
        <f>D47+D55+D59+D60</f>
        <v>0</v>
      </c>
      <c r="E61" s="48">
        <f>E47+E55+E59+E60</f>
        <v>0</v>
      </c>
      <c r="F61" t="str">
        <f t="shared" si="4"/>
        <v>BS41</v>
      </c>
    </row>
    <row r="62" spans="1:12" x14ac:dyDescent="0.25">
      <c r="A62" s="47" t="s">
        <v>114</v>
      </c>
      <c r="B62" s="47">
        <v>43</v>
      </c>
      <c r="C62" s="47">
        <v>42</v>
      </c>
      <c r="D62" s="48">
        <f>D63+D64</f>
        <v>0</v>
      </c>
      <c r="E62" s="48">
        <f>E63+E64</f>
        <v>0</v>
      </c>
      <c r="F62" t="str">
        <f t="shared" si="4"/>
        <v>BS42</v>
      </c>
      <c r="L62" t="s">
        <v>115</v>
      </c>
    </row>
    <row r="63" spans="1:12" x14ac:dyDescent="0.25">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5">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5">
      <c r="A65" s="44" t="s">
        <v>118</v>
      </c>
      <c r="B65" s="45"/>
      <c r="C65" s="45"/>
      <c r="D65" s="46"/>
      <c r="E65" s="46"/>
    </row>
    <row r="66" spans="1:12" x14ac:dyDescent="0.25">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5">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5">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5">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5">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5">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5">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5">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5">
      <c r="A74" s="47" t="s">
        <v>135</v>
      </c>
      <c r="B74" s="47">
        <v>54</v>
      </c>
      <c r="C74" s="47">
        <v>53</v>
      </c>
      <c r="D74" s="48">
        <f>SUM(D66:D73)</f>
        <v>0</v>
      </c>
      <c r="E74" s="48">
        <f>SUM(E66:E73)</f>
        <v>0</v>
      </c>
      <c r="F74" t="str">
        <f t="shared" si="5"/>
        <v>BS53</v>
      </c>
    </row>
    <row r="75" spans="1:12" x14ac:dyDescent="0.25">
      <c r="A75" s="47" t="s">
        <v>136</v>
      </c>
      <c r="B75" s="47">
        <v>55</v>
      </c>
      <c r="C75" s="47">
        <v>54</v>
      </c>
      <c r="D75" s="48">
        <f>D61+D63-D74-D94-D97-D100</f>
        <v>0</v>
      </c>
      <c r="E75" s="48">
        <f>E61+E63-E74-E94-E97-E100</f>
        <v>0</v>
      </c>
      <c r="F75" t="str">
        <f t="shared" si="5"/>
        <v>BS54</v>
      </c>
    </row>
    <row r="76" spans="1:12" x14ac:dyDescent="0.25">
      <c r="A76" s="47" t="s">
        <v>137</v>
      </c>
      <c r="B76" s="47">
        <v>56</v>
      </c>
      <c r="C76" s="47">
        <v>55</v>
      </c>
      <c r="D76" s="48">
        <f>D40+D64+D75</f>
        <v>0</v>
      </c>
      <c r="E76" s="48">
        <f>E40+E64+E75</f>
        <v>0</v>
      </c>
      <c r="F76" t="str">
        <f t="shared" si="5"/>
        <v>BS55</v>
      </c>
    </row>
    <row r="77" spans="1:12" x14ac:dyDescent="0.25">
      <c r="A77" s="44" t="s">
        <v>138</v>
      </c>
      <c r="B77" s="45"/>
      <c r="C77" s="45">
        <v>-1</v>
      </c>
      <c r="D77" s="46"/>
      <c r="E77" s="46"/>
    </row>
    <row r="78" spans="1:12" x14ac:dyDescent="0.25">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5">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5">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5">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5">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5">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5">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5">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5">
      <c r="A86" s="47" t="s">
        <v>152</v>
      </c>
      <c r="B86" s="47">
        <v>65</v>
      </c>
      <c r="C86" s="47">
        <v>64</v>
      </c>
      <c r="D86" s="48">
        <f>SUM(D78:D85)</f>
        <v>0</v>
      </c>
      <c r="E86" s="48">
        <f>SUM(E78:E85)</f>
        <v>0</v>
      </c>
      <c r="F86" t="str">
        <f t="shared" si="6"/>
        <v>BS64</v>
      </c>
    </row>
    <row r="87" spans="1:12" x14ac:dyDescent="0.25">
      <c r="A87" s="44" t="s">
        <v>153</v>
      </c>
      <c r="B87" s="45"/>
      <c r="C87" s="45"/>
      <c r="D87" s="46"/>
      <c r="E87" s="46"/>
    </row>
    <row r="88" spans="1:12"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5">
      <c r="A91" s="47" t="s">
        <v>157</v>
      </c>
      <c r="B91" s="47">
        <v>69</v>
      </c>
      <c r="C91" s="47">
        <v>68</v>
      </c>
      <c r="D91" s="48">
        <f>SUM(D88:D90)</f>
        <v>0</v>
      </c>
      <c r="E91" s="48">
        <f>SUM(E88:E90)</f>
        <v>0</v>
      </c>
      <c r="F91" t="str">
        <f>"BS"&amp;C91</f>
        <v>BS68</v>
      </c>
      <c r="L91" t="s">
        <v>158</v>
      </c>
    </row>
    <row r="92" spans="1:12" x14ac:dyDescent="0.25">
      <c r="A92" s="44" t="s">
        <v>159</v>
      </c>
      <c r="B92" s="45"/>
      <c r="C92" s="45"/>
      <c r="D92" s="46"/>
      <c r="E92" s="46"/>
    </row>
    <row r="93" spans="1:12" x14ac:dyDescent="0.25">
      <c r="A93" s="47" t="s">
        <v>160</v>
      </c>
      <c r="B93" s="47">
        <v>70</v>
      </c>
      <c r="C93" s="47">
        <v>69</v>
      </c>
      <c r="D93" s="48">
        <f>D94+D95</f>
        <v>0</v>
      </c>
      <c r="E93" s="48">
        <f>E94+E95</f>
        <v>0</v>
      </c>
      <c r="F93" t="str">
        <f t="shared" ref="F93:F103" si="7">"BS"&amp;C93</f>
        <v>BS69</v>
      </c>
    </row>
    <row r="94" spans="1:12" x14ac:dyDescent="0.25">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5">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5">
      <c r="A96" s="47" t="s">
        <v>163</v>
      </c>
      <c r="B96" s="47">
        <v>73</v>
      </c>
      <c r="C96" s="47">
        <v>72</v>
      </c>
      <c r="D96" s="48">
        <f>D97+D98</f>
        <v>0</v>
      </c>
      <c r="E96" s="48">
        <f>E97+E98</f>
        <v>0</v>
      </c>
      <c r="F96" t="str">
        <f t="shared" si="7"/>
        <v>BS72</v>
      </c>
    </row>
    <row r="97" spans="1:12" x14ac:dyDescent="0.25">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5">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5">
      <c r="A99" s="47" t="s">
        <v>166</v>
      </c>
      <c r="B99" s="47">
        <v>76</v>
      </c>
      <c r="C99" s="47">
        <v>75</v>
      </c>
      <c r="D99" s="48">
        <f>D100+D101</f>
        <v>0</v>
      </c>
      <c r="E99" s="48">
        <f>E100+E101</f>
        <v>0</v>
      </c>
      <c r="F99" t="str">
        <f t="shared" si="7"/>
        <v>BS75</v>
      </c>
    </row>
    <row r="100" spans="1:12" x14ac:dyDescent="0.25">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5">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5">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5">
      <c r="A103" s="47" t="s">
        <v>170</v>
      </c>
      <c r="B103" s="47">
        <v>80</v>
      </c>
      <c r="C103" s="47">
        <v>79</v>
      </c>
      <c r="D103" s="48">
        <f>D93+D96+D99+D102</f>
        <v>0</v>
      </c>
      <c r="E103" s="48">
        <f>E93+E96+E99+E102</f>
        <v>0</v>
      </c>
      <c r="F103" t="str">
        <f t="shared" si="7"/>
        <v>BS79</v>
      </c>
      <c r="L103" t="s">
        <v>171</v>
      </c>
    </row>
    <row r="104" spans="1:12" x14ac:dyDescent="0.25">
      <c r="A104" s="44" t="s">
        <v>172</v>
      </c>
      <c r="B104" s="45"/>
      <c r="C104" s="45"/>
      <c r="D104" s="46"/>
      <c r="E104" s="46"/>
    </row>
    <row r="105" spans="1:12" x14ac:dyDescent="0.25">
      <c r="A105" s="44" t="s">
        <v>173</v>
      </c>
      <c r="B105" s="45"/>
      <c r="C105" s="45"/>
      <c r="D105" s="46"/>
      <c r="E105" s="46"/>
    </row>
    <row r="106" spans="1:12" x14ac:dyDescent="0.25">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5">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5">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5">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5">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5">
      <c r="A111" s="47" t="s">
        <v>179</v>
      </c>
      <c r="B111" s="47">
        <v>86</v>
      </c>
      <c r="C111" s="47">
        <v>85</v>
      </c>
      <c r="D111" s="48">
        <f>SUM(D106:D110)</f>
        <v>0</v>
      </c>
      <c r="E111" s="48">
        <f>SUM(E106:E110)</f>
        <v>0</v>
      </c>
      <c r="F111" t="str">
        <f t="shared" si="8"/>
        <v>BS85</v>
      </c>
      <c r="L111" t="s">
        <v>173</v>
      </c>
    </row>
    <row r="112" spans="1:12" x14ac:dyDescent="0.25">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5">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5">
      <c r="A114" s="44" t="s">
        <v>184</v>
      </c>
      <c r="B114" s="45"/>
      <c r="C114" s="45"/>
      <c r="D114" s="46">
        <f>-ROUND(SUMIF('Trial Balance'!N:N,F114,'Trial Balance'!H:H),0)</f>
        <v>0</v>
      </c>
      <c r="E114" s="46"/>
    </row>
    <row r="115" spans="1:12" x14ac:dyDescent="0.25">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5">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5">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5">
      <c r="A118" s="47" t="s">
        <v>188</v>
      </c>
      <c r="B118" s="47">
        <v>92</v>
      </c>
      <c r="C118" s="47">
        <v>91</v>
      </c>
      <c r="D118" s="48">
        <f>SUM(D115:D117)</f>
        <v>0</v>
      </c>
      <c r="E118" s="48">
        <f>SUM(E115:E117)</f>
        <v>0</v>
      </c>
      <c r="F118" t="str">
        <f t="shared" si="9"/>
        <v>BS91</v>
      </c>
      <c r="L118" t="s">
        <v>184</v>
      </c>
    </row>
    <row r="119" spans="1:12" x14ac:dyDescent="0.25">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5">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5">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5">
      <c r="A122" s="44" t="s">
        <v>192</v>
      </c>
      <c r="B122" s="45"/>
      <c r="C122" s="45"/>
      <c r="D122" s="46"/>
      <c r="E122" s="46"/>
    </row>
    <row r="123" spans="1:12"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5">
      <c r="A125" s="44" t="s">
        <v>196</v>
      </c>
      <c r="B125" s="45"/>
      <c r="C125" s="45"/>
      <c r="D125" s="46"/>
      <c r="E125" s="46"/>
    </row>
    <row r="126" spans="1:12" x14ac:dyDescent="0.25">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5">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5">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5">
      <c r="A129" s="47" t="s">
        <v>201</v>
      </c>
      <c r="B129" s="47">
        <v>101</v>
      </c>
      <c r="C129" s="47">
        <v>100</v>
      </c>
      <c r="D129" s="48">
        <f>D111+D112+D113+D118-D119+D120-D121+D123-D124+D126-D127-D128</f>
        <v>0</v>
      </c>
      <c r="E129" s="48">
        <f>E111+E112+E113+E118-E119+E120-E121+E123-E124+E126-E127-E128</f>
        <v>0</v>
      </c>
      <c r="F129" t="str">
        <f t="shared" si="10"/>
        <v>BS100</v>
      </c>
    </row>
    <row r="130" spans="1:10" x14ac:dyDescent="0.25">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5">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5">
      <c r="A132" s="47" t="s">
        <v>204</v>
      </c>
      <c r="B132" s="47">
        <v>104</v>
      </c>
      <c r="C132" s="47">
        <v>103</v>
      </c>
      <c r="D132" s="48">
        <f>D129+D130</f>
        <v>0</v>
      </c>
      <c r="E132" s="48">
        <f>E129+E130</f>
        <v>0</v>
      </c>
      <c r="F132" t="str">
        <f t="shared" si="10"/>
        <v>BS103</v>
      </c>
    </row>
    <row r="133" spans="1:10" ht="12.45" customHeight="1" thickBot="1" x14ac:dyDescent="0.3">
      <c r="D133" s="9"/>
      <c r="E133" s="9"/>
    </row>
    <row r="134" spans="1:10" x14ac:dyDescent="0.25">
      <c r="A134" s="50" t="s">
        <v>205</v>
      </c>
      <c r="B134" s="51"/>
      <c r="C134" s="51"/>
      <c r="D134" s="52">
        <f>D40+D61+D62</f>
        <v>0</v>
      </c>
      <c r="E134" s="53">
        <f>E40+E61+E62</f>
        <v>0</v>
      </c>
    </row>
    <row r="135" spans="1:10" ht="12.45" customHeight="1" thickBot="1" x14ac:dyDescent="0.3">
      <c r="A135" s="54" t="s">
        <v>206</v>
      </c>
      <c r="B135" s="16"/>
      <c r="C135" s="16"/>
      <c r="D135" s="55">
        <f>D74+D86+D91+D103+D132</f>
        <v>0</v>
      </c>
      <c r="E135" s="56">
        <f>E74+E86+E91+E103+E132</f>
        <v>0</v>
      </c>
    </row>
    <row r="136" spans="1:10" ht="13.05" customHeight="1" thickTop="1" thickBot="1" x14ac:dyDescent="0.3">
      <c r="A136" s="57" t="s">
        <v>207</v>
      </c>
      <c r="B136" s="58"/>
      <c r="C136" s="58"/>
      <c r="D136" s="59">
        <f>D134-D135</f>
        <v>0</v>
      </c>
      <c r="E136" s="60">
        <f>E134-E135</f>
        <v>0</v>
      </c>
    </row>
    <row r="137" spans="1:10" x14ac:dyDescent="0.25">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B1" sqref="B1:B7"/>
    </sheetView>
  </sheetViews>
  <sheetFormatPr defaultColWidth="27.7109375" defaultRowHeight="12" x14ac:dyDescent="0.25"/>
  <cols>
    <col min="1" max="1" width="54.28515625" customWidth="1"/>
    <col min="2" max="2" width="26.28515625" bestFit="1" customWidth="1"/>
    <col min="3" max="3" width="9.140625" style="166" bestFit="1" customWidth="1"/>
  </cols>
  <sheetData>
    <row r="1" spans="1:9" x14ac:dyDescent="0.25">
      <c r="A1" s="1" t="s">
        <v>0</v>
      </c>
      <c r="B1" s="18">
        <f>'1. F10'!B1</f>
        <v>0</v>
      </c>
      <c r="C1" s="3"/>
    </row>
    <row r="2" spans="1:9" x14ac:dyDescent="0.25">
      <c r="A2" s="1" t="s">
        <v>1</v>
      </c>
      <c r="B2" s="18">
        <f>'1. F10'!B2</f>
        <v>0</v>
      </c>
      <c r="C2" s="3"/>
    </row>
    <row r="3" spans="1:9" x14ac:dyDescent="0.25">
      <c r="A3" s="1" t="s">
        <v>6</v>
      </c>
      <c r="B3" s="18">
        <f>'1. F10'!B3</f>
        <v>0</v>
      </c>
      <c r="C3" s="3"/>
    </row>
    <row r="4" spans="1:9" x14ac:dyDescent="0.25">
      <c r="A4" s="1" t="s">
        <v>7</v>
      </c>
      <c r="B4" s="18">
        <f>'1. F10'!B4</f>
        <v>0</v>
      </c>
      <c r="C4" s="3"/>
    </row>
    <row r="5" spans="1:9" x14ac:dyDescent="0.25">
      <c r="A5" s="1" t="s">
        <v>8</v>
      </c>
      <c r="B5" s="18">
        <f>'1. F10'!B5</f>
        <v>0</v>
      </c>
      <c r="C5" s="3"/>
    </row>
    <row r="6" spans="1:9" x14ac:dyDescent="0.25">
      <c r="A6" s="1" t="s">
        <v>9</v>
      </c>
      <c r="B6" s="18">
        <f>'1. F10'!B6</f>
        <v>0</v>
      </c>
      <c r="C6" s="3"/>
    </row>
    <row r="7" spans="1:9" x14ac:dyDescent="0.25">
      <c r="A7" s="1" t="s">
        <v>11</v>
      </c>
      <c r="B7" s="18">
        <f>'1. F10'!B7</f>
        <v>0</v>
      </c>
      <c r="C7" s="18"/>
    </row>
    <row r="8" spans="1:9" x14ac:dyDescent="0.25">
      <c r="H8" s="61" t="s">
        <v>208</v>
      </c>
      <c r="I8" s="61" t="s">
        <v>208</v>
      </c>
    </row>
    <row r="9" spans="1:9" x14ac:dyDescent="0.25">
      <c r="H9" s="27">
        <f>SUM(H12:H91)-'Trial Balance'!J11</f>
        <v>0</v>
      </c>
      <c r="I9" s="27">
        <f>SUM(I12:I91)-'Trial Balance'!K11</f>
        <v>0</v>
      </c>
    </row>
    <row r="10" spans="1:9" x14ac:dyDescent="0.25">
      <c r="A10" s="26" t="s">
        <v>209</v>
      </c>
      <c r="B10" s="26"/>
      <c r="C10" s="26"/>
      <c r="D10" s="26" t="s">
        <v>46</v>
      </c>
      <c r="E10" s="26" t="s">
        <v>47</v>
      </c>
    </row>
    <row r="11" spans="1:9" ht="12.45" customHeight="1" thickBot="1" x14ac:dyDescent="0.3">
      <c r="A11" s="62" t="s">
        <v>210</v>
      </c>
      <c r="B11" s="62" t="s">
        <v>49</v>
      </c>
      <c r="C11" s="62" t="s">
        <v>50</v>
      </c>
      <c r="D11" s="62">
        <f>'Trial Balance'!J6</f>
        <v>-1</v>
      </c>
      <c r="E11" s="62">
        <f>'Trial Balance'!K6</f>
        <v>0</v>
      </c>
      <c r="F11" s="31" t="s">
        <v>4</v>
      </c>
      <c r="G11" s="41" t="s">
        <v>51</v>
      </c>
      <c r="H11" s="31" t="s">
        <v>211</v>
      </c>
      <c r="I11" s="31" t="s">
        <v>212</v>
      </c>
    </row>
    <row r="12" spans="1:9" ht="12.45" customHeight="1" thickTop="1" x14ac:dyDescent="0.25">
      <c r="A12" s="63" t="s">
        <v>213</v>
      </c>
      <c r="B12" s="63">
        <v>1</v>
      </c>
      <c r="C12" s="63">
        <v>1</v>
      </c>
      <c r="D12" s="64">
        <f>D14+D15-D16+D17+D18</f>
        <v>0</v>
      </c>
      <c r="E12" s="64">
        <f>E14+E15-E16+E17+E18</f>
        <v>0</v>
      </c>
    </row>
    <row r="13" spans="1:9" x14ac:dyDescent="0.25">
      <c r="A13" s="45" t="s">
        <v>214</v>
      </c>
      <c r="B13" s="45">
        <v>2</v>
      </c>
      <c r="C13" s="45" t="s">
        <v>2079</v>
      </c>
      <c r="D13" s="46"/>
      <c r="E13" s="46"/>
    </row>
    <row r="14" spans="1:9" x14ac:dyDescent="0.2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5">
      <c r="A17" s="45"/>
      <c r="B17" s="45"/>
      <c r="C17" s="45"/>
      <c r="D17" s="46"/>
      <c r="E17" s="46"/>
    </row>
    <row r="18" spans="1:9" x14ac:dyDescent="0.2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5">
      <c r="A19" s="65" t="s">
        <v>219</v>
      </c>
      <c r="B19" s="45"/>
      <c r="C19" s="45"/>
      <c r="D19" s="46"/>
      <c r="E19" s="46"/>
    </row>
    <row r="20" spans="1:9" x14ac:dyDescent="0.25">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5">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5">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5">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5">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5">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5">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5">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5">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5">
      <c r="A29" s="47" t="s">
        <v>229</v>
      </c>
      <c r="B29" s="47">
        <v>16</v>
      </c>
      <c r="C29" s="47">
        <v>16</v>
      </c>
      <c r="D29" s="48">
        <f>D12+D20-D21+D22+D23+D24+D25+D26</f>
        <v>0</v>
      </c>
      <c r="E29" s="48">
        <f>E12+E20-E21+E22+E23+E24+E25+E26</f>
        <v>0</v>
      </c>
    </row>
    <row r="30" spans="1:9" x14ac:dyDescent="0.2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5">
      <c r="A33" s="45" t="s">
        <v>233</v>
      </c>
      <c r="B33" s="45">
        <v>20</v>
      </c>
      <c r="C33" s="45" t="s">
        <v>2080</v>
      </c>
      <c r="D33" s="46">
        <f>ABS(ROUND(SUMIF('Trial Balance'!E:E,"6051",'Trial Balance'!H:H),0))</f>
        <v>0</v>
      </c>
      <c r="E33" s="46">
        <f>ABS(ROUND(SUMIF('Trial Balance'!E:E,"6051",'Trial Balance'!K:K),0))</f>
        <v>0</v>
      </c>
    </row>
    <row r="34" spans="1:9" x14ac:dyDescent="0.25">
      <c r="A34" s="45" t="s">
        <v>234</v>
      </c>
      <c r="B34" s="45">
        <v>21</v>
      </c>
      <c r="C34" s="45" t="s">
        <v>2081</v>
      </c>
      <c r="D34" s="46">
        <f>ABS(ROUND(SUMIF('Trial Balance'!E:E,"6053",'Trial Balance'!H:H),0))</f>
        <v>0</v>
      </c>
      <c r="E34" s="46">
        <f>ABS(ROUND(SUMIF('Trial Balance'!E:E,"6053",'Trial Balance'!K:K),0))</f>
        <v>0</v>
      </c>
    </row>
    <row r="35" spans="1:9" x14ac:dyDescent="0.2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5">
      <c r="A37" s="47" t="s">
        <v>237</v>
      </c>
      <c r="B37" s="47">
        <v>24</v>
      </c>
      <c r="C37" s="47">
        <v>22</v>
      </c>
      <c r="D37" s="48">
        <f>D38+D39</f>
        <v>0</v>
      </c>
      <c r="E37" s="48">
        <f>E38+E39</f>
        <v>0</v>
      </c>
    </row>
    <row r="38" spans="1:9" x14ac:dyDescent="0.2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5">
      <c r="A40" s="47" t="s">
        <v>240</v>
      </c>
      <c r="B40" s="47">
        <v>27</v>
      </c>
      <c r="C40" s="47">
        <v>25</v>
      </c>
      <c r="D40" s="48">
        <f>D41-D42</f>
        <v>0</v>
      </c>
      <c r="E40" s="48">
        <f>E41-E42</f>
        <v>0</v>
      </c>
    </row>
    <row r="41" spans="1:9" x14ac:dyDescent="0.2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5">
      <c r="A43" s="47" t="s">
        <v>243</v>
      </c>
      <c r="B43" s="47">
        <v>30</v>
      </c>
      <c r="C43" s="47">
        <v>28</v>
      </c>
      <c r="D43" s="48">
        <f>D44-D45</f>
        <v>0</v>
      </c>
      <c r="E43" s="48">
        <f>E44-E45</f>
        <v>0</v>
      </c>
    </row>
    <row r="44" spans="1:9" x14ac:dyDescent="0.2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5">
      <c r="A46" s="47" t="s">
        <v>246</v>
      </c>
      <c r="B46" s="47">
        <v>33</v>
      </c>
      <c r="C46" s="47">
        <v>31</v>
      </c>
      <c r="D46" s="48">
        <f>SUM(D47:D52)</f>
        <v>0</v>
      </c>
      <c r="E46" s="48">
        <f>SUM(E47:E52)</f>
        <v>0</v>
      </c>
    </row>
    <row r="47" spans="1:9" x14ac:dyDescent="0.25">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5">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5">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5">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5">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5">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5">
      <c r="A53" s="45" t="s">
        <v>2082</v>
      </c>
      <c r="B53" s="45"/>
      <c r="C53" s="45">
        <v>38</v>
      </c>
      <c r="D53" s="46"/>
      <c r="E53" s="46"/>
    </row>
    <row r="54" spans="1:9" x14ac:dyDescent="0.25">
      <c r="A54" s="47" t="s">
        <v>253</v>
      </c>
      <c r="B54" s="47">
        <v>40</v>
      </c>
      <c r="C54" s="47">
        <v>39</v>
      </c>
      <c r="D54" s="48">
        <f>D55-D56</f>
        <v>0</v>
      </c>
      <c r="E54" s="48">
        <f>E55-E56</f>
        <v>0</v>
      </c>
    </row>
    <row r="55" spans="1:9" x14ac:dyDescent="0.2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5">
      <c r="A57" s="47" t="s">
        <v>256</v>
      </c>
      <c r="B57" s="47">
        <v>43</v>
      </c>
      <c r="C57" s="47">
        <v>42</v>
      </c>
      <c r="D57" s="48">
        <f>SUM(D30:D32)+D35-D36+D37+D40+D43+D46+D54</f>
        <v>0</v>
      </c>
      <c r="E57" s="48">
        <f>SUM(E30:E32)+E35-E36+E37+E40+E43+E46+E54</f>
        <v>0</v>
      </c>
    </row>
    <row r="58" spans="1:9" x14ac:dyDescent="0.25">
      <c r="A58" s="45" t="s">
        <v>257</v>
      </c>
      <c r="B58" s="45"/>
      <c r="C58" s="45"/>
      <c r="D58" s="46"/>
      <c r="E58" s="46"/>
    </row>
    <row r="59" spans="1:9" x14ac:dyDescent="0.25">
      <c r="A59" s="47" t="s">
        <v>258</v>
      </c>
      <c r="B59" s="47">
        <v>44</v>
      </c>
      <c r="C59" s="47">
        <v>43</v>
      </c>
      <c r="D59" s="48">
        <f>IF((D57-D29)&lt;0,-(D57-D29),0)</f>
        <v>0</v>
      </c>
      <c r="E59" s="48">
        <f>IF((E57-E29)&lt;0,-(E57-E29),0)</f>
        <v>0</v>
      </c>
    </row>
    <row r="60" spans="1:9" x14ac:dyDescent="0.25">
      <c r="A60" s="47" t="s">
        <v>259</v>
      </c>
      <c r="B60" s="47">
        <v>45</v>
      </c>
      <c r="C60" s="47">
        <v>44</v>
      </c>
      <c r="D60" s="48">
        <f>IF(D59=0,D57-D29,0)</f>
        <v>0</v>
      </c>
      <c r="E60" s="48">
        <f>IF(E59=0,E57-E29,0)</f>
        <v>0</v>
      </c>
    </row>
    <row r="61" spans="1:9" x14ac:dyDescent="0.25">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5">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5">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5">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5">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5">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5">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5">
      <c r="A68" s="47" t="s">
        <v>266</v>
      </c>
      <c r="B68" s="47">
        <v>53</v>
      </c>
      <c r="C68" s="47">
        <v>52</v>
      </c>
      <c r="D68" s="48">
        <f>D61+D63+D65+D66</f>
        <v>0</v>
      </c>
      <c r="E68" s="48">
        <f>E61+E63+E65+E66</f>
        <v>0</v>
      </c>
    </row>
    <row r="69" spans="1:9" ht="36" customHeight="1" x14ac:dyDescent="0.25">
      <c r="A69" s="66" t="s">
        <v>267</v>
      </c>
      <c r="B69" s="47">
        <v>54</v>
      </c>
      <c r="C69" s="47">
        <v>53</v>
      </c>
      <c r="D69" s="48">
        <f>D70-D71</f>
        <v>0</v>
      </c>
      <c r="E69" s="48">
        <f>E70-E71</f>
        <v>0</v>
      </c>
    </row>
    <row r="70" spans="1:9" x14ac:dyDescent="0.2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5">
      <c r="A75" s="47" t="s">
        <v>273</v>
      </c>
      <c r="B75" s="47">
        <v>60</v>
      </c>
      <c r="C75" s="47">
        <v>59</v>
      </c>
      <c r="D75" s="48">
        <f>D69+D72+D74</f>
        <v>0</v>
      </c>
      <c r="E75" s="48">
        <f>E69+E72+E74</f>
        <v>0</v>
      </c>
    </row>
    <row r="76" spans="1:9" x14ac:dyDescent="0.25">
      <c r="A76" s="45" t="s">
        <v>274</v>
      </c>
      <c r="B76" s="45"/>
      <c r="C76" s="45"/>
      <c r="D76" s="46"/>
      <c r="E76" s="46"/>
    </row>
    <row r="77" spans="1:9" x14ac:dyDescent="0.25">
      <c r="A77" s="47" t="s">
        <v>275</v>
      </c>
      <c r="B77" s="47">
        <v>61</v>
      </c>
      <c r="C77" s="47">
        <v>60</v>
      </c>
      <c r="D77" s="48">
        <f>IF((D75-D68)&lt;0,-(D75-D68),0)</f>
        <v>0</v>
      </c>
      <c r="E77" s="48">
        <f>IF((E75-E68)&lt;0,-(E75-E68),0)</f>
        <v>0</v>
      </c>
    </row>
    <row r="78" spans="1:9" x14ac:dyDescent="0.25">
      <c r="A78" s="47" t="s">
        <v>276</v>
      </c>
      <c r="B78" s="47">
        <f>B77+1</f>
        <v>62</v>
      </c>
      <c r="C78" s="47">
        <v>61</v>
      </c>
      <c r="D78" s="48">
        <f>IF(D77=0,D75-D68,0)</f>
        <v>0</v>
      </c>
      <c r="E78" s="48">
        <f>IF(E77=0,E75-E68,0)</f>
        <v>0</v>
      </c>
    </row>
    <row r="79" spans="1:9" x14ac:dyDescent="0.25">
      <c r="A79" s="47" t="s">
        <v>277</v>
      </c>
      <c r="B79" s="47">
        <f>B78+1</f>
        <v>63</v>
      </c>
      <c r="C79" s="47">
        <v>62</v>
      </c>
      <c r="D79" s="48">
        <f>D29+D68</f>
        <v>0</v>
      </c>
      <c r="E79" s="48">
        <f>E29+E68</f>
        <v>0</v>
      </c>
    </row>
    <row r="80" spans="1:9" x14ac:dyDescent="0.25">
      <c r="A80" s="47" t="s">
        <v>278</v>
      </c>
      <c r="B80" s="47">
        <f>B79+1</f>
        <v>64</v>
      </c>
      <c r="C80" s="47">
        <v>63</v>
      </c>
      <c r="D80" s="48">
        <f>D57+D75</f>
        <v>0</v>
      </c>
      <c r="E80" s="48">
        <f>E57+E75</f>
        <v>0</v>
      </c>
    </row>
    <row r="81" spans="1:9" x14ac:dyDescent="0.25">
      <c r="A81" s="45" t="s">
        <v>279</v>
      </c>
      <c r="B81" s="45"/>
      <c r="C81" s="45"/>
      <c r="D81" s="46"/>
      <c r="E81" s="46"/>
    </row>
    <row r="82" spans="1:9" x14ac:dyDescent="0.25">
      <c r="A82" s="47" t="s">
        <v>280</v>
      </c>
      <c r="B82" s="47">
        <v>65</v>
      </c>
      <c r="C82" s="47">
        <v>64</v>
      </c>
      <c r="D82" s="48">
        <f>IF((D80-D79)&lt;0,-(D80-D79),0)</f>
        <v>0</v>
      </c>
      <c r="E82" s="48">
        <f>IF((E80-E79)&lt;0,-(E80-E79),0)</f>
        <v>0</v>
      </c>
    </row>
    <row r="83" spans="1:9" x14ac:dyDescent="0.25">
      <c r="A83" s="47" t="s">
        <v>281</v>
      </c>
      <c r="B83" s="47">
        <v>66</v>
      </c>
      <c r="C83" s="47">
        <v>65</v>
      </c>
      <c r="D83" s="48">
        <f>IF(D82=0,D80-D79,0)</f>
        <v>0</v>
      </c>
      <c r="E83" s="48">
        <f>IF(E82=0,E80-E79,0)</f>
        <v>0</v>
      </c>
    </row>
    <row r="84" spans="1:9" x14ac:dyDescent="0.2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5">
      <c r="A85" s="49" t="s">
        <v>283</v>
      </c>
      <c r="B85" s="45">
        <v>68</v>
      </c>
      <c r="C85" s="45" t="s">
        <v>2083</v>
      </c>
      <c r="D85" s="46"/>
      <c r="E85" s="46"/>
      <c r="F85" t="str">
        <f>"PL"&amp;C85</f>
        <v>PL66a</v>
      </c>
    </row>
    <row r="86" spans="1:9" x14ac:dyDescent="0.25">
      <c r="A86" s="49" t="s">
        <v>284</v>
      </c>
      <c r="B86" s="45">
        <v>69</v>
      </c>
      <c r="C86" s="45" t="s">
        <v>2084</v>
      </c>
      <c r="D86" s="46"/>
      <c r="E86" s="46"/>
      <c r="F86" t="str">
        <f>"PL"&amp;C86</f>
        <v>PL66b</v>
      </c>
    </row>
    <row r="87" spans="1:9" x14ac:dyDescent="0.2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5">
      <c r="A89" s="45" t="s">
        <v>287</v>
      </c>
      <c r="B89" s="45"/>
      <c r="C89" s="45"/>
      <c r="D89" s="46"/>
      <c r="E89" s="46"/>
    </row>
    <row r="90" spans="1:9" x14ac:dyDescent="0.25">
      <c r="A90" s="47" t="s">
        <v>288</v>
      </c>
      <c r="B90" s="47">
        <v>72</v>
      </c>
      <c r="C90" s="47">
        <v>69</v>
      </c>
      <c r="D90" s="48">
        <f>IF((D82-D83-D84-D85-D86-D87-D88)&gt;0,(D82-D83-D84-D85-D86-D87-D88),0)</f>
        <v>0</v>
      </c>
      <c r="E90" s="48">
        <f>IF((E82-E83-E84-E85-E86-E87-E88)&gt;0,(E82-E83-E84-E85-E86-E87-E88),0)</f>
        <v>0</v>
      </c>
    </row>
    <row r="91" spans="1:9" x14ac:dyDescent="0.25">
      <c r="A91" s="47" t="s">
        <v>289</v>
      </c>
      <c r="B91" s="47">
        <v>73</v>
      </c>
      <c r="C91" s="47">
        <v>70</v>
      </c>
      <c r="D91" s="48">
        <f>IF(D90=0,-(D82-D83-D84-D87-D88),0)</f>
        <v>0</v>
      </c>
      <c r="E91" s="48">
        <f>IF(E90=0,-(E82-E83-E84-E87-E88),0)</f>
        <v>0</v>
      </c>
    </row>
    <row r="92" spans="1:9" x14ac:dyDescent="0.25">
      <c r="D92" s="9"/>
      <c r="E92" s="9"/>
    </row>
    <row r="93" spans="1:9" ht="12.45" customHeight="1" thickBot="1" x14ac:dyDescent="0.3">
      <c r="D93" s="9"/>
      <c r="E93" s="9"/>
    </row>
    <row r="94" spans="1:9" x14ac:dyDescent="0.25">
      <c r="C94" s="50" t="s">
        <v>290</v>
      </c>
      <c r="D94" s="52">
        <f>SUM('1. F10'!D126:D127)</f>
        <v>0</v>
      </c>
      <c r="E94" s="53">
        <f>SUM('1. F10'!E126:E127)</f>
        <v>0</v>
      </c>
    </row>
    <row r="95" spans="1:9" ht="12.45" customHeight="1" thickBot="1" x14ac:dyDescent="0.3">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131" workbookViewId="0">
      <selection activeCell="A134" sqref="A134"/>
    </sheetView>
  </sheetViews>
  <sheetFormatPr defaultColWidth="40.140625" defaultRowHeight="13.2" x14ac:dyDescent="0.25"/>
  <cols>
    <col min="1" max="1" width="60.42578125" style="68" bestFit="1" customWidth="1"/>
    <col min="2" max="2" width="6.5703125" style="68" bestFit="1" customWidth="1"/>
    <col min="3" max="3" width="17.140625" style="68" bestFit="1" customWidth="1"/>
    <col min="4" max="4" width="22.7109375" style="68" bestFit="1" customWidth="1"/>
    <col min="5" max="5" width="26.5703125" style="68" bestFit="1" customWidth="1"/>
    <col min="6" max="6" width="26.85546875" style="68" bestFit="1" customWidth="1"/>
    <col min="7" max="7" width="1.42578125" style="69" customWidth="1"/>
    <col min="8" max="8" width="23.7109375" bestFit="1" customWidth="1"/>
    <col min="9" max="9" width="77.140625" bestFit="1" customWidth="1"/>
    <col min="10" max="10" width="40.140625" style="68" customWidth="1"/>
    <col min="11" max="16384" width="40.140625" style="68"/>
  </cols>
  <sheetData>
    <row r="1" spans="1:9" x14ac:dyDescent="0.25">
      <c r="A1" s="1" t="str">
        <f>'1. F10'!A1</f>
        <v>Companie:</v>
      </c>
      <c r="B1" s="67">
        <f>'Trial Balance'!B1</f>
        <v>0</v>
      </c>
    </row>
    <row r="2" spans="1:9" x14ac:dyDescent="0.25">
      <c r="A2" s="1" t="str">
        <f>'1. F10'!A2</f>
        <v xml:space="preserve">Adresa:                    </v>
      </c>
      <c r="B2" s="67">
        <f>'Trial Balance'!B2</f>
        <v>0</v>
      </c>
    </row>
    <row r="3" spans="1:9" x14ac:dyDescent="0.25">
      <c r="A3" s="1" t="str">
        <f>'1. F10'!A3</f>
        <v xml:space="preserve">Cod fiscal TVA: </v>
      </c>
      <c r="B3" s="67">
        <f>'Trial Balance'!B3</f>
        <v>0</v>
      </c>
    </row>
    <row r="4" spans="1:9" x14ac:dyDescent="0.25">
      <c r="A4" s="1" t="str">
        <f>'1. F10'!A4</f>
        <v xml:space="preserve">Nr. de inregistrare:      </v>
      </c>
      <c r="B4" s="67">
        <f>'Trial Balance'!B4</f>
        <v>0</v>
      </c>
    </row>
    <row r="5" spans="1:9" x14ac:dyDescent="0.25">
      <c r="A5" s="1" t="str">
        <f>'1. F10'!A5</f>
        <v xml:space="preserve">Tipul companiei:      </v>
      </c>
      <c r="B5" s="67">
        <f>'Trial Balance'!B5</f>
        <v>0</v>
      </c>
    </row>
    <row r="6" spans="1:9" x14ac:dyDescent="0.25">
      <c r="A6" s="1" t="str">
        <f>'1. F10'!A6</f>
        <v xml:space="preserve">Activitate principala:         </v>
      </c>
      <c r="B6" s="67">
        <f>'Trial Balance'!B6</f>
        <v>0</v>
      </c>
    </row>
    <row r="7" spans="1:9" x14ac:dyDescent="0.25">
      <c r="A7" s="1" t="str">
        <f>'1. F10'!A7</f>
        <v>An financiar</v>
      </c>
      <c r="B7" s="67">
        <f>'Trial Balance'!B7</f>
        <v>0</v>
      </c>
    </row>
    <row r="15" spans="1:9" x14ac:dyDescent="0.25">
      <c r="H15" s="70" t="s">
        <v>291</v>
      </c>
      <c r="I15" s="70" t="s">
        <v>35</v>
      </c>
    </row>
    <row r="17" spans="1:9" x14ac:dyDescent="0.25">
      <c r="A17" s="71" t="s">
        <v>292</v>
      </c>
      <c r="B17" s="71" t="s">
        <v>50</v>
      </c>
      <c r="C17" s="71" t="s">
        <v>293</v>
      </c>
      <c r="D17" s="71" t="s">
        <v>294</v>
      </c>
    </row>
    <row r="18" spans="1:9" x14ac:dyDescent="0.25">
      <c r="A18" s="71" t="s">
        <v>295</v>
      </c>
      <c r="B18" s="71" t="s">
        <v>296</v>
      </c>
      <c r="C18" s="71" t="s">
        <v>297</v>
      </c>
      <c r="D18" s="71" t="s">
        <v>298</v>
      </c>
    </row>
    <row r="19" spans="1:9" x14ac:dyDescent="0.25">
      <c r="A19" s="45" t="s">
        <v>299</v>
      </c>
      <c r="B19" s="45">
        <v>1</v>
      </c>
      <c r="C19" s="46"/>
      <c r="D19" s="46">
        <f>ABS(ROUND(SUMIF('Trial Balance'!$Q$3:$Q$5,"BS98",'Trial Balance'!$P$3:$P$5),0))</f>
        <v>0</v>
      </c>
      <c r="E19" s="72"/>
      <c r="F19" s="72"/>
      <c r="H19" t="s">
        <v>300</v>
      </c>
    </row>
    <row r="20" spans="1:9" x14ac:dyDescent="0.25">
      <c r="A20" s="45" t="s">
        <v>301</v>
      </c>
      <c r="B20" s="45">
        <v>2</v>
      </c>
      <c r="C20" s="46"/>
      <c r="D20" s="46">
        <f>ABS(ROUND(SUMIF('Trial Balance'!$Q$3:$Q$5,"BS99",'Trial Balance'!$P$3:$P$5),0))</f>
        <v>0</v>
      </c>
      <c r="E20" s="72"/>
      <c r="F20" s="72"/>
      <c r="H20" t="s">
        <v>300</v>
      </c>
    </row>
    <row r="21" spans="1:9" ht="24" customHeight="1" x14ac:dyDescent="0.25">
      <c r="A21" s="45" t="s">
        <v>302</v>
      </c>
      <c r="B21" s="45">
        <v>3</v>
      </c>
      <c r="C21" s="46"/>
      <c r="D21" s="46"/>
      <c r="E21" s="72"/>
      <c r="F21" s="72"/>
      <c r="H21" t="s">
        <v>303</v>
      </c>
    </row>
    <row r="22" spans="1:9" x14ac:dyDescent="0.25">
      <c r="A22" s="73"/>
      <c r="B22" s="74"/>
      <c r="C22" s="75"/>
      <c r="D22" s="75"/>
      <c r="E22" s="75"/>
      <c r="F22" s="75"/>
    </row>
    <row r="23" spans="1:9" x14ac:dyDescent="0.25">
      <c r="A23" s="73"/>
      <c r="B23" s="74"/>
      <c r="C23" s="75"/>
      <c r="D23" s="75"/>
      <c r="E23" s="75"/>
      <c r="F23" s="75"/>
    </row>
    <row r="24" spans="1:9" x14ac:dyDescent="0.25">
      <c r="A24" s="45" t="s">
        <v>304</v>
      </c>
      <c r="B24" s="45" t="s">
        <v>50</v>
      </c>
      <c r="C24" s="45" t="s">
        <v>305</v>
      </c>
      <c r="D24" s="45" t="s">
        <v>306</v>
      </c>
      <c r="E24" s="45"/>
    </row>
    <row r="25" spans="1:9" ht="13.2" customHeight="1" x14ac:dyDescent="0.25">
      <c r="A25" s="45"/>
      <c r="B25" s="45"/>
      <c r="C25" s="45"/>
      <c r="D25" s="45" t="s">
        <v>307</v>
      </c>
      <c r="E25" s="45" t="s">
        <v>308</v>
      </c>
    </row>
    <row r="26" spans="1:9" x14ac:dyDescent="0.25">
      <c r="A26" s="45" t="s">
        <v>295</v>
      </c>
      <c r="B26" s="45" t="s">
        <v>296</v>
      </c>
      <c r="C26" s="45" t="s">
        <v>297</v>
      </c>
      <c r="D26" s="45" t="s">
        <v>298</v>
      </c>
      <c r="E26" s="45" t="s">
        <v>309</v>
      </c>
    </row>
    <row r="27" spans="1:9" ht="24" customHeight="1" x14ac:dyDescent="0.25">
      <c r="A27" s="44" t="s">
        <v>310</v>
      </c>
      <c r="B27" s="44">
        <v>4</v>
      </c>
      <c r="C27" s="76">
        <f>C28+SUM(C38:C40)+C42</f>
        <v>0</v>
      </c>
      <c r="D27" s="76">
        <f>D28+SUM(D38:D40)+D42</f>
        <v>0</v>
      </c>
      <c r="E27" s="76">
        <f>E28+SUM(E38:E40)+E42</f>
        <v>0</v>
      </c>
      <c r="F27" s="72"/>
      <c r="H27" t="s">
        <v>311</v>
      </c>
    </row>
    <row r="28" spans="1:9" x14ac:dyDescent="0.25">
      <c r="A28" s="45" t="s">
        <v>312</v>
      </c>
      <c r="B28" s="45">
        <v>5</v>
      </c>
      <c r="C28" s="46">
        <f>'N9 - TP'!C20</f>
        <v>0</v>
      </c>
      <c r="D28" s="46">
        <f>C28</f>
        <v>0</v>
      </c>
      <c r="E28" s="46"/>
      <c r="F28" s="72"/>
      <c r="H28" t="s">
        <v>300</v>
      </c>
      <c r="I28" t="s">
        <v>313</v>
      </c>
    </row>
    <row r="29" spans="1:9" x14ac:dyDescent="0.25">
      <c r="A29" s="45" t="s">
        <v>314</v>
      </c>
      <c r="B29" s="45">
        <v>6</v>
      </c>
      <c r="C29" s="46">
        <f>D29</f>
        <v>0</v>
      </c>
      <c r="D29" s="46"/>
      <c r="E29" s="46"/>
      <c r="F29" s="72"/>
      <c r="H29" t="s">
        <v>303</v>
      </c>
      <c r="I29" t="s">
        <v>313</v>
      </c>
    </row>
    <row r="30" spans="1:9" x14ac:dyDescent="0.25">
      <c r="A30" s="45" t="s">
        <v>315</v>
      </c>
      <c r="B30" s="45">
        <v>7</v>
      </c>
      <c r="C30" s="46">
        <f>D30</f>
        <v>0</v>
      </c>
      <c r="D30" s="46"/>
      <c r="E30" s="46"/>
      <c r="F30" s="72"/>
      <c r="H30" t="s">
        <v>303</v>
      </c>
      <c r="I30" t="s">
        <v>313</v>
      </c>
    </row>
    <row r="31" spans="1:9" x14ac:dyDescent="0.25">
      <c r="A31" s="45" t="s">
        <v>316</v>
      </c>
      <c r="B31" s="45">
        <v>8</v>
      </c>
      <c r="C31" s="46">
        <f>SUM('N9 - TP'!F20:G20)</f>
        <v>0</v>
      </c>
      <c r="D31" s="46">
        <f>C31</f>
        <v>0</v>
      </c>
      <c r="E31" s="46"/>
      <c r="F31" s="72"/>
      <c r="H31" t="s">
        <v>300</v>
      </c>
      <c r="I31" t="s">
        <v>313</v>
      </c>
    </row>
    <row r="32" spans="1:9" x14ac:dyDescent="0.25">
      <c r="A32" s="44" t="s">
        <v>317</v>
      </c>
      <c r="B32" s="44">
        <v>9</v>
      </c>
      <c r="C32" s="76">
        <f>SUM(C33:C37)</f>
        <v>0</v>
      </c>
      <c r="D32" s="76">
        <f>SUM(D33:D37)</f>
        <v>0</v>
      </c>
      <c r="E32" s="76">
        <f>SUM(E33:E37)</f>
        <v>0</v>
      </c>
      <c r="F32" s="72"/>
      <c r="H32" t="s">
        <v>311</v>
      </c>
    </row>
    <row r="33" spans="1:9" ht="36" customHeight="1" x14ac:dyDescent="0.25">
      <c r="A33" s="45" t="s">
        <v>318</v>
      </c>
      <c r="B33" s="45">
        <v>10</v>
      </c>
      <c r="C33" s="46">
        <f>ABS(ROUND(SUMIF('Trial Balance'!W:W,B33,'Trial Balance'!K:K),0))</f>
        <v>0</v>
      </c>
      <c r="D33" s="46">
        <f>C33</f>
        <v>0</v>
      </c>
      <c r="E33" s="46"/>
      <c r="F33" s="72"/>
      <c r="H33" t="s">
        <v>300</v>
      </c>
      <c r="I33" t="s">
        <v>313</v>
      </c>
    </row>
    <row r="34" spans="1:9" ht="24" customHeight="1" x14ac:dyDescent="0.25">
      <c r="A34" s="45" t="s">
        <v>319</v>
      </c>
      <c r="B34" s="45">
        <v>11</v>
      </c>
      <c r="C34" s="46">
        <f>ABS(ROUND(SUMIF('Trial Balance'!W:W,B34,'Trial Balance'!K:K),0))</f>
        <v>0</v>
      </c>
      <c r="D34" s="46">
        <f>C34</f>
        <v>0</v>
      </c>
      <c r="E34" s="46"/>
      <c r="F34" s="72"/>
      <c r="H34" t="s">
        <v>300</v>
      </c>
      <c r="I34" t="s">
        <v>313</v>
      </c>
    </row>
    <row r="35" spans="1:9" x14ac:dyDescent="0.25">
      <c r="A35" s="45" t="s">
        <v>320</v>
      </c>
      <c r="B35" s="45">
        <v>12</v>
      </c>
      <c r="C35" s="46">
        <f>ABS(ROUND(SUMIF('Trial Balance'!W:W,B35,'Trial Balance'!K:K),0))</f>
        <v>0</v>
      </c>
      <c r="D35" s="46">
        <f>C35</f>
        <v>0</v>
      </c>
      <c r="E35" s="46"/>
      <c r="F35" s="72"/>
      <c r="H35" t="s">
        <v>300</v>
      </c>
      <c r="I35" t="s">
        <v>313</v>
      </c>
    </row>
    <row r="36" spans="1:9" ht="24" customHeight="1" x14ac:dyDescent="0.25">
      <c r="A36" s="45" t="s">
        <v>321</v>
      </c>
      <c r="B36" s="45">
        <v>13</v>
      </c>
      <c r="C36" s="46">
        <f>ABS(ROUND(SUMIF('Trial Balance'!W:W,B36,'Trial Balance'!K:K),0))</f>
        <v>0</v>
      </c>
      <c r="D36" s="46">
        <f>C36</f>
        <v>0</v>
      </c>
      <c r="E36" s="46"/>
      <c r="F36" s="72"/>
      <c r="H36" t="s">
        <v>300</v>
      </c>
      <c r="I36" t="s">
        <v>313</v>
      </c>
    </row>
    <row r="37" spans="1:9" x14ac:dyDescent="0.25">
      <c r="A37" s="45" t="s">
        <v>322</v>
      </c>
      <c r="B37" s="45">
        <v>14</v>
      </c>
      <c r="C37" s="46">
        <f>ABS(ROUND(SUMIF('Trial Balance'!W:W,B37,'Trial Balance'!K:K),0))</f>
        <v>0</v>
      </c>
      <c r="D37" s="46">
        <f>C37</f>
        <v>0</v>
      </c>
      <c r="E37" s="46"/>
      <c r="F37" s="72"/>
      <c r="H37" t="s">
        <v>300</v>
      </c>
      <c r="I37" t="s">
        <v>313</v>
      </c>
    </row>
    <row r="38" spans="1:9" ht="24" customHeight="1" x14ac:dyDescent="0.25">
      <c r="A38" s="45" t="s">
        <v>323</v>
      </c>
      <c r="B38" s="45">
        <v>15</v>
      </c>
      <c r="C38" s="46"/>
      <c r="D38" s="46"/>
      <c r="E38" s="46"/>
      <c r="F38" s="72"/>
      <c r="H38" t="s">
        <v>303</v>
      </c>
    </row>
    <row r="39" spans="1:9" x14ac:dyDescent="0.25">
      <c r="A39" s="45" t="s">
        <v>324</v>
      </c>
      <c r="B39" s="45">
        <v>16</v>
      </c>
      <c r="C39" s="46"/>
      <c r="D39" s="46"/>
      <c r="E39" s="46"/>
      <c r="F39" s="72"/>
      <c r="H39" t="s">
        <v>303</v>
      </c>
    </row>
    <row r="40" spans="1:9" x14ac:dyDescent="0.25">
      <c r="A40" s="45" t="s">
        <v>325</v>
      </c>
      <c r="B40" s="45">
        <v>17</v>
      </c>
      <c r="C40" s="46"/>
      <c r="D40" s="46"/>
      <c r="E40" s="46"/>
      <c r="F40" s="72"/>
      <c r="H40" t="s">
        <v>303</v>
      </c>
    </row>
    <row r="41" spans="1:9" x14ac:dyDescent="0.25">
      <c r="A41" s="45" t="s">
        <v>326</v>
      </c>
      <c r="B41" s="45">
        <v>18</v>
      </c>
      <c r="C41" s="46"/>
      <c r="D41" s="46"/>
      <c r="E41" s="46"/>
      <c r="F41" s="72"/>
      <c r="H41" t="s">
        <v>303</v>
      </c>
    </row>
    <row r="42" spans="1:9" ht="24" customHeight="1" x14ac:dyDescent="0.25">
      <c r="A42" s="45" t="s">
        <v>327</v>
      </c>
      <c r="B42" s="45">
        <v>19</v>
      </c>
      <c r="C42" s="46"/>
      <c r="D42" s="46"/>
      <c r="E42" s="46"/>
      <c r="F42" s="72"/>
      <c r="H42" t="s">
        <v>303</v>
      </c>
    </row>
    <row r="43" spans="1:9" x14ac:dyDescent="0.25">
      <c r="A43" s="77"/>
      <c r="B43" s="74"/>
      <c r="C43" s="78"/>
      <c r="D43" s="79"/>
      <c r="E43" s="79"/>
      <c r="F43" s="78"/>
    </row>
    <row r="44" spans="1:9" x14ac:dyDescent="0.25">
      <c r="A44" s="77"/>
      <c r="B44" s="74"/>
      <c r="C44" s="78"/>
      <c r="D44" s="79"/>
      <c r="E44" s="79"/>
      <c r="F44" s="78"/>
    </row>
    <row r="45" spans="1:9" x14ac:dyDescent="0.25">
      <c r="A45" s="45" t="s">
        <v>328</v>
      </c>
      <c r="B45" s="45" t="s">
        <v>50</v>
      </c>
      <c r="C45" s="45" t="s">
        <v>329</v>
      </c>
      <c r="D45" s="45" t="s">
        <v>330</v>
      </c>
    </row>
    <row r="46" spans="1:9" x14ac:dyDescent="0.25">
      <c r="A46" s="45" t="s">
        <v>295</v>
      </c>
      <c r="B46" s="45" t="s">
        <v>296</v>
      </c>
      <c r="C46" s="45" t="s">
        <v>297</v>
      </c>
      <c r="D46" s="45" t="s">
        <v>298</v>
      </c>
    </row>
    <row r="47" spans="1:9" x14ac:dyDescent="0.25">
      <c r="A47" s="45" t="s">
        <v>331</v>
      </c>
      <c r="B47" s="45">
        <v>20</v>
      </c>
      <c r="C47" s="46"/>
      <c r="D47" s="46"/>
      <c r="E47" s="72"/>
      <c r="F47" s="72"/>
      <c r="H47" t="s">
        <v>303</v>
      </c>
    </row>
    <row r="48" spans="1:9" x14ac:dyDescent="0.25">
      <c r="A48" s="45" t="s">
        <v>332</v>
      </c>
      <c r="B48" s="45">
        <v>21</v>
      </c>
      <c r="C48" s="46"/>
      <c r="D48" s="46"/>
      <c r="E48" s="72"/>
      <c r="F48" s="72"/>
      <c r="H48" t="s">
        <v>303</v>
      </c>
    </row>
    <row r="49" spans="1:8" x14ac:dyDescent="0.25">
      <c r="A49" s="80"/>
      <c r="B49" s="81"/>
      <c r="C49" s="78"/>
      <c r="D49" s="79"/>
    </row>
    <row r="50" spans="1:8" ht="36" customHeight="1" x14ac:dyDescent="0.25">
      <c r="A50" s="45" t="s">
        <v>333</v>
      </c>
      <c r="B50" s="45" t="s">
        <v>50</v>
      </c>
      <c r="C50" s="45" t="s">
        <v>294</v>
      </c>
    </row>
    <row r="51" spans="1:8" x14ac:dyDescent="0.25">
      <c r="A51" s="45" t="s">
        <v>295</v>
      </c>
      <c r="B51" s="45" t="s">
        <v>296</v>
      </c>
      <c r="C51" s="45" t="s">
        <v>297</v>
      </c>
    </row>
    <row r="52" spans="1:8" ht="36" customHeight="1" x14ac:dyDescent="0.25">
      <c r="A52" s="45" t="s">
        <v>334</v>
      </c>
      <c r="B52" s="45">
        <v>22</v>
      </c>
      <c r="C52" s="46"/>
      <c r="D52" s="9"/>
      <c r="E52" s="72"/>
      <c r="F52" s="72"/>
      <c r="H52" t="s">
        <v>303</v>
      </c>
    </row>
    <row r="53" spans="1:8" x14ac:dyDescent="0.25">
      <c r="A53" s="45" t="s">
        <v>335</v>
      </c>
      <c r="B53" s="45">
        <v>23</v>
      </c>
      <c r="C53" s="46"/>
      <c r="D53" s="9"/>
      <c r="E53" s="72"/>
      <c r="F53" s="72"/>
      <c r="H53" t="s">
        <v>303</v>
      </c>
    </row>
    <row r="54" spans="1:8" x14ac:dyDescent="0.25">
      <c r="A54" s="45" t="s">
        <v>336</v>
      </c>
      <c r="B54" s="45">
        <v>24</v>
      </c>
      <c r="C54" s="46"/>
      <c r="D54" s="9"/>
      <c r="E54" s="72"/>
      <c r="F54" s="72"/>
      <c r="H54" t="s">
        <v>303</v>
      </c>
    </row>
    <row r="55" spans="1:8" x14ac:dyDescent="0.25">
      <c r="A55" s="45" t="s">
        <v>337</v>
      </c>
      <c r="B55" s="45">
        <v>25</v>
      </c>
      <c r="C55" s="46"/>
      <c r="D55" s="9"/>
      <c r="E55" s="72"/>
      <c r="F55" s="72"/>
      <c r="H55" t="s">
        <v>303</v>
      </c>
    </row>
    <row r="56" spans="1:8" ht="25.8" customHeight="1" x14ac:dyDescent="0.25">
      <c r="A56" s="45" t="s">
        <v>338</v>
      </c>
      <c r="B56" s="45">
        <v>26</v>
      </c>
      <c r="C56" s="46"/>
      <c r="D56" s="9"/>
      <c r="E56" s="72"/>
      <c r="F56" s="72"/>
      <c r="H56" t="s">
        <v>303</v>
      </c>
    </row>
    <row r="57" spans="1:8" ht="24" customHeight="1" x14ac:dyDescent="0.25">
      <c r="A57" s="45" t="s">
        <v>339</v>
      </c>
      <c r="B57" s="45">
        <v>27</v>
      </c>
      <c r="C57" s="46"/>
      <c r="D57" s="9"/>
      <c r="E57" s="72"/>
      <c r="F57" s="72"/>
      <c r="H57" t="s">
        <v>303</v>
      </c>
    </row>
    <row r="58" spans="1:8" x14ac:dyDescent="0.25">
      <c r="A58" s="45" t="s">
        <v>340</v>
      </c>
      <c r="B58" s="45">
        <v>28</v>
      </c>
      <c r="C58" s="46"/>
      <c r="D58" s="9"/>
      <c r="E58" s="72"/>
      <c r="F58" s="72"/>
      <c r="H58" t="s">
        <v>303</v>
      </c>
    </row>
    <row r="59" spans="1:8" ht="36" customHeight="1" x14ac:dyDescent="0.25">
      <c r="A59" s="45" t="s">
        <v>341</v>
      </c>
      <c r="B59" s="45">
        <v>29</v>
      </c>
      <c r="C59" s="46"/>
      <c r="D59" s="9"/>
      <c r="E59" s="72"/>
      <c r="F59" s="72"/>
      <c r="H59" t="s">
        <v>303</v>
      </c>
    </row>
    <row r="60" spans="1:8" x14ac:dyDescent="0.25">
      <c r="A60" s="45" t="s">
        <v>340</v>
      </c>
      <c r="B60" s="45">
        <v>30</v>
      </c>
      <c r="C60" s="46"/>
      <c r="D60" s="9"/>
      <c r="E60" s="72"/>
      <c r="F60" s="72"/>
      <c r="H60" t="s">
        <v>303</v>
      </c>
    </row>
    <row r="61" spans="1:8" ht="24" customHeight="1" x14ac:dyDescent="0.25">
      <c r="A61" s="45" t="s">
        <v>342</v>
      </c>
      <c r="B61" s="45">
        <v>31</v>
      </c>
      <c r="C61" s="46"/>
      <c r="D61" s="9"/>
      <c r="E61" s="72"/>
      <c r="F61" s="72"/>
      <c r="H61" t="s">
        <v>303</v>
      </c>
    </row>
    <row r="62" spans="1:8" x14ac:dyDescent="0.25">
      <c r="A62" s="45" t="s">
        <v>343</v>
      </c>
      <c r="B62" s="45">
        <v>32</v>
      </c>
      <c r="C62" s="46"/>
      <c r="D62" s="9"/>
      <c r="E62" s="72"/>
      <c r="F62" s="72"/>
      <c r="H62" t="s">
        <v>303</v>
      </c>
    </row>
    <row r="63" spans="1:8" x14ac:dyDescent="0.25">
      <c r="A63" s="45" t="s">
        <v>344</v>
      </c>
      <c r="B63" s="45">
        <v>33</v>
      </c>
      <c r="C63" s="46"/>
      <c r="D63" s="9"/>
      <c r="E63" s="72"/>
      <c r="F63" s="72"/>
      <c r="H63" t="s">
        <v>303</v>
      </c>
    </row>
    <row r="64" spans="1:8" ht="25.8" customHeight="1" x14ac:dyDescent="0.25">
      <c r="A64" s="45" t="s">
        <v>345</v>
      </c>
      <c r="B64" s="45">
        <v>34</v>
      </c>
      <c r="C64" s="46"/>
      <c r="D64" s="9"/>
      <c r="E64" s="72"/>
      <c r="F64" s="72"/>
      <c r="H64" t="s">
        <v>303</v>
      </c>
    </row>
    <row r="65" spans="1:8" ht="24" customHeight="1" x14ac:dyDescent="0.25">
      <c r="A65" s="45" t="s">
        <v>346</v>
      </c>
      <c r="B65" s="45">
        <v>35</v>
      </c>
      <c r="C65" s="46"/>
      <c r="D65" s="9"/>
      <c r="E65" s="72"/>
      <c r="F65" s="72"/>
      <c r="H65" t="s">
        <v>303</v>
      </c>
    </row>
    <row r="66" spans="1:8" x14ac:dyDescent="0.25">
      <c r="A66" s="45" t="s">
        <v>347</v>
      </c>
      <c r="B66" s="45">
        <v>36</v>
      </c>
      <c r="C66" s="46"/>
      <c r="D66" s="9"/>
      <c r="E66" s="72"/>
      <c r="F66" s="72"/>
      <c r="H66" t="s">
        <v>303</v>
      </c>
    </row>
    <row r="67" spans="1:8" ht="36" customHeight="1" x14ac:dyDescent="0.25">
      <c r="A67" s="45" t="s">
        <v>348</v>
      </c>
      <c r="B67" s="45">
        <v>37</v>
      </c>
      <c r="C67" s="46"/>
      <c r="D67" s="9"/>
      <c r="E67" s="72"/>
      <c r="F67" s="72"/>
      <c r="H67" t="s">
        <v>303</v>
      </c>
    </row>
    <row r="68" spans="1:8" x14ac:dyDescent="0.25">
      <c r="A68" s="45" t="s">
        <v>349</v>
      </c>
      <c r="B68" s="45">
        <v>38</v>
      </c>
      <c r="C68" s="46"/>
      <c r="D68" s="9"/>
      <c r="E68" s="72"/>
      <c r="F68" s="72"/>
      <c r="H68" t="s">
        <v>303</v>
      </c>
    </row>
    <row r="69" spans="1:8" ht="24" customHeight="1" x14ac:dyDescent="0.25">
      <c r="A69" s="45" t="s">
        <v>350</v>
      </c>
      <c r="B69" s="45">
        <v>39</v>
      </c>
      <c r="C69" s="46"/>
      <c r="D69" s="9"/>
      <c r="E69" s="72"/>
      <c r="F69" s="72"/>
      <c r="H69" t="s">
        <v>303</v>
      </c>
    </row>
    <row r="70" spans="1:8" x14ac:dyDescent="0.25">
      <c r="A70" s="82"/>
      <c r="B70" s="74"/>
      <c r="C70" s="83"/>
      <c r="D70" s="83"/>
    </row>
    <row r="71" spans="1:8" x14ac:dyDescent="0.25">
      <c r="A71" s="82"/>
      <c r="B71" s="74"/>
      <c r="C71" s="83"/>
      <c r="D71" s="83"/>
    </row>
    <row r="72" spans="1:8" x14ac:dyDescent="0.25">
      <c r="A72" s="44" t="s">
        <v>351</v>
      </c>
      <c r="B72" s="44" t="s">
        <v>50</v>
      </c>
      <c r="C72" s="44" t="s">
        <v>294</v>
      </c>
      <c r="D72" s="83"/>
    </row>
    <row r="73" spans="1:8" x14ac:dyDescent="0.25">
      <c r="A73" s="45" t="s">
        <v>295</v>
      </c>
      <c r="B73" s="45" t="s">
        <v>296</v>
      </c>
      <c r="C73" s="45" t="s">
        <v>297</v>
      </c>
      <c r="D73" s="83"/>
    </row>
    <row r="74" spans="1:8" x14ac:dyDescent="0.25">
      <c r="A74" s="45" t="s">
        <v>352</v>
      </c>
      <c r="B74" s="45">
        <v>40</v>
      </c>
      <c r="C74" s="46">
        <f>'N15 - Personnel'!$C$23</f>
        <v>0</v>
      </c>
      <c r="D74" s="84"/>
      <c r="E74" s="72"/>
      <c r="F74" s="72"/>
      <c r="H74" t="s">
        <v>353</v>
      </c>
    </row>
    <row r="75" spans="1:8" x14ac:dyDescent="0.25">
      <c r="A75" s="45" t="s">
        <v>354</v>
      </c>
      <c r="B75" s="45">
        <v>41</v>
      </c>
      <c r="C75" s="46"/>
      <c r="D75" s="84"/>
      <c r="E75" s="72"/>
      <c r="F75" s="72"/>
      <c r="H75" t="s">
        <v>303</v>
      </c>
    </row>
    <row r="76" spans="1:8" x14ac:dyDescent="0.25">
      <c r="A76" s="80"/>
      <c r="B76" s="74"/>
      <c r="C76" s="83"/>
      <c r="D76" s="83"/>
    </row>
    <row r="77" spans="1:8" x14ac:dyDescent="0.25">
      <c r="A77" s="80"/>
      <c r="B77" s="74"/>
      <c r="C77" s="83"/>
      <c r="D77" s="83"/>
    </row>
    <row r="78" spans="1:8" x14ac:dyDescent="0.25">
      <c r="A78" s="80"/>
      <c r="B78" s="74"/>
      <c r="C78" s="83"/>
      <c r="D78" s="83"/>
    </row>
    <row r="79" spans="1:8" x14ac:dyDescent="0.25">
      <c r="A79" s="45" t="s">
        <v>355</v>
      </c>
      <c r="B79" s="45" t="s">
        <v>50</v>
      </c>
      <c r="C79" s="45" t="s">
        <v>294</v>
      </c>
      <c r="D79" s="45"/>
    </row>
    <row r="80" spans="1:8" x14ac:dyDescent="0.25">
      <c r="A80" s="45"/>
      <c r="B80" s="45"/>
      <c r="C80" s="45" t="s">
        <v>329</v>
      </c>
      <c r="D80" s="45" t="s">
        <v>330</v>
      </c>
    </row>
    <row r="81" spans="1:8" x14ac:dyDescent="0.25">
      <c r="A81" s="45" t="s">
        <v>295</v>
      </c>
      <c r="B81" s="45" t="s">
        <v>296</v>
      </c>
      <c r="C81" s="45" t="s">
        <v>297</v>
      </c>
      <c r="D81" s="45" t="s">
        <v>298</v>
      </c>
    </row>
    <row r="82" spans="1:8" x14ac:dyDescent="0.25">
      <c r="A82" s="45" t="s">
        <v>356</v>
      </c>
      <c r="B82" s="45">
        <v>42</v>
      </c>
      <c r="C82" s="46">
        <f>ABS(ROUND(SUMIF('Trial Balance'!O:O,B82,'Trial Balance'!H:H),0))</f>
        <v>0</v>
      </c>
      <c r="D82" s="46">
        <f>ABS(ROUND(SUMIF('Trial Balance'!O:O,B82,'Trial Balance'!K:K),0))</f>
        <v>0</v>
      </c>
      <c r="E82" s="72"/>
      <c r="F82" s="72"/>
      <c r="H82" t="s">
        <v>303</v>
      </c>
    </row>
    <row r="83" spans="1:8" ht="48" customHeight="1" x14ac:dyDescent="0.25">
      <c r="A83" s="45" t="s">
        <v>357</v>
      </c>
      <c r="B83" s="45">
        <v>43</v>
      </c>
      <c r="C83" s="46"/>
      <c r="D83" s="46"/>
      <c r="E83" s="72"/>
      <c r="F83" s="72"/>
      <c r="H83" t="s">
        <v>303</v>
      </c>
    </row>
    <row r="84" spans="1:8" ht="24" customHeight="1" x14ac:dyDescent="0.25">
      <c r="A84" s="44" t="s">
        <v>358</v>
      </c>
      <c r="B84" s="44">
        <v>44</v>
      </c>
      <c r="C84" s="76">
        <f>SUM(C85:C86)</f>
        <v>0</v>
      </c>
      <c r="D84" s="76">
        <f>SUM(D85:D86)</f>
        <v>0</v>
      </c>
      <c r="E84" s="72"/>
      <c r="F84" s="72"/>
      <c r="H84" t="s">
        <v>311</v>
      </c>
    </row>
    <row r="85" spans="1:8" x14ac:dyDescent="0.25">
      <c r="A85" s="45" t="s">
        <v>359</v>
      </c>
      <c r="B85" s="45">
        <v>45</v>
      </c>
      <c r="C85" s="46"/>
      <c r="D85" s="46"/>
      <c r="E85" s="72"/>
      <c r="F85" s="72"/>
      <c r="H85" t="s">
        <v>303</v>
      </c>
    </row>
    <row r="86" spans="1:8" x14ac:dyDescent="0.25">
      <c r="A86" s="45" t="s">
        <v>360</v>
      </c>
      <c r="B86" s="45">
        <v>46</v>
      </c>
      <c r="C86" s="46"/>
      <c r="D86" s="46"/>
      <c r="E86" s="72"/>
      <c r="F86" s="72"/>
      <c r="H86" t="s">
        <v>303</v>
      </c>
    </row>
    <row r="87" spans="1:8" ht="24" customHeight="1" x14ac:dyDescent="0.25">
      <c r="A87" s="44" t="s">
        <v>361</v>
      </c>
      <c r="B87" s="44">
        <v>47</v>
      </c>
      <c r="C87" s="76">
        <f>SUM(C88:C89)</f>
        <v>0</v>
      </c>
      <c r="D87" s="76">
        <f>SUM(D88:D89)</f>
        <v>0</v>
      </c>
      <c r="E87" s="72"/>
      <c r="F87" s="72"/>
      <c r="H87" t="s">
        <v>311</v>
      </c>
    </row>
    <row r="88" spans="1:8" x14ac:dyDescent="0.25">
      <c r="A88" s="45" t="s">
        <v>362</v>
      </c>
      <c r="B88" s="45">
        <v>48</v>
      </c>
      <c r="C88" s="46"/>
      <c r="D88" s="46"/>
      <c r="E88" s="72"/>
      <c r="F88" s="72"/>
      <c r="H88" t="s">
        <v>303</v>
      </c>
    </row>
    <row r="89" spans="1:8" x14ac:dyDescent="0.25">
      <c r="A89" s="45" t="s">
        <v>363</v>
      </c>
      <c r="B89" s="45">
        <v>49</v>
      </c>
      <c r="C89" s="46"/>
      <c r="D89" s="46"/>
      <c r="E89" s="72"/>
      <c r="F89" s="72"/>
      <c r="H89" t="s">
        <v>303</v>
      </c>
    </row>
    <row r="90" spans="1:8" x14ac:dyDescent="0.25">
      <c r="A90" s="85"/>
      <c r="B90" s="85"/>
      <c r="C90" s="78"/>
      <c r="D90" s="79"/>
    </row>
    <row r="91" spans="1:8" x14ac:dyDescent="0.25">
      <c r="A91" s="85"/>
      <c r="B91" s="85"/>
      <c r="C91" s="78"/>
      <c r="D91" s="79"/>
    </row>
    <row r="92" spans="1:8" x14ac:dyDescent="0.25">
      <c r="A92" s="45" t="s">
        <v>364</v>
      </c>
      <c r="B92" s="45" t="s">
        <v>50</v>
      </c>
      <c r="C92" s="45" t="s">
        <v>294</v>
      </c>
      <c r="D92" s="45"/>
    </row>
    <row r="93" spans="1:8" x14ac:dyDescent="0.25">
      <c r="A93" s="45"/>
      <c r="B93" s="45"/>
      <c r="C93" s="45" t="s">
        <v>329</v>
      </c>
      <c r="D93" s="45" t="s">
        <v>330</v>
      </c>
    </row>
    <row r="94" spans="1:8" x14ac:dyDescent="0.25">
      <c r="A94" s="45" t="s">
        <v>295</v>
      </c>
      <c r="B94" s="45" t="s">
        <v>296</v>
      </c>
      <c r="C94" s="45" t="s">
        <v>297</v>
      </c>
      <c r="D94" s="45" t="s">
        <v>298</v>
      </c>
    </row>
    <row r="95" spans="1:8" x14ac:dyDescent="0.25">
      <c r="A95" s="45" t="s">
        <v>365</v>
      </c>
      <c r="B95" s="45">
        <v>50</v>
      </c>
      <c r="C95" s="46"/>
      <c r="D95" s="46"/>
      <c r="E95" s="72"/>
      <c r="F95" s="72"/>
      <c r="H95" t="s">
        <v>303</v>
      </c>
    </row>
    <row r="96" spans="1:8" ht="48" customHeight="1" x14ac:dyDescent="0.25">
      <c r="A96" s="45" t="s">
        <v>357</v>
      </c>
      <c r="B96" s="45">
        <v>51</v>
      </c>
      <c r="C96" s="46"/>
      <c r="D96" s="46"/>
      <c r="E96" s="72"/>
      <c r="F96" s="72"/>
      <c r="H96" t="s">
        <v>303</v>
      </c>
    </row>
    <row r="97" spans="1:8" x14ac:dyDescent="0.25">
      <c r="A97" s="77"/>
      <c r="B97" s="74"/>
      <c r="C97" s="78"/>
      <c r="D97" s="79"/>
    </row>
    <row r="98" spans="1:8" x14ac:dyDescent="0.25">
      <c r="A98" s="77"/>
      <c r="B98" s="74"/>
      <c r="C98" s="78"/>
      <c r="D98" s="79"/>
    </row>
    <row r="99" spans="1:8" x14ac:dyDescent="0.25">
      <c r="A99" s="45" t="s">
        <v>366</v>
      </c>
      <c r="B99" s="45" t="s">
        <v>50</v>
      </c>
      <c r="C99" s="45" t="s">
        <v>294</v>
      </c>
      <c r="D99" s="45"/>
    </row>
    <row r="100" spans="1:8" x14ac:dyDescent="0.25">
      <c r="A100" s="45"/>
      <c r="B100" s="45"/>
      <c r="C100" s="45" t="s">
        <v>329</v>
      </c>
      <c r="D100" s="45" t="s">
        <v>330</v>
      </c>
    </row>
    <row r="101" spans="1:8" x14ac:dyDescent="0.25">
      <c r="A101" s="45" t="s">
        <v>295</v>
      </c>
      <c r="B101" s="45" t="s">
        <v>296</v>
      </c>
      <c r="C101" s="45" t="s">
        <v>297</v>
      </c>
      <c r="D101" s="45" t="s">
        <v>298</v>
      </c>
    </row>
    <row r="102" spans="1:8" ht="24" customHeight="1" x14ac:dyDescent="0.25">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5">
      <c r="A103" s="45" t="s">
        <v>368</v>
      </c>
      <c r="B103" s="45">
        <v>53</v>
      </c>
      <c r="C103" s="46"/>
      <c r="D103" s="46"/>
      <c r="E103" s="72"/>
      <c r="F103" s="72"/>
      <c r="H103" t="s">
        <v>303</v>
      </c>
    </row>
    <row r="104" spans="1:8" ht="36" customHeight="1" x14ac:dyDescent="0.25">
      <c r="A104" s="45" t="s">
        <v>369</v>
      </c>
      <c r="B104" s="45">
        <v>54</v>
      </c>
      <c r="C104" s="46"/>
      <c r="D104" s="46"/>
      <c r="E104" s="72"/>
      <c r="F104" s="72"/>
      <c r="H104" t="s">
        <v>303</v>
      </c>
    </row>
    <row r="105" spans="1:8" ht="24" customHeight="1" x14ac:dyDescent="0.25">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5">
      <c r="A106" s="45" t="s">
        <v>371</v>
      </c>
      <c r="B106" s="45">
        <v>56</v>
      </c>
      <c r="C106" s="46"/>
      <c r="D106" s="46"/>
      <c r="E106" s="72"/>
      <c r="F106" s="72"/>
      <c r="H106" t="s">
        <v>303</v>
      </c>
    </row>
    <row r="107" spans="1:8" ht="36" customHeight="1" x14ac:dyDescent="0.25">
      <c r="A107" s="45" t="s">
        <v>372</v>
      </c>
      <c r="B107" s="45">
        <v>57</v>
      </c>
      <c r="C107" s="46"/>
      <c r="D107" s="46"/>
      <c r="E107" s="72"/>
      <c r="F107" s="72"/>
      <c r="H107" t="s">
        <v>303</v>
      </c>
    </row>
    <row r="108" spans="1:8" ht="24" customHeight="1" x14ac:dyDescent="0.25">
      <c r="A108" s="44" t="s">
        <v>373</v>
      </c>
      <c r="B108" s="44">
        <v>58</v>
      </c>
      <c r="C108" s="76">
        <f>C109+C115</f>
        <v>0</v>
      </c>
      <c r="D108" s="76">
        <f>D109+D115</f>
        <v>0</v>
      </c>
      <c r="E108" s="72"/>
      <c r="F108" s="72"/>
      <c r="H108" t="s">
        <v>311</v>
      </c>
    </row>
    <row r="109" spans="1:8" ht="48" customHeight="1" x14ac:dyDescent="0.25">
      <c r="A109" s="45" t="s">
        <v>374</v>
      </c>
      <c r="B109" s="45">
        <v>59</v>
      </c>
      <c r="C109" s="46">
        <f>'1. F10'!D39-'3. F30'!C115</f>
        <v>0</v>
      </c>
      <c r="D109" s="46">
        <f>'1. F10'!E39-'3. F30'!D115</f>
        <v>0</v>
      </c>
      <c r="E109" s="72"/>
      <c r="F109" s="72"/>
      <c r="H109" t="s">
        <v>353</v>
      </c>
    </row>
    <row r="110" spans="1:8" x14ac:dyDescent="0.25">
      <c r="A110" s="45" t="s">
        <v>375</v>
      </c>
      <c r="B110" s="45">
        <v>60</v>
      </c>
      <c r="C110" s="46"/>
      <c r="D110" s="46"/>
      <c r="E110" s="72"/>
      <c r="F110" s="72"/>
      <c r="H110" t="s">
        <v>303</v>
      </c>
    </row>
    <row r="111" spans="1:8" x14ac:dyDescent="0.25">
      <c r="A111" s="45" t="s">
        <v>376</v>
      </c>
      <c r="B111" s="45">
        <v>61</v>
      </c>
      <c r="C111" s="46"/>
      <c r="D111" s="46"/>
      <c r="E111" s="72"/>
      <c r="F111" s="72"/>
      <c r="H111" t="s">
        <v>303</v>
      </c>
    </row>
    <row r="112" spans="1:8" ht="24" customHeight="1" x14ac:dyDescent="0.25">
      <c r="A112" s="45" t="s">
        <v>377</v>
      </c>
      <c r="B112" s="45">
        <v>62</v>
      </c>
      <c r="C112" s="46"/>
      <c r="D112" s="46"/>
      <c r="E112" s="72"/>
      <c r="F112" s="72"/>
      <c r="H112" t="s">
        <v>303</v>
      </c>
    </row>
    <row r="113" spans="1:9" x14ac:dyDescent="0.25">
      <c r="A113" s="45" t="s">
        <v>378</v>
      </c>
      <c r="B113" s="45">
        <v>63</v>
      </c>
      <c r="C113" s="46"/>
      <c r="D113" s="46"/>
      <c r="E113" s="72"/>
      <c r="F113" s="72"/>
      <c r="H113" t="s">
        <v>303</v>
      </c>
    </row>
    <row r="114" spans="1:9" x14ac:dyDescent="0.25">
      <c r="A114" s="45" t="s">
        <v>379</v>
      </c>
      <c r="B114" s="45">
        <v>64</v>
      </c>
      <c r="C114" s="46"/>
      <c r="D114" s="46"/>
      <c r="E114" s="72"/>
      <c r="F114" s="72"/>
      <c r="H114" t="s">
        <v>303</v>
      </c>
    </row>
    <row r="115" spans="1:9" ht="24" customHeight="1" x14ac:dyDescent="0.25">
      <c r="A115" s="44" t="s">
        <v>380</v>
      </c>
      <c r="B115" s="44">
        <v>65</v>
      </c>
      <c r="C115" s="76">
        <f>SUM(C116:C117)</f>
        <v>0</v>
      </c>
      <c r="D115" s="76">
        <f>SUM(D116:D117)</f>
        <v>0</v>
      </c>
      <c r="E115" s="72"/>
      <c r="F115" s="72"/>
      <c r="H115" t="s">
        <v>311</v>
      </c>
    </row>
    <row r="116" spans="1:9" ht="36" customHeight="1" x14ac:dyDescent="0.25">
      <c r="A116" s="45" t="s">
        <v>381</v>
      </c>
      <c r="B116" s="45">
        <v>66</v>
      </c>
      <c r="C116" s="46">
        <f>'1. F10'!D38</f>
        <v>0</v>
      </c>
      <c r="D116" s="46">
        <f>'1. F10'!E38</f>
        <v>0</v>
      </c>
      <c r="E116" s="72"/>
      <c r="F116" s="72"/>
      <c r="H116" t="s">
        <v>353</v>
      </c>
      <c r="I116" t="s">
        <v>382</v>
      </c>
    </row>
    <row r="117" spans="1:9" x14ac:dyDescent="0.25">
      <c r="A117" s="45" t="s">
        <v>383</v>
      </c>
      <c r="B117" s="45">
        <v>67</v>
      </c>
      <c r="C117" s="46"/>
      <c r="D117" s="46"/>
      <c r="E117" s="72"/>
      <c r="F117" s="72"/>
      <c r="H117" t="s">
        <v>303</v>
      </c>
    </row>
    <row r="118" spans="1:9" ht="60" customHeight="1" x14ac:dyDescent="0.25">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5">
      <c r="A119" s="45" t="s">
        <v>385</v>
      </c>
      <c r="B119" s="45">
        <v>69</v>
      </c>
      <c r="C119" s="46"/>
      <c r="D119" s="46"/>
      <c r="E119" s="72"/>
      <c r="F119" s="72"/>
      <c r="H119" t="s">
        <v>303</v>
      </c>
    </row>
    <row r="120" spans="1:9" ht="96" customHeight="1" x14ac:dyDescent="0.25">
      <c r="A120" s="45" t="s">
        <v>386</v>
      </c>
      <c r="B120" s="45">
        <v>70</v>
      </c>
      <c r="C120" s="46"/>
      <c r="D120" s="46"/>
      <c r="E120" s="72"/>
      <c r="F120" s="72"/>
      <c r="H120" t="s">
        <v>303</v>
      </c>
    </row>
    <row r="121" spans="1:9" x14ac:dyDescent="0.25">
      <c r="A121" s="45" t="s">
        <v>387</v>
      </c>
      <c r="B121" s="45">
        <v>71</v>
      </c>
      <c r="C121" s="46"/>
      <c r="D121" s="46"/>
      <c r="E121" s="72"/>
      <c r="F121" s="72"/>
      <c r="H121" t="s">
        <v>303</v>
      </c>
    </row>
    <row r="122" spans="1:9" ht="24" customHeight="1" x14ac:dyDescent="0.25">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5">
      <c r="A123" s="44" t="s">
        <v>389</v>
      </c>
      <c r="B123" s="44">
        <v>73</v>
      </c>
      <c r="C123" s="76">
        <f>SUM(C124:C128)</f>
        <v>0</v>
      </c>
      <c r="D123" s="76">
        <f>SUM(D124:D128)</f>
        <v>0</v>
      </c>
      <c r="E123" s="72"/>
      <c r="F123" s="72"/>
      <c r="H123" t="s">
        <v>311</v>
      </c>
    </row>
    <row r="124" spans="1:9" x14ac:dyDescent="0.25">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5">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5">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5">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5">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5">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5">
      <c r="A130" s="45" t="s">
        <v>400</v>
      </c>
      <c r="B130" s="45">
        <v>80</v>
      </c>
      <c r="C130" s="46"/>
      <c r="D130" s="46"/>
      <c r="E130" s="72"/>
      <c r="F130" s="72"/>
      <c r="H130" t="s">
        <v>303</v>
      </c>
    </row>
    <row r="131" spans="1:9" ht="24" customHeight="1" x14ac:dyDescent="0.25">
      <c r="A131" s="45" t="s">
        <v>401</v>
      </c>
      <c r="B131" s="45">
        <v>81</v>
      </c>
      <c r="C131" s="46"/>
      <c r="D131" s="46"/>
      <c r="E131" s="72"/>
      <c r="F131" s="72"/>
      <c r="H131" t="s">
        <v>303</v>
      </c>
    </row>
    <row r="132" spans="1:9" ht="72" customHeight="1" x14ac:dyDescent="0.25">
      <c r="A132" s="45" t="s">
        <v>402</v>
      </c>
      <c r="B132" s="45">
        <v>82</v>
      </c>
      <c r="C132" s="46"/>
      <c r="D132" s="46"/>
      <c r="E132" s="72"/>
      <c r="F132" s="72"/>
      <c r="H132" t="s">
        <v>303</v>
      </c>
    </row>
    <row r="133" spans="1:9" ht="24" customHeight="1" x14ac:dyDescent="0.25">
      <c r="A133" s="49" t="s">
        <v>403</v>
      </c>
      <c r="B133" s="49">
        <v>83</v>
      </c>
      <c r="C133" s="133">
        <f>ABS(ROUND(SUMIF('Trial Balance'!E:E,"4652",'Trial Balance'!H:H),2))</f>
        <v>0</v>
      </c>
      <c r="D133" s="133">
        <f>ABS(ROUND(SUMIF('Trial Balance'!E:E,"4652",'Trial Balance'!K:K),2))</f>
        <v>0</v>
      </c>
      <c r="E133" s="72"/>
      <c r="F133" s="72"/>
      <c r="H133" t="s">
        <v>353</v>
      </c>
    </row>
    <row r="134" spans="1:9" x14ac:dyDescent="0.25">
      <c r="A134" s="45" t="s">
        <v>404</v>
      </c>
      <c r="B134" s="45">
        <v>84</v>
      </c>
      <c r="C134" s="46">
        <f>'1. F10'!D52</f>
        <v>0</v>
      </c>
      <c r="D134" s="46">
        <f>'1. F10'!E52</f>
        <v>0</v>
      </c>
      <c r="E134" s="72"/>
      <c r="F134" s="72"/>
      <c r="H134" t="s">
        <v>353</v>
      </c>
    </row>
    <row r="135" spans="1:9" ht="48" customHeight="1" x14ac:dyDescent="0.25">
      <c r="A135" s="45" t="s">
        <v>405</v>
      </c>
      <c r="B135" s="45">
        <v>85</v>
      </c>
      <c r="C135" s="46"/>
      <c r="D135" s="46"/>
      <c r="E135" s="72"/>
      <c r="F135" s="72"/>
      <c r="H135" t="s">
        <v>303</v>
      </c>
    </row>
    <row r="136" spans="1:9" ht="60" customHeight="1" x14ac:dyDescent="0.25">
      <c r="A136" s="45" t="s">
        <v>406</v>
      </c>
      <c r="B136" s="45">
        <v>86</v>
      </c>
      <c r="C136" s="46"/>
      <c r="D136" s="46"/>
      <c r="E136" s="72"/>
      <c r="F136" s="72"/>
      <c r="H136" t="s">
        <v>303</v>
      </c>
    </row>
    <row r="137" spans="1:9" ht="60" customHeight="1" x14ac:dyDescent="0.25">
      <c r="A137" s="45" t="s">
        <v>407</v>
      </c>
      <c r="B137" s="45">
        <v>87</v>
      </c>
      <c r="C137" s="46"/>
      <c r="D137" s="46"/>
      <c r="E137" s="72"/>
      <c r="F137" s="72"/>
      <c r="H137" t="s">
        <v>303</v>
      </c>
    </row>
    <row r="138" spans="1:9" x14ac:dyDescent="0.25">
      <c r="A138" s="45" t="s">
        <v>408</v>
      </c>
      <c r="B138" s="45">
        <v>88</v>
      </c>
      <c r="C138" s="46">
        <f>ABS(ROUND(SUMIF('Trial Balance'!O:O,B138,'Trial Balance'!H:H),0))</f>
        <v>0</v>
      </c>
      <c r="D138" s="46">
        <f>ABS(ROUND(SUMIF('Trial Balance'!O:O,B138,'Trial Balance'!K:K),0))</f>
        <v>0</v>
      </c>
      <c r="E138" s="72"/>
      <c r="F138" s="72"/>
      <c r="H138" t="s">
        <v>353</v>
      </c>
    </row>
    <row r="139" spans="1:9" x14ac:dyDescent="0.25">
      <c r="A139" s="45" t="s">
        <v>409</v>
      </c>
      <c r="B139" s="45">
        <v>89</v>
      </c>
      <c r="C139" s="46"/>
      <c r="D139" s="46"/>
      <c r="E139" s="72"/>
      <c r="F139" s="72"/>
      <c r="H139" t="s">
        <v>303</v>
      </c>
    </row>
    <row r="140" spans="1:9" ht="24" customHeight="1" x14ac:dyDescent="0.25">
      <c r="A140" s="45" t="s">
        <v>410</v>
      </c>
      <c r="B140" s="45">
        <v>90</v>
      </c>
      <c r="C140" s="46"/>
      <c r="D140" s="46"/>
      <c r="E140" s="72"/>
      <c r="F140" s="72"/>
      <c r="H140" t="s">
        <v>303</v>
      </c>
    </row>
    <row r="141" spans="1:9" ht="24" customHeight="1" x14ac:dyDescent="0.25">
      <c r="A141" s="45" t="s">
        <v>411</v>
      </c>
      <c r="B141" s="45">
        <v>91</v>
      </c>
      <c r="C141" s="46"/>
      <c r="D141" s="46"/>
      <c r="E141" s="72"/>
      <c r="F141" s="72"/>
      <c r="H141" t="s">
        <v>303</v>
      </c>
    </row>
    <row r="142" spans="1:9" x14ac:dyDescent="0.25">
      <c r="A142" s="45" t="s">
        <v>412</v>
      </c>
      <c r="B142" s="45">
        <v>92</v>
      </c>
      <c r="C142" s="46">
        <f>'1. F10'!D58-C148</f>
        <v>0</v>
      </c>
      <c r="D142" s="46">
        <f>'1. F10'!E58-D148</f>
        <v>0</v>
      </c>
      <c r="E142" s="72"/>
      <c r="F142" s="72"/>
      <c r="H142" t="s">
        <v>353</v>
      </c>
    </row>
    <row r="143" spans="1:9" x14ac:dyDescent="0.25">
      <c r="A143" s="45" t="s">
        <v>375</v>
      </c>
      <c r="B143" s="45">
        <v>93</v>
      </c>
      <c r="C143" s="46"/>
      <c r="D143" s="46"/>
      <c r="E143" s="72"/>
      <c r="F143" s="72"/>
      <c r="H143" t="s">
        <v>303</v>
      </c>
    </row>
    <row r="144" spans="1:9" x14ac:dyDescent="0.25">
      <c r="A144" s="45" t="s">
        <v>376</v>
      </c>
      <c r="B144" s="45">
        <v>94</v>
      </c>
      <c r="C144" s="46"/>
      <c r="D144" s="46"/>
      <c r="E144" s="72"/>
      <c r="F144" s="72"/>
      <c r="H144" t="s">
        <v>303</v>
      </c>
    </row>
    <row r="145" spans="1:9" x14ac:dyDescent="0.25">
      <c r="A145" s="45" t="s">
        <v>413</v>
      </c>
      <c r="B145" s="45">
        <v>95</v>
      </c>
      <c r="C145" s="46"/>
      <c r="D145" s="46"/>
      <c r="E145" s="72"/>
      <c r="F145" s="72"/>
      <c r="H145" t="s">
        <v>303</v>
      </c>
    </row>
    <row r="146" spans="1:9" x14ac:dyDescent="0.25">
      <c r="A146" s="45" t="s">
        <v>379</v>
      </c>
      <c r="B146" s="45">
        <v>96</v>
      </c>
      <c r="C146" s="46"/>
      <c r="D146" s="46"/>
      <c r="E146" s="72"/>
      <c r="F146" s="72"/>
      <c r="H146" t="s">
        <v>303</v>
      </c>
    </row>
    <row r="147" spans="1:9" x14ac:dyDescent="0.25">
      <c r="A147" s="45" t="s">
        <v>414</v>
      </c>
      <c r="B147" s="45">
        <v>97</v>
      </c>
      <c r="C147" s="46"/>
      <c r="D147" s="46"/>
      <c r="E147" s="72"/>
      <c r="F147" s="72"/>
      <c r="H147" t="s">
        <v>303</v>
      </c>
    </row>
    <row r="148" spans="1:9" x14ac:dyDescent="0.25">
      <c r="A148" s="45" t="s">
        <v>415</v>
      </c>
      <c r="B148" s="45">
        <v>98</v>
      </c>
      <c r="C148" s="46">
        <f>ABS(ROUND(SUMIF('Trial Balance'!O:O,B148,'Trial Balance'!H:H),0))</f>
        <v>0</v>
      </c>
      <c r="D148" s="46">
        <f>ABS(ROUND(SUMIF('Trial Balance'!O:O,B148,'Trial Balance'!K:K),0))</f>
        <v>0</v>
      </c>
      <c r="E148" s="72"/>
      <c r="F148" s="72"/>
      <c r="H148" t="s">
        <v>353</v>
      </c>
    </row>
    <row r="149" spans="1:9" x14ac:dyDescent="0.25">
      <c r="A149" s="44" t="s">
        <v>416</v>
      </c>
      <c r="B149" s="44">
        <v>99</v>
      </c>
      <c r="C149" s="76">
        <f>SUM(C150:C151)</f>
        <v>0</v>
      </c>
      <c r="D149" s="76">
        <f>SUM(D150:D151)</f>
        <v>0</v>
      </c>
      <c r="E149" s="72"/>
      <c r="F149" s="72"/>
      <c r="H149" t="s">
        <v>311</v>
      </c>
    </row>
    <row r="150" spans="1:9" x14ac:dyDescent="0.25">
      <c r="A150" s="45" t="s">
        <v>417</v>
      </c>
      <c r="B150" s="45">
        <v>100</v>
      </c>
      <c r="C150" s="46">
        <f>ABS(ROUND(SUMIF('Trial Balance'!O:O,B150,'Trial Balance'!H:H),0))</f>
        <v>0</v>
      </c>
      <c r="D150" s="46">
        <f>ABS(ROUND(SUMIF('Trial Balance'!O:O,B150,'Trial Balance'!K:K),0))</f>
        <v>0</v>
      </c>
      <c r="E150" s="72"/>
      <c r="F150" s="72"/>
      <c r="H150" t="s">
        <v>353</v>
      </c>
    </row>
    <row r="151" spans="1:9" x14ac:dyDescent="0.25">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5">
      <c r="A152" s="44" t="s">
        <v>419</v>
      </c>
      <c r="B152" s="44">
        <v>102</v>
      </c>
      <c r="C152" s="76">
        <f>C153+C155</f>
        <v>0</v>
      </c>
      <c r="D152" s="76">
        <f>D153+D155</f>
        <v>0</v>
      </c>
      <c r="E152" s="72"/>
      <c r="F152" s="72"/>
      <c r="H152" t="s">
        <v>311</v>
      </c>
    </row>
    <row r="153" spans="1:9" x14ac:dyDescent="0.25">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5">
      <c r="A154" s="45" t="s">
        <v>421</v>
      </c>
      <c r="B154" s="45">
        <v>104</v>
      </c>
      <c r="C154" s="46"/>
      <c r="D154" s="46"/>
      <c r="E154" s="72"/>
      <c r="F154" s="72"/>
      <c r="H154" t="s">
        <v>303</v>
      </c>
    </row>
    <row r="155" spans="1:9" x14ac:dyDescent="0.25">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5">
      <c r="A156" s="45" t="s">
        <v>423</v>
      </c>
      <c r="B156" s="45">
        <v>106</v>
      </c>
      <c r="C156" s="46"/>
      <c r="D156" s="46"/>
      <c r="E156" s="72"/>
      <c r="F156" s="72"/>
      <c r="H156" t="s">
        <v>303</v>
      </c>
    </row>
    <row r="157" spans="1:9" ht="24" customHeight="1" x14ac:dyDescent="0.25">
      <c r="A157" s="44" t="s">
        <v>424</v>
      </c>
      <c r="B157" s="44">
        <v>107</v>
      </c>
      <c r="C157" s="76">
        <f>SUM(C158:C159)</f>
        <v>0</v>
      </c>
      <c r="D157" s="76">
        <f>SUM(D158:D159)</f>
        <v>0</v>
      </c>
      <c r="E157" s="72"/>
      <c r="F157" s="72"/>
      <c r="H157" t="s">
        <v>311</v>
      </c>
    </row>
    <row r="158" spans="1:9" ht="36" customHeight="1" x14ac:dyDescent="0.25">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5">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5">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5">
      <c r="A161" s="44" t="s">
        <v>430</v>
      </c>
      <c r="B161" s="44">
        <v>111</v>
      </c>
      <c r="C161" s="76">
        <f>SUM(C162:C163)</f>
        <v>0</v>
      </c>
      <c r="D161" s="76">
        <f>SUM(D162:D163)</f>
        <v>0</v>
      </c>
      <c r="E161" s="72"/>
      <c r="F161" s="72"/>
      <c r="H161" t="s">
        <v>311</v>
      </c>
    </row>
    <row r="162" spans="1:8" x14ac:dyDescent="0.25">
      <c r="A162" s="45" t="s">
        <v>431</v>
      </c>
      <c r="B162" s="45">
        <v>112</v>
      </c>
      <c r="C162" s="46"/>
      <c r="D162" s="46"/>
      <c r="E162" s="72"/>
      <c r="F162" s="72"/>
      <c r="H162" t="s">
        <v>303</v>
      </c>
    </row>
    <row r="163" spans="1:8" x14ac:dyDescent="0.25">
      <c r="A163" s="45" t="s">
        <v>432</v>
      </c>
      <c r="B163" s="45">
        <v>113</v>
      </c>
      <c r="C163" s="46"/>
      <c r="D163" s="46"/>
      <c r="E163" s="72"/>
      <c r="F163" s="72"/>
      <c r="H163" t="s">
        <v>303</v>
      </c>
    </row>
    <row r="164" spans="1:8" ht="60" customHeight="1" x14ac:dyDescent="0.25">
      <c r="A164" s="44" t="s">
        <v>433</v>
      </c>
      <c r="B164" s="44">
        <v>114</v>
      </c>
      <c r="C164" s="76">
        <f>SUM(C165:C166)</f>
        <v>0</v>
      </c>
      <c r="D164" s="76">
        <f>SUM(D165:D166)</f>
        <v>0</v>
      </c>
      <c r="E164" s="72"/>
      <c r="F164" s="72"/>
      <c r="H164" t="s">
        <v>311</v>
      </c>
    </row>
    <row r="165" spans="1:8" x14ac:dyDescent="0.25">
      <c r="A165" s="45" t="s">
        <v>434</v>
      </c>
      <c r="B165" s="45">
        <v>115</v>
      </c>
      <c r="C165" s="46"/>
      <c r="D165" s="46"/>
      <c r="E165" s="72"/>
      <c r="F165" s="72"/>
      <c r="H165" t="s">
        <v>303</v>
      </c>
    </row>
    <row r="166" spans="1:8" x14ac:dyDescent="0.25">
      <c r="A166" s="45" t="s">
        <v>432</v>
      </c>
      <c r="B166" s="45">
        <v>116</v>
      </c>
      <c r="C166" s="46"/>
      <c r="D166" s="46"/>
      <c r="E166" s="72"/>
      <c r="F166" s="72"/>
      <c r="H166" t="s">
        <v>303</v>
      </c>
    </row>
    <row r="167" spans="1:8" x14ac:dyDescent="0.25">
      <c r="A167" s="45" t="s">
        <v>435</v>
      </c>
      <c r="B167" s="45">
        <v>117</v>
      </c>
      <c r="C167" s="46">
        <f>ABS(ROUND(SUMIF('Trial Balance'!O:O,B167,'Trial Balance'!H:H),0))</f>
        <v>0</v>
      </c>
      <c r="D167" s="46">
        <f>ABS(ROUND(SUMIF('Trial Balance'!O:O,B167,'Trial Balance'!K:K),0))</f>
        <v>0</v>
      </c>
      <c r="E167" s="72"/>
      <c r="F167" s="72"/>
      <c r="H167" t="s">
        <v>353</v>
      </c>
    </row>
    <row r="168" spans="1:8" x14ac:dyDescent="0.25">
      <c r="A168" s="44" t="s">
        <v>436</v>
      </c>
      <c r="B168" s="44">
        <v>118</v>
      </c>
      <c r="C168" s="76">
        <f>SUM(C169:C170)</f>
        <v>0</v>
      </c>
      <c r="D168" s="76">
        <f>SUM(D169:D170)</f>
        <v>0</v>
      </c>
      <c r="E168" s="72"/>
      <c r="F168" s="72"/>
      <c r="H168" t="s">
        <v>311</v>
      </c>
    </row>
    <row r="169" spans="1:8" x14ac:dyDescent="0.25">
      <c r="A169" s="45" t="s">
        <v>437</v>
      </c>
      <c r="B169" s="45">
        <v>119</v>
      </c>
      <c r="C169" s="46"/>
      <c r="D169" s="46"/>
      <c r="E169" s="72"/>
      <c r="F169" s="72"/>
      <c r="H169" t="s">
        <v>303</v>
      </c>
    </row>
    <row r="170" spans="1:8" x14ac:dyDescent="0.25">
      <c r="A170" s="45" t="s">
        <v>432</v>
      </c>
      <c r="B170" s="45">
        <v>120</v>
      </c>
      <c r="C170" s="46"/>
      <c r="D170" s="46"/>
      <c r="E170" s="72"/>
      <c r="F170" s="72"/>
      <c r="H170" t="s">
        <v>303</v>
      </c>
    </row>
    <row r="171" spans="1:8" ht="24" customHeight="1" x14ac:dyDescent="0.25">
      <c r="A171" s="45" t="s">
        <v>438</v>
      </c>
      <c r="B171" s="45">
        <v>121</v>
      </c>
      <c r="C171" s="46">
        <f>ABS(ROUND(SUMIF('Trial Balance'!O:O,B171,'Trial Balance'!H:H),0))</f>
        <v>0</v>
      </c>
      <c r="D171" s="46">
        <f>ABS(ROUND(SUMIF('Trial Balance'!O:O,B171,'Trial Balance'!K:K),0))</f>
        <v>0</v>
      </c>
      <c r="E171" s="72"/>
      <c r="F171" s="72"/>
      <c r="H171" t="s">
        <v>353</v>
      </c>
    </row>
    <row r="172" spans="1:8" x14ac:dyDescent="0.25">
      <c r="A172" s="45" t="s">
        <v>439</v>
      </c>
      <c r="B172" s="45">
        <v>122</v>
      </c>
      <c r="C172" s="46"/>
      <c r="D172" s="46"/>
      <c r="E172" s="72"/>
      <c r="F172" s="72"/>
      <c r="H172" t="s">
        <v>303</v>
      </c>
    </row>
    <row r="173" spans="1:8" ht="24" customHeight="1" x14ac:dyDescent="0.25">
      <c r="A173" s="45" t="s">
        <v>440</v>
      </c>
      <c r="B173" s="45">
        <v>123</v>
      </c>
      <c r="C173" s="46"/>
      <c r="D173" s="46"/>
      <c r="E173" s="72"/>
      <c r="F173" s="72"/>
      <c r="H173" t="s">
        <v>303</v>
      </c>
    </row>
    <row r="174" spans="1:8" ht="48" customHeight="1" x14ac:dyDescent="0.25">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5">
      <c r="A175" s="45" t="s">
        <v>442</v>
      </c>
      <c r="B175" s="45">
        <v>125</v>
      </c>
      <c r="C175" s="46"/>
      <c r="D175" s="46"/>
      <c r="E175" s="72"/>
      <c r="F175" s="72"/>
      <c r="H175" t="s">
        <v>303</v>
      </c>
    </row>
    <row r="176" spans="1:8" ht="84" customHeight="1" x14ac:dyDescent="0.25">
      <c r="A176" s="45" t="s">
        <v>443</v>
      </c>
      <c r="B176" s="45">
        <v>126</v>
      </c>
      <c r="C176" s="46"/>
      <c r="D176" s="46"/>
      <c r="E176" s="72"/>
      <c r="F176" s="72"/>
      <c r="H176" t="s">
        <v>303</v>
      </c>
    </row>
    <row r="177" spans="1:9" ht="36" customHeight="1" x14ac:dyDescent="0.25">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5">
      <c r="A178" s="44" t="s">
        <v>445</v>
      </c>
      <c r="B178" s="44">
        <v>128</v>
      </c>
      <c r="C178" s="76">
        <f>SUM(C179:C182)</f>
        <v>0</v>
      </c>
      <c r="D178" s="76">
        <f>SUM(D179:D182)</f>
        <v>0</v>
      </c>
      <c r="E178" s="72"/>
      <c r="F178" s="72"/>
      <c r="H178" t="s">
        <v>311</v>
      </c>
    </row>
    <row r="179" spans="1:9" x14ac:dyDescent="0.25">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5">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5">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5">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5">
      <c r="A183" s="45" t="s">
        <v>452</v>
      </c>
      <c r="B183" s="45">
        <v>133</v>
      </c>
      <c r="C183" s="46"/>
      <c r="D183" s="46"/>
      <c r="E183" s="72"/>
      <c r="F183" s="72"/>
      <c r="H183" t="s">
        <v>303</v>
      </c>
    </row>
    <row r="184" spans="1:9" ht="25.8" customHeight="1" x14ac:dyDescent="0.25">
      <c r="A184" s="45" t="s">
        <v>453</v>
      </c>
      <c r="B184" s="45">
        <v>134</v>
      </c>
      <c r="C184" s="46"/>
      <c r="D184" s="46"/>
      <c r="E184" s="72"/>
      <c r="F184" s="72"/>
      <c r="H184" t="s">
        <v>303</v>
      </c>
    </row>
    <row r="185" spans="1:9" x14ac:dyDescent="0.25">
      <c r="A185" s="45" t="s">
        <v>454</v>
      </c>
      <c r="B185" s="45">
        <v>135</v>
      </c>
      <c r="C185" s="46"/>
      <c r="D185" s="46"/>
      <c r="E185" s="72"/>
      <c r="F185" s="72"/>
      <c r="H185" t="s">
        <v>303</v>
      </c>
    </row>
    <row r="186" spans="1:9" ht="36" customHeight="1" x14ac:dyDescent="0.25">
      <c r="A186" s="45" t="s">
        <v>455</v>
      </c>
      <c r="B186" s="45">
        <v>136</v>
      </c>
      <c r="C186" s="46"/>
      <c r="D186" s="46"/>
      <c r="E186" s="72"/>
      <c r="F186" s="72"/>
      <c r="H186" t="s">
        <v>303</v>
      </c>
    </row>
    <row r="187" spans="1:9" ht="24" customHeight="1" x14ac:dyDescent="0.25">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5">
      <c r="A188" s="45" t="s">
        <v>457</v>
      </c>
      <c r="B188" s="45">
        <v>138</v>
      </c>
      <c r="C188" s="46"/>
      <c r="D188" s="46"/>
      <c r="E188" s="72"/>
      <c r="F188" s="72"/>
      <c r="H188" t="s">
        <v>303</v>
      </c>
    </row>
    <row r="189" spans="1:9" ht="24" customHeight="1" x14ac:dyDescent="0.25">
      <c r="A189" s="45" t="s">
        <v>458</v>
      </c>
      <c r="B189" s="45">
        <v>139</v>
      </c>
      <c r="C189" s="46"/>
      <c r="D189" s="46"/>
      <c r="E189" s="72"/>
      <c r="F189" s="72"/>
      <c r="H189" t="s">
        <v>303</v>
      </c>
    </row>
    <row r="190" spans="1:9" ht="24" customHeight="1" x14ac:dyDescent="0.25">
      <c r="A190" s="49" t="s">
        <v>459</v>
      </c>
      <c r="B190" s="49">
        <v>140</v>
      </c>
      <c r="C190" s="133"/>
      <c r="D190" s="133"/>
      <c r="E190" s="72"/>
      <c r="F190" s="72"/>
      <c r="H190" t="s">
        <v>303</v>
      </c>
    </row>
    <row r="191" spans="1:9" ht="36" customHeight="1" x14ac:dyDescent="0.25">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5">
      <c r="A192" s="45" t="s">
        <v>461</v>
      </c>
      <c r="B192" s="45">
        <v>142</v>
      </c>
      <c r="C192" s="46"/>
      <c r="D192" s="46"/>
      <c r="E192" s="72"/>
      <c r="F192" s="72"/>
      <c r="H192" t="s">
        <v>303</v>
      </c>
    </row>
    <row r="193" spans="1:8" ht="61.8" customHeight="1" x14ac:dyDescent="0.25">
      <c r="A193" s="45" t="s">
        <v>462</v>
      </c>
      <c r="B193" s="45">
        <v>143</v>
      </c>
      <c r="C193" s="46"/>
      <c r="D193" s="46"/>
      <c r="E193" s="72"/>
      <c r="F193" s="72"/>
      <c r="H193" t="s">
        <v>303</v>
      </c>
    </row>
    <row r="194" spans="1:8" x14ac:dyDescent="0.25">
      <c r="A194" s="45" t="s">
        <v>463</v>
      </c>
      <c r="B194" s="45">
        <v>144</v>
      </c>
      <c r="C194" s="46"/>
      <c r="D194" s="46"/>
      <c r="E194" s="72"/>
      <c r="F194" s="72"/>
      <c r="H194" t="s">
        <v>303</v>
      </c>
    </row>
    <row r="195" spans="1:8" ht="36" customHeight="1" x14ac:dyDescent="0.25">
      <c r="A195" s="45" t="s">
        <v>464</v>
      </c>
      <c r="B195" s="45">
        <v>145</v>
      </c>
      <c r="C195" s="46"/>
      <c r="D195" s="46"/>
      <c r="E195" s="72"/>
      <c r="F195" s="72"/>
      <c r="H195" t="s">
        <v>303</v>
      </c>
    </row>
    <row r="196" spans="1:8" x14ac:dyDescent="0.25">
      <c r="A196" s="45" t="s">
        <v>465</v>
      </c>
      <c r="B196" s="45">
        <v>146</v>
      </c>
      <c r="C196" s="46"/>
      <c r="D196" s="46"/>
      <c r="E196" s="72"/>
      <c r="F196" s="72"/>
      <c r="H196" t="s">
        <v>303</v>
      </c>
    </row>
    <row r="197" spans="1:8" x14ac:dyDescent="0.25">
      <c r="A197" s="45" t="s">
        <v>466</v>
      </c>
      <c r="B197" s="45">
        <v>147</v>
      </c>
      <c r="C197" s="46">
        <f>ABS(ROUND(SUMIF('Trial Balance'!O:O,B197,'Trial Balance'!H:H),0))</f>
        <v>0</v>
      </c>
      <c r="D197" s="46">
        <f>ABS(ROUND(SUMIF('Trial Balance'!O:O,B197,'Trial Balance'!K:K),0))</f>
        <v>0</v>
      </c>
      <c r="E197" s="72"/>
      <c r="F197" s="72"/>
      <c r="H197" t="s">
        <v>353</v>
      </c>
    </row>
    <row r="198" spans="1:8" x14ac:dyDescent="0.25">
      <c r="A198" s="45" t="s">
        <v>467</v>
      </c>
      <c r="B198" s="45">
        <v>148</v>
      </c>
      <c r="C198" s="46"/>
      <c r="D198" s="46"/>
      <c r="E198" s="72"/>
      <c r="F198" s="72"/>
      <c r="H198" t="s">
        <v>303</v>
      </c>
    </row>
    <row r="199" spans="1:8" ht="24" customHeight="1" x14ac:dyDescent="0.25">
      <c r="A199" s="45" t="s">
        <v>468</v>
      </c>
      <c r="B199" s="45">
        <v>149</v>
      </c>
      <c r="C199" s="46"/>
      <c r="D199" s="46"/>
      <c r="E199" s="72"/>
      <c r="F199" s="72"/>
      <c r="H199" t="s">
        <v>303</v>
      </c>
    </row>
    <row r="200" spans="1:8" ht="24" customHeight="1" x14ac:dyDescent="0.25">
      <c r="A200" s="45" t="s">
        <v>469</v>
      </c>
      <c r="B200" s="45">
        <v>150</v>
      </c>
      <c r="C200" s="46"/>
      <c r="D200" s="46"/>
      <c r="E200" s="72"/>
      <c r="F200" s="72"/>
      <c r="H200" t="s">
        <v>303</v>
      </c>
    </row>
    <row r="201" spans="1:8" x14ac:dyDescent="0.25">
      <c r="A201" s="45" t="s">
        <v>470</v>
      </c>
      <c r="B201" s="45">
        <v>151</v>
      </c>
      <c r="C201" s="46">
        <f>ABS(ROUND(SUMIF('Trial Balance'!O:O,B201,'Trial Balance'!H:H),0))</f>
        <v>0</v>
      </c>
      <c r="D201" s="46">
        <f>ABS(ROUND(SUMIF('Trial Balance'!O:O,B201,'Trial Balance'!K:K),0))</f>
        <v>0</v>
      </c>
      <c r="E201" s="72"/>
      <c r="F201" s="72"/>
      <c r="H201" t="s">
        <v>353</v>
      </c>
    </row>
    <row r="202" spans="1:8" x14ac:dyDescent="0.25">
      <c r="A202" s="45" t="s">
        <v>471</v>
      </c>
      <c r="B202" s="45">
        <v>152</v>
      </c>
      <c r="C202" s="46"/>
      <c r="D202" s="46"/>
      <c r="E202" s="72"/>
      <c r="F202" s="72"/>
      <c r="H202" t="s">
        <v>303</v>
      </c>
    </row>
    <row r="203" spans="1:8" x14ac:dyDescent="0.25">
      <c r="A203" s="45" t="s">
        <v>472</v>
      </c>
      <c r="B203" s="45">
        <v>153</v>
      </c>
      <c r="C203" s="46"/>
      <c r="D203" s="46"/>
      <c r="E203" s="72"/>
      <c r="F203" s="72"/>
      <c r="H203" t="s">
        <v>303</v>
      </c>
    </row>
    <row r="204" spans="1:8" x14ac:dyDescent="0.25">
      <c r="A204" s="45" t="s">
        <v>473</v>
      </c>
      <c r="B204" s="45">
        <v>154</v>
      </c>
      <c r="C204" s="46"/>
      <c r="D204" s="46"/>
      <c r="E204" s="72"/>
      <c r="F204" s="72"/>
      <c r="H204" t="s">
        <v>303</v>
      </c>
    </row>
    <row r="205" spans="1:8" ht="24" customHeight="1" x14ac:dyDescent="0.25">
      <c r="A205" s="45" t="s">
        <v>474</v>
      </c>
      <c r="B205" s="45">
        <v>155</v>
      </c>
      <c r="C205" s="46"/>
      <c r="D205" s="46"/>
      <c r="E205" s="72"/>
      <c r="F205" s="72"/>
      <c r="H205" t="s">
        <v>303</v>
      </c>
    </row>
    <row r="206" spans="1:8" x14ac:dyDescent="0.25">
      <c r="A206" s="45" t="s">
        <v>475</v>
      </c>
      <c r="B206" s="45">
        <v>156</v>
      </c>
      <c r="C206" s="46">
        <f>ABS(ROUND(SUMIF('Trial Balance'!O:O,B206,'Trial Balance'!H:H),0))</f>
        <v>0</v>
      </c>
      <c r="D206" s="46">
        <f>ABS(ROUND(SUMIF('Trial Balance'!O:O,B206,'Trial Balance'!K:K),0))</f>
        <v>0</v>
      </c>
      <c r="E206" s="72"/>
      <c r="F206" s="72"/>
      <c r="H206" t="s">
        <v>353</v>
      </c>
    </row>
    <row r="207" spans="1:8" x14ac:dyDescent="0.25">
      <c r="A207" s="86"/>
      <c r="B207" s="85"/>
      <c r="C207" s="78"/>
      <c r="D207" s="79"/>
    </row>
    <row r="208" spans="1:8" x14ac:dyDescent="0.25">
      <c r="A208" s="86"/>
      <c r="B208" s="85"/>
      <c r="C208" s="78"/>
      <c r="D208" s="79"/>
    </row>
    <row r="209" spans="1:8" x14ac:dyDescent="0.25">
      <c r="A209" s="45" t="s">
        <v>476</v>
      </c>
      <c r="B209" s="45" t="s">
        <v>50</v>
      </c>
      <c r="C209" s="45" t="s">
        <v>294</v>
      </c>
      <c r="D209" s="45"/>
    </row>
    <row r="210" spans="1:8" x14ac:dyDescent="0.25">
      <c r="A210" s="45"/>
      <c r="B210" s="45"/>
      <c r="C210" s="45" t="s">
        <v>329</v>
      </c>
      <c r="D210" s="45" t="s">
        <v>330</v>
      </c>
    </row>
    <row r="211" spans="1:8" x14ac:dyDescent="0.25">
      <c r="A211" s="45" t="s">
        <v>295</v>
      </c>
      <c r="B211" s="45" t="s">
        <v>296</v>
      </c>
      <c r="C211" s="45" t="s">
        <v>297</v>
      </c>
      <c r="D211" s="45" t="s">
        <v>298</v>
      </c>
    </row>
    <row r="212" spans="1:8" x14ac:dyDescent="0.25">
      <c r="A212" s="45" t="s">
        <v>477</v>
      </c>
      <c r="B212" s="45">
        <v>157</v>
      </c>
      <c r="C212" s="46">
        <f>ABS(ROUND(SUMIF('Trial Balance'!O:O,B212,'Trial Balance'!H:H),0))</f>
        <v>0</v>
      </c>
      <c r="D212" s="46">
        <f>ABS(ROUND(SUMIF('Trial Balance'!O:O,B212,'Trial Balance'!K:K),0))</f>
        <v>0</v>
      </c>
      <c r="E212" s="72"/>
      <c r="F212" s="72"/>
      <c r="H212" t="s">
        <v>353</v>
      </c>
    </row>
    <row r="213" spans="1:8" x14ac:dyDescent="0.25">
      <c r="A213" s="78"/>
      <c r="B213" s="74"/>
      <c r="C213" s="78"/>
      <c r="D213" s="79"/>
    </row>
    <row r="214" spans="1:8" x14ac:dyDescent="0.25">
      <c r="A214" s="78"/>
      <c r="B214" s="74"/>
      <c r="C214" s="78"/>
      <c r="D214" s="79"/>
    </row>
    <row r="215" spans="1:8" x14ac:dyDescent="0.25">
      <c r="A215" s="78"/>
      <c r="B215" s="74"/>
      <c r="C215" s="78"/>
      <c r="D215" s="79"/>
    </row>
    <row r="216" spans="1:8" x14ac:dyDescent="0.25">
      <c r="A216" s="45" t="s">
        <v>478</v>
      </c>
      <c r="B216" s="45" t="s">
        <v>50</v>
      </c>
      <c r="C216" s="45" t="s">
        <v>294</v>
      </c>
      <c r="D216" s="45"/>
    </row>
    <row r="217" spans="1:8" x14ac:dyDescent="0.25">
      <c r="A217" s="45"/>
      <c r="B217" s="45"/>
      <c r="C217" s="45" t="s">
        <v>329</v>
      </c>
      <c r="D217" s="45" t="s">
        <v>330</v>
      </c>
    </row>
    <row r="218" spans="1:8" x14ac:dyDescent="0.25">
      <c r="A218" s="45" t="s">
        <v>295</v>
      </c>
      <c r="B218" s="45" t="s">
        <v>296</v>
      </c>
      <c r="C218" s="45" t="s">
        <v>297</v>
      </c>
      <c r="D218" s="45" t="s">
        <v>298</v>
      </c>
    </row>
    <row r="219" spans="1:8" ht="24" customHeight="1" x14ac:dyDescent="0.25">
      <c r="A219" s="45" t="s">
        <v>479</v>
      </c>
      <c r="B219" s="45">
        <v>158</v>
      </c>
      <c r="C219" s="46"/>
      <c r="D219" s="46"/>
      <c r="E219" s="72"/>
      <c r="F219" s="72"/>
      <c r="H219" t="s">
        <v>303</v>
      </c>
    </row>
    <row r="220" spans="1:8" ht="24" customHeight="1" x14ac:dyDescent="0.25">
      <c r="A220" s="45" t="s">
        <v>480</v>
      </c>
      <c r="B220" s="45">
        <v>159</v>
      </c>
      <c r="C220" s="46"/>
      <c r="D220" s="46"/>
      <c r="E220" s="72"/>
      <c r="F220" s="72"/>
      <c r="H220" t="s">
        <v>303</v>
      </c>
    </row>
    <row r="221" spans="1:8" ht="24" customHeight="1" x14ac:dyDescent="0.25">
      <c r="A221" s="45" t="s">
        <v>481</v>
      </c>
      <c r="B221" s="45">
        <v>160</v>
      </c>
      <c r="C221" s="46"/>
      <c r="D221" s="46"/>
      <c r="E221" s="72"/>
      <c r="F221" s="72"/>
      <c r="H221" t="s">
        <v>303</v>
      </c>
    </row>
    <row r="222" spans="1:8" x14ac:dyDescent="0.25">
      <c r="A222" s="45" t="s">
        <v>482</v>
      </c>
      <c r="B222" s="45">
        <v>161</v>
      </c>
      <c r="C222" s="46"/>
      <c r="D222" s="46"/>
      <c r="E222" s="87"/>
      <c r="F222" s="88"/>
      <c r="H222" t="s">
        <v>303</v>
      </c>
    </row>
    <row r="223" spans="1:8" x14ac:dyDescent="0.25">
      <c r="A223" s="89"/>
      <c r="B223" s="81"/>
      <c r="C223" s="78"/>
      <c r="D223" s="79"/>
      <c r="E223" s="79"/>
      <c r="F223" s="79"/>
    </row>
    <row r="224" spans="1:8" x14ac:dyDescent="0.25">
      <c r="A224" s="90"/>
      <c r="B224" s="81"/>
      <c r="C224" s="78"/>
      <c r="D224" s="79"/>
      <c r="E224" s="79"/>
      <c r="F224" s="79"/>
    </row>
    <row r="225" spans="1:8" x14ac:dyDescent="0.25">
      <c r="A225" s="45" t="s">
        <v>483</v>
      </c>
      <c r="B225" s="45" t="s">
        <v>50</v>
      </c>
      <c r="C225" s="45" t="s">
        <v>329</v>
      </c>
      <c r="D225" s="45"/>
      <c r="E225" s="45"/>
      <c r="F225" s="45"/>
    </row>
    <row r="226" spans="1:8" x14ac:dyDescent="0.25">
      <c r="A226" s="45"/>
      <c r="B226" s="45"/>
      <c r="C226" s="45" t="s">
        <v>484</v>
      </c>
      <c r="D226" s="45" t="s">
        <v>485</v>
      </c>
      <c r="E226" s="45" t="s">
        <v>486</v>
      </c>
      <c r="F226" s="45" t="s">
        <v>487</v>
      </c>
    </row>
    <row r="227" spans="1:8" x14ac:dyDescent="0.25">
      <c r="A227" s="45" t="s">
        <v>488</v>
      </c>
      <c r="B227" s="45">
        <v>162</v>
      </c>
      <c r="C227" s="46">
        <f>C201</f>
        <v>0</v>
      </c>
      <c r="D227" s="46" t="s">
        <v>489</v>
      </c>
      <c r="E227" s="46">
        <f>D201</f>
        <v>0</v>
      </c>
      <c r="F227" s="46" t="s">
        <v>489</v>
      </c>
      <c r="H227" t="s">
        <v>353</v>
      </c>
    </row>
    <row r="228" spans="1:8" ht="24" customHeight="1" x14ac:dyDescent="0.25">
      <c r="A228" s="45" t="s">
        <v>490</v>
      </c>
      <c r="B228" s="45">
        <v>163</v>
      </c>
      <c r="C228" s="46"/>
      <c r="D228" s="46"/>
      <c r="E228" s="46"/>
      <c r="F228" s="46"/>
      <c r="H228" t="s">
        <v>303</v>
      </c>
    </row>
    <row r="229" spans="1:8" ht="24" customHeight="1" x14ac:dyDescent="0.25">
      <c r="A229" s="45" t="s">
        <v>491</v>
      </c>
      <c r="B229" s="45">
        <v>164</v>
      </c>
      <c r="C229" s="46"/>
      <c r="D229" s="46"/>
      <c r="E229" s="46"/>
      <c r="F229" s="46"/>
      <c r="H229" t="s">
        <v>303</v>
      </c>
    </row>
    <row r="230" spans="1:8" ht="24" customHeight="1" x14ac:dyDescent="0.25">
      <c r="A230" s="45" t="s">
        <v>492</v>
      </c>
      <c r="B230" s="45">
        <v>165</v>
      </c>
      <c r="C230" s="46"/>
      <c r="D230" s="46"/>
      <c r="E230" s="46"/>
      <c r="F230" s="46"/>
      <c r="H230" t="s">
        <v>303</v>
      </c>
    </row>
    <row r="231" spans="1:8" ht="24" customHeight="1" x14ac:dyDescent="0.25">
      <c r="A231" s="45" t="s">
        <v>493</v>
      </c>
      <c r="B231" s="45">
        <v>166</v>
      </c>
      <c r="C231" s="46"/>
      <c r="D231" s="46"/>
      <c r="E231" s="46"/>
      <c r="F231" s="46"/>
      <c r="H231" t="s">
        <v>303</v>
      </c>
    </row>
    <row r="232" spans="1:8" x14ac:dyDescent="0.25">
      <c r="A232" s="45" t="s">
        <v>494</v>
      </c>
      <c r="B232" s="45">
        <v>167</v>
      </c>
      <c r="C232" s="46"/>
      <c r="D232" s="46"/>
      <c r="E232" s="46"/>
      <c r="F232" s="46"/>
      <c r="H232" t="s">
        <v>303</v>
      </c>
    </row>
    <row r="233" spans="1:8" x14ac:dyDescent="0.25">
      <c r="A233" s="45" t="s">
        <v>495</v>
      </c>
      <c r="B233" s="45">
        <v>168</v>
      </c>
      <c r="C233" s="46"/>
      <c r="D233" s="46"/>
      <c r="E233" s="46"/>
      <c r="F233" s="46"/>
      <c r="H233" t="s">
        <v>303</v>
      </c>
    </row>
    <row r="234" spans="1:8" x14ac:dyDescent="0.25">
      <c r="A234" s="45" t="s">
        <v>496</v>
      </c>
      <c r="B234" s="45">
        <v>169</v>
      </c>
      <c r="C234" s="46"/>
      <c r="D234" s="46"/>
      <c r="E234" s="46"/>
      <c r="F234" s="46"/>
      <c r="H234" t="s">
        <v>303</v>
      </c>
    </row>
    <row r="235" spans="1:8" x14ac:dyDescent="0.25">
      <c r="A235" s="45" t="s">
        <v>497</v>
      </c>
      <c r="B235" s="45">
        <v>170</v>
      </c>
      <c r="C235" s="46"/>
      <c r="D235" s="46"/>
      <c r="E235" s="46"/>
      <c r="F235" s="46"/>
      <c r="H235" t="s">
        <v>303</v>
      </c>
    </row>
    <row r="236" spans="1:8" x14ac:dyDescent="0.25">
      <c r="A236" s="45" t="s">
        <v>498</v>
      </c>
      <c r="B236" s="45">
        <v>171</v>
      </c>
      <c r="C236" s="46"/>
      <c r="D236" s="46"/>
      <c r="E236" s="46"/>
      <c r="F236" s="46"/>
      <c r="H236" t="s">
        <v>303</v>
      </c>
    </row>
    <row r="237" spans="1:8" x14ac:dyDescent="0.25">
      <c r="A237" s="45" t="s">
        <v>499</v>
      </c>
      <c r="B237" s="45">
        <v>172</v>
      </c>
      <c r="C237" s="46"/>
      <c r="D237" s="46"/>
      <c r="E237" s="46"/>
      <c r="F237" s="46"/>
      <c r="H237" t="s">
        <v>303</v>
      </c>
    </row>
    <row r="238" spans="1:8" x14ac:dyDescent="0.25">
      <c r="A238" s="45" t="s">
        <v>500</v>
      </c>
      <c r="B238" s="45">
        <v>173</v>
      </c>
      <c r="C238" s="46"/>
      <c r="D238" s="46"/>
      <c r="E238" s="46"/>
      <c r="F238" s="46"/>
      <c r="H238" t="s">
        <v>303</v>
      </c>
    </row>
    <row r="240" spans="1:8" x14ac:dyDescent="0.25">
      <c r="A240" s="78"/>
      <c r="B240" s="85"/>
      <c r="C240" s="85"/>
      <c r="D240" s="85"/>
      <c r="E240" s="85"/>
      <c r="F240" s="85"/>
    </row>
    <row r="241" spans="1:8" x14ac:dyDescent="0.25">
      <c r="A241" s="45"/>
      <c r="B241" s="45" t="s">
        <v>50</v>
      </c>
      <c r="C241" s="45" t="s">
        <v>294</v>
      </c>
      <c r="D241" s="45"/>
    </row>
    <row r="242" spans="1:8" x14ac:dyDescent="0.25">
      <c r="A242" s="45" t="s">
        <v>295</v>
      </c>
      <c r="B242" s="45" t="s">
        <v>296</v>
      </c>
      <c r="C242" s="45" t="s">
        <v>501</v>
      </c>
      <c r="D242" s="45" t="s">
        <v>502</v>
      </c>
    </row>
    <row r="243" spans="1:8" ht="60" customHeight="1" x14ac:dyDescent="0.25">
      <c r="A243" s="45" t="s">
        <v>503</v>
      </c>
      <c r="B243" s="45">
        <v>174</v>
      </c>
      <c r="C243" s="46"/>
      <c r="D243" s="46"/>
      <c r="E243" s="72"/>
      <c r="F243" s="72"/>
    </row>
    <row r="244" spans="1:8" x14ac:dyDescent="0.25">
      <c r="A244" s="45" t="s">
        <v>504</v>
      </c>
      <c r="B244" s="45">
        <v>175</v>
      </c>
      <c r="C244" s="46"/>
      <c r="D244" s="46"/>
      <c r="E244" s="72"/>
      <c r="F244" s="72"/>
      <c r="H244" t="s">
        <v>303</v>
      </c>
    </row>
    <row r="245" spans="1:8" x14ac:dyDescent="0.25">
      <c r="A245" s="45" t="s">
        <v>505</v>
      </c>
      <c r="B245" s="45">
        <v>176</v>
      </c>
      <c r="C245" s="46"/>
      <c r="D245" s="46"/>
      <c r="E245" s="72"/>
      <c r="F245" s="72"/>
      <c r="H245" t="s">
        <v>303</v>
      </c>
    </row>
    <row r="246" spans="1:8" ht="48" customHeight="1" x14ac:dyDescent="0.25">
      <c r="A246" s="45" t="s">
        <v>506</v>
      </c>
      <c r="B246" s="45">
        <v>177</v>
      </c>
      <c r="C246" s="46"/>
      <c r="D246" s="46"/>
      <c r="E246" s="72"/>
      <c r="F246" s="72"/>
      <c r="H246" t="s">
        <v>303</v>
      </c>
    </row>
    <row r="247" spans="1:8" x14ac:dyDescent="0.25">
      <c r="A247" s="73"/>
      <c r="B247" s="74"/>
      <c r="C247" s="91"/>
      <c r="D247" s="91"/>
      <c r="E247" s="91"/>
      <c r="F247" s="91"/>
    </row>
    <row r="248" spans="1:8" x14ac:dyDescent="0.25">
      <c r="A248" s="45"/>
      <c r="B248" s="45" t="s">
        <v>50</v>
      </c>
      <c r="C248" s="45" t="s">
        <v>294</v>
      </c>
      <c r="D248" s="45"/>
    </row>
    <row r="249" spans="1:8" x14ac:dyDescent="0.25">
      <c r="A249" s="45" t="s">
        <v>295</v>
      </c>
      <c r="B249" s="45" t="s">
        <v>296</v>
      </c>
      <c r="C249" s="45" t="s">
        <v>501</v>
      </c>
      <c r="D249" s="45" t="s">
        <v>502</v>
      </c>
    </row>
    <row r="250" spans="1:8" ht="60" customHeight="1" x14ac:dyDescent="0.25">
      <c r="A250" s="45" t="s">
        <v>507</v>
      </c>
      <c r="B250" s="45">
        <v>178</v>
      </c>
      <c r="C250" s="46"/>
      <c r="D250" s="46"/>
      <c r="E250" s="72"/>
      <c r="F250" s="72"/>
    </row>
    <row r="251" spans="1:8" x14ac:dyDescent="0.25">
      <c r="A251" s="45" t="s">
        <v>508</v>
      </c>
      <c r="B251" s="45">
        <v>179</v>
      </c>
      <c r="C251" s="46"/>
      <c r="D251" s="46"/>
      <c r="E251" s="72"/>
      <c r="F251" s="72"/>
      <c r="H251" t="s">
        <v>303</v>
      </c>
    </row>
    <row r="252" spans="1:8" x14ac:dyDescent="0.25">
      <c r="A252" s="45" t="s">
        <v>509</v>
      </c>
      <c r="B252" s="45">
        <v>180</v>
      </c>
      <c r="C252" s="46"/>
      <c r="D252" s="46"/>
      <c r="E252" s="72"/>
      <c r="F252" s="72"/>
      <c r="H252" t="s">
        <v>303</v>
      </c>
    </row>
    <row r="253" spans="1:8" x14ac:dyDescent="0.25">
      <c r="A253" s="45" t="s">
        <v>510</v>
      </c>
      <c r="B253" s="45">
        <v>181</v>
      </c>
      <c r="C253" s="46"/>
      <c r="D253" s="46"/>
      <c r="E253" s="72"/>
      <c r="F253" s="72"/>
      <c r="H253" t="s">
        <v>303</v>
      </c>
    </row>
    <row r="254" spans="1:8" ht="60" customHeight="1" x14ac:dyDescent="0.25">
      <c r="A254" s="45" t="s">
        <v>511</v>
      </c>
      <c r="B254" s="45">
        <v>182</v>
      </c>
      <c r="C254" s="46"/>
      <c r="D254" s="46"/>
      <c r="E254" s="72"/>
      <c r="F254" s="72"/>
      <c r="H254" t="s">
        <v>303</v>
      </c>
    </row>
    <row r="255" spans="1:8" ht="36" customHeight="1" x14ac:dyDescent="0.25">
      <c r="A255" s="45" t="s">
        <v>512</v>
      </c>
      <c r="B255" s="45">
        <v>183</v>
      </c>
      <c r="C255" s="46"/>
      <c r="D255" s="46"/>
      <c r="E255" s="72"/>
      <c r="F255" s="72"/>
      <c r="H255" t="s">
        <v>303</v>
      </c>
    </row>
    <row r="256" spans="1:8" x14ac:dyDescent="0.25">
      <c r="A256" s="45" t="s">
        <v>509</v>
      </c>
      <c r="B256" s="45">
        <v>184</v>
      </c>
      <c r="C256" s="46"/>
      <c r="D256" s="46"/>
      <c r="E256" s="72"/>
      <c r="F256" s="72"/>
      <c r="H256" t="s">
        <v>303</v>
      </c>
    </row>
    <row r="257" spans="1:8" x14ac:dyDescent="0.25">
      <c r="A257" s="45" t="s">
        <v>513</v>
      </c>
      <c r="B257" s="45">
        <v>185</v>
      </c>
      <c r="C257" s="46"/>
      <c r="D257" s="46"/>
      <c r="E257" s="72"/>
      <c r="F257" s="72"/>
      <c r="H257" t="s">
        <v>303</v>
      </c>
    </row>
    <row r="258" spans="1:8" ht="48" customHeight="1" x14ac:dyDescent="0.25">
      <c r="A258" s="45" t="s">
        <v>514</v>
      </c>
      <c r="B258" s="45">
        <v>186</v>
      </c>
      <c r="C258" s="46"/>
      <c r="D258" s="46"/>
      <c r="E258" s="72"/>
      <c r="F258" s="72"/>
      <c r="H258" t="s">
        <v>303</v>
      </c>
    </row>
    <row r="259" spans="1:8" x14ac:dyDescent="0.25">
      <c r="A259" s="77"/>
      <c r="B259" s="74"/>
      <c r="C259" s="91"/>
      <c r="D259" s="91"/>
      <c r="E259" s="91"/>
      <c r="F259" s="91"/>
    </row>
    <row r="260" spans="1:8" x14ac:dyDescent="0.25">
      <c r="A260" s="77"/>
      <c r="B260" s="74"/>
      <c r="C260" s="91"/>
      <c r="D260" s="91"/>
      <c r="E260" s="91"/>
      <c r="F260" s="91"/>
    </row>
    <row r="261" spans="1:8" x14ac:dyDescent="0.25">
      <c r="A261" s="45"/>
      <c r="B261" s="45" t="s">
        <v>50</v>
      </c>
      <c r="C261" s="45" t="s">
        <v>294</v>
      </c>
      <c r="D261" s="45"/>
    </row>
    <row r="262" spans="1:8" x14ac:dyDescent="0.25">
      <c r="A262" s="45" t="s">
        <v>295</v>
      </c>
      <c r="B262" s="45" t="s">
        <v>296</v>
      </c>
      <c r="C262" s="45" t="s">
        <v>501</v>
      </c>
      <c r="D262" s="45" t="s">
        <v>502</v>
      </c>
    </row>
    <row r="263" spans="1:8" ht="24" customHeight="1" x14ac:dyDescent="0.25">
      <c r="A263" s="45" t="s">
        <v>515</v>
      </c>
      <c r="B263" s="45" t="s">
        <v>50</v>
      </c>
      <c r="C263" s="45"/>
      <c r="D263" s="45"/>
    </row>
    <row r="264" spans="1:8" x14ac:dyDescent="0.25">
      <c r="A264" s="45" t="s">
        <v>516</v>
      </c>
      <c r="B264" s="45">
        <v>187</v>
      </c>
      <c r="C264" s="46"/>
      <c r="D264" s="46"/>
      <c r="E264" s="72"/>
      <c r="F264" s="72"/>
      <c r="H264" t="s">
        <v>303</v>
      </c>
    </row>
    <row r="266" spans="1:8" x14ac:dyDescent="0.25">
      <c r="A266" s="45"/>
      <c r="B266" s="45" t="s">
        <v>50</v>
      </c>
      <c r="C266" s="45" t="s">
        <v>294</v>
      </c>
      <c r="D266" s="45"/>
    </row>
    <row r="267" spans="1:8" x14ac:dyDescent="0.25">
      <c r="A267" s="45" t="s">
        <v>295</v>
      </c>
      <c r="B267" s="45" t="s">
        <v>296</v>
      </c>
      <c r="C267" s="45" t="s">
        <v>297</v>
      </c>
      <c r="D267" s="45" t="s">
        <v>298</v>
      </c>
    </row>
    <row r="268" spans="1:8" ht="24" customHeight="1" x14ac:dyDescent="0.25">
      <c r="A268" s="45" t="s">
        <v>517</v>
      </c>
      <c r="B268" s="45" t="s">
        <v>50</v>
      </c>
      <c r="C268" s="45" t="s">
        <v>501</v>
      </c>
      <c r="D268" s="45" t="s">
        <v>502</v>
      </c>
    </row>
    <row r="269" spans="1:8" x14ac:dyDescent="0.25">
      <c r="A269" s="45" t="s">
        <v>518</v>
      </c>
      <c r="B269" s="45">
        <v>188</v>
      </c>
      <c r="C269" s="46"/>
      <c r="D269" s="46"/>
      <c r="E269" s="72"/>
      <c r="F269" s="72"/>
      <c r="H269" t="s">
        <v>303</v>
      </c>
    </row>
    <row r="270" spans="1:8" x14ac:dyDescent="0.25">
      <c r="A270" s="92"/>
      <c r="B270" s="85"/>
      <c r="C270" s="91"/>
      <c r="D270" s="91"/>
      <c r="E270" s="79"/>
    </row>
    <row r="271" spans="1:8" x14ac:dyDescent="0.25">
      <c r="A271" s="92"/>
      <c r="B271" s="85"/>
      <c r="C271" s="91"/>
      <c r="D271" s="91"/>
      <c r="E271" s="79"/>
    </row>
    <row r="272" spans="1:8" x14ac:dyDescent="0.25">
      <c r="A272" s="45" t="s">
        <v>519</v>
      </c>
      <c r="B272" s="45" t="s">
        <v>520</v>
      </c>
      <c r="C272" s="45" t="s">
        <v>294</v>
      </c>
      <c r="D272" s="45"/>
    </row>
    <row r="273" spans="1:8" x14ac:dyDescent="0.25">
      <c r="A273" s="45" t="s">
        <v>521</v>
      </c>
      <c r="B273" s="45" t="s">
        <v>522</v>
      </c>
      <c r="C273" s="45" t="s">
        <v>329</v>
      </c>
      <c r="D273" s="45" t="s">
        <v>330</v>
      </c>
    </row>
    <row r="274" spans="1:8" x14ac:dyDescent="0.25">
      <c r="A274" s="45" t="s">
        <v>295</v>
      </c>
      <c r="B274" s="45" t="s">
        <v>296</v>
      </c>
      <c r="C274" s="45" t="s">
        <v>297</v>
      </c>
      <c r="D274" s="45" t="s">
        <v>298</v>
      </c>
    </row>
    <row r="275" spans="1:8" x14ac:dyDescent="0.25">
      <c r="A275" s="45" t="s">
        <v>523</v>
      </c>
      <c r="B275" s="45">
        <v>189</v>
      </c>
      <c r="C275" s="46"/>
      <c r="D275" s="46"/>
      <c r="E275" s="72"/>
      <c r="F275" s="72"/>
      <c r="H275" t="s">
        <v>303</v>
      </c>
    </row>
    <row r="276" spans="1:8" ht="24" customHeight="1" x14ac:dyDescent="0.25">
      <c r="A276" s="45" t="s">
        <v>524</v>
      </c>
      <c r="B276" s="45">
        <v>190</v>
      </c>
      <c r="C276" s="46"/>
      <c r="D276" s="46"/>
      <c r="E276" s="72"/>
      <c r="F276" s="72"/>
      <c r="H276" t="s">
        <v>303</v>
      </c>
    </row>
    <row r="277" spans="1:8" x14ac:dyDescent="0.25">
      <c r="A277" s="45" t="s">
        <v>525</v>
      </c>
      <c r="B277" s="45">
        <v>191</v>
      </c>
      <c r="C277" s="46"/>
      <c r="D277" s="46"/>
      <c r="E277" s="72"/>
      <c r="F277" s="72"/>
      <c r="H277" t="s">
        <v>303</v>
      </c>
    </row>
    <row r="278" spans="1:8" ht="24" customHeight="1" x14ac:dyDescent="0.25">
      <c r="A278" s="45" t="s">
        <v>526</v>
      </c>
      <c r="B278" s="45">
        <v>192</v>
      </c>
      <c r="C278" s="46"/>
      <c r="D278" s="46"/>
      <c r="E278" s="72"/>
      <c r="F278" s="72"/>
      <c r="H278" t="s">
        <v>303</v>
      </c>
    </row>
    <row r="279" spans="1:8" x14ac:dyDescent="0.25">
      <c r="A279" s="82"/>
      <c r="B279" s="81"/>
      <c r="C279" s="79"/>
      <c r="D279" s="79"/>
      <c r="E279" s="79"/>
    </row>
    <row r="280" spans="1:8" x14ac:dyDescent="0.25">
      <c r="A280" s="82"/>
      <c r="B280" s="81"/>
      <c r="C280" s="79"/>
      <c r="D280" s="79"/>
      <c r="E280" s="79"/>
    </row>
    <row r="281" spans="1:8" x14ac:dyDescent="0.25">
      <c r="A281" s="45" t="s">
        <v>527</v>
      </c>
      <c r="B281" s="45" t="s">
        <v>520</v>
      </c>
      <c r="C281" s="45" t="s">
        <v>294</v>
      </c>
      <c r="D281" s="45"/>
    </row>
    <row r="282" spans="1:8" x14ac:dyDescent="0.25">
      <c r="A282" s="45"/>
      <c r="B282" s="45" t="s">
        <v>522</v>
      </c>
      <c r="C282" s="45" t="s">
        <v>329</v>
      </c>
      <c r="D282" s="45" t="s">
        <v>330</v>
      </c>
    </row>
    <row r="283" spans="1:8" x14ac:dyDescent="0.25">
      <c r="A283" s="45" t="s">
        <v>295</v>
      </c>
      <c r="B283" s="45" t="s">
        <v>296</v>
      </c>
      <c r="C283" s="45" t="s">
        <v>297</v>
      </c>
      <c r="D283" s="45" t="s">
        <v>298</v>
      </c>
    </row>
    <row r="284" spans="1:8" x14ac:dyDescent="0.25">
      <c r="A284" s="45" t="s">
        <v>528</v>
      </c>
      <c r="B284" s="45">
        <v>193</v>
      </c>
      <c r="C284" s="46"/>
      <c r="D284" s="46"/>
      <c r="E284" s="72"/>
      <c r="F284" s="72"/>
      <c r="H284" t="s">
        <v>303</v>
      </c>
    </row>
    <row r="285" spans="1:8" x14ac:dyDescent="0.25">
      <c r="A285" s="86"/>
      <c r="B285" s="85"/>
      <c r="C285" s="79"/>
      <c r="D285" s="79"/>
      <c r="E285" s="79"/>
    </row>
    <row r="286" spans="1:8" x14ac:dyDescent="0.25">
      <c r="A286" s="86"/>
      <c r="B286" s="85"/>
      <c r="C286" s="79"/>
      <c r="D286" s="79"/>
      <c r="E286" s="79"/>
    </row>
    <row r="287" spans="1:8" x14ac:dyDescent="0.25">
      <c r="A287" s="45"/>
      <c r="B287" s="45" t="s">
        <v>50</v>
      </c>
      <c r="C287" s="45" t="s">
        <v>294</v>
      </c>
      <c r="D287" s="45"/>
    </row>
    <row r="288" spans="1:8" x14ac:dyDescent="0.25">
      <c r="A288" s="45" t="s">
        <v>295</v>
      </c>
      <c r="B288" s="45" t="s">
        <v>296</v>
      </c>
      <c r="C288" s="45" t="s">
        <v>297</v>
      </c>
      <c r="D288" s="45" t="s">
        <v>298</v>
      </c>
    </row>
    <row r="289" spans="1:8" x14ac:dyDescent="0.25">
      <c r="A289" s="45" t="s">
        <v>529</v>
      </c>
      <c r="B289" s="45">
        <v>194</v>
      </c>
      <c r="C289" s="46"/>
      <c r="D289" s="46"/>
      <c r="E289" s="72"/>
      <c r="F289" s="72"/>
    </row>
    <row r="290" spans="1:8" x14ac:dyDescent="0.25">
      <c r="A290" s="45" t="s">
        <v>530</v>
      </c>
      <c r="B290" s="45">
        <v>195</v>
      </c>
      <c r="C290" s="46"/>
      <c r="D290" s="46"/>
      <c r="E290" s="72"/>
      <c r="F290" s="72"/>
      <c r="H290" t="s">
        <v>303</v>
      </c>
    </row>
    <row r="291" spans="1:8" x14ac:dyDescent="0.25">
      <c r="A291" s="45" t="s">
        <v>531</v>
      </c>
      <c r="B291" s="45">
        <v>196</v>
      </c>
      <c r="C291" s="46"/>
      <c r="D291" s="46"/>
      <c r="E291" s="72"/>
      <c r="F291" s="72"/>
      <c r="H291" t="s">
        <v>303</v>
      </c>
    </row>
    <row r="292" spans="1:8" x14ac:dyDescent="0.25">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25"/>
  <cols>
    <col min="1" max="1" width="41.7109375" style="166" hidden="1" customWidth="1"/>
    <col min="2" max="2" width="45.140625" style="166" customWidth="1"/>
    <col min="3" max="3" width="7" style="166" bestFit="1" customWidth="1"/>
    <col min="4" max="4" width="16" style="166" bestFit="1" customWidth="1"/>
    <col min="5" max="5" width="26.85546875" style="166" bestFit="1" customWidth="1"/>
    <col min="6" max="6" width="56.7109375" style="166" bestFit="1" customWidth="1"/>
    <col min="7" max="7" width="39.140625" style="166" customWidth="1"/>
    <col min="8" max="8" width="26.140625" style="166" bestFit="1" customWidth="1"/>
    <col min="9" max="11" width="9.140625" style="166"/>
    <col min="12" max="16" width="9.140625" style="166" customWidth="1" outlineLevel="1"/>
    <col min="17" max="16384" width="9.140625" style="166"/>
  </cols>
  <sheetData>
    <row r="1" spans="1:16" x14ac:dyDescent="0.25">
      <c r="B1" s="1" t="s">
        <v>2159</v>
      </c>
      <c r="C1" s="18">
        <f>'3. F30'!C1</f>
        <v>0</v>
      </c>
    </row>
    <row r="2" spans="1:16" x14ac:dyDescent="0.25">
      <c r="B2" s="1" t="s">
        <v>2160</v>
      </c>
      <c r="C2" s="18">
        <f>'3. F30'!C2</f>
        <v>0</v>
      </c>
    </row>
    <row r="3" spans="1:16" x14ac:dyDescent="0.25">
      <c r="B3" s="1" t="s">
        <v>2161</v>
      </c>
      <c r="C3" s="18">
        <f>'3. F30'!C3</f>
        <v>0</v>
      </c>
    </row>
    <row r="4" spans="1:16" x14ac:dyDescent="0.25">
      <c r="B4" s="1" t="s">
        <v>2162</v>
      </c>
      <c r="C4" s="18">
        <f>'3. F30'!C4</f>
        <v>0</v>
      </c>
    </row>
    <row r="5" spans="1:16" x14ac:dyDescent="0.25">
      <c r="B5" s="1" t="s">
        <v>2163</v>
      </c>
      <c r="C5" s="18">
        <f>'3. F30'!C5</f>
        <v>0</v>
      </c>
    </row>
    <row r="6" spans="1:16" x14ac:dyDescent="0.25">
      <c r="B6" s="1" t="s">
        <v>2164</v>
      </c>
      <c r="C6" s="18">
        <f>'3. F30'!C6</f>
        <v>0</v>
      </c>
    </row>
    <row r="7" spans="1:16" x14ac:dyDescent="0.25">
      <c r="B7" s="1" t="s">
        <v>2165</v>
      </c>
      <c r="C7" s="18">
        <f>'3. F30'!C7</f>
        <v>0</v>
      </c>
    </row>
    <row r="9" spans="1:16" x14ac:dyDescent="0.25">
      <c r="A9" s="3" t="s">
        <v>533</v>
      </c>
      <c r="B9" s="3" t="s">
        <v>534</v>
      </c>
      <c r="L9" s="166" t="s">
        <v>535</v>
      </c>
      <c r="M9" s="166" t="s">
        <v>536</v>
      </c>
      <c r="N9" s="166" t="s">
        <v>537</v>
      </c>
      <c r="O9" s="166" t="s">
        <v>538</v>
      </c>
      <c r="P9" s="166" t="s">
        <v>539</v>
      </c>
    </row>
    <row r="12" spans="1:16" x14ac:dyDescent="0.25">
      <c r="A12" s="71" t="s">
        <v>540</v>
      </c>
      <c r="B12" s="71" t="s">
        <v>541</v>
      </c>
      <c r="C12" s="71" t="s">
        <v>2166</v>
      </c>
      <c r="D12" s="71" t="s">
        <v>543</v>
      </c>
      <c r="E12" s="71" t="s">
        <v>544</v>
      </c>
      <c r="F12" s="71" t="s">
        <v>545</v>
      </c>
      <c r="G12" s="71"/>
      <c r="H12" s="71" t="s">
        <v>546</v>
      </c>
    </row>
    <row r="13" spans="1:16" x14ac:dyDescent="0.25">
      <c r="A13" s="44"/>
      <c r="B13" s="44"/>
      <c r="C13" s="44" t="s">
        <v>542</v>
      </c>
      <c r="D13" s="44" t="s">
        <v>542</v>
      </c>
      <c r="E13" s="44" t="s">
        <v>542</v>
      </c>
      <c r="F13" s="44" t="s">
        <v>311</v>
      </c>
      <c r="G13" s="44" t="s">
        <v>547</v>
      </c>
      <c r="H13" s="44"/>
    </row>
    <row r="14" spans="1:16" x14ac:dyDescent="0.25">
      <c r="A14" s="45" t="s">
        <v>548</v>
      </c>
      <c r="B14" s="45" t="s">
        <v>549</v>
      </c>
      <c r="C14" s="45" t="s">
        <v>550</v>
      </c>
      <c r="D14" s="45">
        <v>1</v>
      </c>
      <c r="E14" s="45">
        <v>2</v>
      </c>
      <c r="F14" s="45">
        <v>3</v>
      </c>
      <c r="G14" s="45">
        <v>4</v>
      </c>
      <c r="H14" s="44">
        <v>5</v>
      </c>
    </row>
    <row r="15" spans="1:16" s="3" customFormat="1" x14ac:dyDescent="0.25">
      <c r="A15" s="44" t="s">
        <v>551</v>
      </c>
      <c r="B15" s="44" t="s">
        <v>552</v>
      </c>
      <c r="C15" s="44" t="s">
        <v>542</v>
      </c>
      <c r="D15" s="44" t="s">
        <v>542</v>
      </c>
      <c r="E15" s="44" t="s">
        <v>542</v>
      </c>
      <c r="F15" s="44" t="s">
        <v>542</v>
      </c>
      <c r="G15" s="44" t="s">
        <v>542</v>
      </c>
      <c r="H15" s="44" t="s">
        <v>542</v>
      </c>
    </row>
    <row r="16" spans="1:16" x14ac:dyDescent="0.25">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s="166" t="s">
        <v>2102</v>
      </c>
      <c r="M16" s="166" t="s">
        <v>2103</v>
      </c>
      <c r="N16" s="166" t="s">
        <v>2104</v>
      </c>
      <c r="O16" s="166" t="s">
        <v>2170</v>
      </c>
      <c r="P16" s="166" t="s">
        <v>2171</v>
      </c>
    </row>
    <row r="17" spans="1:16" x14ac:dyDescent="0.25">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s="166" t="s">
        <v>2105</v>
      </c>
      <c r="M17" s="166" t="s">
        <v>2106</v>
      </c>
      <c r="N17" s="166" t="s">
        <v>2107</v>
      </c>
      <c r="O17" s="166" t="s">
        <v>2174</v>
      </c>
      <c r="P17" s="166" t="s">
        <v>2175</v>
      </c>
    </row>
    <row r="18" spans="1:16" x14ac:dyDescent="0.25">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s="166" t="s">
        <v>2108</v>
      </c>
      <c r="M18" s="166" t="s">
        <v>2109</v>
      </c>
      <c r="N18" s="166" t="s">
        <v>2110</v>
      </c>
      <c r="O18" s="166" t="s">
        <v>2179</v>
      </c>
      <c r="P18" s="166" t="s">
        <v>2180</v>
      </c>
    </row>
    <row r="19" spans="1:16" x14ac:dyDescent="0.25">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s="166" t="s">
        <v>2114</v>
      </c>
      <c r="M19" s="166" t="s">
        <v>2115</v>
      </c>
      <c r="N19" s="166" t="s">
        <v>2116</v>
      </c>
      <c r="O19" s="166" t="s">
        <v>2184</v>
      </c>
      <c r="P19" s="166" t="s">
        <v>2185</v>
      </c>
    </row>
    <row r="20" spans="1:16" x14ac:dyDescent="0.25">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s="166" t="s">
        <v>2111</v>
      </c>
      <c r="M20" s="166" t="s">
        <v>2112</v>
      </c>
      <c r="N20" s="166" t="s">
        <v>2113</v>
      </c>
      <c r="O20" s="166" t="s">
        <v>2188</v>
      </c>
      <c r="P20" s="166" t="s">
        <v>2189</v>
      </c>
    </row>
    <row r="21" spans="1:16" x14ac:dyDescent="0.25">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s="166" t="s">
        <v>2117</v>
      </c>
      <c r="M21" s="166" t="s">
        <v>2118</v>
      </c>
      <c r="N21" s="166" t="s">
        <v>2119</v>
      </c>
      <c r="O21" s="166" t="s">
        <v>2192</v>
      </c>
      <c r="P21" s="166" t="s">
        <v>2193</v>
      </c>
    </row>
    <row r="22" spans="1:16" s="3" customFormat="1" x14ac:dyDescent="0.25">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5">
      <c r="A23" s="44" t="s">
        <v>556</v>
      </c>
      <c r="B23" s="44" t="s">
        <v>557</v>
      </c>
      <c r="C23" s="44"/>
      <c r="D23" s="76"/>
      <c r="E23" s="76"/>
      <c r="F23" s="76"/>
      <c r="G23" s="76"/>
      <c r="H23" s="76"/>
    </row>
    <row r="24" spans="1:16" x14ac:dyDescent="0.25">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s="166" t="s">
        <v>2120</v>
      </c>
      <c r="M24" s="166" t="s">
        <v>2121</v>
      </c>
      <c r="N24" s="166" t="s">
        <v>2122</v>
      </c>
      <c r="O24" s="166" t="s">
        <v>2204</v>
      </c>
      <c r="P24" s="166" t="s">
        <v>2205</v>
      </c>
    </row>
    <row r="25" spans="1:16" x14ac:dyDescent="0.25">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s="166" t="s">
        <v>2123</v>
      </c>
      <c r="M25" s="166" t="s">
        <v>2124</v>
      </c>
      <c r="N25" s="166" t="s">
        <v>2125</v>
      </c>
      <c r="O25" s="166" t="s">
        <v>2208</v>
      </c>
      <c r="P25" s="166" t="s">
        <v>2209</v>
      </c>
    </row>
    <row r="26" spans="1:16" x14ac:dyDescent="0.25">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s="166" t="s">
        <v>1989</v>
      </c>
      <c r="M26" s="166" t="s">
        <v>1990</v>
      </c>
      <c r="N26" s="166" t="s">
        <v>1991</v>
      </c>
      <c r="O26" s="166" t="s">
        <v>2211</v>
      </c>
      <c r="P26" s="166" t="s">
        <v>2212</v>
      </c>
    </row>
    <row r="27" spans="1:16" x14ac:dyDescent="0.25">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s="166" t="s">
        <v>1992</v>
      </c>
      <c r="M27" s="166" t="s">
        <v>1993</v>
      </c>
      <c r="N27" s="166" t="s">
        <v>1994</v>
      </c>
      <c r="O27" s="166" t="s">
        <v>2214</v>
      </c>
      <c r="P27" s="166" t="s">
        <v>2215</v>
      </c>
    </row>
    <row r="28" spans="1:16" x14ac:dyDescent="0.25">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s="166" t="s">
        <v>1986</v>
      </c>
      <c r="M28" s="166" t="s">
        <v>1987</v>
      </c>
      <c r="N28" s="166" t="s">
        <v>1988</v>
      </c>
      <c r="O28" s="166" t="s">
        <v>2217</v>
      </c>
      <c r="P28" s="166" t="s">
        <v>2218</v>
      </c>
    </row>
    <row r="29" spans="1:16" x14ac:dyDescent="0.25">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s="166" t="s">
        <v>1995</v>
      </c>
      <c r="M29" s="166" t="s">
        <v>1996</v>
      </c>
      <c r="N29" s="166" t="s">
        <v>1997</v>
      </c>
      <c r="O29" s="166" t="s">
        <v>2220</v>
      </c>
      <c r="P29" s="166" t="s">
        <v>2221</v>
      </c>
    </row>
    <row r="30" spans="1:16" x14ac:dyDescent="0.25">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s="166" t="s">
        <v>2001</v>
      </c>
      <c r="M30" s="166" t="s">
        <v>2002</v>
      </c>
      <c r="N30" s="166" t="s">
        <v>2003</v>
      </c>
      <c r="O30" s="166" t="s">
        <v>2223</v>
      </c>
      <c r="P30" s="166" t="s">
        <v>2224</v>
      </c>
    </row>
    <row r="31" spans="1:16" x14ac:dyDescent="0.25">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s="166" t="s">
        <v>1998</v>
      </c>
      <c r="M31" s="166" t="s">
        <v>1999</v>
      </c>
      <c r="N31" s="166" t="s">
        <v>2000</v>
      </c>
      <c r="O31" s="166" t="s">
        <v>2226</v>
      </c>
      <c r="P31" s="166" t="s">
        <v>2227</v>
      </c>
    </row>
    <row r="32" spans="1:16" x14ac:dyDescent="0.25">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s="166" t="s">
        <v>2126</v>
      </c>
      <c r="M32" s="166" t="s">
        <v>2127</v>
      </c>
      <c r="N32" s="166" t="s">
        <v>2128</v>
      </c>
      <c r="O32" s="166" t="s">
        <v>2230</v>
      </c>
      <c r="P32" s="166" t="s">
        <v>2231</v>
      </c>
    </row>
    <row r="33" spans="1:16" x14ac:dyDescent="0.25">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s="166" t="s">
        <v>2004</v>
      </c>
      <c r="M33" s="166" t="s">
        <v>2005</v>
      </c>
      <c r="N33" s="166" t="s">
        <v>2006</v>
      </c>
      <c r="O33" s="166" t="s">
        <v>2233</v>
      </c>
      <c r="P33" s="166" t="s">
        <v>2234</v>
      </c>
    </row>
    <row r="34" spans="1:16" x14ac:dyDescent="0.25">
      <c r="A34" s="44" t="s">
        <v>2235</v>
      </c>
      <c r="B34" s="44" t="s">
        <v>2236</v>
      </c>
      <c r="C34" s="44">
        <v>18</v>
      </c>
      <c r="D34" s="76">
        <f>SUM(D24:D33)</f>
        <v>0</v>
      </c>
      <c r="E34" s="76">
        <f t="shared" ref="E34:H34" si="3">SUM(E24:E33)</f>
        <v>0</v>
      </c>
      <c r="F34" s="76">
        <f t="shared" si="3"/>
        <v>0</v>
      </c>
      <c r="G34" s="76">
        <f t="shared" si="3"/>
        <v>0</v>
      </c>
      <c r="H34" s="76">
        <f t="shared" si="3"/>
        <v>0</v>
      </c>
      <c r="L34" s="166" t="s">
        <v>2237</v>
      </c>
      <c r="M34" s="166" t="s">
        <v>2238</v>
      </c>
      <c r="N34" s="166" t="s">
        <v>2239</v>
      </c>
      <c r="O34" s="166" t="s">
        <v>2240</v>
      </c>
      <c r="P34" s="166" t="s">
        <v>2241</v>
      </c>
    </row>
    <row r="35" spans="1:16" x14ac:dyDescent="0.25">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s="166" t="s">
        <v>2007</v>
      </c>
      <c r="M35" s="166" t="s">
        <v>2008</v>
      </c>
      <c r="N35" s="166" t="s">
        <v>2009</v>
      </c>
      <c r="O35" s="166" t="s">
        <v>2242</v>
      </c>
      <c r="P35" s="166" t="s">
        <v>2243</v>
      </c>
    </row>
    <row r="36" spans="1:16" s="3" customFormat="1" x14ac:dyDescent="0.25">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5">
      <c r="C37" s="166" t="s">
        <v>542</v>
      </c>
      <c r="D37" s="166" t="s">
        <v>542</v>
      </c>
      <c r="E37" s="166" t="s">
        <v>542</v>
      </c>
      <c r="F37" s="166" t="s">
        <v>542</v>
      </c>
      <c r="G37" s="166" t="s">
        <v>542</v>
      </c>
      <c r="H37" s="166" t="s">
        <v>542</v>
      </c>
    </row>
    <row r="39" spans="1:16" ht="36" x14ac:dyDescent="0.25">
      <c r="A39" s="131" t="s">
        <v>540</v>
      </c>
      <c r="B39" s="131" t="s">
        <v>541</v>
      </c>
      <c r="C39" s="131" t="s">
        <v>2166</v>
      </c>
      <c r="D39" s="131" t="s">
        <v>2248</v>
      </c>
      <c r="E39" s="131" t="s">
        <v>2249</v>
      </c>
      <c r="F39" s="131" t="s">
        <v>2250</v>
      </c>
      <c r="G39" s="136" t="s">
        <v>2251</v>
      </c>
    </row>
    <row r="40" spans="1:16" s="3" customFormat="1" x14ac:dyDescent="0.25">
      <c r="A40" s="44" t="s">
        <v>295</v>
      </c>
      <c r="B40" s="44" t="s">
        <v>549</v>
      </c>
      <c r="C40" s="44" t="s">
        <v>550</v>
      </c>
      <c r="D40" s="44">
        <v>6</v>
      </c>
      <c r="E40" s="44">
        <v>7</v>
      </c>
      <c r="F40" s="44">
        <v>8</v>
      </c>
      <c r="G40" s="44">
        <v>9</v>
      </c>
    </row>
    <row r="41" spans="1:16" s="3" customFormat="1" x14ac:dyDescent="0.25">
      <c r="A41" s="44" t="s">
        <v>551</v>
      </c>
      <c r="B41" s="44" t="s">
        <v>552</v>
      </c>
      <c r="C41" s="44" t="s">
        <v>542</v>
      </c>
      <c r="D41" s="44" t="s">
        <v>542</v>
      </c>
      <c r="E41" s="44" t="s">
        <v>542</v>
      </c>
      <c r="F41" s="44" t="s">
        <v>542</v>
      </c>
      <c r="G41" s="44"/>
    </row>
    <row r="42" spans="1:16" x14ac:dyDescent="0.25">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s="166" t="s">
        <v>2010</v>
      </c>
      <c r="M42" s="166" t="s">
        <v>2011</v>
      </c>
      <c r="N42" s="166" t="s">
        <v>2012</v>
      </c>
      <c r="O42" s="166" t="s">
        <v>2252</v>
      </c>
    </row>
    <row r="43" spans="1:16" x14ac:dyDescent="0.25">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s="166" t="s">
        <v>2129</v>
      </c>
      <c r="M43" s="166" t="s">
        <v>2130</v>
      </c>
      <c r="N43" s="166" t="s">
        <v>2131</v>
      </c>
      <c r="O43" s="166" t="s">
        <v>2253</v>
      </c>
    </row>
    <row r="44" spans="1:16" x14ac:dyDescent="0.25">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s="166" t="s">
        <v>2016</v>
      </c>
      <c r="M44" s="166" t="s">
        <v>2017</v>
      </c>
      <c r="N44" s="166" t="s">
        <v>2018</v>
      </c>
      <c r="O44" s="166" t="s">
        <v>2254</v>
      </c>
    </row>
    <row r="45" spans="1:16" x14ac:dyDescent="0.25">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s="166" t="s">
        <v>2019</v>
      </c>
      <c r="M45" s="166" t="s">
        <v>2020</v>
      </c>
      <c r="N45" s="166" t="s">
        <v>2021</v>
      </c>
      <c r="O45" s="166" t="s">
        <v>2255</v>
      </c>
    </row>
    <row r="46" spans="1:16" x14ac:dyDescent="0.25">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s="166" t="s">
        <v>2022</v>
      </c>
      <c r="M46" s="166" t="s">
        <v>2023</v>
      </c>
      <c r="N46" s="166" t="s">
        <v>2024</v>
      </c>
      <c r="O46" s="166" t="s">
        <v>2256</v>
      </c>
    </row>
    <row r="47" spans="1:16" s="3" customFormat="1" x14ac:dyDescent="0.25">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5">
      <c r="A48" s="44" t="s">
        <v>556</v>
      </c>
      <c r="B48" s="44" t="s">
        <v>569</v>
      </c>
      <c r="C48" s="44"/>
      <c r="D48" s="76"/>
      <c r="E48" s="76"/>
      <c r="F48" s="76"/>
      <c r="G48" s="76"/>
    </row>
    <row r="49" spans="1:15" x14ac:dyDescent="0.25">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s="166" t="s">
        <v>2028</v>
      </c>
      <c r="M49" s="166" t="s">
        <v>2029</v>
      </c>
      <c r="N49" s="166" t="s">
        <v>2030</v>
      </c>
      <c r="O49" s="166" t="s">
        <v>2261</v>
      </c>
    </row>
    <row r="50" spans="1:15" x14ac:dyDescent="0.25">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s="166" t="s">
        <v>2031</v>
      </c>
      <c r="M50" s="166" t="s">
        <v>2032</v>
      </c>
      <c r="N50" s="166" t="s">
        <v>2033</v>
      </c>
      <c r="O50" s="166" t="s">
        <v>2263</v>
      </c>
    </row>
    <row r="51" spans="1:15" x14ac:dyDescent="0.25">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s="166" t="s">
        <v>2034</v>
      </c>
      <c r="M51" s="166" t="s">
        <v>2035</v>
      </c>
      <c r="N51" s="166" t="s">
        <v>2036</v>
      </c>
      <c r="O51" s="166" t="s">
        <v>2265</v>
      </c>
    </row>
    <row r="52" spans="1:15" x14ac:dyDescent="0.25">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s="166" t="s">
        <v>2132</v>
      </c>
      <c r="M52" s="166" t="s">
        <v>2133</v>
      </c>
      <c r="N52" s="166" t="s">
        <v>2134</v>
      </c>
      <c r="O52" s="166" t="s">
        <v>2267</v>
      </c>
    </row>
    <row r="53" spans="1:15" x14ac:dyDescent="0.25">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s="166" t="s">
        <v>2135</v>
      </c>
      <c r="M53" s="166" t="s">
        <v>2136</v>
      </c>
      <c r="N53" s="166" t="s">
        <v>2137</v>
      </c>
      <c r="O53" s="166" t="s">
        <v>2269</v>
      </c>
    </row>
    <row r="54" spans="1:15" x14ac:dyDescent="0.25">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s="166" t="s">
        <v>2037</v>
      </c>
      <c r="M54" s="166" t="s">
        <v>2038</v>
      </c>
      <c r="N54" s="166" t="s">
        <v>2039</v>
      </c>
      <c r="O54" s="166" t="s">
        <v>2271</v>
      </c>
    </row>
    <row r="55" spans="1:15" x14ac:dyDescent="0.25">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s="166" t="s">
        <v>2040</v>
      </c>
      <c r="M55" s="166" t="s">
        <v>2041</v>
      </c>
      <c r="N55" s="166" t="s">
        <v>2042</v>
      </c>
      <c r="O55" s="166" t="s">
        <v>2274</v>
      </c>
    </row>
    <row r="56" spans="1:15" s="3" customFormat="1" x14ac:dyDescent="0.25">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5">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5">
      <c r="A60" s="44" t="s">
        <v>540</v>
      </c>
      <c r="B60" s="71" t="s">
        <v>541</v>
      </c>
      <c r="C60" s="71" t="s">
        <v>2166</v>
      </c>
      <c r="D60" s="71" t="s">
        <v>2248</v>
      </c>
      <c r="E60" s="168" t="s">
        <v>2287</v>
      </c>
      <c r="F60" s="168" t="s">
        <v>2288</v>
      </c>
      <c r="G60" s="168" t="s">
        <v>2289</v>
      </c>
    </row>
    <row r="61" spans="1:15" x14ac:dyDescent="0.25">
      <c r="A61" s="44" t="s">
        <v>549</v>
      </c>
      <c r="B61" s="44" t="s">
        <v>549</v>
      </c>
      <c r="C61" s="44" t="s">
        <v>550</v>
      </c>
      <c r="D61" s="44">
        <v>10</v>
      </c>
      <c r="E61" s="44">
        <v>11</v>
      </c>
      <c r="F61" s="44">
        <v>12</v>
      </c>
      <c r="G61" s="44">
        <v>13</v>
      </c>
    </row>
    <row r="62" spans="1:15" s="3" customFormat="1" x14ac:dyDescent="0.25">
      <c r="A62" s="44" t="s">
        <v>571</v>
      </c>
      <c r="B62" s="44" t="s">
        <v>572</v>
      </c>
      <c r="C62" s="44" t="s">
        <v>542</v>
      </c>
      <c r="D62" s="44" t="s">
        <v>542</v>
      </c>
      <c r="E62" s="44" t="s">
        <v>542</v>
      </c>
      <c r="F62" s="44" t="s">
        <v>542</v>
      </c>
      <c r="G62" s="44" t="s">
        <v>542</v>
      </c>
    </row>
    <row r="63" spans="1:15" x14ac:dyDescent="0.25">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s="166" t="s">
        <v>2043</v>
      </c>
      <c r="M63" s="166" t="s">
        <v>2044</v>
      </c>
      <c r="N63" s="166" t="s">
        <v>2045</v>
      </c>
      <c r="O63" s="166" t="s">
        <v>2291</v>
      </c>
    </row>
    <row r="64" spans="1:15" x14ac:dyDescent="0.25">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s="166" t="s">
        <v>573</v>
      </c>
      <c r="M64" s="166" t="s">
        <v>574</v>
      </c>
      <c r="N64" s="166" t="s">
        <v>575</v>
      </c>
      <c r="O64" s="166" t="s">
        <v>576</v>
      </c>
    </row>
    <row r="65" spans="1:15" x14ac:dyDescent="0.25">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s="166" t="s">
        <v>2046</v>
      </c>
      <c r="M65" s="166" t="s">
        <v>2047</v>
      </c>
      <c r="N65" s="166" t="s">
        <v>2048</v>
      </c>
      <c r="O65" s="166" t="s">
        <v>2294</v>
      </c>
    </row>
    <row r="66" spans="1:15" x14ac:dyDescent="0.25">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9" t="s">
        <v>756</v>
      </c>
      <c r="J66" s="38" t="s">
        <v>207</v>
      </c>
      <c r="L66" s="170" t="s">
        <v>2049</v>
      </c>
      <c r="M66" s="170" t="s">
        <v>2050</v>
      </c>
      <c r="N66" s="170" t="s">
        <v>2051</v>
      </c>
      <c r="O66" s="170" t="s">
        <v>2296</v>
      </c>
    </row>
    <row r="67" spans="1:15" s="3" customFormat="1" x14ac:dyDescent="0.25">
      <c r="A67" s="44" t="s">
        <v>2297</v>
      </c>
      <c r="B67" s="44" t="s">
        <v>2298</v>
      </c>
      <c r="C67" s="44">
        <v>40</v>
      </c>
      <c r="D67" s="76">
        <f t="shared" ref="D67:F67" si="10">SUM(D63:D66)</f>
        <v>0</v>
      </c>
      <c r="E67" s="76">
        <f t="shared" si="10"/>
        <v>0</v>
      </c>
      <c r="F67" s="76">
        <f t="shared" si="10"/>
        <v>0</v>
      </c>
      <c r="G67" s="76">
        <f>SUM(G63:G66)</f>
        <v>0</v>
      </c>
      <c r="H67" s="25">
        <f>H22-G47-G67</f>
        <v>0</v>
      </c>
      <c r="I67" s="171">
        <f>'1. F10'!E13</f>
        <v>0</v>
      </c>
      <c r="J67" s="27">
        <f>H67-I67</f>
        <v>0</v>
      </c>
      <c r="L67" s="3" t="s">
        <v>2052</v>
      </c>
      <c r="M67" s="3" t="s">
        <v>2053</v>
      </c>
      <c r="N67" s="3" t="s">
        <v>2054</v>
      </c>
      <c r="O67" s="3" t="s">
        <v>2299</v>
      </c>
    </row>
    <row r="68" spans="1:15" s="3" customFormat="1" x14ac:dyDescent="0.25">
      <c r="A68" s="44" t="s">
        <v>556</v>
      </c>
      <c r="B68" s="44" t="s">
        <v>577</v>
      </c>
      <c r="C68" s="44" t="s">
        <v>542</v>
      </c>
      <c r="D68" s="44"/>
      <c r="E68" s="44"/>
      <c r="F68" s="44"/>
      <c r="G68" s="44"/>
    </row>
    <row r="69" spans="1:15" x14ac:dyDescent="0.25">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s="166" t="s">
        <v>2055</v>
      </c>
      <c r="M69" s="166" t="s">
        <v>2056</v>
      </c>
      <c r="N69" s="166" t="s">
        <v>2057</v>
      </c>
      <c r="O69" s="166" t="s">
        <v>2300</v>
      </c>
    </row>
    <row r="70" spans="1:15" x14ac:dyDescent="0.25">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s="166" t="s">
        <v>2058</v>
      </c>
      <c r="M70" s="166" t="s">
        <v>2059</v>
      </c>
      <c r="N70" s="166" t="s">
        <v>2060</v>
      </c>
      <c r="O70" s="166" t="s">
        <v>2301</v>
      </c>
    </row>
    <row r="71" spans="1:15" x14ac:dyDescent="0.25">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s="166" t="s">
        <v>2061</v>
      </c>
      <c r="M71" s="166" t="s">
        <v>2062</v>
      </c>
      <c r="N71" s="166" t="s">
        <v>2063</v>
      </c>
      <c r="O71" s="166" t="s">
        <v>2302</v>
      </c>
    </row>
    <row r="72" spans="1:15" x14ac:dyDescent="0.25">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s="166" t="s">
        <v>2138</v>
      </c>
      <c r="M72" s="166" t="s">
        <v>2139</v>
      </c>
      <c r="N72" s="166" t="s">
        <v>2140</v>
      </c>
      <c r="O72" s="166" t="s">
        <v>2303</v>
      </c>
    </row>
    <row r="73" spans="1:15" x14ac:dyDescent="0.25">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s="166" t="s">
        <v>2141</v>
      </c>
      <c r="M73" s="166" t="s">
        <v>2142</v>
      </c>
      <c r="N73" s="166" t="s">
        <v>2143</v>
      </c>
      <c r="O73" s="166" t="s">
        <v>2304</v>
      </c>
    </row>
    <row r="74" spans="1:15" x14ac:dyDescent="0.25">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s="166" t="s">
        <v>2150</v>
      </c>
      <c r="M74" s="166" t="s">
        <v>2151</v>
      </c>
      <c r="N74" s="166" t="s">
        <v>2152</v>
      </c>
      <c r="O74" s="166" t="s">
        <v>2305</v>
      </c>
    </row>
    <row r="75" spans="1:15" x14ac:dyDescent="0.25">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s="166" t="s">
        <v>2153</v>
      </c>
      <c r="M75" s="166" t="s">
        <v>2154</v>
      </c>
      <c r="N75" s="166" t="s">
        <v>2155</v>
      </c>
      <c r="O75" s="166" t="s">
        <v>2306</v>
      </c>
    </row>
    <row r="76" spans="1:15" x14ac:dyDescent="0.25">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s="166" t="s">
        <v>2144</v>
      </c>
      <c r="M76" s="166" t="s">
        <v>2145</v>
      </c>
      <c r="N76" s="166" t="s">
        <v>2146</v>
      </c>
      <c r="O76" s="166" t="s">
        <v>2307</v>
      </c>
    </row>
    <row r="77" spans="1:15" x14ac:dyDescent="0.25">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s="166" t="s">
        <v>2147</v>
      </c>
      <c r="M77" s="166" t="s">
        <v>2148</v>
      </c>
      <c r="N77" s="166" t="s">
        <v>2149</v>
      </c>
      <c r="O77" s="166" t="s">
        <v>2308</v>
      </c>
    </row>
    <row r="78" spans="1:15" x14ac:dyDescent="0.25">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9" t="s">
        <v>756</v>
      </c>
      <c r="J78" s="38" t="s">
        <v>207</v>
      </c>
      <c r="L78" s="166" t="s">
        <v>578</v>
      </c>
      <c r="M78" s="166" t="s">
        <v>579</v>
      </c>
      <c r="N78" s="166" t="s">
        <v>580</v>
      </c>
      <c r="O78" s="166" t="s">
        <v>581</v>
      </c>
    </row>
    <row r="79" spans="1:15" s="3" customFormat="1" x14ac:dyDescent="0.25">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25">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25">
      <c r="A81" s="172" t="s">
        <v>2316</v>
      </c>
      <c r="B81" s="172"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6" sqref="H36"/>
    </sheetView>
  </sheetViews>
  <sheetFormatPr defaultRowHeight="12" outlineLevelCol="1" x14ac:dyDescent="0.25"/>
  <cols>
    <col min="1" max="1" width="20.5703125" customWidth="1" outlineLevel="1"/>
    <col min="2" max="2" width="5" customWidth="1" outlineLevel="1"/>
    <col min="3" max="3" width="32.42578125" customWidth="1" outlineLevel="1"/>
    <col min="4" max="4" width="1.42578125" customWidth="1" outlineLevel="1"/>
    <col min="5" max="5" width="55.85546875" bestFit="1" customWidth="1"/>
    <col min="6" max="6" width="6.5703125" bestFit="1" customWidth="1"/>
    <col min="7" max="7" width="11.5703125" bestFit="1" customWidth="1"/>
    <col min="8" max="8" width="15.28515625" bestFit="1" customWidth="1"/>
    <col min="9" max="9" width="12.7109375" bestFit="1" customWidth="1"/>
    <col min="10" max="10" width="15.28515625" bestFit="1" customWidth="1"/>
    <col min="11" max="11" width="12.7109375" bestFit="1" customWidth="1"/>
    <col min="12" max="12" width="11.5703125" bestFit="1" customWidth="1"/>
  </cols>
  <sheetData>
    <row r="1" spans="1:12" x14ac:dyDescent="0.25">
      <c r="E1" s="1" t="str">
        <f>'Trial Balance'!A1</f>
        <v>Companie:</v>
      </c>
      <c r="F1" s="18">
        <f>'Trial Balance'!B1</f>
        <v>0</v>
      </c>
    </row>
    <row r="2" spans="1:12" x14ac:dyDescent="0.25">
      <c r="E2" s="1" t="str">
        <f>'Trial Balance'!A2</f>
        <v xml:space="preserve">Adresa:                    </v>
      </c>
      <c r="F2" s="18">
        <f>'Trial Balance'!B2</f>
        <v>0</v>
      </c>
    </row>
    <row r="3" spans="1:12" x14ac:dyDescent="0.25">
      <c r="E3" s="1" t="str">
        <f>'Trial Balance'!A3</f>
        <v xml:space="preserve">Cod fiscal TVA: </v>
      </c>
      <c r="F3" s="18">
        <f>'Trial Balance'!B3</f>
        <v>0</v>
      </c>
    </row>
    <row r="4" spans="1:12" x14ac:dyDescent="0.25">
      <c r="E4" s="1" t="str">
        <f>'Trial Balance'!A4</f>
        <v xml:space="preserve">Nr. de inregistrare:      </v>
      </c>
      <c r="F4" s="18">
        <f>'Trial Balance'!B4</f>
        <v>0</v>
      </c>
    </row>
    <row r="5" spans="1:12" x14ac:dyDescent="0.25">
      <c r="E5" s="1" t="str">
        <f>'Trial Balance'!A5</f>
        <v xml:space="preserve">Tipul companiei:      </v>
      </c>
      <c r="F5" s="18">
        <f>'Trial Balance'!B5</f>
        <v>0</v>
      </c>
    </row>
    <row r="6" spans="1:12" x14ac:dyDescent="0.25">
      <c r="E6" s="1" t="str">
        <f>'Trial Balance'!A6</f>
        <v xml:space="preserve">Activitate principala:         </v>
      </c>
      <c r="F6" s="18">
        <f>'Trial Balance'!B6</f>
        <v>0</v>
      </c>
    </row>
    <row r="7" spans="1:12" x14ac:dyDescent="0.25">
      <c r="E7" s="1" t="str">
        <f>'Trial Balance'!A7</f>
        <v>An financiar</v>
      </c>
      <c r="F7" s="18">
        <f>'Trial Balance'!B7</f>
        <v>0</v>
      </c>
    </row>
    <row r="9" spans="1:12" s="3" customFormat="1" x14ac:dyDescent="0.25">
      <c r="E9" s="121" t="s">
        <v>48</v>
      </c>
      <c r="F9" s="122"/>
      <c r="G9" s="122" t="s">
        <v>584</v>
      </c>
      <c r="H9" s="123" t="s">
        <v>585</v>
      </c>
      <c r="I9" s="122" t="s">
        <v>586</v>
      </c>
      <c r="J9" s="123" t="s">
        <v>587</v>
      </c>
      <c r="K9" s="122" t="s">
        <v>588</v>
      </c>
      <c r="L9" s="124" t="s">
        <v>584</v>
      </c>
    </row>
    <row r="10" spans="1:12" x14ac:dyDescent="0.25">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5">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5">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5">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5">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5">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5">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5">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5">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5">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5">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5">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5">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5">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5">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5">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5">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5">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5">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5">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5">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5">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5">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5">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5">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5">
      <c r="A35" t="s">
        <v>648</v>
      </c>
      <c r="B35">
        <v>121</v>
      </c>
      <c r="C35" t="s">
        <v>649</v>
      </c>
      <c r="D35" t="s">
        <v>542</v>
      </c>
      <c r="E35" s="45" t="s">
        <v>650</v>
      </c>
      <c r="F35" s="45" t="s">
        <v>220</v>
      </c>
      <c r="G35" s="46">
        <f>IF('Trial Balance'!S3="BS98",ABS('Trial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5">
      <c r="A36" t="s">
        <v>651</v>
      </c>
      <c r="B36">
        <v>121</v>
      </c>
      <c r="C36" t="s">
        <v>649</v>
      </c>
      <c r="D36" t="s">
        <v>542</v>
      </c>
      <c r="E36" s="45" t="s">
        <v>650</v>
      </c>
      <c r="F36" s="45" t="s">
        <v>221</v>
      </c>
      <c r="G36" s="46">
        <f>IF('Trial Balance'!S3="BS97",ABS('Trial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5">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25">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5">
      <c r="F39" s="3" t="s">
        <v>42</v>
      </c>
      <c r="L39" s="25">
        <f>'1. F10'!$E$132</f>
        <v>0</v>
      </c>
    </row>
    <row r="40" spans="1:12" x14ac:dyDescent="0.25">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25"/>
  <cols>
    <col min="1" max="1" width="80.5703125" bestFit="1" customWidth="1"/>
    <col min="5" max="44" width="8.85546875" hidden="1" customWidth="1" outlineLevel="1"/>
    <col min="45" max="45" width="8.85546875" customWidth="1" collapsed="1"/>
  </cols>
  <sheetData>
    <row r="1" spans="1:44" x14ac:dyDescent="0.25">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5">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5">
      <c r="AP3">
        <f>AP2+1</f>
        <v>96</v>
      </c>
      <c r="AQ3">
        <f>AQ2+1</f>
        <v>98</v>
      </c>
    </row>
    <row r="4" spans="1:44" x14ac:dyDescent="0.25">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5">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5">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5">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5">
      <c r="A8" s="71" t="s">
        <v>48</v>
      </c>
      <c r="B8" s="173" t="s">
        <v>2357</v>
      </c>
      <c r="C8" s="174"/>
      <c r="D8" s="70"/>
    </row>
    <row r="9" spans="1:44" x14ac:dyDescent="0.25">
      <c r="A9" s="71"/>
      <c r="B9" s="71">
        <f>'Trial Balance'!J6</f>
        <v>-1</v>
      </c>
      <c r="C9" s="71">
        <f>'Trial Balance'!K6</f>
        <v>0</v>
      </c>
      <c r="D9" s="160" t="s">
        <v>659</v>
      </c>
    </row>
    <row r="10" spans="1:44" x14ac:dyDescent="0.25">
      <c r="A10" s="44" t="s">
        <v>295</v>
      </c>
      <c r="B10" s="71">
        <v>1</v>
      </c>
      <c r="C10" s="71">
        <v>2</v>
      </c>
      <c r="D10" s="70"/>
    </row>
    <row r="11" spans="1:44" x14ac:dyDescent="0.25">
      <c r="A11" s="44" t="s">
        <v>2322</v>
      </c>
      <c r="B11" s="45"/>
      <c r="C11" s="45"/>
    </row>
    <row r="12" spans="1:44" x14ac:dyDescent="0.25">
      <c r="A12" s="44" t="s">
        <v>2323</v>
      </c>
      <c r="B12" s="45"/>
      <c r="C12" s="46">
        <f>SUM(G12:AR12)+D12</f>
        <v>0</v>
      </c>
      <c r="D12" s="9"/>
      <c r="AA12" s="9">
        <f>'2. F20'!E84</f>
        <v>0</v>
      </c>
      <c r="AL12" s="9">
        <f>AL7</f>
        <v>0</v>
      </c>
      <c r="AP12" s="9"/>
      <c r="AQ12" s="9">
        <f>-AQ6</f>
        <v>0</v>
      </c>
    </row>
    <row r="13" spans="1:44" x14ac:dyDescent="0.25">
      <c r="A13" s="161" t="s">
        <v>2324</v>
      </c>
      <c r="B13" s="45"/>
      <c r="C13" s="46"/>
      <c r="D13" s="9"/>
    </row>
    <row r="14" spans="1:44" x14ac:dyDescent="0.25">
      <c r="A14" s="45" t="s">
        <v>2325</v>
      </c>
      <c r="B14" s="45"/>
      <c r="C14" s="46">
        <f>SUM(G14:AR14)+D14</f>
        <v>0</v>
      </c>
      <c r="D14" s="9"/>
      <c r="G14" s="9">
        <f>'N3 - NCA'!I22</f>
        <v>0</v>
      </c>
      <c r="H14" s="9">
        <f>'N3 - NCA'!I37</f>
        <v>0</v>
      </c>
    </row>
    <row r="15" spans="1:44" x14ac:dyDescent="0.25">
      <c r="A15" s="45" t="s">
        <v>2326</v>
      </c>
      <c r="B15" s="45"/>
      <c r="C15" s="46">
        <f>SUM(G15:AR15)</f>
        <v>0</v>
      </c>
      <c r="D15" s="9"/>
      <c r="N15" s="9">
        <f>'N3 - NCA'!$I$46</f>
        <v>0</v>
      </c>
    </row>
    <row r="16" spans="1:44" x14ac:dyDescent="0.25">
      <c r="A16" s="45" t="s">
        <v>2327</v>
      </c>
      <c r="B16" s="45"/>
      <c r="C16" s="46">
        <f>SUM(G16:AR16)+D16</f>
        <v>0</v>
      </c>
      <c r="D16" s="9"/>
      <c r="O16" s="9">
        <f>'2. F20'!E43</f>
        <v>0</v>
      </c>
    </row>
    <row r="17" spans="1:36" x14ac:dyDescent="0.25">
      <c r="A17" s="45" t="s">
        <v>2328</v>
      </c>
      <c r="B17" s="45"/>
      <c r="C17" s="46">
        <f>SUM(G17:AR17)+D17</f>
        <v>0</v>
      </c>
      <c r="D17" s="9"/>
      <c r="AJ17" s="9">
        <f>-AJ7</f>
        <v>0</v>
      </c>
    </row>
    <row r="18" spans="1:36" x14ac:dyDescent="0.25">
      <c r="A18" s="45" t="s">
        <v>2329</v>
      </c>
      <c r="B18" s="45"/>
      <c r="C18" s="46">
        <f>SUM(G18:AR18)+D18</f>
        <v>0</v>
      </c>
      <c r="D18" s="9"/>
      <c r="R18" s="9">
        <f>-'2. F20'!E63</f>
        <v>0</v>
      </c>
    </row>
    <row r="19" spans="1:36" x14ac:dyDescent="0.25">
      <c r="A19" s="45" t="s">
        <v>2330</v>
      </c>
      <c r="B19" s="45"/>
      <c r="C19" s="46">
        <f>SUM(G19:AR19)+D19</f>
        <v>0</v>
      </c>
      <c r="D19" s="9"/>
      <c r="R19" s="9">
        <f>'2. F20'!E72</f>
        <v>0</v>
      </c>
    </row>
    <row r="20" spans="1:36" x14ac:dyDescent="0.25">
      <c r="A20" s="45" t="s">
        <v>2331</v>
      </c>
      <c r="B20" s="45"/>
      <c r="C20" s="46">
        <f>SUM(G20:AR20)+D20</f>
        <v>0</v>
      </c>
      <c r="D20" s="9"/>
      <c r="H20" s="9">
        <f>-'N3 - NCA'!K37</f>
        <v>0</v>
      </c>
    </row>
    <row r="21" spans="1:36" x14ac:dyDescent="0.25">
      <c r="A21" s="45"/>
      <c r="B21" s="45"/>
      <c r="C21" s="45"/>
    </row>
    <row r="22" spans="1:36" x14ac:dyDescent="0.25">
      <c r="A22" s="44" t="s">
        <v>2332</v>
      </c>
      <c r="B22" s="44"/>
      <c r="C22" s="76">
        <f>SUM(C12:C20)</f>
        <v>0</v>
      </c>
      <c r="D22" s="25"/>
    </row>
    <row r="23" spans="1:36" x14ac:dyDescent="0.25">
      <c r="A23" s="45"/>
      <c r="B23" s="45"/>
      <c r="C23" s="45"/>
    </row>
    <row r="24" spans="1:36" x14ac:dyDescent="0.25">
      <c r="A24" s="45" t="s">
        <v>2333</v>
      </c>
      <c r="B24" s="45"/>
      <c r="C24" s="46">
        <f>SUM(G24:AR24)+D24</f>
        <v>0</v>
      </c>
      <c r="D24" s="9"/>
      <c r="P24" s="9">
        <f>-P7</f>
        <v>0</v>
      </c>
      <c r="S24" s="9">
        <f>-S7</f>
        <v>0</v>
      </c>
    </row>
    <row r="25" spans="1:36" x14ac:dyDescent="0.25">
      <c r="A25" s="45" t="s">
        <v>2334</v>
      </c>
      <c r="B25" s="45"/>
      <c r="C25" s="46">
        <f>SUM(G25:AR25)+D25</f>
        <v>0</v>
      </c>
      <c r="D25" s="9"/>
      <c r="O25" s="9">
        <f>-O7-O16</f>
        <v>0</v>
      </c>
    </row>
    <row r="26" spans="1:36" x14ac:dyDescent="0.25">
      <c r="A26" s="45" t="s">
        <v>2335</v>
      </c>
      <c r="B26" s="45"/>
      <c r="C26" s="46">
        <f>SUM(G26:AR26)+D26</f>
        <v>0</v>
      </c>
      <c r="D26" s="9"/>
      <c r="V26" s="9">
        <f>-V7</f>
        <v>0</v>
      </c>
      <c r="W26" s="9">
        <f>-W7</f>
        <v>0</v>
      </c>
      <c r="X26" s="9">
        <f>-X7</f>
        <v>0</v>
      </c>
      <c r="Y26" s="9">
        <f>-Y7</f>
        <v>0</v>
      </c>
      <c r="Z26" s="9">
        <f>-Z7</f>
        <v>0</v>
      </c>
      <c r="AA26" s="9">
        <f>-AA7-AA46-AA44-AA12</f>
        <v>0</v>
      </c>
      <c r="AG26" s="9">
        <f>-AG7</f>
        <v>0</v>
      </c>
    </row>
    <row r="27" spans="1:36" x14ac:dyDescent="0.25">
      <c r="A27" s="45"/>
      <c r="B27" s="45"/>
      <c r="C27" s="45"/>
    </row>
    <row r="28" spans="1:36" x14ac:dyDescent="0.25">
      <c r="A28" s="45" t="s">
        <v>2336</v>
      </c>
      <c r="B28" s="45"/>
      <c r="C28" s="46">
        <f>SUM(G28:AR28)+D28</f>
        <v>0</v>
      </c>
      <c r="D28" s="9"/>
      <c r="R28" s="9">
        <f>-R19</f>
        <v>0</v>
      </c>
    </row>
    <row r="29" spans="1:36" x14ac:dyDescent="0.25">
      <c r="A29" s="45" t="s">
        <v>2337</v>
      </c>
      <c r="B29" s="45"/>
      <c r="C29" s="46">
        <f>B60+D29</f>
        <v>0</v>
      </c>
      <c r="D29" s="9"/>
    </row>
    <row r="30" spans="1:36" x14ac:dyDescent="0.25">
      <c r="A30" s="44" t="s">
        <v>2338</v>
      </c>
      <c r="B30" s="44"/>
      <c r="C30" s="76">
        <f>SUM(C22:C29)</f>
        <v>0</v>
      </c>
      <c r="D30" s="25"/>
    </row>
    <row r="31" spans="1:36" x14ac:dyDescent="0.25">
      <c r="A31" s="45"/>
      <c r="B31" s="45"/>
      <c r="C31" s="45"/>
    </row>
    <row r="32" spans="1:36" x14ac:dyDescent="0.25">
      <c r="A32" s="44" t="s">
        <v>2339</v>
      </c>
      <c r="B32" s="45"/>
      <c r="C32" s="45"/>
    </row>
    <row r="33" spans="1:42" x14ac:dyDescent="0.25">
      <c r="A33" s="45" t="s">
        <v>2340</v>
      </c>
      <c r="B33" s="45"/>
      <c r="C33" s="46">
        <f t="shared" ref="C33:C39" si="2">SUM(G33:AR33)+D33</f>
        <v>0</v>
      </c>
      <c r="D33" s="9"/>
      <c r="H33" s="9">
        <f>-'N3 - NCA'!C37</f>
        <v>0</v>
      </c>
      <c r="AN33" s="9">
        <f>-AN7</f>
        <v>0</v>
      </c>
      <c r="AP33" s="9">
        <f>-AP7</f>
        <v>0</v>
      </c>
    </row>
    <row r="34" spans="1:42" x14ac:dyDescent="0.25">
      <c r="A34" s="45" t="s">
        <v>2341</v>
      </c>
      <c r="B34" s="45"/>
      <c r="C34" s="46">
        <f t="shared" si="2"/>
        <v>0</v>
      </c>
      <c r="D34" s="9"/>
      <c r="G34" s="9">
        <f>-'N3 - NCA'!C22</f>
        <v>0</v>
      </c>
    </row>
    <row r="35" spans="1:42" x14ac:dyDescent="0.25">
      <c r="A35" s="45" t="s">
        <v>2342</v>
      </c>
      <c r="B35" s="45"/>
      <c r="C35" s="46">
        <f t="shared" si="2"/>
        <v>0</v>
      </c>
      <c r="D35" s="9"/>
      <c r="H35" s="9">
        <f>'N3 - NCA'!E22+'N3 - NCA'!E37</f>
        <v>0</v>
      </c>
    </row>
    <row r="36" spans="1:42" x14ac:dyDescent="0.25">
      <c r="A36" s="45" t="s">
        <v>2343</v>
      </c>
      <c r="B36" s="45"/>
      <c r="C36" s="46">
        <f t="shared" si="2"/>
        <v>0</v>
      </c>
      <c r="D36" s="9"/>
      <c r="I36" s="9">
        <f>-'N3 - NCA'!C46</f>
        <v>0</v>
      </c>
    </row>
    <row r="37" spans="1:42" x14ac:dyDescent="0.25">
      <c r="A37" s="45" t="s">
        <v>2344</v>
      </c>
      <c r="B37" s="45"/>
      <c r="C37" s="46">
        <f t="shared" si="2"/>
        <v>0</v>
      </c>
      <c r="D37" s="9"/>
      <c r="I37" s="9">
        <f>'N3 - NCA'!E46</f>
        <v>0</v>
      </c>
    </row>
    <row r="38" spans="1:42" x14ac:dyDescent="0.25">
      <c r="A38" s="45" t="s">
        <v>2345</v>
      </c>
      <c r="B38" s="45"/>
      <c r="C38" s="46">
        <f t="shared" si="2"/>
        <v>0</v>
      </c>
      <c r="D38" s="9"/>
      <c r="R38" s="9">
        <f>-R18</f>
        <v>0</v>
      </c>
    </row>
    <row r="39" spans="1:42" x14ac:dyDescent="0.25">
      <c r="A39" s="45" t="s">
        <v>2346</v>
      </c>
      <c r="B39" s="45"/>
      <c r="C39" s="46">
        <f t="shared" si="2"/>
        <v>0</v>
      </c>
      <c r="D39" s="9"/>
      <c r="Q39" s="9">
        <f>-Q7</f>
        <v>0</v>
      </c>
      <c r="R39" s="9"/>
    </row>
    <row r="40" spans="1:42" x14ac:dyDescent="0.25">
      <c r="A40" s="44" t="s">
        <v>2347</v>
      </c>
      <c r="B40" s="45"/>
      <c r="C40" s="76">
        <f>SUM(C33:C39)</f>
        <v>0</v>
      </c>
      <c r="D40" s="25"/>
    </row>
    <row r="41" spans="1:42" x14ac:dyDescent="0.25">
      <c r="A41" s="45"/>
      <c r="B41" s="45"/>
      <c r="C41" s="45"/>
    </row>
    <row r="42" spans="1:42" x14ac:dyDescent="0.25">
      <c r="A42" s="44" t="s">
        <v>2348</v>
      </c>
      <c r="B42" s="45"/>
      <c r="C42" s="45"/>
    </row>
    <row r="43" spans="1:42" x14ac:dyDescent="0.25">
      <c r="A43" s="45" t="s">
        <v>2349</v>
      </c>
      <c r="B43" s="45"/>
      <c r="C43" s="46">
        <f>SUM(G43:AR43)+D43</f>
        <v>0</v>
      </c>
      <c r="D43" s="9"/>
      <c r="AC43" s="9">
        <f>ROUND(SUMIF('Trial Balance'!N:N,"BS57",'Trial Balance'!J:J),0)</f>
        <v>0</v>
      </c>
    </row>
    <row r="44" spans="1:42" x14ac:dyDescent="0.25">
      <c r="A44" s="45" t="s">
        <v>2350</v>
      </c>
      <c r="B44" s="45"/>
      <c r="C44" s="46">
        <f>SUM(G44:AR44)+D44</f>
        <v>0</v>
      </c>
      <c r="D44" s="9"/>
      <c r="AA44" s="162">
        <f>-ROUND(SUMIF('Trial Balance'!$D:$D,"455",'Trial Balance'!$I:$I),0)</f>
        <v>0</v>
      </c>
      <c r="AC44" s="9">
        <f>-ROUND(SUMIF('Trial Balance'!N:N,"BS57",'Trial Balance'!J:J),0)</f>
        <v>0</v>
      </c>
    </row>
    <row r="45" spans="1:42" x14ac:dyDescent="0.25">
      <c r="A45" s="45" t="s">
        <v>2351</v>
      </c>
      <c r="B45" s="45"/>
      <c r="C45" s="46">
        <f>SUM(G45:AR45)+D45</f>
        <v>0</v>
      </c>
      <c r="D45" s="9"/>
    </row>
    <row r="46" spans="1:42" x14ac:dyDescent="0.25">
      <c r="A46" s="45" t="s">
        <v>2352</v>
      </c>
      <c r="B46" s="45"/>
      <c r="C46" s="46">
        <f>SUM(G46:AR46)+D46</f>
        <v>0</v>
      </c>
      <c r="D46" s="9"/>
      <c r="AA46" s="162">
        <f>-ROUND(SUMIF('Trial Balance'!$D:$D,"457",'Trial Balance'!$I:$I),0)</f>
        <v>0</v>
      </c>
    </row>
    <row r="47" spans="1:42" x14ac:dyDescent="0.25">
      <c r="A47" s="45"/>
      <c r="B47" s="45"/>
      <c r="C47" s="45"/>
    </row>
    <row r="48" spans="1:42" x14ac:dyDescent="0.25">
      <c r="A48" s="44" t="s">
        <v>2353</v>
      </c>
      <c r="B48" s="44"/>
      <c r="C48" s="44">
        <f>SUM(C43:C46)</f>
        <v>0</v>
      </c>
      <c r="D48" s="3"/>
    </row>
    <row r="49" spans="1:18" x14ac:dyDescent="0.25">
      <c r="A49" s="45" t="s">
        <v>2354</v>
      </c>
      <c r="B49" s="45"/>
      <c r="C49" s="46">
        <f>C30+C40+C48</f>
        <v>0</v>
      </c>
      <c r="D49" s="9"/>
      <c r="R49" s="9">
        <f>-R7</f>
        <v>0</v>
      </c>
    </row>
    <row r="50" spans="1:18" x14ac:dyDescent="0.25">
      <c r="A50" s="44" t="s">
        <v>2355</v>
      </c>
      <c r="B50" s="45"/>
      <c r="C50" s="76">
        <f>'1. F10'!D60</f>
        <v>0</v>
      </c>
      <c r="D50" s="25"/>
    </row>
    <row r="51" spans="1:18" x14ac:dyDescent="0.25">
      <c r="A51" s="44" t="s">
        <v>2356</v>
      </c>
      <c r="B51" s="45"/>
      <c r="C51" s="76">
        <f>'1. F10'!E60</f>
        <v>0</v>
      </c>
      <c r="D51" s="25"/>
    </row>
    <row r="52" spans="1:18" x14ac:dyDescent="0.25">
      <c r="A52" s="26" t="s">
        <v>207</v>
      </c>
      <c r="C52" s="27">
        <f>C51-C50-C49</f>
        <v>0</v>
      </c>
      <c r="D52" s="27"/>
    </row>
    <row r="55" spans="1:18" ht="12.45" customHeight="1" thickBot="1" x14ac:dyDescent="0.3"/>
    <row r="56" spans="1:18" x14ac:dyDescent="0.25">
      <c r="A56" s="50" t="s">
        <v>660</v>
      </c>
      <c r="B56" s="6"/>
    </row>
    <row r="57" spans="1:18" x14ac:dyDescent="0.25">
      <c r="A57" s="8" t="s">
        <v>5</v>
      </c>
      <c r="B57" s="10">
        <f>SUMIF('Trial Balance'!$D:$D,"441",'Trial Balance'!H:H)</f>
        <v>0</v>
      </c>
    </row>
    <row r="58" spans="1:18" x14ac:dyDescent="0.25">
      <c r="A58" s="8" t="s">
        <v>3</v>
      </c>
      <c r="B58" s="10">
        <f>SUMIF('Trial Balance'!$D:$D,"441",'Trial Balance'!K:K)</f>
        <v>0</v>
      </c>
    </row>
    <row r="59" spans="1:18" x14ac:dyDescent="0.25">
      <c r="A59" s="8" t="s">
        <v>661</v>
      </c>
      <c r="B59" s="163">
        <f>'2. F20'!E84</f>
        <v>0</v>
      </c>
    </row>
    <row r="60" spans="1:18" ht="12.45" customHeight="1" thickBot="1" x14ac:dyDescent="0.3">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5"/>
  <cols>
    <col min="1" max="1" width="92.28515625" bestFit="1" customWidth="1"/>
    <col min="2" max="2" width="15.85546875" bestFit="1" customWidth="1"/>
    <col min="3" max="3" width="14.5703125" bestFit="1" customWidth="1"/>
    <col min="4" max="4" width="11.5703125" bestFit="1" customWidth="1"/>
    <col min="5" max="5" width="22.5703125" customWidth="1"/>
    <col min="6" max="6" width="5" bestFit="1" customWidth="1"/>
    <col min="7" max="7" width="18.85546875" bestFit="1" customWidth="1"/>
    <col min="8" max="8" width="15.5703125" bestFit="1" customWidth="1"/>
    <col min="9" max="9" width="13.140625" bestFit="1" customWidth="1"/>
    <col min="10" max="10" width="13.28515625" bestFit="1" customWidth="1"/>
    <col min="11" max="11" width="16.5703125" bestFit="1" customWidth="1"/>
    <col min="12" max="12" width="8.140625" bestFit="1" customWidth="1"/>
    <col min="13" max="13" width="18" bestFit="1" customWidth="1"/>
    <col min="14" max="15" width="15.85546875" bestFit="1" customWidth="1"/>
    <col min="17" max="17" width="12.5703125" style="3" bestFit="1" customWidth="1"/>
    <col min="18" max="18" width="13.42578125" style="26" bestFit="1" customWidth="1"/>
    <col min="20" max="20" width="85.7109375" hidden="1" customWidth="1" outlineLevel="1"/>
    <col min="21" max="21" width="8.85546875" customWidth="1" collapsed="1"/>
  </cols>
  <sheetData>
    <row r="1" spans="1:18" x14ac:dyDescent="0.25">
      <c r="A1" s="1" t="str">
        <f>'Trial Balance'!A1</f>
        <v>Companie:</v>
      </c>
      <c r="B1" s="18">
        <f>'Trial Balance'!B1</f>
        <v>0</v>
      </c>
    </row>
    <row r="2" spans="1:18" x14ac:dyDescent="0.25">
      <c r="A2" s="1" t="str">
        <f>'Trial Balance'!A2</f>
        <v xml:space="preserve">Adresa:                    </v>
      </c>
      <c r="B2" s="18">
        <f>'Trial Balance'!B2</f>
        <v>0</v>
      </c>
    </row>
    <row r="3" spans="1:18" x14ac:dyDescent="0.25">
      <c r="A3" s="1" t="str">
        <f>'Trial Balance'!A3</f>
        <v xml:space="preserve">Cod fiscal TVA: </v>
      </c>
      <c r="B3" s="18">
        <f>'Trial Balance'!B3</f>
        <v>0</v>
      </c>
    </row>
    <row r="4" spans="1:18" x14ac:dyDescent="0.25">
      <c r="A4" s="1" t="str">
        <f>'Trial Balance'!A4</f>
        <v xml:space="preserve">Nr. de inregistrare:      </v>
      </c>
      <c r="B4" s="18">
        <f>'Trial Balance'!B4</f>
        <v>0</v>
      </c>
    </row>
    <row r="5" spans="1:18" x14ac:dyDescent="0.25">
      <c r="A5" s="1" t="str">
        <f>'Trial Balance'!A5</f>
        <v xml:space="preserve">Tipul companiei:      </v>
      </c>
      <c r="B5" s="18">
        <f>'Trial Balance'!B5</f>
        <v>0</v>
      </c>
    </row>
    <row r="6" spans="1:18" x14ac:dyDescent="0.25">
      <c r="A6" s="1" t="str">
        <f>'Trial Balance'!A6</f>
        <v xml:space="preserve">Activitate principala:         </v>
      </c>
      <c r="B6" s="18">
        <f>'Trial Balance'!B6</f>
        <v>0</v>
      </c>
    </row>
    <row r="7" spans="1:18" x14ac:dyDescent="0.25">
      <c r="A7" s="1" t="str">
        <f>'Trial Balance'!A7</f>
        <v>An financiar</v>
      </c>
      <c r="B7" s="18">
        <f>'Trial Balance'!B7</f>
        <v>0</v>
      </c>
    </row>
    <row r="9" spans="1:18" x14ac:dyDescent="0.25">
      <c r="A9" s="3" t="s">
        <v>663</v>
      </c>
    </row>
    <row r="11" spans="1:18" ht="13.8" customHeight="1" x14ac:dyDescent="0.25">
      <c r="A11" s="177" t="s">
        <v>664</v>
      </c>
      <c r="B11" s="177"/>
      <c r="C11" s="178"/>
      <c r="D11" s="178" t="s">
        <v>665</v>
      </c>
      <c r="E11" s="178"/>
      <c r="F11" s="179"/>
      <c r="G11" s="178"/>
      <c r="H11" s="178"/>
      <c r="I11" s="178" t="s">
        <v>666</v>
      </c>
      <c r="J11" s="178"/>
      <c r="K11" s="178"/>
      <c r="L11" s="178"/>
      <c r="M11" s="177"/>
      <c r="N11" s="178" t="s">
        <v>667</v>
      </c>
      <c r="O11" s="179"/>
    </row>
    <row r="12" spans="1:18" ht="14.4" customHeight="1" x14ac:dyDescent="0.25">
      <c r="A12" s="184"/>
      <c r="B12" s="180"/>
      <c r="C12" s="181"/>
      <c r="D12" s="181"/>
      <c r="E12" s="181"/>
      <c r="F12" s="182"/>
      <c r="G12" s="181"/>
      <c r="H12" s="181"/>
      <c r="I12" s="181" t="s">
        <v>668</v>
      </c>
      <c r="J12" s="181"/>
      <c r="K12" s="181"/>
      <c r="L12" s="181"/>
      <c r="M12" s="180"/>
      <c r="N12" s="181"/>
      <c r="O12" s="182"/>
    </row>
    <row r="13" spans="1:18" x14ac:dyDescent="0.25">
      <c r="A13" s="180"/>
      <c r="B13" s="180" t="s">
        <v>669</v>
      </c>
      <c r="C13" s="181" t="s">
        <v>670</v>
      </c>
      <c r="D13" s="181" t="s">
        <v>671</v>
      </c>
      <c r="E13" s="181" t="s">
        <v>672</v>
      </c>
      <c r="F13" s="182" t="s">
        <v>673</v>
      </c>
      <c r="G13" s="182" t="s">
        <v>674</v>
      </c>
      <c r="H13" s="152" t="s">
        <v>669</v>
      </c>
      <c r="I13" s="152" t="s">
        <v>670</v>
      </c>
      <c r="J13" s="152" t="s">
        <v>671</v>
      </c>
      <c r="K13" s="152" t="s">
        <v>672</v>
      </c>
      <c r="L13" s="152" t="s">
        <v>673</v>
      </c>
      <c r="M13" s="152" t="s">
        <v>674</v>
      </c>
      <c r="N13" s="152" t="s">
        <v>669</v>
      </c>
      <c r="O13" s="152" t="s">
        <v>674</v>
      </c>
    </row>
    <row r="14" spans="1:18" s="132" customFormat="1" ht="42" customHeight="1" x14ac:dyDescent="0.25">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5">
      <c r="A15" s="44" t="s">
        <v>2361</v>
      </c>
      <c r="B15" s="44"/>
      <c r="C15" s="44"/>
      <c r="D15" s="44"/>
      <c r="E15" s="44"/>
      <c r="F15" s="44"/>
      <c r="G15" s="44"/>
      <c r="H15" s="44"/>
      <c r="I15" s="44"/>
      <c r="J15" s="44"/>
      <c r="K15" s="44"/>
      <c r="L15" s="44"/>
      <c r="M15" s="44"/>
      <c r="N15" s="44"/>
      <c r="O15" s="44"/>
      <c r="R15" s="26"/>
    </row>
    <row r="16" spans="1:18" x14ac:dyDescent="0.25">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5">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5">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5">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5">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5">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5">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5">
      <c r="A23" s="45"/>
      <c r="B23" s="46"/>
      <c r="C23" s="46"/>
      <c r="D23" s="133"/>
      <c r="E23" s="46"/>
      <c r="F23" s="133"/>
      <c r="G23" s="46"/>
      <c r="H23" s="46"/>
      <c r="I23" s="46"/>
      <c r="J23" s="133"/>
      <c r="K23" s="46"/>
      <c r="L23" s="133"/>
      <c r="M23" s="46"/>
      <c r="N23" s="46"/>
      <c r="O23" s="46"/>
      <c r="Q23" s="25"/>
      <c r="R23" s="27"/>
    </row>
    <row r="24" spans="1:18" s="3" customFormat="1" x14ac:dyDescent="0.25">
      <c r="A24" s="44" t="s">
        <v>686</v>
      </c>
      <c r="B24" s="76"/>
      <c r="C24" s="76"/>
      <c r="D24" s="134"/>
      <c r="E24" s="76"/>
      <c r="F24" s="134"/>
      <c r="G24" s="76"/>
      <c r="H24" s="76">
        <f>G24</f>
        <v>0</v>
      </c>
      <c r="I24" s="76"/>
      <c r="J24" s="134"/>
      <c r="K24" s="76"/>
      <c r="L24" s="134"/>
      <c r="M24" s="76"/>
      <c r="N24" s="76"/>
      <c r="O24" s="76"/>
      <c r="Q24" s="25"/>
      <c r="R24" s="27"/>
    </row>
    <row r="25" spans="1:18" x14ac:dyDescent="0.25">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5">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5">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5">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5">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5">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5">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5">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5">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5">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5">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5">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5">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5">
      <c r="A38" s="45"/>
      <c r="B38" s="46"/>
      <c r="C38" s="46"/>
      <c r="D38" s="133"/>
      <c r="E38" s="46"/>
      <c r="F38" s="133"/>
      <c r="G38" s="46"/>
      <c r="H38" s="46"/>
      <c r="I38" s="46"/>
      <c r="J38" s="133"/>
      <c r="K38" s="46"/>
      <c r="L38" s="133"/>
      <c r="M38" s="46"/>
      <c r="N38" s="46"/>
      <c r="O38" s="46"/>
      <c r="Q38" s="25"/>
      <c r="R38" s="27"/>
    </row>
    <row r="39" spans="1:18" s="3" customFormat="1" x14ac:dyDescent="0.25">
      <c r="A39" s="44" t="s">
        <v>700</v>
      </c>
      <c r="B39" s="76"/>
      <c r="C39" s="76"/>
      <c r="D39" s="134"/>
      <c r="E39" s="76"/>
      <c r="F39" s="134"/>
      <c r="G39" s="76"/>
      <c r="H39" s="76"/>
      <c r="I39" s="76"/>
      <c r="J39" s="134"/>
      <c r="K39" s="76"/>
      <c r="L39" s="134"/>
      <c r="M39" s="76"/>
      <c r="N39" s="76"/>
      <c r="O39" s="76"/>
      <c r="Q39" s="25"/>
      <c r="R39" s="27"/>
    </row>
    <row r="40" spans="1:18" x14ac:dyDescent="0.25">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5">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5">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5">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5">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5">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5">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5">
      <c r="A51" s="3" t="s">
        <v>708</v>
      </c>
    </row>
    <row r="53" spans="1:20" ht="24" customHeight="1" x14ac:dyDescent="0.25">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5">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5">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5">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5">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5">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5">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5">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5">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5">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5">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5">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5">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5">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5">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5">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5">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5">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5">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5">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5">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45" customHeight="1" thickBot="1" x14ac:dyDescent="0.3"/>
    <row r="75" spans="1:20" ht="12.45" customHeight="1" thickBot="1" x14ac:dyDescent="0.3">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2023-02-03T16:25:57Z</dcterms:modified>
</cp:coreProperties>
</file>