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2024 FS_APP\FSBotMirus\exceltemp\"/>
    </mc:Choice>
  </mc:AlternateContent>
  <xr:revisionPtr revIDLastSave="0" documentId="13_ncr:1_{013BE0D7-2373-4218-A5B8-120B826B2EC1}"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state="hidden" r:id="rId19"/>
    <sheet name="PL mapping Std" sheetId="18"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3" l="1"/>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P12" i="3"/>
  <c r="O12" i="3"/>
  <c r="M13" i="4"/>
  <c r="N13" i="4"/>
  <c r="M14" i="4"/>
  <c r="N14" i="4"/>
  <c r="M15" i="4"/>
  <c r="N15" i="4"/>
  <c r="M16" i="4"/>
  <c r="N16" i="4"/>
  <c r="M17" i="4"/>
  <c r="N17" i="4"/>
  <c r="M18" i="4"/>
  <c r="N18" i="4"/>
  <c r="M19" i="4"/>
  <c r="N19" i="4"/>
  <c r="M20" i="4"/>
  <c r="N20" i="4"/>
  <c r="M21" i="4"/>
  <c r="N21" i="4"/>
  <c r="M22" i="4"/>
  <c r="N22" i="4"/>
  <c r="M23" i="4"/>
  <c r="N23" i="4"/>
  <c r="M24" i="4"/>
  <c r="N24" i="4"/>
  <c r="M25" i="4"/>
  <c r="N25" i="4"/>
  <c r="M26" i="4"/>
  <c r="N26" i="4"/>
  <c r="M27" i="4"/>
  <c r="N27" i="4"/>
  <c r="M28" i="4"/>
  <c r="N28" i="4"/>
  <c r="M29" i="4"/>
  <c r="N29" i="4"/>
  <c r="M30" i="4"/>
  <c r="N30" i="4"/>
  <c r="M31" i="4"/>
  <c r="N31" i="4"/>
  <c r="M32" i="4"/>
  <c r="N32" i="4"/>
  <c r="M33" i="4"/>
  <c r="N33" i="4"/>
  <c r="M34" i="4"/>
  <c r="N34" i="4"/>
  <c r="M35" i="4"/>
  <c r="N35" i="4"/>
  <c r="M36" i="4"/>
  <c r="N36" i="4"/>
  <c r="M37" i="4"/>
  <c r="N37" i="4"/>
  <c r="M38" i="4"/>
  <c r="N38" i="4"/>
  <c r="M39" i="4"/>
  <c r="N39" i="4"/>
  <c r="M40" i="4"/>
  <c r="N40" i="4"/>
  <c r="M41" i="4"/>
  <c r="N41" i="4"/>
  <c r="M42" i="4"/>
  <c r="N42" i="4"/>
  <c r="M43" i="4"/>
  <c r="N43" i="4"/>
  <c r="M44" i="4"/>
  <c r="N44" i="4"/>
  <c r="M45" i="4"/>
  <c r="N45" i="4"/>
  <c r="M46" i="4"/>
  <c r="N46" i="4"/>
  <c r="M47" i="4"/>
  <c r="N47" i="4"/>
  <c r="M48" i="4"/>
  <c r="N48" i="4"/>
  <c r="M49" i="4"/>
  <c r="N49" i="4"/>
  <c r="M50" i="4"/>
  <c r="N50" i="4"/>
  <c r="M51" i="4"/>
  <c r="N51" i="4"/>
  <c r="M52" i="4"/>
  <c r="N52" i="4"/>
  <c r="M53" i="4"/>
  <c r="N53" i="4"/>
  <c r="M54" i="4"/>
  <c r="N54" i="4"/>
  <c r="M55" i="4"/>
  <c r="N55" i="4"/>
  <c r="M56" i="4"/>
  <c r="N56" i="4"/>
  <c r="M57" i="4"/>
  <c r="N57" i="4"/>
  <c r="M58" i="4"/>
  <c r="N58" i="4"/>
  <c r="M59" i="4"/>
  <c r="N59" i="4"/>
  <c r="M60" i="4"/>
  <c r="N60" i="4"/>
  <c r="M61" i="4"/>
  <c r="N61" i="4"/>
  <c r="M62" i="4"/>
  <c r="N62" i="4"/>
  <c r="M63" i="4"/>
  <c r="N63" i="4"/>
  <c r="M64" i="4"/>
  <c r="N64" i="4"/>
  <c r="M65" i="4"/>
  <c r="N65" i="4"/>
  <c r="M66" i="4"/>
  <c r="N66" i="4"/>
  <c r="M67" i="4"/>
  <c r="N67" i="4"/>
  <c r="M68" i="4"/>
  <c r="N68" i="4"/>
  <c r="M69" i="4"/>
  <c r="N69" i="4"/>
  <c r="M70" i="4"/>
  <c r="N70" i="4"/>
  <c r="M71" i="4"/>
  <c r="N71" i="4"/>
  <c r="M72" i="4"/>
  <c r="N72" i="4"/>
  <c r="M73" i="4"/>
  <c r="N73" i="4"/>
  <c r="M74" i="4"/>
  <c r="N74" i="4"/>
  <c r="M75" i="4"/>
  <c r="N75" i="4"/>
  <c r="M76" i="4"/>
  <c r="N76" i="4"/>
  <c r="M77" i="4"/>
  <c r="N77" i="4"/>
  <c r="M78" i="4"/>
  <c r="N78" i="4"/>
  <c r="M79" i="4"/>
  <c r="N79" i="4"/>
  <c r="M80" i="4"/>
  <c r="N80" i="4"/>
  <c r="M81" i="4"/>
  <c r="N81" i="4"/>
  <c r="M82" i="4"/>
  <c r="N82" i="4"/>
  <c r="M83" i="4"/>
  <c r="N83" i="4"/>
  <c r="M84" i="4"/>
  <c r="N84" i="4"/>
  <c r="M85" i="4"/>
  <c r="N85" i="4"/>
  <c r="M86" i="4"/>
  <c r="N86" i="4"/>
  <c r="M87" i="4"/>
  <c r="N87" i="4"/>
  <c r="M88" i="4"/>
  <c r="N88" i="4"/>
  <c r="M89" i="4"/>
  <c r="N89" i="4"/>
  <c r="M90" i="4"/>
  <c r="N90" i="4"/>
  <c r="M91" i="4"/>
  <c r="N91" i="4"/>
  <c r="N12" i="4"/>
  <c r="M12" i="4"/>
  <c r="N257" i="17" l="1"/>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B21" i="24"/>
  <c r="C21" i="24" s="1"/>
  <c r="B12" i="24"/>
  <c r="C12" i="24" s="1"/>
  <c r="B7" i="2"/>
  <c r="C41" i="25" l="1"/>
  <c r="D41" i="25"/>
  <c r="D54" i="25"/>
  <c r="H5" i="2"/>
  <c r="H6" i="2" s="1"/>
  <c r="I5" i="2"/>
  <c r="I6" i="2" s="1"/>
  <c r="I4" i="2"/>
  <c r="H4" i="2"/>
  <c r="C7" i="23" l="1"/>
  <c r="C6" i="23"/>
  <c r="C5" i="23"/>
  <c r="C4" i="23"/>
  <c r="C3" i="23"/>
  <c r="C2" i="23"/>
  <c r="C1" i="23"/>
  <c r="L34" i="23"/>
  <c r="L22" i="23"/>
  <c r="L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F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4" i="4" s="1"/>
  <c r="B3" i="3"/>
  <c r="B3" i="4" s="1"/>
  <c r="B2" i="3"/>
  <c r="B2" i="4" s="1"/>
  <c r="B1" i="3"/>
  <c r="B1" i="4" s="1"/>
  <c r="B6" i="2"/>
  <c r="B5" i="2"/>
  <c r="B4" i="2"/>
  <c r="B3" i="2"/>
  <c r="B2" i="2"/>
  <c r="B1" i="2"/>
  <c r="R4" i="1"/>
  <c r="S4" i="1" s="1"/>
  <c r="K6" i="1"/>
  <c r="J6" i="1"/>
  <c r="P5" i="1"/>
  <c r="Q5" i="1" s="1"/>
  <c r="P3" i="1"/>
  <c r="B62" i="4" l="1"/>
  <c r="B63" i="4" s="1"/>
  <c r="Q3" i="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I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I45" i="23" l="1"/>
  <c r="I70" i="23"/>
  <c r="I74" i="23"/>
  <c r="I64" i="23"/>
  <c r="I20" i="23"/>
  <c r="I33" i="23"/>
  <c r="I78" i="23"/>
  <c r="I55" i="23"/>
  <c r="I66" i="23"/>
  <c r="I44" i="23"/>
  <c r="I69" i="23"/>
  <c r="I54" i="23"/>
  <c r="I63" i="23"/>
  <c r="I73" i="23"/>
  <c r="I65" i="23"/>
  <c r="I50" i="23"/>
  <c r="I77" i="23"/>
  <c r="L14" i="7"/>
  <c r="I17" i="23"/>
  <c r="I18" i="23"/>
  <c r="I30" i="23"/>
  <c r="I71" i="23"/>
  <c r="I21" i="23"/>
  <c r="I24" i="23"/>
  <c r="I76" i="23"/>
  <c r="I75" i="23"/>
  <c r="I27" i="23"/>
  <c r="I28" i="23"/>
  <c r="I26" i="23"/>
  <c r="I80" i="23"/>
  <c r="I31" i="23"/>
  <c r="I32" i="23"/>
  <c r="I72" i="23"/>
  <c r="Q4" i="1"/>
  <c r="J80" i="23" s="1"/>
  <c r="I42" i="23"/>
  <c r="I43" i="23"/>
  <c r="I19" i="23"/>
  <c r="I16" i="23"/>
  <c r="S3" i="1"/>
  <c r="D127" i="3" s="1"/>
  <c r="K80" i="23"/>
  <c r="K75" i="23"/>
  <c r="K71" i="23"/>
  <c r="K65" i="23"/>
  <c r="K54" i="23"/>
  <c r="K50" i="23"/>
  <c r="K44" i="23"/>
  <c r="K33" i="23"/>
  <c r="K29" i="23"/>
  <c r="K25" i="23"/>
  <c r="K19" i="23"/>
  <c r="K24" i="23"/>
  <c r="K18" i="23"/>
  <c r="K74" i="23"/>
  <c r="K70" i="23"/>
  <c r="K64" i="23"/>
  <c r="K53" i="23"/>
  <c r="K43" i="23"/>
  <c r="K28" i="23"/>
  <c r="K78" i="23"/>
  <c r="K49" i="23"/>
  <c r="K32" i="23"/>
  <c r="K73" i="23"/>
  <c r="K52" i="23"/>
  <c r="K42" i="23"/>
  <c r="K27" i="23"/>
  <c r="K17" i="23"/>
  <c r="K77" i="23"/>
  <c r="K69" i="23"/>
  <c r="K63" i="23"/>
  <c r="K46" i="23"/>
  <c r="K31" i="23"/>
  <c r="K21" i="23"/>
  <c r="K76" i="23"/>
  <c r="K72" i="23"/>
  <c r="K66" i="23"/>
  <c r="K55" i="23"/>
  <c r="K51" i="23"/>
  <c r="K45" i="23"/>
  <c r="K35" i="23"/>
  <c r="K30" i="23"/>
  <c r="K26" i="23"/>
  <c r="K20" i="23"/>
  <c r="K16" i="23"/>
  <c r="I46" i="23"/>
  <c r="I49" i="23"/>
  <c r="I25" i="23"/>
  <c r="I51" i="23"/>
  <c r="I52" i="23"/>
  <c r="I53" i="23"/>
  <c r="I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K67" i="23"/>
  <c r="I67" i="23"/>
  <c r="L80" i="23"/>
  <c r="D152" i="5"/>
  <c r="J35" i="23"/>
  <c r="M35" i="23" s="1"/>
  <c r="M80" i="23" s="1"/>
  <c r="D20" i="5"/>
  <c r="J45" i="23"/>
  <c r="L45" i="23" s="1"/>
  <c r="J66" i="23"/>
  <c r="L66" i="23" s="1"/>
  <c r="M43" i="9"/>
  <c r="H28" i="7"/>
  <c r="L28" i="7" s="1"/>
  <c r="J17" i="23"/>
  <c r="M17" i="23" s="1"/>
  <c r="J63" i="23"/>
  <c r="D19" i="5"/>
  <c r="M35" i="9"/>
  <c r="J76" i="23"/>
  <c r="L76" i="23" s="1"/>
  <c r="J43" i="23"/>
  <c r="L43" i="23" s="1"/>
  <c r="J46" i="23"/>
  <c r="L46" i="23" s="1"/>
  <c r="J33" i="23"/>
  <c r="M33" i="23" s="1"/>
  <c r="I34" i="23"/>
  <c r="J27" i="23"/>
  <c r="M27" i="23" s="1"/>
  <c r="E124" i="3"/>
  <c r="J19" i="23"/>
  <c r="M19" i="23" s="1"/>
  <c r="J30" i="23"/>
  <c r="M30" i="23" s="1"/>
  <c r="E21" i="4"/>
  <c r="J20" i="23"/>
  <c r="M20" i="23" s="1"/>
  <c r="J49" i="23"/>
  <c r="L49" i="23" s="1"/>
  <c r="J16" i="23"/>
  <c r="J44" i="23"/>
  <c r="L44" i="23" s="1"/>
  <c r="K47" i="23"/>
  <c r="I79" i="23"/>
  <c r="E127" i="3"/>
  <c r="J21" i="23"/>
  <c r="M21" i="23" s="1"/>
  <c r="J55" i="23"/>
  <c r="L55" i="23" s="1"/>
  <c r="J53" i="23"/>
  <c r="L53" i="23" s="1"/>
  <c r="J72" i="23"/>
  <c r="L72" i="23" s="1"/>
  <c r="J50" i="23"/>
  <c r="L50" i="23" s="1"/>
  <c r="I56" i="23"/>
  <c r="K34" i="23"/>
  <c r="G36" i="7"/>
  <c r="G35" i="7"/>
  <c r="J18" i="23"/>
  <c r="M18" i="23" s="1"/>
  <c r="J29" i="23"/>
  <c r="M29" i="23" s="1"/>
  <c r="J31" i="23"/>
  <c r="M31" i="23" s="1"/>
  <c r="J64" i="23"/>
  <c r="L64" i="23" s="1"/>
  <c r="J42" i="23"/>
  <c r="L42" i="23" s="1"/>
  <c r="J54" i="23"/>
  <c r="L54" i="23" s="1"/>
  <c r="I47" i="23"/>
  <c r="K79" i="23"/>
  <c r="I22" i="23"/>
  <c r="J24" i="23"/>
  <c r="J51" i="23"/>
  <c r="L51" i="23" s="1"/>
  <c r="J52" i="23"/>
  <c r="L52" i="23" s="1"/>
  <c r="J70" i="23"/>
  <c r="L70" i="23" s="1"/>
  <c r="J25" i="23"/>
  <c r="M25" i="23" s="1"/>
  <c r="J65" i="23"/>
  <c r="L65" i="23" s="1"/>
  <c r="E123" i="3"/>
  <c r="J32" i="23"/>
  <c r="M32" i="23" s="1"/>
  <c r="E126" i="3"/>
  <c r="K10" i="1"/>
  <c r="K12" i="1" s="1"/>
  <c r="J73" i="23"/>
  <c r="L73" i="23" s="1"/>
  <c r="J74" i="23"/>
  <c r="L74" i="23" s="1"/>
  <c r="J75" i="23"/>
  <c r="L75" i="23" s="1"/>
  <c r="J71" i="23"/>
  <c r="L71" i="23" s="1"/>
  <c r="K56" i="23"/>
  <c r="J69" i="23"/>
  <c r="J28" i="23"/>
  <c r="M28" i="23" s="1"/>
  <c r="E20" i="4"/>
  <c r="M21" i="9"/>
  <c r="J77" i="23"/>
  <c r="L77" i="23" s="1"/>
  <c r="J78" i="23"/>
  <c r="L78" i="23" s="1"/>
  <c r="J26" i="23"/>
  <c r="M26" i="23" s="1"/>
  <c r="K22" i="23"/>
  <c r="L30" i="7"/>
  <c r="L26" i="7"/>
  <c r="C149" i="5"/>
  <c r="K22" i="9"/>
  <c r="M36" i="9"/>
  <c r="D149" i="5"/>
  <c r="I46" i="9"/>
  <c r="N15" i="8" s="1"/>
  <c r="C15" i="8" s="1"/>
  <c r="I22" i="9"/>
  <c r="G14" i="8" s="1"/>
  <c r="M45" i="9"/>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AP6" i="8" l="1"/>
  <c r="AP7" i="8" s="1"/>
  <c r="AP33" i="8" s="1"/>
  <c r="AP1" i="8" s="1"/>
  <c r="E94" i="4"/>
  <c r="E69" i="4"/>
  <c r="C14" i="8"/>
  <c r="G22" i="10"/>
  <c r="D69" i="4"/>
  <c r="D93" i="3"/>
  <c r="D96" i="3"/>
  <c r="I57" i="23"/>
  <c r="M22" i="9"/>
  <c r="C19" i="12"/>
  <c r="AQ6" i="8"/>
  <c r="AQ12" i="8" s="1"/>
  <c r="AA7" i="8"/>
  <c r="C48" i="8"/>
  <c r="J22" i="23"/>
  <c r="M22" i="23" s="1"/>
  <c r="L56" i="23"/>
  <c r="L69" i="23"/>
  <c r="L79" i="23" s="1"/>
  <c r="J79" i="23"/>
  <c r="J47" i="23"/>
  <c r="J56" i="23"/>
  <c r="E65" i="9"/>
  <c r="G16" i="14"/>
  <c r="E56" i="9"/>
  <c r="J34" i="23"/>
  <c r="L33" i="7"/>
  <c r="J67" i="23"/>
  <c r="L63" i="23"/>
  <c r="L67" i="23" s="1"/>
  <c r="D20" i="10"/>
  <c r="M16" i="23"/>
  <c r="D19" i="10"/>
  <c r="D24" i="10"/>
  <c r="E93" i="3"/>
  <c r="E99" i="3"/>
  <c r="I36" i="23"/>
  <c r="L25" i="7"/>
  <c r="K36" i="23"/>
  <c r="K57" i="23"/>
  <c r="M24" i="23"/>
  <c r="M34" i="23" s="1"/>
  <c r="L34" i="7"/>
  <c r="L24" i="7"/>
  <c r="D14" i="10"/>
  <c r="G19" i="10"/>
  <c r="D18" i="10"/>
  <c r="D20" i="13"/>
  <c r="G23" i="10"/>
  <c r="G18" i="14"/>
  <c r="E61" i="9"/>
  <c r="D16" i="10"/>
  <c r="G22" i="14"/>
  <c r="G14" i="10"/>
  <c r="B19" i="12"/>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H65" i="4"/>
  <c r="I65" i="4"/>
  <c r="E65" i="4"/>
  <c r="D65" i="4"/>
  <c r="M37" i="9"/>
  <c r="U7" i="8"/>
  <c r="U1" i="8" s="1"/>
  <c r="E39" i="3"/>
  <c r="N80" i="23" s="1"/>
  <c r="O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AI7" i="8"/>
  <c r="AI1" i="8" s="1"/>
  <c r="J36" i="7"/>
  <c r="H36" i="7"/>
  <c r="H38" i="7" s="1"/>
  <c r="C19" i="8"/>
  <c r="R28" i="8"/>
  <c r="C28" i="8" s="1"/>
  <c r="B73" i="9"/>
  <c r="E70" i="9"/>
  <c r="E71" i="9"/>
  <c r="C24" i="11"/>
  <c r="C26" i="11" s="1"/>
  <c r="B27" i="15"/>
  <c r="G28" i="9"/>
  <c r="O28" i="9" s="1"/>
  <c r="N28" i="9"/>
  <c r="G15" i="10"/>
  <c r="D28" i="13"/>
  <c r="N36" i="9"/>
  <c r="G36" i="9"/>
  <c r="O36" i="9" s="1"/>
  <c r="F25" i="10"/>
  <c r="B45" i="11"/>
  <c r="B47" i="11" s="1"/>
  <c r="B48" i="11" s="1"/>
  <c r="G19" i="14"/>
  <c r="E40" i="4"/>
  <c r="E20" i="3"/>
  <c r="N67" i="23" s="1"/>
  <c r="E12" i="4"/>
  <c r="D74" i="3"/>
  <c r="T5" i="8"/>
  <c r="D86" i="3"/>
  <c r="AB5" i="8"/>
  <c r="AC7" i="8"/>
  <c r="AC1" i="8" s="1"/>
  <c r="AD7" i="8"/>
  <c r="AD1" i="8" s="1"/>
  <c r="H73" i="4"/>
  <c r="E73" i="4"/>
  <c r="D73" i="4"/>
  <c r="I73" i="4"/>
  <c r="E31" i="3"/>
  <c r="N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B29" i="15" l="1"/>
  <c r="D103" i="3"/>
  <c r="AK5" i="8" s="1"/>
  <c r="E103" i="3"/>
  <c r="AK6" i="8" s="1"/>
  <c r="E75" i="4"/>
  <c r="AA26" i="8"/>
  <c r="AA1" i="8" s="1"/>
  <c r="J36" i="23"/>
  <c r="D75" i="4"/>
  <c r="B21" i="12"/>
  <c r="AJ5" i="8"/>
  <c r="B24" i="14"/>
  <c r="B25" i="14" s="1"/>
  <c r="C29" i="15"/>
  <c r="C33" i="11"/>
  <c r="E29" i="4"/>
  <c r="B20" i="24"/>
  <c r="C20" i="24" s="1"/>
  <c r="B11" i="24"/>
  <c r="C11" i="24" s="1"/>
  <c r="B75" i="9"/>
  <c r="M36" i="23"/>
  <c r="L47" i="23"/>
  <c r="L57" i="23" s="1"/>
  <c r="J57" i="23"/>
  <c r="M79" i="23"/>
  <c r="O79" i="23" s="1"/>
  <c r="G69" i="9"/>
  <c r="E73" i="9"/>
  <c r="O6" i="8"/>
  <c r="AO7" i="8"/>
  <c r="AO1" i="8" s="1"/>
  <c r="I69" i="9"/>
  <c r="G73" i="9"/>
  <c r="C28" i="13"/>
  <c r="AQ1" i="8"/>
  <c r="C33" i="8"/>
  <c r="R7" i="8"/>
  <c r="R49" i="8" s="1"/>
  <c r="R1" i="8" s="1"/>
  <c r="S7" i="8"/>
  <c r="S24" i="8" s="1"/>
  <c r="S1" i="8" s="1"/>
  <c r="N7" i="8"/>
  <c r="N1" i="8" s="1"/>
  <c r="T7" i="8"/>
  <c r="T1" i="8" s="1"/>
  <c r="V26" i="8"/>
  <c r="V1" i="8" s="1"/>
  <c r="H52" i="4"/>
  <c r="E52" i="4"/>
  <c r="D52" i="4"/>
  <c r="I52" i="4"/>
  <c r="E69" i="9"/>
  <c r="O5" i="8"/>
  <c r="D61" i="3"/>
  <c r="D75" i="3" s="1"/>
  <c r="AJ6" i="8"/>
  <c r="H19" i="11"/>
  <c r="D33" i="11"/>
  <c r="G37" i="9"/>
  <c r="O37" i="9" s="1"/>
  <c r="O25" i="9"/>
  <c r="L36" i="7"/>
  <c r="L38" i="7" s="1"/>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AL5" i="8"/>
  <c r="Q7" i="8"/>
  <c r="D66" i="4"/>
  <c r="D68" i="4" s="1"/>
  <c r="I66" i="4"/>
  <c r="E66" i="4"/>
  <c r="E68" i="4" s="1"/>
  <c r="E77" i="4" s="1"/>
  <c r="E78" i="4" s="1"/>
  <c r="H66" i="4"/>
  <c r="D135" i="3" l="1"/>
  <c r="AK7" i="8"/>
  <c r="AK1" i="8" s="1"/>
  <c r="D77" i="4"/>
  <c r="D78" i="4" s="1"/>
  <c r="AJ7" i="8"/>
  <c r="AJ17" i="8" s="1"/>
  <c r="C17" i="8" s="1"/>
  <c r="K73" i="9"/>
  <c r="E75" i="9"/>
  <c r="K69" i="9"/>
  <c r="L59" i="9"/>
  <c r="M67" i="23"/>
  <c r="O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76" i="3"/>
  <c r="D136" i="3" l="1"/>
  <c r="D57" i="4"/>
  <c r="D59" i="4" s="1"/>
  <c r="D60" i="4" s="1"/>
  <c r="E59" i="4"/>
  <c r="E60" i="4" s="1"/>
  <c r="E136" i="3"/>
  <c r="Q1" i="8"/>
  <c r="AJ1" i="8"/>
  <c r="P1" i="8"/>
  <c r="O1" i="8"/>
  <c r="AL12" i="8"/>
  <c r="C12" i="8" s="1"/>
  <c r="C22" i="8" s="1"/>
  <c r="C30" i="8" s="1"/>
  <c r="C49" i="8" s="1"/>
  <c r="C52" i="8" s="1"/>
  <c r="C1" i="8" s="1"/>
  <c r="E7" i="8"/>
  <c r="G1" i="8"/>
  <c r="E82" i="4"/>
  <c r="D80" i="4" l="1"/>
  <c r="D82" i="4" s="1"/>
  <c r="D83" i="4" s="1"/>
  <c r="D90" i="4" s="1"/>
  <c r="D91" i="4" s="1"/>
  <c r="D95" i="4" s="1"/>
  <c r="AL1" i="8"/>
  <c r="E83" i="4"/>
  <c r="E90" i="4" s="1"/>
  <c r="E91" i="4" l="1"/>
  <c r="E95" i="4" s="1"/>
</calcChain>
</file>

<file path=xl/sharedStrings.xml><?xml version="1.0" encoding="utf-8"?>
<sst xmlns="http://schemas.openxmlformats.org/spreadsheetml/2006/main" count="6768" uniqueCount="3212">
  <si>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</si>
  <si>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</si>
  <si>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</si>
  <si>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</si>
  <si>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</si>
  <si>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</si>
  <si>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</si>
  <si>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</si>
  <si>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</si>
  <si>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</si>
  <si>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</si>
  <si>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</si>
  <si>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</si>
  <si>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</si>
  <si>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</si>
  <si>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</si>
  <si>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</si>
  <si>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</si>
  <si>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</si>
  <si>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</si>
  <si>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</si>
  <si>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</si>
  <si>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</si>
  <si>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</si>
  <si>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</si>
  <si>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</si>
  <si>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</si>
  <si>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</si>
  <si>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</si>
  <si>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</si>
  <si>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</si>
  <si>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</si>
  <si>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</si>
  <si>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</si>
  <si>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</si>
  <si>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</si>
  <si>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</si>
  <si>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</si>
  <si>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</si>
  <si>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</si>
  <si>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</si>
  <si>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</si>
  <si>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</si>
  <si>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</si>
  <si>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</si>
  <si>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</si>
  <si>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</si>
  <si>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</si>
  <si>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</si>
  <si>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</si>
  <si>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</si>
  <si>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</si>
  <si>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</si>
  <si>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</si>
  <si>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</si>
  <si>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</si>
  <si>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</si>
  <si>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</si>
  <si>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</si>
  <si>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</si>
  <si>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</si>
  <si>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</si>
  <si>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</si>
  <si>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</si>
  <si>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</si>
  <si>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</si>
  <si>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</si>
  <si>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</si>
  <si>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</si>
  <si>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</si>
  <si>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</si>
  <si>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</si>
  <si>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</si>
  <si>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</si>
  <si>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</si>
  <si>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</si>
  <si>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</si>
  <si>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</si>
  <si>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</si>
  <si>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</si>
  <si>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</si>
  <si>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</si>
  <si>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</si>
  <si>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</si>
  <si>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</si>
  <si>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</si>
  <si>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</si>
  <si>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</si>
  <si>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</si>
  <si>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</si>
  <si>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</si>
  <si>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</si>
  <si>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</si>
  <si>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</si>
  <si>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</si>
  <si>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</si>
  <si>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</si>
  <si>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</si>
  <si>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</si>
  <si>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</si>
  <si>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</si>
  <si>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</si>
  <si>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</si>
  <si>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</si>
  <si>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</si>
  <si>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</si>
  <si>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</si>
  <si>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</si>
  <si>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</si>
  <si>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</si>
  <si>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</si>
  <si>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</si>
  <si>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</si>
  <si>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</si>
  <si>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</si>
  <si>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</si>
  <si>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</si>
  <si>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</si>
  <si>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</si>
  <si>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</si>
  <si>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</si>
  <si>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</si>
  <si>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</si>
  <si>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</si>
  <si>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</si>
  <si>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</si>
  <si>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</si>
  <si>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</si>
  <si>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</si>
  <si>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</si>
  <si>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</si>
  <si>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</si>
  <si>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</si>
  <si>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</si>
  <si>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</si>
  <si>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</si>
  <si>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</si>
  <si>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</si>
  <si>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</si>
  <si>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</si>
  <si>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</si>
  <si>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</si>
  <si>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</si>
  <si>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</si>
  <si>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</si>
  <si>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</si>
  <si>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</si>
  <si>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</si>
  <si>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</si>
  <si>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</si>
  <si>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</si>
  <si>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</si>
  <si>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</si>
  <si>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</si>
  <si>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</si>
  <si>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</si>
  <si>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</si>
  <si>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</si>
  <si>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</si>
  <si>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</si>
  <si>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</si>
  <si>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</si>
  <si>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</si>
  <si>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</si>
  <si>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</si>
  <si>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</si>
  <si>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</si>
  <si>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</si>
  <si>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</si>
  <si>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</si>
  <si>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</si>
  <si>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</si>
  <si>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</si>
  <si>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</si>
  <si>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</si>
  <si>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</si>
  <si>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</si>
  <si>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</si>
  <si>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</si>
  <si>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</si>
  <si>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</si>
  <si>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</si>
  <si>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</si>
  <si>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</si>
  <si>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</si>
  <si>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</si>
  <si>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</si>
  <si>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</si>
  <si>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</si>
  <si>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</si>
  <si>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</si>
  <si>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</si>
  <si>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</si>
  <si>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</si>
  <si>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</si>
  <si>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</si>
  <si>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</si>
  <si>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</si>
  <si>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</si>
  <si>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</si>
  <si>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</si>
  <si>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</si>
  <si>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</si>
  <si>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</si>
  <si>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</si>
  <si>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</si>
  <si>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</si>
  <si>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</si>
  <si>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</si>
  <si>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</si>
  <si>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</si>
  <si>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</si>
  <si>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</si>
  <si>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</si>
  <si>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</si>
  <si>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</si>
  <si>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</si>
  <si>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</si>
  <si>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</si>
  <si>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</si>
  <si>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</si>
  <si>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</si>
  <si>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</si>
  <si>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</si>
  <si>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</si>
  <si>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</si>
  <si>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</si>
  <si>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</si>
  <si>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</si>
  <si>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</si>
  <si>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</si>
  <si>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</si>
  <si>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</si>
  <si>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</si>
  <si>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</si>
  <si>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</si>
  <si>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</si>
  <si>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</si>
  <si>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</si>
  <si>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</si>
  <si>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</si>
  <si>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</si>
  <si>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</si>
  <si>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</si>
  <si>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</si>
  <si>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</si>
  <si>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</si>
  <si>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</si>
  <si>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</si>
  <si>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</si>
  <si>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</si>
  <si>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</si>
  <si>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</si>
  <si>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</si>
  <si>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</si>
  <si>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</si>
  <si>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</si>
  <si>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</si>
  <si>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</si>
  <si>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</si>
  <si>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</si>
  <si>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</si>
  <si>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</si>
  <si>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</si>
  <si>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</si>
  <si>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</si>
  <si>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</si>
  <si>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</si>
  <si>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</si>
  <si>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</si>
  <si>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</si>
  <si>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</si>
  <si>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</si>
  <si>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</si>
  <si>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</si>
  <si>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</si>
  <si>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</si>
  <si>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</si>
  <si>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</si>
  <si>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</si>
  <si>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</si>
  <si>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</si>
  <si>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</si>
  <si>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</si>
  <si>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</si>
  <si>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</si>
  <si>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</si>
  <si>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</si>
  <si>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</si>
  <si>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</si>
  <si>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</si>
  <si>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</si>
  <si>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</si>
  <si>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</si>
  <si>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</si>
  <si>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</si>
  <si>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</si>
  <si>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</si>
  <si>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</si>
  <si>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</si>
  <si>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</si>
  <si>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</si>
  <si>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</si>
  <si>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</si>
  <si>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</si>
  <si>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</si>
  <si>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</si>
  <si>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</si>
  <si>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</si>
  <si>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</si>
  <si>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</si>
  <si>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</si>
  <si>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</si>
  <si>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</si>
  <si>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</si>
  <si>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</si>
  <si>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</si>
  <si>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</si>
  <si>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</si>
  <si>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</si>
  <si>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</si>
  <si>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</si>
  <si>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</si>
  <si>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</si>
  <si>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</si>
  <si>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</si>
  <si>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</si>
  <si>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</si>
  <si>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</si>
  <si>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</si>
  <si>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</si>
  <si>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</si>
  <si>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</si>
  <si>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</si>
  <si>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</si>
  <si>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</si>
  <si>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</si>
  <si>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</si>
  <si>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</si>
  <si>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</si>
  <si>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</si>
  <si>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</si>
  <si>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</si>
  <si>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</si>
  <si>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</si>
  <si>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</si>
  <si>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</si>
  <si>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</si>
  <si>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</si>
  <si>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</si>
  <si>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</si>
  <si>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</si>
  <si>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</si>
  <si>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</si>
  <si>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</si>
  <si>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</si>
  <si>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</si>
  <si>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</si>
  <si>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</si>
  <si>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</si>
  <si>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</si>
  <si>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</si>
  <si>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</si>
  <si>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</si>
  <si>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</si>
  <si>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</si>
  <si>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</si>
  <si>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</si>
  <si>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</si>
  <si>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</si>
  <si>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</si>
  <si>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</si>
  <si>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</si>
  <si>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</si>
  <si>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</si>
  <si>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</si>
  <si>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</si>
  <si>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</si>
  <si>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</si>
  <si>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</si>
  <si>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</si>
  <si>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</si>
  <si>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</si>
  <si>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</si>
  <si>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</si>
  <si>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</si>
  <si>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</si>
  <si>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</si>
  <si>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</si>
  <si>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</si>
  <si>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</si>
  <si>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</si>
  <si>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</si>
  <si>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</si>
  <si>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</si>
  <si>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</si>
  <si>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</si>
  <si>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</si>
  <si>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</si>
  <si>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</si>
  <si>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</si>
  <si>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</si>
  <si>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</si>
  <si>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</si>
  <si>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</si>
  <si>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</si>
  <si>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</si>
  <si>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</si>
  <si>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</si>
  <si>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</si>
  <si>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</si>
  <si>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</si>
  <si>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</si>
  <si>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</si>
  <si>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</si>
  <si>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</si>
  <si>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</si>
  <si>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</si>
  <si>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</si>
  <si>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</si>
  <si>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</si>
  <si>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</si>
  <si>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</si>
  <si>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</si>
  <si>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</si>
  <si>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</si>
  <si>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</si>
  <si>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</si>
  <si>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</si>
  <si>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</si>
  <si>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</si>
  <si>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</si>
  <si>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</si>
  <si>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</si>
  <si>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</si>
  <si>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</si>
  <si>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</si>
  <si>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</si>
  <si>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</si>
  <si>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</si>
  <si>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</si>
  <si>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</si>
  <si>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</si>
  <si>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</si>
  <si>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</si>
  <si>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</si>
  <si>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</si>
  <si>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</si>
  <si>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</si>
  <si>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</si>
  <si>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</si>
  <si>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</si>
  <si>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</si>
  <si>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</si>
  <si>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</si>
  <si>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</si>
  <si>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</si>
  <si>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</si>
  <si>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</si>
  <si>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</si>
  <si>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</si>
  <si>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</si>
  <si>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</si>
  <si>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</si>
  <si>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</si>
  <si>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</si>
  <si>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</si>
  <si>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</si>
  <si>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</si>
  <si>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</si>
  <si>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</si>
  <si>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</si>
  <si>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</si>
  <si>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</si>
  <si>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</si>
  <si>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</si>
  <si>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</si>
  <si>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</si>
  <si>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</si>
  <si>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</si>
  <si>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</si>
  <si>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</si>
  <si>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</si>
  <si>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</si>
  <si>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</si>
  <si>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</si>
  <si>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</si>
  <si>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</si>
  <si>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</si>
  <si>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</si>
  <si>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</si>
  <si>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</si>
  <si>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</si>
  <si>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</si>
  <si>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</si>
  <si>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</si>
  <si>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</si>
  <si>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</si>
  <si>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</si>
  <si>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</si>
  <si>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</si>
  <si>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</si>
  <si>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</si>
  <si>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</si>
  <si>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</si>
  <si>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</si>
  <si>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</si>
  <si>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</si>
  <si>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</si>
  <si>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</si>
  <si>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</si>
  <si>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</si>
  <si>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</si>
  <si>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</si>
  <si>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</si>
  <si>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</si>
  <si>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</si>
  <si>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</si>
  <si>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</si>
  <si>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</si>
  <si>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</si>
  <si>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</si>
  <si>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</si>
  <si>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</si>
  <si>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</si>
  <si>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</si>
  <si>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</si>
  <si>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</si>
  <si>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</si>
  <si>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</si>
  <si>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</si>
  <si>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</si>
  <si>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</si>
  <si>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</si>
  <si>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</si>
  <si>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</si>
  <si>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</si>
  <si>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</si>
  <si>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</si>
  <si>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</si>
  <si>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</si>
  <si>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</si>
  <si>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</si>
  <si>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</si>
  <si>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</si>
  <si>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</si>
  <si>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</si>
  <si>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</si>
  <si>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</si>
  <si>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</si>
  <si>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</si>
  <si>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</si>
  <si>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</si>
  <si>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</si>
  <si>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</si>
  <si>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</si>
  <si>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</si>
  <si>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</si>
  <si>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</si>
  <si>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</si>
  <si>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</si>
  <si>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</si>
  <si>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</si>
  <si>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</si>
  <si>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</si>
  <si>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</si>
  <si>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</si>
  <si>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</si>
  <si>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</si>
  <si>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</si>
  <si>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</si>
  <si>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</si>
  <si>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</si>
  <si>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</si>
  <si>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</si>
  <si>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</si>
  <si>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</si>
  <si>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</si>
  <si>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</si>
  <si>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</si>
  <si>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</si>
  <si>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</si>
  <si>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</si>
  <si>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</si>
  <si>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</si>
  <si>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</si>
  <si>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</si>
  <si>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</si>
  <si>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</si>
  <si>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</si>
  <si>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</si>
  <si>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</si>
  <si>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</si>
  <si>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</si>
  <si>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</si>
  <si>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</si>
  <si>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</si>
  <si>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</si>
  <si>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</si>
  <si>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</si>
  <si>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</si>
  <si>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</si>
  <si>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</si>
  <si>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</si>
  <si>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</si>
  <si>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</si>
  <si>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</si>
  <si>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</si>
  <si>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</si>
  <si>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</si>
  <si>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</si>
  <si>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</si>
  <si>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</si>
  <si>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</si>
  <si>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</si>
  <si>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</si>
  <si>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</si>
  <si>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</si>
  <si>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</si>
  <si>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</si>
  <si>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</si>
  <si>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</si>
  <si>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</si>
  <si>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</si>
  <si>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</si>
  <si>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</si>
  <si>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</si>
  <si>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</si>
  <si>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</si>
  <si>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</si>
  <si>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</si>
  <si>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</si>
  <si>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</si>
  <si>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</si>
  <si>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</si>
  <si>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</si>
  <si>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</si>
  <si>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</si>
  <si>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</si>
  <si>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</si>
  <si>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</si>
  <si>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</si>
  <si>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</si>
  <si>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</si>
  <si>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</si>
  <si>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</si>
  <si>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</si>
  <si>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</si>
  <si>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</si>
  <si>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</si>
  <si>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</si>
  <si>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</si>
  <si>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</si>
  <si>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</si>
  <si>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</si>
  <si>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</si>
  <si>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</si>
  <si>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</si>
  <si>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</si>
  <si>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</si>
  <si>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</si>
  <si>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</si>
  <si>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</si>
  <si>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</si>
  <si>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</si>
  <si>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</si>
  <si>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</si>
  <si>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</si>
  <si>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</si>
  <si>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</si>
  <si>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</si>
  <si>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</si>
  <si>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</si>
  <si>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</si>
  <si>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</si>
  <si>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</si>
  <si>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</si>
  <si>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</si>
  <si>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</si>
  <si>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</si>
  <si>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</si>
  <si>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</si>
  <si>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</si>
  <si>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</si>
  <si>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</si>
  <si>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</si>
  <si>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</si>
  <si>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</si>
  <si>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</si>
  <si>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</si>
  <si>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</si>
  <si>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</si>
  <si>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</si>
  <si>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</si>
  <si>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</si>
  <si>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</si>
  <si>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</si>
  <si>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</si>
  <si>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</si>
  <si>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</si>
  <si>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</si>
  <si>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</si>
  <si>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</si>
  <si>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</si>
  <si>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</si>
  <si>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</si>
  <si>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</si>
  <si>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</si>
  <si>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</si>
  <si>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</si>
  <si>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</si>
  <si>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</si>
  <si>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</si>
  <si>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</si>
  <si>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</si>
  <si>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</si>
  <si>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</si>
  <si>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</si>
  <si>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</si>
  <si>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</si>
  <si>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</si>
  <si>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</si>
  <si>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</si>
  <si>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</si>
  <si>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</si>
  <si>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</si>
  <si>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</si>
  <si>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</si>
  <si>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</si>
  <si>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</si>
  <si>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</si>
  <si>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</si>
  <si>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</si>
  <si>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</si>
  <si>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</si>
  <si>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</si>
  <si>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</si>
  <si>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</si>
  <si>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</si>
  <si>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</si>
  <si>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</si>
  <si>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</si>
  <si>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</si>
  <si>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</si>
  <si>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</si>
  <si>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</si>
  <si>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</si>
  <si>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</si>
  <si>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</si>
  <si>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</si>
  <si>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</si>
  <si>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</si>
  <si>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</si>
  <si>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</si>
  <si>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</si>
  <si>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</si>
  <si>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</si>
  <si>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</si>
  <si>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</si>
  <si>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</si>
  <si>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</si>
  <si>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</si>
  <si>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</si>
  <si>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</si>
  <si>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</si>
  <si>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</si>
  <si>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</si>
  <si>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</si>
  <si>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</si>
  <si>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</si>
  <si>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</si>
  <si>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</si>
  <si>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</si>
  <si>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</si>
  <si>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</si>
  <si>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</si>
  <si>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</si>
  <si>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</si>
  <si>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</si>
  <si>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</si>
  <si>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</si>
  <si>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</si>
  <si>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</si>
  <si>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</si>
  <si>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</si>
  <si>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</si>
  <si>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</si>
  <si>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</si>
  <si>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</si>
  <si>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</si>
  <si>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</si>
  <si>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</si>
  <si>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</si>
  <si>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</si>
  <si>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</si>
  <si>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</si>
  <si>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</si>
  <si>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</si>
  <si>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</si>
  <si>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</si>
  <si>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</si>
  <si>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</si>
  <si>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</si>
  <si>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</si>
  <si>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</si>
  <si>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</si>
  <si>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</si>
  <si>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</si>
  <si>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</si>
  <si>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</si>
  <si>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</si>
  <si>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</si>
  <si>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</si>
  <si>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</si>
  <si>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</si>
  <si>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</si>
  <si>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</si>
  <si>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</si>
  <si>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</si>
  <si>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</si>
  <si>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</si>
  <si>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</si>
  <si>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</si>
  <si>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</si>
  <si>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</si>
  <si>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</si>
  <si>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</si>
  <si>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</si>
  <si>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</si>
  <si>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</si>
  <si>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</si>
  <si>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</si>
  <si>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</si>
  <si>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</si>
  <si>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</si>
  <si>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</si>
  <si>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</si>
  <si>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</si>
  <si>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</si>
  <si>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</si>
  <si>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</si>
  <si>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</si>
  <si>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</si>
  <si>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</si>
  <si>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</si>
  <si>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</si>
  <si>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</si>
  <si>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</si>
  <si>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</si>
  <si>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</si>
  <si>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</si>
  <si>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</si>
  <si>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</si>
  <si>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</si>
  <si>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</si>
  <si>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</si>
  <si>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</si>
  <si>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</si>
  <si>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</si>
  <si>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</si>
  <si>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</si>
  <si>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</si>
  <si>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</si>
  <si>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</si>
  <si>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</si>
  <si>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</si>
  <si>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</si>
  <si>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</si>
  <si>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</si>
  <si>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</si>
  <si>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</si>
  <si>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</si>
  <si>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</si>
  <si>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</si>
  <si>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</si>
  <si>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</si>
  <si>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</si>
  <si>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</si>
  <si>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</si>
  <si>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</si>
  <si>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</si>
  <si>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</si>
  <si>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</si>
  <si>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</si>
  <si>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</si>
  <si>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</si>
  <si>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</si>
  <si>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</si>
  <si>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</si>
  <si>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</si>
  <si>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</si>
  <si>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</si>
  <si>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</si>
  <si>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</si>
  <si>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</si>
  <si>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</si>
  <si>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</si>
  <si>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</si>
  <si>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</si>
  <si>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</si>
  <si>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</si>
  <si>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</si>
  <si>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</si>
  <si>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</si>
  <si>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</si>
  <si>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</si>
  <si>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</si>
  <si>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</si>
  <si>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</si>
  <si>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</si>
  <si>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</si>
  <si>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</si>
  <si>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</si>
  <si>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</si>
  <si>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</si>
  <si>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</si>
  <si>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</si>
  <si>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</si>
  <si>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</si>
  <si>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</si>
  <si>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</si>
  <si>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</si>
  <si>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</si>
  <si>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</si>
  <si>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</si>
  <si>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</si>
  <si>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</si>
  <si>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</si>
  <si>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</si>
  <si>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</si>
  <si>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</si>
  <si>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</si>
  <si>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</si>
  <si>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</si>
  <si>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</si>
  <si>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</si>
  <si>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</si>
  <si>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</si>
  <si>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</si>
  <si>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</si>
  <si>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</si>
  <si>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</si>
  <si>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</si>
  <si>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</si>
  <si>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</si>
  <si>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</si>
  <si>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</si>
  <si>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</si>
  <si>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</si>
  <si>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</si>
  <si>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</si>
  <si>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</si>
  <si>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</si>
  <si>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</si>
  <si>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</si>
  <si>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</si>
  <si>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</si>
  <si>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</si>
  <si>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</si>
  <si>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</si>
  <si>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</si>
  <si>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</si>
  <si>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</si>
  <si>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</si>
  <si>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</si>
  <si>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</si>
  <si>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</si>
  <si>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</si>
  <si>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</si>
  <si>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</si>
  <si>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</si>
  <si>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</si>
  <si>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</si>
  <si>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</si>
  <si>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</si>
  <si>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</si>
  <si>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</si>
  <si>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</si>
  <si>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</si>
  <si>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</si>
  <si>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</si>
  <si>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</si>
  <si>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</si>
  <si>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</si>
  <si>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</si>
  <si>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</si>
  <si>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</si>
  <si>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</si>
  <si>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</si>
  <si>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</si>
  <si>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</si>
  <si>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</si>
  <si>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</si>
  <si>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</si>
  <si>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</si>
  <si>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</si>
  <si>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</si>
  <si>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</si>
  <si>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</si>
  <si>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</si>
  <si>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</si>
  <si>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</si>
  <si>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</si>
  <si>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</si>
  <si>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</si>
  <si>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</si>
  <si>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</si>
  <si>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</si>
  <si>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</si>
  <si>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</si>
  <si>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</si>
  <si>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</si>
  <si>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</si>
  <si>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</si>
  <si>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</si>
  <si>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</si>
  <si>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</si>
  <si>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</si>
  <si>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</si>
  <si>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</si>
  <si>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</si>
  <si>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</si>
  <si>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</si>
  <si>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</si>
  <si>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</si>
  <si>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</si>
  <si>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</si>
  <si>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</si>
  <si>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</si>
  <si>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</si>
  <si>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</si>
  <si>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</si>
  <si>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</si>
  <si>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</si>
  <si>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</si>
  <si>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</si>
  <si>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</si>
  <si>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</si>
  <si>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</si>
  <si>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</si>
  <si>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</si>
  <si>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</si>
  <si>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</si>
  <si>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</si>
  <si>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</si>
  <si>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</si>
  <si>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</si>
  <si>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</si>
  <si>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</si>
  <si>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</si>
  <si>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</si>
  <si>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</si>
  <si>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</si>
  <si>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</si>
  <si>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</si>
  <si>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</si>
  <si>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</si>
  <si>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</si>
  <si>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</si>
  <si>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</si>
  <si>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</si>
  <si>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</si>
  <si>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</si>
  <si>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</si>
  <si>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</si>
  <si>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</si>
  <si>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</si>
  <si>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</si>
  <si>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</si>
  <si>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</si>
  <si>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</si>
  <si>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</si>
  <si>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</si>
  <si>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</si>
  <si>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</si>
  <si>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</si>
  <si>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</si>
  <si>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</si>
  <si>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</si>
  <si>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</si>
  <si>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</si>
  <si>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</si>
  <si>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</si>
  <si>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</si>
  <si>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</si>
  <si>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</si>
  <si>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</si>
  <si>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</si>
  <si>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</si>
  <si>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</si>
  <si>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</si>
  <si>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</si>
  <si>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</si>
  <si>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</si>
  <si>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</si>
  <si>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</si>
  <si>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</si>
  <si>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</si>
  <si>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</si>
  <si>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</si>
  <si>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</si>
  <si>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</si>
  <si>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</si>
  <si>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</si>
  <si>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</si>
  <si>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</si>
  <si>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</si>
  <si>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</si>
  <si>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</si>
  <si>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</si>
  <si>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</si>
  <si>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</si>
  <si>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</si>
  <si>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</si>
  <si>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</si>
  <si>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</si>
  <si>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</si>
  <si>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</si>
  <si>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</si>
  <si>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</si>
  <si>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</si>
  <si>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</si>
  <si>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</si>
  <si>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</si>
  <si>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</si>
  <si>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</si>
  <si>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</si>
  <si>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</si>
  <si>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</si>
  <si>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</si>
  <si>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</si>
  <si>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</si>
  <si>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</si>
  <si>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</si>
  <si>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</si>
  <si>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</si>
  <si>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</si>
  <si>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</si>
  <si>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</si>
  <si>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</si>
  <si>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</si>
  <si>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</si>
  <si>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</si>
  <si>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</si>
  <si>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</si>
  <si>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</si>
  <si>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</si>
  <si>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</si>
  <si>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</si>
  <si>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</si>
  <si>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</si>
  <si>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</si>
  <si>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</si>
  <si>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</si>
  <si>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</si>
  <si>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</si>
  <si>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</si>
  <si>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</si>
  <si>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</si>
  <si>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</si>
  <si>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</si>
  <si>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</si>
  <si>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</si>
  <si>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</si>
  <si>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</si>
  <si>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</si>
  <si>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</si>
  <si>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</si>
  <si>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</si>
  <si>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</si>
  <si>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</si>
  <si>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</si>
  <si>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</si>
  <si>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</si>
  <si>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</si>
  <si>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</si>
  <si>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</si>
  <si>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</si>
  <si>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</si>
  <si>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</si>
  <si>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</si>
  <si>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</si>
  <si>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</si>
  <si>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</si>
  <si>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</si>
  <si>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</si>
  <si>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</si>
  <si>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</si>
  <si>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</si>
  <si>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</si>
  <si>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</si>
  <si>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</si>
  <si>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</si>
  <si>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</si>
  <si>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</si>
  <si>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</si>
  <si>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</si>
  <si>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</si>
  <si>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</si>
  <si>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</si>
  <si>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</si>
  <si>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</si>
  <si>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</si>
  <si>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</si>
  <si>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</si>
  <si>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</si>
  <si>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</si>
  <si>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</si>
  <si>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</si>
  <si>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</si>
  <si>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</si>
  <si>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</si>
  <si>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</si>
  <si>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</si>
  <si>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</si>
  <si>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</si>
  <si>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</si>
  <si>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</si>
  <si>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</si>
  <si>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</si>
  <si>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</si>
  <si>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</si>
  <si>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</si>
  <si>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</si>
  <si>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</si>
  <si>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</si>
  <si>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</si>
  <si>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</si>
  <si>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</si>
  <si>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</si>
  <si>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</si>
  <si>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</si>
  <si>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</si>
  <si>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</si>
  <si>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</si>
  <si>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</si>
  <si>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</si>
  <si>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</si>
  <si>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</si>
  <si>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</si>
  <si>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</si>
  <si>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</si>
  <si>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</si>
  <si>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</si>
  <si>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</si>
  <si>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</si>
  <si>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</si>
  <si>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</si>
  <si>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</si>
  <si>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</si>
  <si>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</si>
  <si>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</si>
  <si>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</si>
  <si>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</si>
  <si>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</si>
  <si>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</si>
  <si>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</si>
  <si>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</si>
  <si>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</si>
  <si>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</si>
  <si>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</si>
  <si>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</si>
  <si>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</si>
  <si>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</si>
  <si>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</si>
  <si>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</si>
  <si>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</si>
  <si>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</si>
  <si>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</si>
  <si>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</si>
  <si>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</si>
  <si>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</si>
  <si>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</si>
  <si>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</si>
  <si>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</si>
  <si>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</si>
  <si>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</si>
  <si>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</si>
  <si>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</si>
  <si>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</si>
  <si>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</si>
  <si>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</si>
  <si>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</si>
  <si>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</si>
  <si>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</si>
  <si>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</si>
  <si>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</si>
  <si>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</si>
  <si>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</si>
  <si>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</si>
  <si>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</si>
  <si>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</si>
  <si>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</si>
  <si>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</si>
  <si>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</si>
  <si>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</si>
  <si>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</si>
  <si>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</si>
  <si>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</si>
  <si>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</si>
  <si>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</si>
  <si>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</si>
  <si>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</si>
  <si>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</si>
  <si>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</si>
  <si>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</si>
  <si>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</si>
  <si>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</si>
  <si>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</si>
  <si>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</si>
  <si>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</si>
  <si>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</si>
  <si>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</si>
  <si>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</si>
  <si>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</si>
  <si>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</si>
  <si>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</si>
  <si>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</si>
  <si>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</si>
  <si>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</si>
  <si>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</si>
  <si>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</si>
  <si>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</si>
  <si>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</si>
  <si>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</si>
  <si>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</si>
  <si>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</si>
  <si>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</si>
  <si>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</si>
  <si>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</si>
  <si>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</si>
  <si>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</si>
  <si>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</si>
  <si>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</si>
  <si>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</si>
  <si>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</si>
  <si>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</si>
  <si>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</si>
  <si>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</si>
  <si>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</si>
  <si>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</si>
  <si>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</si>
  <si>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</si>
  <si>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</si>
  <si>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</si>
  <si>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</si>
  <si>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</si>
  <si>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</si>
  <si>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</si>
  <si>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</si>
  <si>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</si>
  <si>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</si>
  <si>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</si>
  <si>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</si>
  <si>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</si>
  <si>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</si>
  <si>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</si>
  <si>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</si>
  <si>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</si>
  <si>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</si>
  <si>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</si>
  <si>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</si>
  <si>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</si>
  <si>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</si>
  <si>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</si>
  <si>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</si>
  <si>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</si>
  <si>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</si>
  <si>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</si>
  <si>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</si>
  <si>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</si>
  <si>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</si>
  <si>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</si>
  <si>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</si>
  <si>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</si>
  <si>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</si>
  <si>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</si>
  <si>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</si>
  <si>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</si>
  <si>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</si>
  <si>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</si>
  <si>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</si>
  <si>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</si>
  <si>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</si>
  <si>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</si>
  <si>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</si>
  <si>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</si>
  <si>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</si>
  <si>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</si>
  <si>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</si>
  <si>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</si>
  <si>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</si>
  <si>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</si>
  <si>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</si>
  <si>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</si>
  <si>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</si>
  <si>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</si>
  <si>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</si>
  <si>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</si>
  <si>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</si>
  <si>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</si>
  <si>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</si>
  <si>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</si>
  <si>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</si>
  <si>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</si>
  <si>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</si>
  <si>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</si>
  <si>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</si>
  <si>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</si>
  <si>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</si>
  <si>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</si>
  <si>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</si>
  <si>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</si>
  <si>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</si>
  <si>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</si>
  <si>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</si>
  <si>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</si>
  <si>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</si>
  <si>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</si>
  <si>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</si>
  <si>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</si>
  <si>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</si>
  <si>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</si>
  <si>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</si>
  <si>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</si>
  <si>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</si>
  <si>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</si>
  <si>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</si>
  <si>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</si>
  <si>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</si>
  <si>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</si>
  <si>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</si>
  <si>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</si>
  <si>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</si>
  <si>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</si>
  <si>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</si>
  <si>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</si>
  <si>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</si>
  <si>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</si>
  <si>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</si>
  <si>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</si>
  <si>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</si>
  <si>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</si>
  <si>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</si>
  <si>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</si>
  <si>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</si>
  <si>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</si>
  <si>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</si>
  <si>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</si>
  <si>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</si>
  <si>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</si>
  <si>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</si>
  <si>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</si>
  <si>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</si>
  <si>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</si>
  <si>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</si>
  <si>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</si>
  <si>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</si>
  <si>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</si>
  <si>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</si>
  <si>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</si>
  <si>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</si>
  <si>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</si>
  <si>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</si>
  <si>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</si>
  <si>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</si>
  <si>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</si>
  <si>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</si>
  <si>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</si>
  <si>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</si>
  <si>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</si>
  <si>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</si>
  <si>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</si>
  <si>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</si>
  <si>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</si>
  <si>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</si>
  <si>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</si>
  <si>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</si>
  <si>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</si>
  <si>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</si>
  <si>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</si>
  <si>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</si>
  <si>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</si>
  <si>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</si>
  <si>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</si>
  <si>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</si>
  <si>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</si>
  <si>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</si>
  <si>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</si>
  <si>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</si>
  <si>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</si>
  <si>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</si>
  <si>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</si>
  <si>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</si>
  <si>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</si>
  <si>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</si>
  <si>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</si>
  <si>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</si>
  <si>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</si>
  <si>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</si>
  <si>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</si>
  <si>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</si>
  <si>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</si>
  <si>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</si>
  <si>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</si>
  <si>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</si>
  <si>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</si>
  <si>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</si>
  <si>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</si>
  <si>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</si>
  <si>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</si>
  <si>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</si>
  <si>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</si>
  <si>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</si>
  <si>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</si>
  <si>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</si>
  <si>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</si>
  <si>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</si>
  <si>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</si>
  <si>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</si>
  <si>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</si>
  <si>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</si>
  <si>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</si>
  <si>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</si>
  <si>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</si>
  <si>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</si>
  <si>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</si>
  <si>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</si>
  <si>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</si>
  <si>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</si>
  <si>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</si>
  <si>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</si>
  <si>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</si>
  <si>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</si>
  <si>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</si>
  <si>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</si>
  <si>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</si>
  <si>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</si>
  <si>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</si>
  <si>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</si>
  <si>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</si>
  <si>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</si>
  <si>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</si>
  <si>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</si>
  <si>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</si>
  <si>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</si>
  <si>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</si>
  <si>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</si>
  <si>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</si>
  <si>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</si>
  <si>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</si>
  <si>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</si>
  <si>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</si>
  <si>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</si>
  <si>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</si>
  <si>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</si>
  <si>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</si>
  <si>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</si>
  <si>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</si>
  <si>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</si>
  <si>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</si>
  <si>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</si>
  <si>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</si>
  <si>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</si>
  <si>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</si>
  <si>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</si>
  <si>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</si>
  <si>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</si>
  <si>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</si>
  <si>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</si>
  <si>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</si>
  <si>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</si>
  <si>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</si>
  <si>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</si>
  <si>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</si>
  <si>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</si>
  <si>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</si>
  <si>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</si>
  <si>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</si>
  <si>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</si>
  <si>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</si>
  <si>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</si>
  <si>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</si>
  <si>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</si>
  <si>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</si>
  <si>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</si>
  <si>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</si>
  <si>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</si>
  <si>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</si>
  <si>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</si>
  <si>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</si>
  <si>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</si>
  <si>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</si>
  <si>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</si>
  <si>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</si>
  <si>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</si>
  <si>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</si>
  <si>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</si>
  <si>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</si>
  <si>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</si>
  <si>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</si>
  <si>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</si>
  <si>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</si>
  <si>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</si>
  <si>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</si>
  <si>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</si>
  <si>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</si>
  <si>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</si>
  <si>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</si>
  <si>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</si>
  <si>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</si>
  <si>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</si>
  <si>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</si>
  <si>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</si>
  <si>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</si>
  <si>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</si>
  <si>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</si>
  <si>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</si>
  <si>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</si>
  <si>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</si>
  <si>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</si>
  <si>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</si>
  <si>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</si>
  <si>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</si>
  <si>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</si>
  <si>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</si>
  <si>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</si>
  <si>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</si>
  <si>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</si>
  <si>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</si>
  <si>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</si>
  <si>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</si>
  <si>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</si>
  <si>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</si>
  <si>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</si>
  <si>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</si>
  <si>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</si>
  <si>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</si>
  <si>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</si>
  <si>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</si>
  <si>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</si>
  <si>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</si>
  <si>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</si>
  <si>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</si>
  <si>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</si>
  <si>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</si>
  <si>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</si>
  <si>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</si>
  <si>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</si>
  <si>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</si>
  <si>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</si>
  <si>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</si>
  <si>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</si>
  <si>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</si>
  <si>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</si>
  <si>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</si>
  <si>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</si>
  <si>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</si>
  <si>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</si>
  <si>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</si>
  <si>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</si>
  <si>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</si>
  <si>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</si>
  <si>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</si>
  <si>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</si>
  <si>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</si>
  <si>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</si>
  <si>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</si>
  <si>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</si>
  <si>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</si>
  <si>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</si>
  <si>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</si>
  <si>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</si>
  <si>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</si>
  <si>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</si>
  <si>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</si>
  <si>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</si>
  <si>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</si>
  <si>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</si>
  <si>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</si>
  <si>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</si>
  <si>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</si>
  <si>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</si>
  <si>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</si>
  <si>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</si>
  <si>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</si>
  <si>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</si>
  <si>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</si>
  <si>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</si>
  <si>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</si>
  <si>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</si>
  <si>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</si>
  <si>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</si>
  <si>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</si>
  <si>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</si>
  <si>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</si>
  <si>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</si>
  <si>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</si>
  <si>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</si>
  <si>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</si>
  <si>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</si>
  <si>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</si>
  <si>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</si>
  <si>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</si>
  <si>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</si>
  <si>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</si>
  <si>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</si>
  <si>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</si>
  <si>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</si>
  <si>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</si>
  <si>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</si>
  <si>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</si>
  <si>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</si>
  <si>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</si>
  <si>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</si>
  <si>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</si>
  <si>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</si>
  <si>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</si>
  <si>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</si>
  <si>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</si>
  <si>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</si>
  <si>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</si>
  <si>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</si>
  <si>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</si>
  <si>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</si>
  <si>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</si>
  <si>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</si>
  <si>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</si>
  <si>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</si>
  <si>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</si>
  <si>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</si>
  <si>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</si>
  <si>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</si>
  <si>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</si>
  <si>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</si>
  <si>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</si>
  <si>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</si>
  <si>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</si>
  <si>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</si>
  <si>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</si>
  <si>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</si>
  <si>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</si>
  <si>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</si>
  <si>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</si>
  <si>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</si>
  <si>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</si>
  <si>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</si>
  <si>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</si>
  <si>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</si>
  <si>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</si>
  <si>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</si>
  <si>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</si>
  <si>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</si>
  <si>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</si>
  <si>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</si>
  <si>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</si>
  <si>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</si>
  <si>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</si>
  <si>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</si>
  <si>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</si>
  <si>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</si>
  <si>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</si>
  <si>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</si>
  <si>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</si>
  <si>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</si>
  <si>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</si>
  <si>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</si>
  <si>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</si>
  <si>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</si>
  <si>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</si>
  <si>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</si>
  <si>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</si>
  <si>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</si>
  <si>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</si>
  <si>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</si>
  <si>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</si>
  <si>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</si>
  <si>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</si>
  <si>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</si>
  <si>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</si>
  <si>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</si>
  <si>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</si>
  <si>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</si>
  <si>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</si>
  <si>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</si>
  <si>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</si>
  <si>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</si>
  <si>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</si>
  <si>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</si>
  <si>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</si>
  <si>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</si>
  <si>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</si>
  <si>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</si>
  <si>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</si>
  <si>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</si>
  <si>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</si>
  <si>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</si>
  <si>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</si>
  <si>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</si>
  <si>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</si>
  <si>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</si>
  <si>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</si>
  <si>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</si>
  <si>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</si>
  <si>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</si>
  <si>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</si>
  <si>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</si>
  <si>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</si>
  <si>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</si>
  <si>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</si>
  <si>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</si>
  <si>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</si>
  <si>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</si>
  <si>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</si>
  <si>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</si>
  <si>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</si>
  <si>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</si>
  <si>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</si>
  <si>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</si>
  <si>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</si>
  <si>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</si>
  <si>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</si>
  <si>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</si>
  <si>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</si>
  <si>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</si>
  <si>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</si>
  <si>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</si>
  <si>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</si>
  <si>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</si>
  <si>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</si>
  <si>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</si>
  <si>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</si>
  <si>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</si>
  <si>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</si>
  <si>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</si>
  <si>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</si>
  <si>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</si>
  <si>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</si>
  <si>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</si>
  <si>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</si>
  <si>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</si>
  <si>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</si>
  <si>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</si>
  <si>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</si>
  <si>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</si>
  <si>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</si>
  <si>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</si>
  <si>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</si>
  <si>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</si>
  <si>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</si>
  <si>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</si>
  <si>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</si>
  <si>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</si>
  <si>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</si>
  <si>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</si>
  <si>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</si>
  <si>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</si>
  <si>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</si>
  <si>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</si>
  <si>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</si>
  <si>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</si>
  <si>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</si>
  <si>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</si>
  <si>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</si>
  <si>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</si>
  <si>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</si>
  <si>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</si>
  <si>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</si>
  <si>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</si>
  <si>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</si>
  <si>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</si>
  <si>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</si>
  <si>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</si>
  <si>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</si>
  <si>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</si>
  <si>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</si>
  <si>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</si>
  <si>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</si>
  <si>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</si>
  <si>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</si>
  <si>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</si>
  <si>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</si>
  <si>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</si>
  <si>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</si>
  <si>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</si>
  <si>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</si>
  <si>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</si>
  <si>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</si>
  <si>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</si>
  <si>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</si>
  <si>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</si>
  <si>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</si>
  <si>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</si>
  <si>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</si>
  <si>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</si>
  <si>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</si>
  <si>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</si>
  <si>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</si>
  <si>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</si>
  <si>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</si>
  <si>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</si>
  <si>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</si>
  <si>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</si>
  <si>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</si>
  <si>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</si>
  <si>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</si>
  <si>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</si>
  <si>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</si>
  <si>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</si>
  <si>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</si>
  <si>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</si>
  <si>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</si>
  <si>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</si>
  <si>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</si>
  <si>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</si>
  <si>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</si>
  <si>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</si>
  <si>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</si>
  <si>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</si>
  <si>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</si>
  <si>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</si>
  <si>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</si>
  <si>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</si>
  <si>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</si>
  <si>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</si>
  <si>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</si>
  <si>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</si>
  <si>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</si>
  <si>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</si>
  <si>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</si>
  <si>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</si>
  <si>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</si>
  <si>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</si>
  <si>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</si>
  <si>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</si>
  <si>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</si>
  <si>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</si>
  <si>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</si>
  <si>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</si>
  <si>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</si>
  <si>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</si>
  <si>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</si>
  <si>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</si>
  <si>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</si>
  <si>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</si>
  <si>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</si>
  <si>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</si>
  <si>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</si>
  <si>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</si>
  <si>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</si>
  <si>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</si>
  <si>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</si>
  <si>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</si>
  <si>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</si>
  <si>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</si>
  <si>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</si>
  <si>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</si>
  <si>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</si>
  <si>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</si>
  <si>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</si>
  <si>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</si>
  <si>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</si>
  <si>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</si>
  <si>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</si>
  <si>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</si>
  <si>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</si>
  <si>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</si>
  <si>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</si>
  <si>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</si>
  <si>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</si>
  <si>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</si>
  <si>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</si>
  <si>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</si>
  <si>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</si>
  <si>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</si>
  <si>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</si>
  <si>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</si>
  <si>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</si>
  <si>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</si>
  <si>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</si>
  <si>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</si>
  <si>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</si>
  <si>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</si>
  <si>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</si>
  <si>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</si>
  <si>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</si>
  <si>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</si>
  <si>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</si>
  <si>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</si>
  <si>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</si>
  <si>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</si>
  <si>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</si>
  <si>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</si>
  <si>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</si>
  <si>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</si>
  <si>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</si>
  <si>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</si>
  <si>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</si>
  <si>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</si>
  <si>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</si>
  <si>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</si>
  <si>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</si>
  <si>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</si>
  <si>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</si>
  <si>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</si>
  <si>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</si>
  <si>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</si>
  <si>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</si>
  <si>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</si>
  <si>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</si>
  <si>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</si>
  <si>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</si>
  <si>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</si>
  <si>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</si>
  <si>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</si>
  <si>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</si>
  <si>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</si>
  <si>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</si>
  <si>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</si>
  <si>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</si>
  <si>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</si>
  <si>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</si>
  <si>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</si>
  <si>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</si>
  <si>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</si>
  <si>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</si>
  <si>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</si>
  <si>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</si>
  <si>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</si>
  <si>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</si>
  <si>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</si>
  <si>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</si>
  <si>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</si>
  <si>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</si>
  <si>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</si>
  <si>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</si>
  <si>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</si>
  <si>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</si>
  <si>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</si>
  <si>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</si>
  <si>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</si>
  <si>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</si>
  <si>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</si>
  <si>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</si>
  <si>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</si>
  <si>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</si>
  <si>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</si>
  <si>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</si>
  <si>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</si>
  <si>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</si>
  <si>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</si>
  <si>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</si>
  <si>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</si>
  <si>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</si>
  <si>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</si>
  <si>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</si>
  <si>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</si>
  <si>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</si>
  <si>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</si>
  <si>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</si>
  <si>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</si>
  <si>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</si>
  <si>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</si>
  <si>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</si>
  <si>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</si>
  <si>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</si>
  <si>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</si>
  <si>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</si>
  <si>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</si>
  <si>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</si>
  <si>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</si>
  <si>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</si>
  <si>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</si>
  <si>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</si>
  <si>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</si>
  <si>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</si>
  <si>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</si>
  <si>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</si>
  <si>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</si>
  <si>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</si>
  <si>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</si>
  <si>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</si>
  <si>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</si>
  <si>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</si>
  <si>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</si>
  <si>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</si>
  <si>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</si>
  <si>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</si>
  <si>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</si>
  <si>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</si>
  <si>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</si>
  <si>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</si>
  <si>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</si>
  <si>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</si>
  <si>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</si>
  <si>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</si>
  <si>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</si>
  <si>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</si>
  <si>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</si>
  <si>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</si>
  <si>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</si>
  <si>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</si>
  <si>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</si>
  <si>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</si>
  <si>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</si>
  <si>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</si>
  <si>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</si>
  <si>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</si>
  <si>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</si>
  <si>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</si>
  <si>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</si>
  <si>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</si>
  <si>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</si>
  <si>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</si>
  <si>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</si>
  <si>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</si>
  <si>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</si>
  <si>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</si>
  <si>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</si>
  <si>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</si>
  <si>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</si>
  <si>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</si>
  <si>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</si>
  <si>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</si>
  <si>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</si>
  <si>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</si>
  <si>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</si>
  <si>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</si>
  <si>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</si>
  <si>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</si>
  <si>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</si>
  <si>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</si>
  <si>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</si>
  <si>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</si>
  <si>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</si>
  <si>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</si>
  <si>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</si>
  <si>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</si>
  <si>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</si>
  <si>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</si>
  <si>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</si>
  <si>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</si>
  <si>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</si>
  <si>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</si>
  <si>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</si>
  <si>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</si>
  <si>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</si>
  <si>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</si>
  <si>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</si>
  <si>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</si>
  <si>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</si>
  <si>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</si>
  <si>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</si>
  <si>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</si>
  <si>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</si>
  <si>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</si>
  <si>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</si>
  <si>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</si>
  <si>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</si>
  <si>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</si>
  <si>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</si>
  <si>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</si>
  <si>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</si>
  <si>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</si>
  <si>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</si>
  <si>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</si>
  <si>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</si>
  <si>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</si>
  <si>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</si>
  <si>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</si>
  <si>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</si>
  <si>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</si>
  <si>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</si>
  <si>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</si>
  <si>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</si>
  <si>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</si>
  <si>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</si>
  <si>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</si>
  <si>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</si>
  <si>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</si>
  <si>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</si>
  <si>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</si>
  <si>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</si>
  <si>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</si>
  <si>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</si>
  <si>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</si>
  <si>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</si>
  <si>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</si>
  <si>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</si>
  <si>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</si>
  <si>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</si>
  <si>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</si>
  <si>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</si>
  <si>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</si>
  <si>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</si>
  <si>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</si>
  <si>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</si>
  <si>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</si>
  <si>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</si>
  <si>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</si>
  <si>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</si>
  <si>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</si>
  <si>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</si>
  <si>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</si>
  <si>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</si>
  <si>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</si>
  <si>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</si>
  <si>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</si>
  <si>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</si>
  <si>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</si>
  <si>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</si>
  <si>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</si>
  <si>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</si>
  <si>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</si>
  <si>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</si>
  <si>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</si>
  <si>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</si>
  <si>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</si>
  <si>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</si>
  <si>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</si>
  <si>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</si>
  <si>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</si>
  <si>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</si>
  <si>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</si>
  <si>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</si>
  <si>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</si>
  <si>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</si>
  <si>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</si>
  <si>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</si>
  <si>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</si>
  <si>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</si>
  <si>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</si>
  <si>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</si>
  <si>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</si>
  <si>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</si>
  <si>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</si>
  <si>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</si>
  <si>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</si>
  <si>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</si>
  <si>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</si>
  <si>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</si>
  <si>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</si>
  <si>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</si>
  <si>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</si>
  <si>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</si>
  <si>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</si>
  <si>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</si>
  <si>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</si>
  <si>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</si>
  <si>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</si>
  <si>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</si>
  <si>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</si>
  <si>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</si>
  <si>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</si>
  <si>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</si>
  <si>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</si>
  <si>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</si>
  <si>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</si>
  <si>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</si>
  <si>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</si>
  <si>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</si>
  <si>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</si>
  <si>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</si>
  <si>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</si>
  <si>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</si>
  <si>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</si>
  <si>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</si>
  <si>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</si>
  <si>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</si>
  <si>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</si>
  <si>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</si>
  <si>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</si>
  <si>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</si>
  <si>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</si>
  <si>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</si>
  <si>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</si>
  <si>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</si>
  <si>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</si>
  <si>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</si>
  <si>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</si>
  <si>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</si>
  <si>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</si>
  <si>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</si>
  <si>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</si>
  <si>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</si>
  <si>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</si>
  <si>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</si>
  <si>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</si>
  <si>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</si>
  <si>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</si>
  <si>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</si>
  <si>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</si>
  <si>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</si>
  <si>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</si>
  <si>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</si>
  <si>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</si>
  <si>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</si>
  <si>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</si>
  <si>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</si>
  <si>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</si>
  <si>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</si>
  <si>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</si>
  <si>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</si>
  <si>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</si>
  <si>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</si>
  <si>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</si>
  <si>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</si>
  <si>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</si>
  <si>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</si>
  <si>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</si>
  <si>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</si>
  <si>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</si>
  <si>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</si>
  <si>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</si>
  <si>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</si>
  <si>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</si>
  <si>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</si>
  <si>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</si>
  <si>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</si>
  <si>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</si>
  <si>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</si>
  <si>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</si>
  <si>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</si>
  <si>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</si>
  <si>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</si>
  <si>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</si>
  <si>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</si>
  <si>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</si>
  <si>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</si>
  <si>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</si>
  <si>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</si>
  <si>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</si>
  <si>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</si>
  <si>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</si>
  <si>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</si>
  <si>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</si>
  <si>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</si>
  <si>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</si>
  <si>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</si>
  <si>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</si>
  <si>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</si>
  <si>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</si>
  <si>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</si>
  <si>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</si>
  <si>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</si>
  <si>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</si>
  <si>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</si>
  <si>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</si>
  <si>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</si>
  <si>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</si>
  <si>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</si>
  <si>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</si>
  <si>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</si>
  <si>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</si>
  <si>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</si>
  <si>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</si>
  <si>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</si>
  <si>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</si>
  <si>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</si>
  <si>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</si>
  <si>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</si>
  <si>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</si>
  <si>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</si>
  <si>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</si>
  <si>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</si>
  <si>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</si>
  <si>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</si>
  <si>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</si>
  <si>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</si>
  <si>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</si>
  <si>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</si>
  <si>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</si>
  <si>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</si>
  <si>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</si>
  <si>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</si>
  <si>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</si>
  <si>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</si>
  <si>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</si>
  <si>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</si>
  <si>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</si>
  <si>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</si>
  <si>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</si>
  <si>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</si>
  <si>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</si>
  <si>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</si>
  <si>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</si>
  <si>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</si>
  <si>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</si>
  <si>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</si>
  <si>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</si>
  <si>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</si>
  <si>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</si>
  <si>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</si>
  <si>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</si>
  <si>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</si>
  <si>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</si>
  <si>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</si>
  <si>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</si>
  <si>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</si>
  <si>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</si>
  <si>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</si>
  <si>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</si>
  <si>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</si>
  <si>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</si>
  <si>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</si>
  <si>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</si>
  <si>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</si>
  <si>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</si>
  <si>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</si>
  <si>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</si>
  <si>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</si>
  <si>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</si>
  <si>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</si>
  <si>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</si>
  <si>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</si>
  <si>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</si>
  <si>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F10_0051</t>
  </si>
  <si>
    <t>F10_0061</t>
  </si>
  <si>
    <t>F10_0071</t>
  </si>
  <si>
    <t>F10_0081</t>
  </si>
  <si>
    <t>F10_0091</t>
  </si>
  <si>
    <t>F10_0101</t>
  </si>
  <si>
    <t>F10_0111</t>
  </si>
  <si>
    <t>F10_0121</t>
  </si>
  <si>
    <t>F10_0131</t>
  </si>
  <si>
    <t>F10_0141</t>
  </si>
  <si>
    <t>F10_0151</t>
  </si>
  <si>
    <t>F10_0161</t>
  </si>
  <si>
    <t>F10_0171</t>
  </si>
  <si>
    <t>F10_0181</t>
  </si>
  <si>
    <t>F10_0191</t>
  </si>
  <si>
    <t>F10_0201</t>
  </si>
  <si>
    <t>F10_0211</t>
  </si>
  <si>
    <t>F10_0221</t>
  </si>
  <si>
    <t>F10_0231</t>
  </si>
  <si>
    <t>F10_0241</t>
  </si>
  <si>
    <t>F10_0251</t>
  </si>
  <si>
    <t>F10_0261</t>
  </si>
  <si>
    <t>F10_0271</t>
  </si>
  <si>
    <t>F10_0281</t>
  </si>
  <si>
    <t>F10_0291</t>
  </si>
  <si>
    <t>F10_0301</t>
  </si>
  <si>
    <t>F10_0311</t>
  </si>
  <si>
    <t>F10_0321</t>
  </si>
  <si>
    <t>F10_0331</t>
  </si>
  <si>
    <t>F10_0341</t>
  </si>
  <si>
    <t>F10_0351</t>
  </si>
  <si>
    <t xml:space="preserve">F10_3011 </t>
  </si>
  <si>
    <t>F10_0361</t>
  </si>
  <si>
    <t>F10_0371</t>
  </si>
  <si>
    <t>F10_0381</t>
  </si>
  <si>
    <t>F10_0391</t>
  </si>
  <si>
    <t>F10_0401</t>
  </si>
  <si>
    <t>F10_0411</t>
  </si>
  <si>
    <t>F10_0421</t>
  </si>
  <si>
    <t>F10_0431</t>
  </si>
  <si>
    <t>F10_0441</t>
  </si>
  <si>
    <t>F10_0451</t>
  </si>
  <si>
    <t>F10_0461</t>
  </si>
  <si>
    <t>F10_0471</t>
  </si>
  <si>
    <t>F10_0481</t>
  </si>
  <si>
    <t>F10_0491</t>
  </si>
  <si>
    <t>F10_0501</t>
  </si>
  <si>
    <t>F10_0511</t>
  </si>
  <si>
    <t>F10_0521</t>
  </si>
  <si>
    <t>F10_0531</t>
  </si>
  <si>
    <t>F10_0541</t>
  </si>
  <si>
    <t>F10_0551</t>
  </si>
  <si>
    <t>F10_0561</t>
  </si>
  <si>
    <t>F10_0571</t>
  </si>
  <si>
    <t>F10_0581</t>
  </si>
  <si>
    <t>F10_0591</t>
  </si>
  <si>
    <t>F10_0601</t>
  </si>
  <si>
    <t>F10_0611</t>
  </si>
  <si>
    <t>F10_0621</t>
  </si>
  <si>
    <t>F10_0631</t>
  </si>
  <si>
    <t>F10_0641</t>
  </si>
  <si>
    <t>F10_0651</t>
  </si>
  <si>
    <t>F10_0661</t>
  </si>
  <si>
    <t>F10_0671</t>
  </si>
  <si>
    <t>F10_0681</t>
  </si>
  <si>
    <t>F10_0691</t>
  </si>
  <si>
    <t>F10_0701</t>
  </si>
  <si>
    <t>F10_0711</t>
  </si>
  <si>
    <t>F10_0721</t>
  </si>
  <si>
    <t>F10_0731</t>
  </si>
  <si>
    <t>F10_0741</t>
  </si>
  <si>
    <t>F10_0751</t>
  </si>
  <si>
    <t>F10_0761</t>
  </si>
  <si>
    <t>F10_0771</t>
  </si>
  <si>
    <t>F10_0781</t>
  </si>
  <si>
    <t>F10_0791</t>
  </si>
  <si>
    <t>F10_0801</t>
  </si>
  <si>
    <t>F10_0811</t>
  </si>
  <si>
    <t>F10_0821</t>
  </si>
  <si>
    <t>F10_0831</t>
  </si>
  <si>
    <t>F10_0841</t>
  </si>
  <si>
    <t>F10_0851</t>
  </si>
  <si>
    <t>F10_0861</t>
  </si>
  <si>
    <t>F10_0871</t>
  </si>
  <si>
    <t>F10_0881</t>
  </si>
  <si>
    <t>F10_0891</t>
  </si>
  <si>
    <t>F10_0901</t>
  </si>
  <si>
    <t>F10_0911</t>
  </si>
  <si>
    <t>F10_0921</t>
  </si>
  <si>
    <t>F10_0931</t>
  </si>
  <si>
    <t>F10_0941</t>
  </si>
  <si>
    <t>F10_0951</t>
  </si>
  <si>
    <t>F10_0961</t>
  </si>
  <si>
    <t>F10_0971</t>
  </si>
  <si>
    <t>F10_0981</t>
  </si>
  <si>
    <t>F10_0991</t>
  </si>
  <si>
    <t>F10_1001</t>
  </si>
  <si>
    <t>F10_1011</t>
  </si>
  <si>
    <t>F10_1021</t>
  </si>
  <si>
    <t>F10_1031</t>
  </si>
  <si>
    <t>F20_0011</t>
  </si>
  <si>
    <t>F20_0021</t>
  </si>
  <si>
    <t>F20_0031</t>
  </si>
  <si>
    <t>F20_0041</t>
  </si>
  <si>
    <t>F20_0061</t>
  </si>
  <si>
    <t>F20_0071</t>
  </si>
  <si>
    <t>F20_0081</t>
  </si>
  <si>
    <t>F20_0091</t>
  </si>
  <si>
    <t>F20_0101</t>
  </si>
  <si>
    <t>F20_0111</t>
  </si>
  <si>
    <t>F20_0121</t>
  </si>
  <si>
    <t>F20_0131</t>
  </si>
  <si>
    <t>F20_0141</t>
  </si>
  <si>
    <t>F20_0151</t>
  </si>
  <si>
    <t>F20_0161</t>
  </si>
  <si>
    <t>F20_0171</t>
  </si>
  <si>
    <t>F20_0181</t>
  </si>
  <si>
    <t>F20_0191</t>
  </si>
  <si>
    <t>F20_019a1</t>
  </si>
  <si>
    <t>F20_019b1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</si>
  <si>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</si>
  <si>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</si>
  <si>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</si>
  <si>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</si>
  <si>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</si>
  <si>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</si>
  <si>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</si>
  <si>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</si>
  <si>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</si>
  <si>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</si>
  <si>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</si>
  <si>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</si>
  <si>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</si>
  <si>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</si>
  <si>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</si>
  <si>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</si>
  <si>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</si>
  <si>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</si>
  <si>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F20_0381</t>
  </si>
  <si>
    <t>F20_0391</t>
  </si>
  <si>
    <t>F20_0401</t>
  </si>
  <si>
    <t>F20_0411</t>
  </si>
  <si>
    <t>F20_0421</t>
  </si>
  <si>
    <t>F20_0431</t>
  </si>
  <si>
    <t>F20_0441</t>
  </si>
  <si>
    <t>F20_0451</t>
  </si>
  <si>
    <t>F20_0461</t>
  </si>
  <si>
    <t>F20_0471</t>
  </si>
  <si>
    <t>F20_0481</t>
  </si>
  <si>
    <t>F20_0491</t>
  </si>
  <si>
    <t>F20_0501</t>
  </si>
  <si>
    <t>F20_0511</t>
  </si>
  <si>
    <t>F20_0521</t>
  </si>
  <si>
    <t>F20_0531</t>
  </si>
  <si>
    <t>F20_0541</t>
  </si>
  <si>
    <t>F20_0551</t>
  </si>
  <si>
    <t>F20_0561</t>
  </si>
  <si>
    <t>F20_0571</t>
  </si>
  <si>
    <t>F20_0581</t>
  </si>
  <si>
    <t>F20_0591</t>
  </si>
  <si>
    <t>F20_0601</t>
  </si>
  <si>
    <t>F20_0611</t>
  </si>
  <si>
    <t>F20_0621</t>
  </si>
  <si>
    <t>F20_0631</t>
  </si>
  <si>
    <t>F20_0641</t>
  </si>
  <si>
    <t>F20_0651</t>
  </si>
  <si>
    <t>F20_0661</t>
  </si>
  <si>
    <t>F20_066a1</t>
  </si>
  <si>
    <t>F20_066b1</t>
  </si>
  <si>
    <t>F20_0671</t>
  </si>
  <si>
    <t>F20_0681</t>
  </si>
  <si>
    <t>F20_0691</t>
  </si>
  <si>
    <t>F20_0701</t>
  </si>
  <si>
    <t>F20_0012</t>
  </si>
  <si>
    <t>F20_0022</t>
  </si>
  <si>
    <t>F20_0032</t>
  </si>
  <si>
    <t>F20_0042</t>
  </si>
  <si>
    <t>F20_0062</t>
  </si>
  <si>
    <t>F20_0072</t>
  </si>
  <si>
    <t>F20_0082</t>
  </si>
  <si>
    <t>F20_0092</t>
  </si>
  <si>
    <t>F20_0102</t>
  </si>
  <si>
    <t>F20_0112</t>
  </si>
  <si>
    <t>F20_0122</t>
  </si>
  <si>
    <t>F20_0132</t>
  </si>
  <si>
    <t>F20_0142</t>
  </si>
  <si>
    <t>F20_0152</t>
  </si>
  <si>
    <t>F20_0162</t>
  </si>
  <si>
    <t>F20_0172</t>
  </si>
  <si>
    <t>F20_0182</t>
  </si>
  <si>
    <t>F20_0192</t>
  </si>
  <si>
    <t>F20_019a2</t>
  </si>
  <si>
    <t>F20_019b2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</si>
  <si>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</si>
  <si>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</si>
  <si>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</si>
  <si>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</si>
  <si>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</si>
  <si>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</si>
  <si>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</si>
  <si>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</si>
  <si>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</si>
  <si>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</si>
  <si>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</si>
  <si>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</si>
  <si>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</si>
  <si>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</si>
  <si>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</si>
  <si>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</si>
  <si>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</si>
  <si>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</si>
  <si>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F20_0382</t>
  </si>
  <si>
    <t>F20_0392</t>
  </si>
  <si>
    <t>F20_0402</t>
  </si>
  <si>
    <t>F20_0412</t>
  </si>
  <si>
    <t>F20_0422</t>
  </si>
  <si>
    <t>F20_0432</t>
  </si>
  <si>
    <t>F20_0442</t>
  </si>
  <si>
    <t>F20_0452</t>
  </si>
  <si>
    <t>F20_0462</t>
  </si>
  <si>
    <t>F20_0472</t>
  </si>
  <si>
    <t>F20_0482</t>
  </si>
  <si>
    <t>F20_0492</t>
  </si>
  <si>
    <t>F20_0502</t>
  </si>
  <si>
    <t>F20_0512</t>
  </si>
  <si>
    <t>F20_0522</t>
  </si>
  <si>
    <t>F20_0532</t>
  </si>
  <si>
    <t>F20_0542</t>
  </si>
  <si>
    <t>F20_0552</t>
  </si>
  <si>
    <t>F20_0562</t>
  </si>
  <si>
    <t>F20_0572</t>
  </si>
  <si>
    <t>F20_0582</t>
  </si>
  <si>
    <t>F20_0592</t>
  </si>
  <si>
    <t>F20_0602</t>
  </si>
  <si>
    <t>F20_0612</t>
  </si>
  <si>
    <t>F20_0622</t>
  </si>
  <si>
    <t>F20_0632</t>
  </si>
  <si>
    <t>F20_0642</t>
  </si>
  <si>
    <t>F20_0652</t>
  </si>
  <si>
    <t>F20_0662</t>
  </si>
  <si>
    <t>F20_066a2</t>
  </si>
  <si>
    <t>F20_066b2</t>
  </si>
  <si>
    <t>F20_0672</t>
  </si>
  <si>
    <t>F20_0682</t>
  </si>
  <si>
    <t>F20_0692</t>
  </si>
  <si>
    <t>F20_0702</t>
  </si>
  <si>
    <t>F10_0012</t>
  </si>
  <si>
    <t>F10_0022</t>
  </si>
  <si>
    <t>F10_0032</t>
  </si>
  <si>
    <t>F10_0042</t>
  </si>
  <si>
    <t>F10_0052</t>
  </si>
  <si>
    <t>F10_0062</t>
  </si>
  <si>
    <t>F10_0072</t>
  </si>
  <si>
    <t>F10_0082</t>
  </si>
  <si>
    <t>F10_0092</t>
  </si>
  <si>
    <t>F10_0102</t>
  </si>
  <si>
    <t>F10_0112</t>
  </si>
  <si>
    <t>F10_0122</t>
  </si>
  <si>
    <t>F10_0132</t>
  </si>
  <si>
    <t>F10_0142</t>
  </si>
  <si>
    <t>F10_0152</t>
  </si>
  <si>
    <t>F10_0162</t>
  </si>
  <si>
    <t>F10_0172</t>
  </si>
  <si>
    <t>F10_0182</t>
  </si>
  <si>
    <t>F10_0192</t>
  </si>
  <si>
    <t>F10_0202</t>
  </si>
  <si>
    <t>F10_0212</t>
  </si>
  <si>
    <t>F10_0222</t>
  </si>
  <si>
    <t>F10_0232</t>
  </si>
  <si>
    <t>F10_0242</t>
  </si>
  <si>
    <t>F10_0252</t>
  </si>
  <si>
    <t>F10_0262</t>
  </si>
  <si>
    <t>F10_0272</t>
  </si>
  <si>
    <t>F10_0282</t>
  </si>
  <si>
    <t>F10_0292</t>
  </si>
  <si>
    <t>F10_0302</t>
  </si>
  <si>
    <t>F10_0312</t>
  </si>
  <si>
    <t>F10_0322</t>
  </si>
  <si>
    <t>F10_0332</t>
  </si>
  <si>
    <t>F10_0342</t>
  </si>
  <si>
    <t>F10_0352</t>
  </si>
  <si>
    <t>F10_3012</t>
  </si>
  <si>
    <t>F10_0362</t>
  </si>
  <si>
    <t>F10_0372</t>
  </si>
  <si>
    <t>F10_0382</t>
  </si>
  <si>
    <t>F10_0392</t>
  </si>
  <si>
    <t>F10_0402</t>
  </si>
  <si>
    <t>F10_0412</t>
  </si>
  <si>
    <t>F10_0422</t>
  </si>
  <si>
    <t>F10_0432</t>
  </si>
  <si>
    <t>F10_0442</t>
  </si>
  <si>
    <t>F10_0452</t>
  </si>
  <si>
    <t>F10_0462</t>
  </si>
  <si>
    <t>F10_0472</t>
  </si>
  <si>
    <t>F10_0482</t>
  </si>
  <si>
    <t>F10_0492</t>
  </si>
  <si>
    <t>F10_0502</t>
  </si>
  <si>
    <t>F10_0512</t>
  </si>
  <si>
    <t>F10_0522</t>
  </si>
  <si>
    <t>F10_0532</t>
  </si>
  <si>
    <t>F10_0542</t>
  </si>
  <si>
    <t>F10_0552</t>
  </si>
  <si>
    <t>F10_0562</t>
  </si>
  <si>
    <t>F10_0572</t>
  </si>
  <si>
    <t>F10_0582</t>
  </si>
  <si>
    <t>F10_0592</t>
  </si>
  <si>
    <t>F10_0602</t>
  </si>
  <si>
    <t>F10_0612</t>
  </si>
  <si>
    <t>F10_0622</t>
  </si>
  <si>
    <t>F10_0632</t>
  </si>
  <si>
    <t>F10_0642</t>
  </si>
  <si>
    <t>F10_0652</t>
  </si>
  <si>
    <t>F10_0662</t>
  </si>
  <si>
    <t>F10_0672</t>
  </si>
  <si>
    <t>F10_0682</t>
  </si>
  <si>
    <t>F10_0692</t>
  </si>
  <si>
    <t>F10_0702</t>
  </si>
  <si>
    <t>F10_0712</t>
  </si>
  <si>
    <t>F10_0722</t>
  </si>
  <si>
    <t>F10_0732</t>
  </si>
  <si>
    <t>F10_0742</t>
  </si>
  <si>
    <t>F10_0752</t>
  </si>
  <si>
    <t>F10_0762</t>
  </si>
  <si>
    <t>F10_0772</t>
  </si>
  <si>
    <t>F10_0782</t>
  </si>
  <si>
    <t>F10_0792</t>
  </si>
  <si>
    <t>F10_0802</t>
  </si>
  <si>
    <t>F10_0812</t>
  </si>
  <si>
    <t>F10_0822</t>
  </si>
  <si>
    <t>F10_0832</t>
  </si>
  <si>
    <t>F10_0842</t>
  </si>
  <si>
    <t>F10_0852</t>
  </si>
  <si>
    <t>F10_0862</t>
  </si>
  <si>
    <t>F10_0872</t>
  </si>
  <si>
    <t>F10_0882</t>
  </si>
  <si>
    <t>F10_0892</t>
  </si>
  <si>
    <t>F10_0902</t>
  </si>
  <si>
    <t>F10_0912</t>
  </si>
  <si>
    <t>F10_0922</t>
  </si>
  <si>
    <t>F10_0932</t>
  </si>
  <si>
    <t>F10_0942</t>
  </si>
  <si>
    <t>F10_0952</t>
  </si>
  <si>
    <t>F10_0962</t>
  </si>
  <si>
    <t>F10_0972</t>
  </si>
  <si>
    <t>F10_0982</t>
  </si>
  <si>
    <t>F10_0992</t>
  </si>
  <si>
    <t>F10_1002</t>
  </si>
  <si>
    <t>F10_1012</t>
  </si>
  <si>
    <t>F10_1022</t>
  </si>
  <si>
    <t>F10_1032</t>
  </si>
  <si>
    <t>F30_0011</t>
  </si>
  <si>
    <t>F30_0021</t>
  </si>
  <si>
    <t>F30_0031</t>
  </si>
  <si>
    <t>F30_0041</t>
  </si>
  <si>
    <t>F30_0051</t>
  </si>
  <si>
    <t>F30_0061</t>
  </si>
  <si>
    <t>F30_0071</t>
  </si>
  <si>
    <t>F30_0081</t>
  </si>
  <si>
    <t>F30_0091</t>
  </si>
  <si>
    <t>F30_0101</t>
  </si>
  <si>
    <t>F30_0111</t>
  </si>
  <si>
    <t>F30_0121</t>
  </si>
  <si>
    <t>F30_0131</t>
  </si>
  <si>
    <t>F30_0141</t>
  </si>
  <si>
    <t>F30_0151</t>
  </si>
  <si>
    <t>F30_0161</t>
  </si>
  <si>
    <t>F30_0171</t>
  </si>
  <si>
    <t>F30_3011</t>
  </si>
  <si>
    <t>F30_0181</t>
  </si>
  <si>
    <t>F30_0191</t>
  </si>
  <si>
    <t>F30_0201</t>
  </si>
  <si>
    <t>F30_0211</t>
  </si>
  <si>
    <t>F30_0221</t>
  </si>
  <si>
    <t>F30_0231</t>
  </si>
  <si>
    <t>F30_0241</t>
  </si>
  <si>
    <t>F30_0251</t>
  </si>
  <si>
    <t>F30_0261</t>
  </si>
  <si>
    <t>F30_0271</t>
  </si>
  <si>
    <t>F30_0281</t>
  </si>
  <si>
    <t>F30_0291</t>
  </si>
  <si>
    <t>F30_0301</t>
  </si>
  <si>
    <t>F30_0311</t>
  </si>
  <si>
    <t>F30_0321</t>
  </si>
  <si>
    <t>F30_0331</t>
  </si>
  <si>
    <t>F30_3161</t>
  </si>
  <si>
    <t>F30_3171</t>
  </si>
  <si>
    <t>F30_0341</t>
  </si>
  <si>
    <t>F30_0351</t>
  </si>
  <si>
    <t>F30_0361</t>
  </si>
  <si>
    <t>F30_0371</t>
  </si>
  <si>
    <t>F30_3021</t>
  </si>
  <si>
    <t>F30_0381</t>
  </si>
  <si>
    <t>F30_3181</t>
  </si>
  <si>
    <t>F30_0391</t>
  </si>
  <si>
    <t>F30_0401</t>
  </si>
  <si>
    <t>F30_0411</t>
  </si>
  <si>
    <t>F30_0421</t>
  </si>
  <si>
    <t>F30_0431</t>
  </si>
  <si>
    <t>F30_0441</t>
  </si>
  <si>
    <t>F30_0451</t>
  </si>
  <si>
    <t>F30_3191</t>
  </si>
  <si>
    <t>F30_0461</t>
  </si>
  <si>
    <t>F30_3031</t>
  </si>
  <si>
    <t>F30_3041</t>
  </si>
  <si>
    <t>F30_0471</t>
  </si>
  <si>
    <t>F30_3051</t>
  </si>
  <si>
    <t>F30_3061</t>
  </si>
  <si>
    <t>F30_0481</t>
  </si>
  <si>
    <t>F30_0491</t>
  </si>
  <si>
    <t>F30_0501</t>
  </si>
  <si>
    <t>F30_0511</t>
  </si>
  <si>
    <t>F30_0521</t>
  </si>
  <si>
    <t>F30_3071</t>
  </si>
  <si>
    <t>F30_0531</t>
  </si>
  <si>
    <t>F30_0541</t>
  </si>
  <si>
    <t>F30_0551</t>
  </si>
  <si>
    <t>F30_0561</t>
  </si>
  <si>
    <t>F30_0571</t>
  </si>
  <si>
    <t>F30_0581</t>
  </si>
  <si>
    <t>F30_3081</t>
  </si>
  <si>
    <t>F30_0591</t>
  </si>
  <si>
    <t>F30_0601</t>
  </si>
  <si>
    <t>F30_0611</t>
  </si>
  <si>
    <t>F30_0621</t>
  </si>
  <si>
    <t>F30_0631</t>
  </si>
  <si>
    <t>F30_0641</t>
  </si>
  <si>
    <t>F30_0651</t>
  </si>
  <si>
    <t>F30_0661</t>
  </si>
  <si>
    <t>F30_0671</t>
  </si>
  <si>
    <t>F30_0681</t>
  </si>
  <si>
    <t>F30_0691</t>
  </si>
  <si>
    <t>F30_0701</t>
  </si>
  <si>
    <t>F30_0711</t>
  </si>
  <si>
    <t>F30_0721</t>
  </si>
  <si>
    <t>F30_0731</t>
  </si>
  <si>
    <t>F30_0741</t>
  </si>
  <si>
    <t>F30_0751</t>
  </si>
  <si>
    <t>F30_0761</t>
  </si>
  <si>
    <t>F30_3131</t>
  </si>
  <si>
    <t>F30_0771</t>
  </si>
  <si>
    <t>F30_0781</t>
  </si>
  <si>
    <t>F30_0791</t>
  </si>
  <si>
    <t>F30_0801</t>
  </si>
  <si>
    <t>F30_0811</t>
  </si>
  <si>
    <t>F30_0821</t>
  </si>
  <si>
    <t>F30_3201</t>
  </si>
  <si>
    <t>F30_0831</t>
  </si>
  <si>
    <t>F30_0841</t>
  </si>
  <si>
    <t>F30_0851</t>
  </si>
  <si>
    <t>F30_0861</t>
  </si>
  <si>
    <t>F30_0871</t>
  </si>
  <si>
    <t>F30_0881</t>
  </si>
  <si>
    <t>F30_0891</t>
  </si>
  <si>
    <t>F30_0901</t>
  </si>
  <si>
    <t>F30_0911</t>
  </si>
  <si>
    <t>F30_0921</t>
  </si>
  <si>
    <t>F30_0931</t>
  </si>
  <si>
    <t>F30_0941</t>
  </si>
  <si>
    <t>F30_0951</t>
  </si>
  <si>
    <t>F30_0961</t>
  </si>
  <si>
    <t>F30_0971</t>
  </si>
  <si>
    <t>F30_0981</t>
  </si>
  <si>
    <t>F30_0991</t>
  </si>
  <si>
    <t>F30_1001</t>
  </si>
  <si>
    <t>F30_1011</t>
  </si>
  <si>
    <t>F30_1021</t>
  </si>
  <si>
    <t>F30_1031</t>
  </si>
  <si>
    <t>F30_1041</t>
  </si>
  <si>
    <t>F30_1051</t>
  </si>
  <si>
    <t>F30_1061</t>
  </si>
  <si>
    <t>F30_1071</t>
  </si>
  <si>
    <t>F30_3211</t>
  </si>
  <si>
    <t>F30_1081</t>
  </si>
  <si>
    <t>F30_1091</t>
  </si>
  <si>
    <t>F30_3091</t>
  </si>
  <si>
    <t>F30_1101</t>
  </si>
  <si>
    <t>F30_1111</t>
  </si>
  <si>
    <t>F30_1121</t>
  </si>
  <si>
    <t>F30_1131</t>
  </si>
  <si>
    <t>F30_1141</t>
  </si>
  <si>
    <t>F30_1151</t>
  </si>
  <si>
    <t>F30_1161</t>
  </si>
  <si>
    <t>F30_1171</t>
  </si>
  <si>
    <t>F30_1181</t>
  </si>
  <si>
    <t>F30_3101</t>
  </si>
  <si>
    <t>F30_1191</t>
  </si>
  <si>
    <t>F30_1201</t>
  </si>
  <si>
    <t>F30_1211</t>
  </si>
  <si>
    <t>F30_1221</t>
  </si>
  <si>
    <t>F30_1231</t>
  </si>
  <si>
    <t>F30_1241</t>
  </si>
  <si>
    <t>F30_1251</t>
  </si>
  <si>
    <t>F30_1261</t>
  </si>
  <si>
    <t>F30_1271</t>
  </si>
  <si>
    <t>F30_1281</t>
  </si>
  <si>
    <t>F30_3111</t>
  </si>
  <si>
    <t>F30_3141</t>
  </si>
  <si>
    <t>F30_1291</t>
  </si>
  <si>
    <t>F30_1301</t>
  </si>
  <si>
    <t>F30_1311</t>
  </si>
  <si>
    <t>F30_1321</t>
  </si>
  <si>
    <t>F30_1331</t>
  </si>
  <si>
    <t>F30_1341</t>
  </si>
  <si>
    <t>F30_1351</t>
  </si>
  <si>
    <t>F30_1361</t>
  </si>
  <si>
    <t>F30_1371</t>
  </si>
  <si>
    <t>F30_1381</t>
  </si>
  <si>
    <t>F30_1391</t>
  </si>
  <si>
    <t>F30_1401</t>
  </si>
  <si>
    <t>F30_1411</t>
  </si>
  <si>
    <t>F30_1421</t>
  </si>
  <si>
    <t>F30_1431</t>
  </si>
  <si>
    <t>F30_1441</t>
  </si>
  <si>
    <t>F30_1451</t>
  </si>
  <si>
    <t>F30_1461</t>
  </si>
  <si>
    <t>F30_1471</t>
  </si>
  <si>
    <t>F30_1481</t>
  </si>
  <si>
    <t>F30_1491</t>
  </si>
  <si>
    <t>F30_1501</t>
  </si>
  <si>
    <t>F30_1511</t>
  </si>
  <si>
    <t>F30_1521</t>
  </si>
  <si>
    <t>F30_1531</t>
  </si>
  <si>
    <t>F30_1541</t>
  </si>
  <si>
    <t>F30_1551</t>
  </si>
  <si>
    <t>F30_1561</t>
  </si>
  <si>
    <t>F30_1571</t>
  </si>
  <si>
    <t>F30_1581</t>
  </si>
  <si>
    <t>F30_1591</t>
  </si>
  <si>
    <t>F30_1601</t>
  </si>
  <si>
    <t>F30_1611</t>
  </si>
  <si>
    <t>F30_1621</t>
  </si>
  <si>
    <t>F30_1631</t>
  </si>
  <si>
    <t>F30_1641</t>
  </si>
  <si>
    <t>F30_1651</t>
  </si>
  <si>
    <t>F30_3121</t>
  </si>
  <si>
    <t>F30_3151</t>
  </si>
  <si>
    <t>F30_1661</t>
  </si>
  <si>
    <t>F30_1671</t>
  </si>
  <si>
    <t>F30_1681</t>
  </si>
  <si>
    <t>F30_1691</t>
  </si>
  <si>
    <t>F30_1701</t>
  </si>
  <si>
    <t>F30_3221</t>
  </si>
  <si>
    <t>F30_3231</t>
  </si>
  <si>
    <t>F30_3241</t>
  </si>
  <si>
    <t>F30_3251</t>
  </si>
  <si>
    <t>F30_0012</t>
  </si>
  <si>
    <t>F30_0022</t>
  </si>
  <si>
    <t>F30_0032</t>
  </si>
  <si>
    <t>F30_0042</t>
  </si>
  <si>
    <t>F30_0052</t>
  </si>
  <si>
    <t>F30_0062</t>
  </si>
  <si>
    <t>F30_0072</t>
  </si>
  <si>
    <t>F30_0082</t>
  </si>
  <si>
    <t>F30_0092</t>
  </si>
  <si>
    <t>F30_0102</t>
  </si>
  <si>
    <t>F30_0112</t>
  </si>
  <si>
    <t>F30_0122</t>
  </si>
  <si>
    <t>F30_0132</t>
  </si>
  <si>
    <t>F30_0142</t>
  </si>
  <si>
    <t>F30_0152</t>
  </si>
  <si>
    <t>F30_0162</t>
  </si>
  <si>
    <t>F30_0172</t>
  </si>
  <si>
    <t>F30_3012</t>
  </si>
  <si>
    <t>F30_0182</t>
  </si>
  <si>
    <t>F30_0043</t>
  </si>
  <si>
    <t>F30_0053</t>
  </si>
  <si>
    <t>F30_0063</t>
  </si>
  <si>
    <t>F30_0073</t>
  </si>
  <si>
    <t>F30_0083</t>
  </si>
  <si>
    <t>F30_0093</t>
  </si>
  <si>
    <t>F30_0103</t>
  </si>
  <si>
    <t>F30_0113</t>
  </si>
  <si>
    <t>F30_0123</t>
  </si>
  <si>
    <t>F30_0133</t>
  </si>
  <si>
    <t>F30_0143</t>
  </si>
  <si>
    <t>F30_0153</t>
  </si>
  <si>
    <t>F30_0163</t>
  </si>
  <si>
    <t>F30_0173</t>
  </si>
  <si>
    <t>F30_3013</t>
  </si>
  <si>
    <t>F30_0183</t>
  </si>
  <si>
    <t>F30_0192</t>
  </si>
  <si>
    <t>F30_0202</t>
  </si>
  <si>
    <t>F30_0212</t>
  </si>
  <si>
    <t>F30_0222</t>
  </si>
  <si>
    <t>F30_0232</t>
  </si>
  <si>
    <t>F30_0242</t>
  </si>
  <si>
    <t>F30_0252</t>
  </si>
  <si>
    <t>F30_0262</t>
  </si>
  <si>
    <t>F30_0272</t>
  </si>
  <si>
    <t>F30_0282</t>
  </si>
  <si>
    <t>F30_0292</t>
  </si>
  <si>
    <t>F30_0302</t>
  </si>
  <si>
    <t>F30_0312</t>
  </si>
  <si>
    <t>F30_0322</t>
  </si>
  <si>
    <t>F30_0332</t>
  </si>
  <si>
    <t>F30_3162</t>
  </si>
  <si>
    <t>F30_3172</t>
  </si>
  <si>
    <t>F30_0342</t>
  </si>
  <si>
    <t>F30_0352</t>
  </si>
  <si>
    <t>F30_0362</t>
  </si>
  <si>
    <t>F30_0372</t>
  </si>
  <si>
    <t>F30_3022</t>
  </si>
  <si>
    <t>F30_0382</t>
  </si>
  <si>
    <t>F30_3182</t>
  </si>
  <si>
    <t>F30_0392</t>
  </si>
  <si>
    <t>F30_0402</t>
  </si>
  <si>
    <t>F30_0412</t>
  </si>
  <si>
    <t>F30_0422</t>
  </si>
  <si>
    <t>F30_0432</t>
  </si>
  <si>
    <t>F30_0442</t>
  </si>
  <si>
    <t>F30_0452</t>
  </si>
  <si>
    <t>F30_3192</t>
  </si>
  <si>
    <t>F30_0462</t>
  </si>
  <si>
    <t>F30_3032</t>
  </si>
  <si>
    <t>F30_3042</t>
  </si>
  <si>
    <t>F30_0472</t>
  </si>
  <si>
    <t>F30_3052</t>
  </si>
  <si>
    <t>F30_3062</t>
  </si>
  <si>
    <t>F30_0482</t>
  </si>
  <si>
    <t>F30_0492</t>
  </si>
  <si>
    <t>F30_0502</t>
  </si>
  <si>
    <t>F30_0512</t>
  </si>
  <si>
    <t>F30_0522</t>
  </si>
  <si>
    <t>F30_3072</t>
  </si>
  <si>
    <t>F30_0532</t>
  </si>
  <si>
    <t>F30_0542</t>
  </si>
  <si>
    <t>F30_0552</t>
  </si>
  <si>
    <t>F30_0562</t>
  </si>
  <si>
    <t>F30_0572</t>
  </si>
  <si>
    <t>F30_0582</t>
  </si>
  <si>
    <t>F30_3082</t>
  </si>
  <si>
    <t>F30_0592</t>
  </si>
  <si>
    <t>F30_0602</t>
  </si>
  <si>
    <t>F30_0612</t>
  </si>
  <si>
    <t>F30_0622</t>
  </si>
  <si>
    <t>F30_0632</t>
  </si>
  <si>
    <t>F30_0642</t>
  </si>
  <si>
    <t>F30_0652</t>
  </si>
  <si>
    <t>F30_0662</t>
  </si>
  <si>
    <t>F30_0672</t>
  </si>
  <si>
    <t>F30_0682</t>
  </si>
  <si>
    <t>F30_0692</t>
  </si>
  <si>
    <t>F30_0702</t>
  </si>
  <si>
    <t>F30_0712</t>
  </si>
  <si>
    <t>F30_0722</t>
  </si>
  <si>
    <t>F30_0732</t>
  </si>
  <si>
    <t>F30_0742</t>
  </si>
  <si>
    <t>F30_0752</t>
  </si>
  <si>
    <t>F30_0762</t>
  </si>
  <si>
    <t>F30_3132</t>
  </si>
  <si>
    <t>F30_0772</t>
  </si>
  <si>
    <t>F30_0782</t>
  </si>
  <si>
    <t>F30_0792</t>
  </si>
  <si>
    <t>F30_0802</t>
  </si>
  <si>
    <t>F30_0812</t>
  </si>
  <si>
    <t>F30_0822</t>
  </si>
  <si>
    <t>F30_3202</t>
  </si>
  <si>
    <t>F30_0832</t>
  </si>
  <si>
    <t>F30_0842</t>
  </si>
  <si>
    <t>F30_0852</t>
  </si>
  <si>
    <t>F30_0862</t>
  </si>
  <si>
    <t>F30_0872</t>
  </si>
  <si>
    <t>F30_0882</t>
  </si>
  <si>
    <t>F30_0892</t>
  </si>
  <si>
    <t>F30_0902</t>
  </si>
  <si>
    <t>F30_0912</t>
  </si>
  <si>
    <t>F30_0922</t>
  </si>
  <si>
    <t>F30_0932</t>
  </si>
  <si>
    <t>F30_0942</t>
  </si>
  <si>
    <t>F30_0952</t>
  </si>
  <si>
    <t>F30_0962</t>
  </si>
  <si>
    <t>F30_0972</t>
  </si>
  <si>
    <t>F30_0982</t>
  </si>
  <si>
    <t>F30_0992</t>
  </si>
  <si>
    <t>F30_1002</t>
  </si>
  <si>
    <t>F30_1012</t>
  </si>
  <si>
    <t>F30_1022</t>
  </si>
  <si>
    <t>F30_1032</t>
  </si>
  <si>
    <t>F30_1042</t>
  </si>
  <si>
    <t>F30_1052</t>
  </si>
  <si>
    <t>F30_1062</t>
  </si>
  <si>
    <t>F30_1072</t>
  </si>
  <si>
    <t>F30_3212</t>
  </si>
  <si>
    <t>F30_1082</t>
  </si>
  <si>
    <t>F30_1092</t>
  </si>
  <si>
    <t>F30_3092</t>
  </si>
  <si>
    <t>F30_1102</t>
  </si>
  <si>
    <t>F30_1112</t>
  </si>
  <si>
    <t>F30_1122</t>
  </si>
  <si>
    <t>F30_1132</t>
  </si>
  <si>
    <t>F30_1142</t>
  </si>
  <si>
    <t>F30_1152</t>
  </si>
  <si>
    <t>F30_1162</t>
  </si>
  <si>
    <t>F30_1172</t>
  </si>
  <si>
    <t>F30_1182</t>
  </si>
  <si>
    <t>F30_3102</t>
  </si>
  <si>
    <t>F30_1192</t>
  </si>
  <si>
    <t>F30_1202</t>
  </si>
  <si>
    <t>F30_1212</t>
  </si>
  <si>
    <t>F30_1222</t>
  </si>
  <si>
    <t>F30_1232</t>
  </si>
  <si>
    <t>F30_1242</t>
  </si>
  <si>
    <t>F30_1252</t>
  </si>
  <si>
    <t>F30_1262</t>
  </si>
  <si>
    <t>F30_1272</t>
  </si>
  <si>
    <t>F30_1282</t>
  </si>
  <si>
    <t>F30_3112</t>
  </si>
  <si>
    <t>F30_3142</t>
  </si>
  <si>
    <t>F30_1292</t>
  </si>
  <si>
    <t>F30_1302</t>
  </si>
  <si>
    <t>F30_1312</t>
  </si>
  <si>
    <t>F30_1322</t>
  </si>
  <si>
    <t>F30_1332</t>
  </si>
  <si>
    <t>F30_1342</t>
  </si>
  <si>
    <t>F30_1352</t>
  </si>
  <si>
    <t>F30_1362</t>
  </si>
  <si>
    <t>F30_1372</t>
  </si>
  <si>
    <t>F30_1382</t>
  </si>
  <si>
    <t>F30_1392</t>
  </si>
  <si>
    <t>F30_1402</t>
  </si>
  <si>
    <t>F30_1412</t>
  </si>
  <si>
    <t>F30_1422</t>
  </si>
  <si>
    <t>F30_1432</t>
  </si>
  <si>
    <t>F30_1442</t>
  </si>
  <si>
    <t>F30_1452</t>
  </si>
  <si>
    <t>F30_1462</t>
  </si>
  <si>
    <t>F30_1472</t>
  </si>
  <si>
    <t>F30_1482</t>
  </si>
  <si>
    <t>F30_1492</t>
  </si>
  <si>
    <t>F30_1502</t>
  </si>
  <si>
    <t>F30_1512</t>
  </si>
  <si>
    <t>F30_1522</t>
  </si>
  <si>
    <t>F30_1413</t>
  </si>
  <si>
    <t>F30_1423</t>
  </si>
  <si>
    <t>F30_1433</t>
  </si>
  <si>
    <t>F30_1443</t>
  </si>
  <si>
    <t>F30_1453</t>
  </si>
  <si>
    <t>F30_1463</t>
  </si>
  <si>
    <t>F30_1473</t>
  </si>
  <si>
    <t>F30_1483</t>
  </si>
  <si>
    <t>F30_1493</t>
  </si>
  <si>
    <t>F30_1503</t>
  </si>
  <si>
    <t>F30_1513</t>
  </si>
  <si>
    <t>F30_1523</t>
  </si>
  <si>
    <t>F30_1532</t>
  </si>
  <si>
    <t>F30_1542</t>
  </si>
  <si>
    <t>F30_1552</t>
  </si>
  <si>
    <t>F30_1562</t>
  </si>
  <si>
    <t>F30_1572</t>
  </si>
  <si>
    <t>F30_1582</t>
  </si>
  <si>
    <t>F30_1592</t>
  </si>
  <si>
    <t>F30_1602</t>
  </si>
  <si>
    <t>F30_1612</t>
  </si>
  <si>
    <t>F30_1622</t>
  </si>
  <si>
    <t>F30_1632</t>
  </si>
  <si>
    <t>F30_1642</t>
  </si>
  <si>
    <t>F30_1652</t>
  </si>
  <si>
    <t>F30_3122</t>
  </si>
  <si>
    <t>F30_3152</t>
  </si>
  <si>
    <t>F30_1662</t>
  </si>
  <si>
    <t>F30_1672</t>
  </si>
  <si>
    <t>F30_1682</t>
  </si>
  <si>
    <t>F30_1692</t>
  </si>
  <si>
    <t>F30_1702</t>
  </si>
  <si>
    <t>F30_3222</t>
  </si>
  <si>
    <t>F30_3232</t>
  </si>
  <si>
    <t>F30_3242</t>
  </si>
  <si>
    <t>F30_3252</t>
  </si>
  <si>
    <t>F30_1414</t>
  </si>
  <si>
    <t>F30_1424</t>
  </si>
  <si>
    <t>F30_1434</t>
  </si>
  <si>
    <t>F30_1444</t>
  </si>
  <si>
    <t>F30_1454</t>
  </si>
  <si>
    <t>F30_1464</t>
  </si>
  <si>
    <t>F30_1474</t>
  </si>
  <si>
    <t>F30_1484</t>
  </si>
  <si>
    <t>F30_1494</t>
  </si>
  <si>
    <t>F30_1504</t>
  </si>
  <si>
    <t>F30_1514</t>
  </si>
  <si>
    <t>F30_1524</t>
  </si>
  <si>
    <t>F40_0371</t>
  </si>
  <si>
    <t>F40_0372</t>
  </si>
  <si>
    <t>F40_0373</t>
  </si>
  <si>
    <t>F40_0374</t>
  </si>
  <si>
    <t>F40_0501</t>
  </si>
  <si>
    <t>F40_0502</t>
  </si>
  <si>
    <t>F40_0503</t>
  </si>
  <si>
    <t>F40_0504</t>
  </si>
  <si>
    <t>Code col 1</t>
  </si>
  <si>
    <t>Code col 2</t>
  </si>
  <si>
    <t>Code col 3</t>
  </si>
  <si>
    <t>Code col 4</t>
  </si>
  <si>
    <t>F20_3011</t>
  </si>
  <si>
    <t>F20_3012</t>
  </si>
  <si>
    <t>OB mapped</t>
  </si>
  <si>
    <t>Amount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</si>
</sst>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37"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
      <sz val="8"/>
      <name val="Tahoma"/>
      <family val="2"/>
    </font>
    <font>
      <b/>
      <sz val="10"/>
      <name val="Arial"/>
      <family val="2"/>
    </font>
    <font>
      <sz val="11"/>
      <color rgb="FFFF0000"/>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266">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NumberFormat="1"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3" fillId="6" borderId="13" xfId="0" applyFont="1" applyFill="1" applyBorder="1"/>
    <xf numFmtId="41" fontId="3" fillId="6" borderId="13" xfId="0" applyNumberFormat="1" applyFont="1" applyFill="1" applyBorder="1"/>
    <xf numFmtId="0" fontId="0" fillId="0" borderId="14" xfId="0" applyBorder="1" applyAlignment="1">
      <alignment wrapText="1"/>
    </xf>
    <xf numFmtId="0" fontId="3" fillId="6" borderId="14" xfId="0" applyFont="1" applyFill="1"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17"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18" fillId="0" borderId="0" xfId="0" applyFont="1" applyAlignment="1">
      <alignment horizontal="center" vertical="center" wrapText="1"/>
    </xf>
    <xf numFmtId="0" fontId="4" fillId="0" borderId="0" xfId="0" applyFont="1" applyAlignment="1">
      <alignment horizontal="center" vertical="center" wrapText="1"/>
    </xf>
    <xf numFmtId="41" fontId="19"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17" fillId="9"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0"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0" fillId="0" borderId="14" xfId="0" applyBorder="1" applyAlignment="1">
      <alignment horizontal="right"/>
    </xf>
    <xf numFmtId="0" fontId="3" fillId="0" borderId="14" xfId="0" applyFont="1" applyBorder="1" applyAlignment="1">
      <alignment horizontal="center" wrapText="1"/>
    </xf>
    <xf numFmtId="0" fontId="18" fillId="0" borderId="0" xfId="0" applyFont="1" applyAlignment="1">
      <alignment horizontal="center"/>
    </xf>
    <xf numFmtId="0" fontId="0" fillId="4" borderId="0" xfId="0" applyFill="1"/>
    <xf numFmtId="41" fontId="18" fillId="0" borderId="0" xfId="0" applyNumberFormat="1" applyFont="1"/>
    <xf numFmtId="0" fontId="3" fillId="0" borderId="14" xfId="0" applyFont="1" applyBorder="1" applyAlignment="1">
      <alignment wrapText="1"/>
    </xf>
    <xf numFmtId="0" fontId="3" fillId="0" borderId="30" xfId="0" applyFont="1" applyBorder="1" applyAlignment="1">
      <alignment horizontal="left"/>
    </xf>
    <xf numFmtId="0" fontId="0" fillId="0" borderId="31" xfId="0" applyBorder="1"/>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4" xfId="0" applyFont="1" applyBorder="1" applyAlignment="1">
      <alignment horizontal="right" vertical="center"/>
    </xf>
    <xf numFmtId="0" fontId="3" fillId="0" borderId="14" xfId="0" applyFont="1" applyBorder="1" applyAlignment="1">
      <alignment horizontal="left" vertical="center"/>
    </xf>
    <xf numFmtId="0" fontId="3" fillId="0" borderId="33" xfId="0" applyFont="1" applyBorder="1"/>
    <xf numFmtId="41" fontId="0" fillId="0" borderId="33" xfId="0" applyNumberFormat="1" applyBorder="1"/>
    <xf numFmtId="0" fontId="3" fillId="0" borderId="31" xfId="0" applyFont="1" applyBorder="1" applyAlignment="1">
      <alignment horizontal="center"/>
    </xf>
    <xf numFmtId="0" fontId="3" fillId="0" borderId="28" xfId="0" applyFont="1" applyBorder="1" applyAlignment="1">
      <alignment horizontal="center"/>
    </xf>
    <xf numFmtId="0" fontId="0" fillId="4" borderId="13" xfId="0" applyFill="1" applyBorder="1"/>
    <xf numFmtId="0" fontId="3" fillId="0" borderId="13" xfId="0" applyFont="1" applyBorder="1" applyAlignment="1">
      <alignment horizontal="center"/>
    </xf>
    <xf numFmtId="0" fontId="3" fillId="0" borderId="27" xfId="0" applyFont="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41" fontId="0" fillId="0" borderId="13" xfId="0" applyNumberFormat="1" applyBorder="1"/>
    <xf numFmtId="0" fontId="3" fillId="7" borderId="31" xfId="0" applyFont="1" applyFill="1" applyBorder="1" applyAlignment="1">
      <alignment horizontal="center" vertical="center"/>
    </xf>
    <xf numFmtId="0" fontId="3" fillId="7" borderId="31" xfId="0" applyFont="1" applyFill="1" applyBorder="1" applyAlignment="1">
      <alignment vertical="center"/>
    </xf>
    <xf numFmtId="0" fontId="3" fillId="0" borderId="27" xfId="0" applyFont="1" applyBorder="1" applyAlignment="1">
      <alignment horizontal="center" vertical="center" wrapText="1"/>
    </xf>
    <xf numFmtId="0" fontId="21" fillId="0" borderId="33" xfId="5" applyFont="1" applyBorder="1"/>
    <xf numFmtId="0" fontId="22" fillId="0" borderId="0" xfId="5" applyFont="1"/>
    <xf numFmtId="41" fontId="23" fillId="0" borderId="0" xfId="5" applyNumberFormat="1" applyFont="1"/>
    <xf numFmtId="0" fontId="3" fillId="0" borderId="14" xfId="0" applyFont="1" applyBorder="1" applyAlignment="1">
      <alignment horizontal="right"/>
    </xf>
    <xf numFmtId="0" fontId="0" fillId="7" borderId="14" xfId="0" applyFill="1" applyBorder="1"/>
    <xf numFmtId="41" fontId="0" fillId="7" borderId="14" xfId="0" applyNumberForma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0" xfId="0" applyFont="1" applyFill="1"/>
    <xf numFmtId="0" fontId="24" fillId="0" borderId="0" xfId="0" applyFont="1"/>
    <xf numFmtId="0" fontId="6" fillId="4" borderId="0" xfId="5" applyFont="1" applyFill="1" applyAlignment="1">
      <alignment wrapText="1"/>
    </xf>
    <xf numFmtId="0" fontId="9" fillId="11" borderId="0" xfId="5" applyFont="1" applyFill="1"/>
    <xf numFmtId="0" fontId="25" fillId="0" borderId="0" xfId="3" applyFont="1" applyAlignment="1">
      <alignment vertical="center"/>
    </xf>
    <xf numFmtId="0" fontId="27" fillId="0" borderId="0" xfId="3" applyFont="1" applyAlignment="1">
      <alignment vertical="center"/>
    </xf>
    <xf numFmtId="0" fontId="28" fillId="0" borderId="0" xfId="3" applyFont="1" applyAlignment="1">
      <alignment horizontal="left" vertical="center"/>
    </xf>
    <xf numFmtId="0" fontId="26" fillId="0" borderId="0" xfId="3" applyFont="1" applyAlignment="1">
      <alignment horizontal="left" vertical="center"/>
    </xf>
    <xf numFmtId="0" fontId="26" fillId="0" borderId="34" xfId="3" applyFont="1" applyBorder="1" applyAlignment="1">
      <alignment vertical="center" wrapText="1"/>
    </xf>
    <xf numFmtId="0" fontId="26" fillId="0" borderId="4" xfId="3" applyFont="1" applyBorder="1" applyAlignment="1">
      <alignment vertical="center" wrapText="1"/>
    </xf>
    <xf numFmtId="0" fontId="28" fillId="0" borderId="35" xfId="3" applyFont="1" applyBorder="1" applyAlignment="1">
      <alignment vertical="center" wrapText="1"/>
    </xf>
    <xf numFmtId="0" fontId="28" fillId="0" borderId="9" xfId="3" applyFont="1" applyBorder="1" applyAlignment="1">
      <alignment vertical="center" wrapText="1"/>
    </xf>
    <xf numFmtId="0" fontId="26" fillId="6" borderId="35" xfId="3" applyFont="1" applyFill="1" applyBorder="1" applyAlignment="1">
      <alignment vertical="center" wrapText="1"/>
    </xf>
    <xf numFmtId="0" fontId="26" fillId="6" borderId="9" xfId="3" applyFont="1" applyFill="1" applyBorder="1" applyAlignment="1">
      <alignment vertical="center" wrapText="1"/>
    </xf>
    <xf numFmtId="0" fontId="29" fillId="6" borderId="35" xfId="3" applyFont="1" applyFill="1" applyBorder="1" applyAlignment="1">
      <alignment vertical="center" wrapText="1"/>
    </xf>
    <xf numFmtId="0" fontId="29" fillId="6" borderId="9" xfId="3" applyFont="1" applyFill="1" applyBorder="1" applyAlignment="1">
      <alignment vertical="center" wrapText="1"/>
    </xf>
    <xf numFmtId="0" fontId="30" fillId="6" borderId="9" xfId="3" applyFont="1" applyFill="1" applyBorder="1" applyAlignment="1">
      <alignment vertical="center"/>
    </xf>
    <xf numFmtId="0" fontId="29" fillId="6" borderId="9" xfId="3" applyFont="1" applyFill="1" applyBorder="1" applyAlignment="1">
      <alignment vertical="center"/>
    </xf>
    <xf numFmtId="0" fontId="31" fillId="6" borderId="9" xfId="3" applyFont="1" applyFill="1" applyBorder="1" applyAlignment="1">
      <alignment vertical="center"/>
    </xf>
    <xf numFmtId="0" fontId="29" fillId="6" borderId="35" xfId="3" applyFont="1" applyFill="1" applyBorder="1" applyAlignment="1">
      <alignment vertical="center"/>
    </xf>
    <xf numFmtId="0" fontId="32" fillId="0" borderId="0" xfId="3" applyFont="1" applyAlignment="1">
      <alignment vertical="center"/>
    </xf>
    <xf numFmtId="0" fontId="26" fillId="0" borderId="0" xfId="3" applyFont="1" applyAlignment="1">
      <alignment vertical="center"/>
    </xf>
    <xf numFmtId="0" fontId="29" fillId="0" borderId="0" xfId="3" applyFont="1" applyAlignment="1">
      <alignment horizontal="left" vertical="center"/>
    </xf>
    <xf numFmtId="0" fontId="26" fillId="0" borderId="4" xfId="3" applyFont="1" applyBorder="1" applyAlignment="1">
      <alignment horizontal="right" vertical="center" wrapText="1"/>
    </xf>
    <xf numFmtId="0" fontId="26" fillId="0" borderId="6" xfId="3" applyFont="1" applyBorder="1" applyAlignment="1">
      <alignment horizontal="right" vertical="center" wrapText="1"/>
    </xf>
    <xf numFmtId="0" fontId="28" fillId="0" borderId="6" xfId="3" applyFont="1" applyBorder="1" applyAlignment="1">
      <alignment horizontal="right" vertical="center" wrapText="1"/>
    </xf>
    <xf numFmtId="15" fontId="28" fillId="0" borderId="9" xfId="3" applyNumberFormat="1" applyFont="1" applyBorder="1" applyAlignment="1">
      <alignment horizontal="right" vertical="center" wrapText="1"/>
    </xf>
    <xf numFmtId="0" fontId="29" fillId="0" borderId="35" xfId="3" applyFont="1" applyBorder="1" applyAlignment="1">
      <alignment vertical="center" wrapText="1"/>
    </xf>
    <xf numFmtId="0" fontId="26" fillId="0" borderId="9" xfId="3" applyFont="1" applyBorder="1" applyAlignment="1">
      <alignment horizontal="right" vertical="center" wrapText="1"/>
    </xf>
    <xf numFmtId="41" fontId="26" fillId="4" borderId="9" xfId="3" applyNumberFormat="1" applyFont="1" applyFill="1" applyBorder="1" applyAlignment="1">
      <alignment horizontal="right" vertical="center" wrapText="1"/>
    </xf>
    <xf numFmtId="0" fontId="29" fillId="0" borderId="35" xfId="3" applyFont="1" applyBorder="1" applyAlignment="1">
      <alignment horizontal="right" vertical="center" wrapText="1"/>
    </xf>
    <xf numFmtId="41" fontId="29" fillId="0" borderId="9" xfId="3" applyNumberFormat="1" applyFont="1" applyBorder="1" applyAlignment="1">
      <alignment horizontal="right" vertical="center" wrapText="1"/>
    </xf>
    <xf numFmtId="0" fontId="26" fillId="0" borderId="36" xfId="3" applyFont="1" applyBorder="1" applyAlignment="1">
      <alignment vertical="center" wrapText="1"/>
    </xf>
    <xf numFmtId="0" fontId="26" fillId="0" borderId="35" xfId="3" applyFont="1" applyBorder="1" applyAlignment="1">
      <alignment vertical="center" wrapText="1"/>
    </xf>
    <xf numFmtId="0" fontId="29" fillId="0" borderId="0" xfId="3" applyFont="1" applyAlignment="1">
      <alignment vertical="center"/>
    </xf>
    <xf numFmtId="0" fontId="29" fillId="0" borderId="9" xfId="3" applyFont="1" applyBorder="1" applyAlignment="1">
      <alignment horizontal="right" vertical="center" wrapText="1"/>
    </xf>
    <xf numFmtId="0" fontId="28" fillId="0" borderId="0" xfId="3" applyFont="1" applyAlignment="1">
      <alignment vertical="center"/>
    </xf>
    <xf numFmtId="0" fontId="30" fillId="0" borderId="0" xfId="3" applyFont="1" applyAlignment="1">
      <alignment vertical="center"/>
    </xf>
    <xf numFmtId="0" fontId="29" fillId="0" borderId="0" xfId="3" applyFont="1" applyAlignment="1">
      <alignment horizontal="right" vertical="center"/>
    </xf>
    <xf numFmtId="0" fontId="29" fillId="0" borderId="0" xfId="3" applyFont="1"/>
    <xf numFmtId="0" fontId="33" fillId="0" borderId="0" xfId="3" applyFont="1"/>
    <xf numFmtId="0" fontId="29" fillId="6" borderId="0" xfId="3" applyFont="1" applyFill="1"/>
    <xf numFmtId="0" fontId="29" fillId="4" borderId="0" xfId="3" applyFont="1" applyFill="1"/>
    <xf numFmtId="0" fontId="25" fillId="0" borderId="34" xfId="3" applyFont="1" applyBorder="1" applyAlignment="1">
      <alignmen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41" fontId="29" fillId="12" borderId="9" xfId="3" applyNumberFormat="1" applyFont="1" applyFill="1" applyBorder="1" applyAlignment="1">
      <alignment horizontal="right" vertical="center" wrapText="1"/>
    </xf>
    <xf numFmtId="0" fontId="9" fillId="13" borderId="0" xfId="5" applyFont="1" applyFill="1"/>
    <xf numFmtId="0" fontId="34" fillId="6" borderId="0" xfId="15" applyFont="1" applyFill="1"/>
    <xf numFmtId="0" fontId="9" fillId="6" borderId="0" xfId="15" applyFont="1" applyFill="1"/>
    <xf numFmtId="0" fontId="6" fillId="6" borderId="0" xfId="15" applyFont="1" applyFill="1"/>
    <xf numFmtId="0" fontId="9" fillId="6" borderId="0" xfId="14" applyNumberFormat="1" applyFont="1" applyFill="1"/>
    <xf numFmtId="0" fontId="6" fillId="6" borderId="0" xfId="14" applyNumberFormat="1" applyFont="1" applyFill="1"/>
    <xf numFmtId="0" fontId="35" fillId="0" borderId="0" xfId="4" applyFont="1"/>
    <xf numFmtId="0" fontId="4" fillId="5" borderId="0" xfId="0" applyFont="1" applyFill="1" applyAlignment="1">
      <alignment horizontal="center"/>
    </xf>
    <xf numFmtId="164" fontId="2" fillId="0" borderId="0" xfId="1" applyNumberFormat="1"/>
    <xf numFmtId="164" fontId="36" fillId="0" borderId="0" xfId="1" applyNumberFormat="1" applyFont="1"/>
  </cellXfs>
  <cellStyles count="16">
    <cellStyle name="Bad 2" xfId="6" xr:uid="{00000000-0005-0000-0000-000006000000}"/>
    <cellStyle name="Comma" xfId="1" builtinId="3"/>
    <cellStyle name="Comma 2" xfId="11" xr:uid="{00000000-0005-0000-0000-00000C000000}"/>
    <cellStyle name="Comma 3" xfId="9" xr:uid="{00000000-0005-0000-0000-000009000000}"/>
    <cellStyle name="Comma 37 2 2" xfId="14" xr:uid="{312780BB-1E9F-4D0E-9A08-AF725CE0DB80}"/>
    <cellStyle name="Comma 37 3" xfId="10" xr:uid="{00000000-0005-0000-0000-00000A000000}"/>
    <cellStyle name="Comma 38 2" xfId="13" xr:uid="{1D55C141-8D2C-4E07-9641-AC16F4B51DDF}"/>
    <cellStyle name="Normal" xfId="0" builtinId="0"/>
    <cellStyle name="Normal 2" xfId="5" xr:uid="{00000000-0005-0000-0000-000005000000}"/>
    <cellStyle name="Normal 3" xfId="4" xr:uid="{00000000-0005-0000-0000-000004000000}"/>
    <cellStyle name="Normal 32 18" xfId="15" xr:uid="{3A6A8677-151D-4362-B954-9F1434595AAD}"/>
    <cellStyle name="Normal 32 18 2" xfId="3" xr:uid="{00000000-0005-0000-0000-000003000000}"/>
    <cellStyle name="Normal 32 2" xfId="8" xr:uid="{00000000-0005-0000-0000-000008000000}"/>
    <cellStyle name="Normal 33 2 9" xfId="12" xr:uid="{46342F96-4DF1-4749-BD6B-57AF82DE54A6}"/>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F6" sqref="F6"/>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2393</v>
      </c>
      <c r="Y14" s="29" t="s">
        <v>2394</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5"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5" customHeight="1" thickBot="1" x14ac:dyDescent="0.35"/>
    <row r="75" spans="1:20" ht="12.6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746</v>
      </c>
      <c r="G26" s="55">
        <f>'1. F10'!E47</f>
        <v>0</v>
      </c>
    </row>
    <row r="27" spans="1:9" ht="12.6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5"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746</v>
      </c>
      <c r="B24" s="24">
        <f>'1. F10'!D91</f>
        <v>0</v>
      </c>
      <c r="C24" s="23"/>
      <c r="D24" s="23"/>
      <c r="E24" s="23"/>
      <c r="F24" s="23"/>
      <c r="G24" s="55">
        <f>'1. F10'!E91</f>
        <v>0</v>
      </c>
    </row>
    <row r="25" spans="1:7" ht="12.6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3"/>
  <cols>
    <col min="1" max="1" width="23.109375" style="248" bestFit="1" customWidth="1"/>
    <col min="2" max="2" width="41.77734375" style="248" customWidth="1"/>
    <col min="3" max="3" width="31" style="248" customWidth="1"/>
    <col min="4" max="4" width="23" style="248" bestFit="1" customWidth="1"/>
    <col min="5" max="5" width="27.44140625" style="248" customWidth="1"/>
    <col min="6" max="6" width="25.77734375" style="248" customWidth="1"/>
    <col min="7" max="8" width="9.33203125" style="248"/>
    <col min="9" max="16384" width="9.33203125" style="249"/>
  </cols>
  <sheetData>
    <row r="1" spans="1:5" x14ac:dyDescent="0.3">
      <c r="A1" s="1" t="str">
        <f>'Trial Balance'!A1</f>
        <v>Companie:</v>
      </c>
      <c r="B1" s="18">
        <f>'Trial Balance'!B1</f>
        <v>0</v>
      </c>
    </row>
    <row r="2" spans="1:5" x14ac:dyDescent="0.3">
      <c r="A2" s="1" t="str">
        <f>'Trial Balance'!A2</f>
        <v xml:space="preserve">Adresa:                    </v>
      </c>
      <c r="B2" s="18">
        <f>'Trial Balance'!B2</f>
        <v>0</v>
      </c>
    </row>
    <row r="3" spans="1:5" x14ac:dyDescent="0.3">
      <c r="A3" s="1" t="str">
        <f>'Trial Balance'!A3</f>
        <v xml:space="preserve">Cod fiscal TVA: </v>
      </c>
      <c r="B3" s="18">
        <f>'Trial Balance'!B3</f>
        <v>0</v>
      </c>
    </row>
    <row r="4" spans="1:5" x14ac:dyDescent="0.3">
      <c r="A4" s="1" t="str">
        <f>'Trial Balance'!A4</f>
        <v xml:space="preserve">Nr. de inregistrare:      </v>
      </c>
      <c r="B4" s="18">
        <f>'Trial Balance'!B4</f>
        <v>0</v>
      </c>
    </row>
    <row r="5" spans="1:5" x14ac:dyDescent="0.3">
      <c r="A5" s="1" t="str">
        <f>'Trial Balance'!A5</f>
        <v xml:space="preserve">Tipul companiei:      </v>
      </c>
      <c r="B5" s="18">
        <f>'Trial Balance'!B5</f>
        <v>0</v>
      </c>
    </row>
    <row r="6" spans="1:5" x14ac:dyDescent="0.3">
      <c r="A6" s="1" t="str">
        <f>'Trial Balance'!A6</f>
        <v xml:space="preserve">Activitate principala:         </v>
      </c>
      <c r="B6" s="18">
        <f>'Trial Balance'!B6</f>
        <v>0</v>
      </c>
    </row>
    <row r="7" spans="1:5" x14ac:dyDescent="0.3">
      <c r="A7" s="1" t="str">
        <f>'Trial Balance'!A7</f>
        <v>An financiar</v>
      </c>
      <c r="B7" s="18">
        <f>'Trial Balance'!B7</f>
        <v>0</v>
      </c>
    </row>
    <row r="11" spans="1:5" s="248" customFormat="1" ht="11.5" x14ac:dyDescent="0.25">
      <c r="D11" s="250"/>
      <c r="E11" s="248" t="s">
        <v>2379</v>
      </c>
    </row>
    <row r="12" spans="1:5" s="248" customFormat="1" ht="11.5" x14ac:dyDescent="0.25">
      <c r="D12" s="251"/>
      <c r="E12" s="248" t="s">
        <v>2380</v>
      </c>
    </row>
    <row r="13" spans="1:5" s="248" customFormat="1" ht="11.5" x14ac:dyDescent="0.25">
      <c r="B13" s="213" t="s">
        <v>2402</v>
      </c>
    </row>
    <row r="14" spans="1:5" s="248" customFormat="1" ht="11.5" x14ac:dyDescent="0.25">
      <c r="B14" s="214"/>
    </row>
    <row r="15" spans="1:5" s="248" customFormat="1" ht="11.5" x14ac:dyDescent="0.25">
      <c r="B15" s="215"/>
    </row>
    <row r="16" spans="1:5" s="248" customFormat="1" ht="11.5" x14ac:dyDescent="0.25">
      <c r="B16" s="216" t="s">
        <v>2398</v>
      </c>
    </row>
    <row r="17" spans="2:6" s="248" customFormat="1" ht="11.5" x14ac:dyDescent="0.25">
      <c r="B17" s="215"/>
    </row>
    <row r="18" spans="2:6" s="248" customFormat="1" thickBot="1" x14ac:dyDescent="0.3">
      <c r="B18" s="216"/>
    </row>
    <row r="19" spans="2:6" s="248" customFormat="1" ht="11.5" x14ac:dyDescent="0.25">
      <c r="B19" s="217" t="s">
        <v>2403</v>
      </c>
      <c r="C19" s="217" t="s">
        <v>2388</v>
      </c>
      <c r="D19" s="218" t="s">
        <v>2391</v>
      </c>
      <c r="E19" s="217" t="s">
        <v>2389</v>
      </c>
      <c r="F19" s="217" t="s">
        <v>2390</v>
      </c>
    </row>
    <row r="20" spans="2:6" s="248" customFormat="1" thickBot="1" x14ac:dyDescent="0.3">
      <c r="B20" s="219"/>
      <c r="C20" s="242"/>
      <c r="D20" s="220"/>
      <c r="E20" s="242"/>
      <c r="F20" s="242"/>
    </row>
    <row r="21" spans="2:6" s="248" customFormat="1" thickBot="1" x14ac:dyDescent="0.3">
      <c r="B21" s="221"/>
      <c r="C21" s="222"/>
      <c r="D21" s="222"/>
      <c r="E21" s="222"/>
      <c r="F21" s="222"/>
    </row>
    <row r="22" spans="2:6" s="248" customFormat="1" thickBot="1" x14ac:dyDescent="0.3">
      <c r="B22" s="223"/>
      <c r="C22" s="224"/>
      <c r="D22" s="225"/>
      <c r="E22" s="226"/>
      <c r="F22" s="227"/>
    </row>
    <row r="23" spans="2:6" s="248" customFormat="1" thickBot="1" x14ac:dyDescent="0.3">
      <c r="B23" s="223"/>
      <c r="C23" s="224"/>
      <c r="D23" s="226"/>
      <c r="E23" s="226"/>
      <c r="F23" s="227"/>
    </row>
    <row r="24" spans="2:6" s="248" customFormat="1" thickBot="1" x14ac:dyDescent="0.3">
      <c r="B24" s="228"/>
      <c r="C24" s="226"/>
      <c r="D24" s="226"/>
      <c r="E24" s="226"/>
      <c r="F24" s="226"/>
    </row>
    <row r="25" spans="2:6" s="248" customFormat="1" thickBot="1" x14ac:dyDescent="0.3">
      <c r="B25" s="228"/>
      <c r="C25" s="226"/>
      <c r="D25" s="225"/>
      <c r="E25" s="226"/>
      <c r="F25" s="226"/>
    </row>
    <row r="26" spans="2:6" s="248" customFormat="1" ht="11.5" x14ac:dyDescent="0.25">
      <c r="B26" s="229"/>
    </row>
    <row r="27" spans="2:6" s="248" customFormat="1" ht="11.5" x14ac:dyDescent="0.25">
      <c r="B27" s="230"/>
    </row>
    <row r="28" spans="2:6" s="248" customFormat="1" ht="11.5" x14ac:dyDescent="0.25">
      <c r="B28" s="216" t="s">
        <v>2396</v>
      </c>
    </row>
    <row r="29" spans="2:6" s="248" customFormat="1" ht="11.5" x14ac:dyDescent="0.25">
      <c r="B29" s="215"/>
    </row>
    <row r="30" spans="2:6" s="248" customFormat="1" ht="11.5" x14ac:dyDescent="0.25">
      <c r="B30" s="230"/>
    </row>
    <row r="31" spans="2:6" s="248" customFormat="1" ht="11.5" x14ac:dyDescent="0.25">
      <c r="B31" s="216" t="s">
        <v>2395</v>
      </c>
    </row>
    <row r="32" spans="2:6" s="248" customFormat="1" thickBot="1" x14ac:dyDescent="0.3">
      <c r="B32" s="231"/>
    </row>
    <row r="33" spans="2:4" s="248" customFormat="1" ht="11.5" x14ac:dyDescent="0.25">
      <c r="B33" s="217"/>
      <c r="C33" s="232" t="s">
        <v>2381</v>
      </c>
      <c r="D33" s="232" t="s">
        <v>2381</v>
      </c>
    </row>
    <row r="34" spans="2:4" s="248" customFormat="1" ht="11.5" x14ac:dyDescent="0.25">
      <c r="B34" s="241"/>
      <c r="C34" s="233" t="s">
        <v>330</v>
      </c>
      <c r="D34" s="233" t="s">
        <v>2397</v>
      </c>
    </row>
    <row r="35" spans="2:4" s="248" customFormat="1" ht="11.5" x14ac:dyDescent="0.25">
      <c r="B35" s="241"/>
      <c r="C35" s="234"/>
      <c r="D35" s="234"/>
    </row>
    <row r="36" spans="2:4" s="248" customFormat="1" thickBot="1" x14ac:dyDescent="0.3">
      <c r="B36" s="242"/>
      <c r="C36" s="235"/>
      <c r="D36" s="235"/>
    </row>
    <row r="37" spans="2:4" s="248" customFormat="1" thickBot="1" x14ac:dyDescent="0.3">
      <c r="B37" s="236"/>
      <c r="C37" s="237"/>
      <c r="D37" s="237"/>
    </row>
    <row r="38" spans="2:4" s="248" customFormat="1" thickBot="1" x14ac:dyDescent="0.3">
      <c r="B38" s="236" t="s">
        <v>2378</v>
      </c>
      <c r="C38" s="238">
        <f>ROUND(SUMIF('Trial Balance'!X:X,B38,'Trial Balance'!H:H),0)</f>
        <v>0</v>
      </c>
      <c r="D38" s="238">
        <f>ROUND(SUMIF('Trial Balance'!Y:Y,B38,'Trial Balance'!K:K),0)</f>
        <v>0</v>
      </c>
    </row>
    <row r="39" spans="2:4" s="248" customFormat="1" thickBot="1" x14ac:dyDescent="0.3">
      <c r="B39" s="239"/>
      <c r="C39" s="240"/>
      <c r="D39" s="240"/>
    </row>
    <row r="40" spans="2:4" s="248" customFormat="1" thickBot="1" x14ac:dyDescent="0.3">
      <c r="B40" s="236" t="s">
        <v>2382</v>
      </c>
      <c r="C40" s="238">
        <f>ROUND(SUMIF('Trial Balance'!X:X,B40,'Trial Balance'!H:H),0)</f>
        <v>0</v>
      </c>
      <c r="D40" s="238">
        <f>ROUND(SUMIF('Trial Balance'!Y:Y,B40,'Trial Balance'!K:K),0)</f>
        <v>0</v>
      </c>
    </row>
    <row r="41" spans="2:4" s="248" customFormat="1" thickBot="1" x14ac:dyDescent="0.3">
      <c r="B41" s="242" t="s">
        <v>311</v>
      </c>
      <c r="C41" s="238">
        <f>SUM(C38+C40)</f>
        <v>0</v>
      </c>
      <c r="D41" s="238">
        <f>SUM(D38+D40)</f>
        <v>0</v>
      </c>
    </row>
    <row r="42" spans="2:4" s="248" customFormat="1" ht="11.5" x14ac:dyDescent="0.25">
      <c r="B42" s="216"/>
    </row>
    <row r="43" spans="2:4" s="248" customFormat="1" ht="11.5" x14ac:dyDescent="0.25">
      <c r="B43" s="216" t="s">
        <v>2399</v>
      </c>
    </row>
    <row r="44" spans="2:4" s="248" customFormat="1" ht="11.5" x14ac:dyDescent="0.25">
      <c r="B44" s="215"/>
    </row>
    <row r="45" spans="2:4" s="248" customFormat="1" thickBot="1" x14ac:dyDescent="0.3">
      <c r="B45" s="243"/>
    </row>
    <row r="46" spans="2:4" s="248" customFormat="1" ht="11.5" x14ac:dyDescent="0.25">
      <c r="B46" s="252"/>
      <c r="C46" s="232" t="s">
        <v>2381</v>
      </c>
      <c r="D46" s="232" t="s">
        <v>2381</v>
      </c>
    </row>
    <row r="47" spans="2:4" s="248" customFormat="1" ht="11.5" x14ac:dyDescent="0.25">
      <c r="B47" s="253"/>
      <c r="C47" s="233" t="s">
        <v>2400</v>
      </c>
      <c r="D47" s="233" t="s">
        <v>2401</v>
      </c>
    </row>
    <row r="48" spans="2:4" s="248" customFormat="1" ht="11.5" x14ac:dyDescent="0.25">
      <c r="B48" s="253"/>
      <c r="C48" s="234"/>
      <c r="D48" s="234"/>
    </row>
    <row r="49" spans="2:4" s="248" customFormat="1" thickBot="1" x14ac:dyDescent="0.3">
      <c r="B49" s="254"/>
      <c r="C49" s="235"/>
      <c r="D49" s="235"/>
    </row>
    <row r="50" spans="2:4" s="248" customFormat="1" thickBot="1" x14ac:dyDescent="0.3">
      <c r="B50" s="236"/>
      <c r="C50" s="244"/>
      <c r="D50" s="237"/>
    </row>
    <row r="51" spans="2:4" s="248" customFormat="1" thickBot="1" x14ac:dyDescent="0.3">
      <c r="B51" s="236" t="s">
        <v>2377</v>
      </c>
      <c r="C51" s="238">
        <f>-ROUND(SUMIF('Trial Balance'!X:X,B51,'Trial Balance'!H:H),0)</f>
        <v>0</v>
      </c>
      <c r="D51" s="238">
        <f>-ROUND(SUMIF('Trial Balance'!Y:Y,B51,'Trial Balance'!K:K),0)</f>
        <v>0</v>
      </c>
    </row>
    <row r="52" spans="2:4" s="248" customFormat="1" thickBot="1" x14ac:dyDescent="0.3">
      <c r="B52" s="236"/>
      <c r="C52" s="244"/>
      <c r="D52" s="244"/>
    </row>
    <row r="53" spans="2:4" s="248" customFormat="1" thickBot="1" x14ac:dyDescent="0.3">
      <c r="B53" s="236" t="s">
        <v>2383</v>
      </c>
      <c r="C53" s="238">
        <f>-ROUND(SUMIF('Trial Balance'!X:X,B53,'Trial Balance'!H:H),0)</f>
        <v>0</v>
      </c>
      <c r="D53" s="238">
        <f>-ROUND(SUMIF('Trial Balance'!Y:Y,B53,'Trial Balance'!K:K),0)</f>
        <v>0</v>
      </c>
    </row>
    <row r="54" spans="2:4" s="248" customFormat="1" thickBot="1" x14ac:dyDescent="0.3">
      <c r="B54" s="242" t="s">
        <v>311</v>
      </c>
      <c r="C54" s="238">
        <f>C51+C53</f>
        <v>0</v>
      </c>
      <c r="D54" s="238">
        <f>D51+D53</f>
        <v>0</v>
      </c>
    </row>
    <row r="55" spans="2:4" s="248" customFormat="1" ht="11.5" x14ac:dyDescent="0.25">
      <c r="B55" s="216"/>
    </row>
    <row r="56" spans="2:4" s="248" customFormat="1" ht="11.5" x14ac:dyDescent="0.25">
      <c r="B56" s="216" t="s">
        <v>2392</v>
      </c>
    </row>
    <row r="57" spans="2:4" s="248" customFormat="1" ht="11.5" x14ac:dyDescent="0.25">
      <c r="B57" s="215"/>
    </row>
    <row r="58" spans="2:4" s="248" customFormat="1" ht="11.5" x14ac:dyDescent="0.25">
      <c r="B58" s="230" t="s">
        <v>2404</v>
      </c>
    </row>
    <row r="59" spans="2:4" s="248" customFormat="1" ht="11.5" x14ac:dyDescent="0.25">
      <c r="B59" s="245"/>
    </row>
    <row r="60" spans="2:4" s="248" customFormat="1" thickBot="1" x14ac:dyDescent="0.3">
      <c r="B60" s="243"/>
    </row>
    <row r="61" spans="2:4" s="248" customFormat="1" ht="11.5" x14ac:dyDescent="0.25">
      <c r="B61" s="217"/>
      <c r="C61" s="232" t="s">
        <v>2384</v>
      </c>
      <c r="D61" s="232" t="s">
        <v>2384</v>
      </c>
    </row>
    <row r="62" spans="2:4" s="248" customFormat="1" ht="11.5" x14ac:dyDescent="0.25">
      <c r="B62" s="241"/>
      <c r="C62" s="233" t="s">
        <v>2385</v>
      </c>
      <c r="D62" s="233" t="s">
        <v>2385</v>
      </c>
    </row>
    <row r="63" spans="2:4" s="248" customFormat="1" ht="11.5" x14ac:dyDescent="0.25">
      <c r="B63" s="241"/>
      <c r="C63" s="233" t="s">
        <v>330</v>
      </c>
      <c r="D63" s="233" t="s">
        <v>2397</v>
      </c>
    </row>
    <row r="64" spans="2:4" s="248" customFormat="1" ht="11.5" x14ac:dyDescent="0.25">
      <c r="B64" s="241"/>
      <c r="C64" s="234"/>
      <c r="D64" s="234"/>
    </row>
    <row r="65" spans="2:4" s="248" customFormat="1" ht="11.5" x14ac:dyDescent="0.25">
      <c r="B65" s="241"/>
      <c r="C65" s="234"/>
      <c r="D65" s="234"/>
    </row>
    <row r="66" spans="2:4" s="248" customFormat="1" thickBot="1" x14ac:dyDescent="0.3">
      <c r="B66" s="242"/>
      <c r="C66" s="235"/>
      <c r="D66" s="235"/>
    </row>
    <row r="67" spans="2:4" s="248" customFormat="1" thickBot="1" x14ac:dyDescent="0.3">
      <c r="B67" s="236"/>
      <c r="C67" s="237"/>
      <c r="D67" s="237"/>
    </row>
    <row r="68" spans="2:4" s="248" customFormat="1" thickBot="1" x14ac:dyDescent="0.3">
      <c r="B68" s="236" t="s">
        <v>2386</v>
      </c>
      <c r="C68" s="255"/>
      <c r="D68" s="238">
        <f>ROUND(SUMIF('Trial Balance'!Y:Y,"Creante comerciale",'Trial Balance'!I:I),0)</f>
        <v>0</v>
      </c>
    </row>
    <row r="69" spans="2:4" s="248" customFormat="1" thickBot="1" x14ac:dyDescent="0.3">
      <c r="B69" s="242" t="s">
        <v>311</v>
      </c>
      <c r="C69" s="255">
        <f>C68</f>
        <v>0</v>
      </c>
      <c r="D69" s="238">
        <f>D68</f>
        <v>0</v>
      </c>
    </row>
    <row r="70" spans="2:4" s="248" customFormat="1" ht="11.5" x14ac:dyDescent="0.25">
      <c r="B70" s="229"/>
    </row>
    <row r="71" spans="2:4" s="248" customFormat="1" ht="11.5" x14ac:dyDescent="0.25">
      <c r="B71" s="245"/>
    </row>
    <row r="72" spans="2:4" s="248" customFormat="1" ht="11.5" x14ac:dyDescent="0.25">
      <c r="B72" s="230"/>
    </row>
    <row r="73" spans="2:4" s="248" customFormat="1" ht="11.5" x14ac:dyDescent="0.25">
      <c r="B73" s="243"/>
    </row>
    <row r="74" spans="2:4" s="248" customFormat="1" ht="11.5" x14ac:dyDescent="0.25">
      <c r="B74" s="246"/>
    </row>
    <row r="75" spans="2:4" s="248" customFormat="1" ht="11.5" x14ac:dyDescent="0.25">
      <c r="B75" s="230"/>
    </row>
    <row r="76" spans="2:4" s="248" customFormat="1" ht="11.5" x14ac:dyDescent="0.25">
      <c r="B76" s="230" t="s">
        <v>2405</v>
      </c>
    </row>
    <row r="77" spans="2:4" s="248" customFormat="1" thickBot="1" x14ac:dyDescent="0.3">
      <c r="B77" s="247"/>
    </row>
    <row r="78" spans="2:4" s="248" customFormat="1" ht="11.5" x14ac:dyDescent="0.25">
      <c r="B78" s="217"/>
      <c r="C78" s="232" t="s">
        <v>2384</v>
      </c>
      <c r="D78" s="232" t="s">
        <v>2384</v>
      </c>
    </row>
    <row r="79" spans="2:4" s="248" customFormat="1" ht="11.5" x14ac:dyDescent="0.25">
      <c r="B79" s="241"/>
      <c r="C79" s="233" t="s">
        <v>2385</v>
      </c>
      <c r="D79" s="233" t="s">
        <v>2385</v>
      </c>
    </row>
    <row r="80" spans="2:4" s="248" customFormat="1" ht="11.5" x14ac:dyDescent="0.25">
      <c r="B80" s="241"/>
      <c r="C80" s="233" t="s">
        <v>330</v>
      </c>
      <c r="D80" s="233" t="s">
        <v>2397</v>
      </c>
    </row>
    <row r="81" spans="2:4" s="248" customFormat="1" ht="11.5" x14ac:dyDescent="0.25">
      <c r="B81" s="241"/>
      <c r="C81" s="234"/>
      <c r="D81" s="234"/>
    </row>
    <row r="82" spans="2:4" s="248" customFormat="1" ht="11.5" x14ac:dyDescent="0.25">
      <c r="B82" s="241"/>
      <c r="C82" s="234"/>
      <c r="D82" s="234"/>
    </row>
    <row r="83" spans="2:4" s="248" customFormat="1" thickBot="1" x14ac:dyDescent="0.3">
      <c r="B83" s="242"/>
      <c r="C83" s="235"/>
      <c r="D83" s="235"/>
    </row>
    <row r="84" spans="2:4" s="248" customFormat="1" thickBot="1" x14ac:dyDescent="0.3">
      <c r="B84" s="236"/>
      <c r="C84" s="244"/>
      <c r="D84" s="244"/>
    </row>
    <row r="85" spans="2:4" s="248" customFormat="1" thickBot="1" x14ac:dyDescent="0.3">
      <c r="B85" s="236" t="s">
        <v>2387</v>
      </c>
      <c r="C85" s="255"/>
      <c r="D85" s="238">
        <f>ROUND(SUMIF('Trial Balance'!Y:Y,"Datorii comerciale",'Trial Balance'!J:J),0)</f>
        <v>0</v>
      </c>
    </row>
    <row r="86" spans="2:4" s="248" customFormat="1" thickBot="1" x14ac:dyDescent="0.3">
      <c r="B86" s="242" t="s">
        <v>311</v>
      </c>
      <c r="C86" s="255">
        <f>C85</f>
        <v>0</v>
      </c>
      <c r="D86" s="238">
        <f>D85</f>
        <v>0</v>
      </c>
    </row>
    <row r="87" spans="2:4" s="248" customFormat="1" ht="11.5" x14ac:dyDescent="0.25">
      <c r="B87" s="243"/>
    </row>
    <row r="88" spans="2:4" s="248" customFormat="1" ht="11.5" x14ac:dyDescent="0.25">
      <c r="B88" s="243"/>
    </row>
    <row r="89" spans="2:4" s="248" customFormat="1" ht="11.5" x14ac:dyDescent="0.25">
      <c r="B89" s="230"/>
    </row>
  </sheetData>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77734375" style="96" bestFit="1" customWidth="1"/>
    <col min="5" max="5" width="18.777343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4" s="95" customFormat="1" ht="66.75" customHeight="1" x14ac:dyDescent="0.2">
      <c r="A1" s="93" t="s">
        <v>861</v>
      </c>
      <c r="B1" s="94" t="s">
        <v>23</v>
      </c>
      <c r="C1" s="95" t="s">
        <v>862</v>
      </c>
      <c r="D1" s="95" t="s">
        <v>863</v>
      </c>
      <c r="E1" s="95" t="s">
        <v>864</v>
      </c>
      <c r="F1" s="95" t="s">
        <v>865</v>
      </c>
      <c r="G1" s="95" t="s">
        <v>19</v>
      </c>
      <c r="H1" s="95" t="s">
        <v>35</v>
      </c>
      <c r="M1" s="211" t="s">
        <v>2375</v>
      </c>
      <c r="N1" s="211" t="s">
        <v>2376</v>
      </c>
    </row>
    <row r="2" spans="1:14" ht="12.75" hidden="1" customHeight="1" x14ac:dyDescent="0.2">
      <c r="A2" s="96"/>
      <c r="B2" s="96" t="s">
        <v>867</v>
      </c>
      <c r="C2" s="96" t="s">
        <v>868</v>
      </c>
      <c r="D2" s="96" t="s">
        <v>594</v>
      </c>
      <c r="E2" s="96">
        <v>0</v>
      </c>
      <c r="G2" s="96" t="str">
        <f t="shared" ref="G2:G65" si="0">LEFT(A2)</f>
        <v/>
      </c>
    </row>
    <row r="3" spans="1:14" ht="12.75" hidden="1" customHeight="1" x14ac:dyDescent="0.2">
      <c r="A3" s="96" t="s">
        <v>869</v>
      </c>
      <c r="B3" s="96" t="s">
        <v>870</v>
      </c>
      <c r="C3" s="96" t="s">
        <v>868</v>
      </c>
      <c r="D3" s="96" t="s">
        <v>591</v>
      </c>
      <c r="E3" s="96">
        <v>0</v>
      </c>
      <c r="G3" s="96" t="str">
        <f t="shared" si="0"/>
        <v>1</v>
      </c>
    </row>
    <row r="4" spans="1:14" ht="12.75" hidden="1" customHeight="1" x14ac:dyDescent="0.2">
      <c r="A4" s="96" t="s">
        <v>871</v>
      </c>
      <c r="B4" s="96" t="s">
        <v>872</v>
      </c>
      <c r="C4" s="96" t="s">
        <v>868</v>
      </c>
      <c r="D4" s="96" t="s">
        <v>597</v>
      </c>
      <c r="E4" s="96">
        <v>0</v>
      </c>
      <c r="G4" s="96" t="str">
        <f t="shared" si="0"/>
        <v>1</v>
      </c>
    </row>
    <row r="5" spans="1:14" ht="12.75" hidden="1" customHeight="1" x14ac:dyDescent="0.2">
      <c r="A5" s="96" t="s">
        <v>873</v>
      </c>
      <c r="B5" s="96" t="s">
        <v>874</v>
      </c>
      <c r="C5" s="96" t="s">
        <v>868</v>
      </c>
      <c r="D5" s="96" t="s">
        <v>2065</v>
      </c>
      <c r="E5" s="96">
        <v>0</v>
      </c>
      <c r="G5" s="96" t="str">
        <f t="shared" si="0"/>
        <v>1</v>
      </c>
    </row>
    <row r="6" spans="1:14" ht="12.75" hidden="1" customHeight="1" x14ac:dyDescent="0.2">
      <c r="A6" s="96" t="s">
        <v>876</v>
      </c>
      <c r="B6" s="96" t="s">
        <v>877</v>
      </c>
      <c r="C6" s="96" t="s">
        <v>868</v>
      </c>
      <c r="D6" s="96" t="s">
        <v>875</v>
      </c>
      <c r="E6" s="96">
        <v>0</v>
      </c>
      <c r="G6" s="96" t="str">
        <f t="shared" si="0"/>
        <v>1</v>
      </c>
    </row>
    <row r="7" spans="1:14" ht="12.75" hidden="1" customHeight="1" x14ac:dyDescent="0.2">
      <c r="A7" s="96" t="s">
        <v>878</v>
      </c>
      <c r="B7" s="96" t="s">
        <v>879</v>
      </c>
      <c r="C7" s="96" t="s">
        <v>868</v>
      </c>
      <c r="D7" s="96" t="s">
        <v>600</v>
      </c>
      <c r="E7" s="96">
        <v>0</v>
      </c>
      <c r="G7" s="96" t="str">
        <f t="shared" si="0"/>
        <v>1</v>
      </c>
    </row>
    <row r="8" spans="1:14" ht="12.75" hidden="1" customHeight="1" x14ac:dyDescent="0.2">
      <c r="A8" s="96" t="s">
        <v>880</v>
      </c>
      <c r="B8" s="96" t="s">
        <v>605</v>
      </c>
      <c r="C8" s="96" t="s">
        <v>880</v>
      </c>
      <c r="D8" s="96" t="s">
        <v>600</v>
      </c>
      <c r="E8" s="96">
        <v>0</v>
      </c>
      <c r="G8" s="96" t="str">
        <f t="shared" si="0"/>
        <v>1</v>
      </c>
    </row>
    <row r="9" spans="1:14" ht="12.75" hidden="1" customHeight="1" x14ac:dyDescent="0.2">
      <c r="A9" s="96" t="s">
        <v>881</v>
      </c>
      <c r="B9" s="96" t="s">
        <v>882</v>
      </c>
      <c r="C9" s="96" t="s">
        <v>880</v>
      </c>
      <c r="D9" s="96" t="s">
        <v>603</v>
      </c>
      <c r="E9" s="96">
        <v>0</v>
      </c>
      <c r="G9" s="96" t="str">
        <f t="shared" si="0"/>
        <v>1</v>
      </c>
    </row>
    <row r="10" spans="1:14" ht="12.75" hidden="1" customHeight="1" x14ac:dyDescent="0.2">
      <c r="A10" s="96" t="s">
        <v>883</v>
      </c>
      <c r="B10" s="96" t="s">
        <v>884</v>
      </c>
      <c r="C10" s="96" t="s">
        <v>885</v>
      </c>
      <c r="D10" s="96" t="s">
        <v>606</v>
      </c>
      <c r="E10" s="96">
        <v>0</v>
      </c>
      <c r="G10" s="96" t="str">
        <f t="shared" si="0"/>
        <v>1</v>
      </c>
      <c r="I10" s="97"/>
      <c r="J10" s="97"/>
      <c r="K10" s="97"/>
      <c r="L10" s="97"/>
    </row>
    <row r="11" spans="1:14" ht="12.75" hidden="1" customHeight="1" x14ac:dyDescent="0.2">
      <c r="A11" s="96" t="s">
        <v>886</v>
      </c>
      <c r="B11" s="96" t="s">
        <v>887</v>
      </c>
      <c r="C11" s="96" t="s">
        <v>885</v>
      </c>
      <c r="D11" s="96" t="s">
        <v>606</v>
      </c>
      <c r="E11" s="96">
        <v>0</v>
      </c>
      <c r="G11" s="96" t="str">
        <f t="shared" si="0"/>
        <v>1</v>
      </c>
      <c r="I11" s="98"/>
      <c r="J11" s="98"/>
      <c r="K11" s="98"/>
      <c r="L11" s="98">
        <v>-8059</v>
      </c>
    </row>
    <row r="12" spans="1:14" ht="12.75" hidden="1" customHeight="1" x14ac:dyDescent="0.2">
      <c r="A12" s="96" t="s">
        <v>888</v>
      </c>
      <c r="B12" s="96" t="s">
        <v>889</v>
      </c>
      <c r="C12" s="96" t="s">
        <v>885</v>
      </c>
      <c r="D12" s="96" t="s">
        <v>606</v>
      </c>
      <c r="E12" s="96">
        <v>0</v>
      </c>
      <c r="G12" s="96" t="str">
        <f t="shared" si="0"/>
        <v>1</v>
      </c>
      <c r="I12" s="98"/>
      <c r="J12" s="98"/>
      <c r="K12" s="98"/>
      <c r="L12" s="98">
        <v>-8059</v>
      </c>
    </row>
    <row r="13" spans="1:14" ht="12.75" hidden="1" customHeight="1" x14ac:dyDescent="0.2">
      <c r="A13" s="96" t="s">
        <v>890</v>
      </c>
      <c r="B13" s="96" t="s">
        <v>891</v>
      </c>
      <c r="C13" s="96" t="s">
        <v>885</v>
      </c>
      <c r="D13" s="96" t="s">
        <v>606</v>
      </c>
      <c r="E13" s="96">
        <v>0</v>
      </c>
      <c r="G13" s="96" t="str">
        <f t="shared" si="0"/>
        <v>1</v>
      </c>
      <c r="I13" s="98"/>
      <c r="J13" s="98"/>
      <c r="K13" s="98"/>
      <c r="L13" s="98">
        <v>-8059</v>
      </c>
    </row>
    <row r="14" spans="1:14" ht="12.75" hidden="1" customHeight="1" x14ac:dyDescent="0.2">
      <c r="A14" s="96" t="s">
        <v>892</v>
      </c>
      <c r="B14" s="96" t="s">
        <v>893</v>
      </c>
      <c r="C14" s="96" t="s">
        <v>892</v>
      </c>
      <c r="D14" s="96" t="s">
        <v>609</v>
      </c>
      <c r="E14" s="96">
        <v>0</v>
      </c>
      <c r="G14" s="96" t="str">
        <f t="shared" si="0"/>
        <v>1</v>
      </c>
      <c r="I14" s="98"/>
      <c r="J14" s="98"/>
      <c r="K14" s="98"/>
      <c r="L14" s="98">
        <v>-8059</v>
      </c>
    </row>
    <row r="15" spans="1:14" ht="12.75" hidden="1" customHeight="1" x14ac:dyDescent="0.2">
      <c r="A15" s="96" t="s">
        <v>894</v>
      </c>
      <c r="B15" s="96" t="s">
        <v>895</v>
      </c>
      <c r="C15" s="96" t="s">
        <v>896</v>
      </c>
      <c r="D15" s="96" t="s">
        <v>612</v>
      </c>
      <c r="E15" s="96">
        <v>0</v>
      </c>
      <c r="G15" s="96" t="str">
        <f t="shared" si="0"/>
        <v>1</v>
      </c>
      <c r="I15" s="98"/>
      <c r="J15" s="98"/>
      <c r="K15" s="98"/>
      <c r="L15" s="98">
        <v>-8059</v>
      </c>
    </row>
    <row r="16" spans="1:14" ht="12.75" hidden="1" customHeight="1" x14ac:dyDescent="0.2">
      <c r="A16" s="96" t="s">
        <v>897</v>
      </c>
      <c r="B16" s="96" t="s">
        <v>898</v>
      </c>
      <c r="C16" s="96" t="s">
        <v>896</v>
      </c>
      <c r="D16" s="96" t="s">
        <v>614</v>
      </c>
      <c r="E16" s="96">
        <v>0</v>
      </c>
      <c r="G16" s="96" t="str">
        <f t="shared" si="0"/>
        <v>1</v>
      </c>
      <c r="I16" s="98"/>
      <c r="J16" s="98"/>
      <c r="K16" s="98"/>
      <c r="L16" s="98">
        <v>-8059</v>
      </c>
    </row>
    <row r="17" spans="1:12" ht="12.75" hidden="1" customHeight="1" x14ac:dyDescent="0.2">
      <c r="A17" s="96" t="s">
        <v>899</v>
      </c>
      <c r="B17" s="99" t="s">
        <v>900</v>
      </c>
      <c r="C17" s="96" t="s">
        <v>896</v>
      </c>
      <c r="D17" s="96" t="s">
        <v>901</v>
      </c>
      <c r="E17" s="96">
        <v>0</v>
      </c>
      <c r="G17" s="96" t="str">
        <f t="shared" si="0"/>
        <v>1</v>
      </c>
      <c r="I17" s="98"/>
      <c r="J17" s="98"/>
      <c r="K17" s="98"/>
      <c r="L17" s="98">
        <v>-8059</v>
      </c>
    </row>
    <row r="18" spans="1:12" ht="12.75" hidden="1" customHeight="1" x14ac:dyDescent="0.2">
      <c r="A18" s="96" t="s">
        <v>902</v>
      </c>
      <c r="B18" s="96" t="s">
        <v>903</v>
      </c>
      <c r="C18" s="96" t="s">
        <v>896</v>
      </c>
      <c r="D18" s="96" t="s">
        <v>617</v>
      </c>
      <c r="E18" s="96">
        <v>0</v>
      </c>
      <c r="G18" s="96" t="str">
        <f t="shared" si="0"/>
        <v>1</v>
      </c>
      <c r="I18" s="98"/>
      <c r="J18" s="98"/>
      <c r="K18" s="98"/>
      <c r="L18" s="98">
        <v>-8059</v>
      </c>
    </row>
    <row r="19" spans="1:12" ht="12.75" hidden="1" customHeight="1" x14ac:dyDescent="0.2">
      <c r="A19" s="96" t="s">
        <v>904</v>
      </c>
      <c r="B19" s="96" t="s">
        <v>905</v>
      </c>
      <c r="C19" s="96" t="s">
        <v>906</v>
      </c>
      <c r="D19" s="96" t="s">
        <v>620</v>
      </c>
      <c r="E19" s="96">
        <v>0</v>
      </c>
      <c r="G19" s="96" t="str">
        <f t="shared" si="0"/>
        <v>1</v>
      </c>
      <c r="I19" s="98"/>
      <c r="J19" s="98"/>
      <c r="K19" s="98"/>
      <c r="L19" s="98">
        <v>-8059</v>
      </c>
    </row>
    <row r="20" spans="1:12" ht="12.75" hidden="1" customHeight="1" x14ac:dyDescent="0.2">
      <c r="A20" s="96" t="s">
        <v>907</v>
      </c>
      <c r="B20" s="96" t="s">
        <v>908</v>
      </c>
      <c r="C20" s="96" t="s">
        <v>906</v>
      </c>
      <c r="D20" s="96" t="s">
        <v>620</v>
      </c>
      <c r="E20" s="96">
        <v>0</v>
      </c>
      <c r="G20" s="96" t="str">
        <f t="shared" si="0"/>
        <v>1</v>
      </c>
      <c r="I20" s="98"/>
      <c r="J20" s="98"/>
      <c r="K20" s="98"/>
      <c r="L20" s="98">
        <v>-8059</v>
      </c>
    </row>
    <row r="21" spans="1:12" ht="12.75" hidden="1" customHeight="1" x14ac:dyDescent="0.2">
      <c r="A21" s="96" t="s">
        <v>909</v>
      </c>
      <c r="B21" s="96" t="s">
        <v>910</v>
      </c>
      <c r="C21" s="96" t="s">
        <v>906</v>
      </c>
      <c r="D21" s="96" t="s">
        <v>620</v>
      </c>
      <c r="E21" s="96">
        <v>0</v>
      </c>
      <c r="G21" s="96" t="str">
        <f t="shared" si="0"/>
        <v>1</v>
      </c>
      <c r="I21" s="98"/>
      <c r="J21" s="98"/>
      <c r="K21" s="98"/>
      <c r="L21" s="98">
        <v>-8059</v>
      </c>
    </row>
    <row r="22" spans="1:12" ht="12.75" hidden="1" customHeight="1" x14ac:dyDescent="0.2">
      <c r="A22" s="96" t="s">
        <v>911</v>
      </c>
      <c r="B22" s="96" t="s">
        <v>912</v>
      </c>
      <c r="C22" s="96" t="s">
        <v>913</v>
      </c>
      <c r="D22" s="96" t="s">
        <v>901</v>
      </c>
      <c r="E22" s="96">
        <v>0</v>
      </c>
      <c r="G22" s="96" t="str">
        <f t="shared" si="0"/>
        <v>1</v>
      </c>
      <c r="I22" s="98"/>
      <c r="J22" s="98"/>
      <c r="K22" s="98"/>
      <c r="L22" s="98">
        <v>-8059</v>
      </c>
    </row>
    <row r="23" spans="1:12" ht="12.75" hidden="1" customHeight="1" x14ac:dyDescent="0.2">
      <c r="A23" s="96" t="s">
        <v>914</v>
      </c>
      <c r="B23" s="96" t="s">
        <v>915</v>
      </c>
      <c r="C23" s="96" t="s">
        <v>913</v>
      </c>
      <c r="D23" s="96" t="s">
        <v>901</v>
      </c>
      <c r="E23" s="96">
        <v>0</v>
      </c>
      <c r="G23" s="96" t="str">
        <f t="shared" si="0"/>
        <v>1</v>
      </c>
      <c r="I23" s="98"/>
      <c r="J23" s="98"/>
      <c r="K23" s="98"/>
      <c r="L23" s="98">
        <v>-8059</v>
      </c>
    </row>
    <row r="24" spans="1:12" ht="12.75" hidden="1" customHeight="1" x14ac:dyDescent="0.2">
      <c r="A24" s="96" t="s">
        <v>916</v>
      </c>
      <c r="B24" s="96" t="s">
        <v>917</v>
      </c>
      <c r="C24" s="96" t="s">
        <v>913</v>
      </c>
      <c r="D24" s="96" t="s">
        <v>901</v>
      </c>
      <c r="E24" s="96">
        <v>0</v>
      </c>
      <c r="G24" s="96" t="str">
        <f t="shared" si="0"/>
        <v>1</v>
      </c>
      <c r="I24" s="98"/>
      <c r="J24" s="98"/>
      <c r="K24" s="98"/>
      <c r="L24" s="98">
        <v>-8059</v>
      </c>
    </row>
    <row r="25" spans="1:12" ht="12.75" hidden="1" customHeight="1" x14ac:dyDescent="0.2">
      <c r="A25" s="96" t="s">
        <v>918</v>
      </c>
      <c r="B25" s="96" t="s">
        <v>917</v>
      </c>
      <c r="C25" s="96" t="s">
        <v>913</v>
      </c>
      <c r="D25" s="96" t="s">
        <v>901</v>
      </c>
      <c r="E25" s="96">
        <v>0</v>
      </c>
      <c r="G25" s="96" t="str">
        <f t="shared" si="0"/>
        <v>1</v>
      </c>
      <c r="I25" s="98"/>
      <c r="J25" s="98"/>
      <c r="K25" s="98"/>
      <c r="L25" s="98">
        <v>-8059</v>
      </c>
    </row>
    <row r="26" spans="1:12" ht="12.75" hidden="1" customHeight="1" x14ac:dyDescent="0.2">
      <c r="A26" s="96" t="s">
        <v>919</v>
      </c>
      <c r="B26" s="96" t="s">
        <v>920</v>
      </c>
      <c r="C26" s="96" t="s">
        <v>913</v>
      </c>
      <c r="D26" s="96" t="s">
        <v>901</v>
      </c>
      <c r="E26" s="96">
        <v>0</v>
      </c>
      <c r="G26" s="96" t="str">
        <f t="shared" si="0"/>
        <v>1</v>
      </c>
      <c r="I26" s="98"/>
      <c r="J26" s="98"/>
      <c r="K26" s="98"/>
      <c r="L26" s="98">
        <v>-8059</v>
      </c>
    </row>
    <row r="27" spans="1:12" ht="12.75" hidden="1" customHeight="1" x14ac:dyDescent="0.2">
      <c r="A27" s="96" t="s">
        <v>921</v>
      </c>
      <c r="B27" s="96" t="s">
        <v>922</v>
      </c>
      <c r="C27" s="96" t="s">
        <v>913</v>
      </c>
      <c r="D27" s="96" t="s">
        <v>901</v>
      </c>
      <c r="E27" s="96">
        <v>0</v>
      </c>
      <c r="G27" s="96" t="str">
        <f t="shared" si="0"/>
        <v>1</v>
      </c>
      <c r="I27" s="98"/>
      <c r="J27" s="98"/>
      <c r="K27" s="98"/>
      <c r="L27" s="98">
        <v>-8059</v>
      </c>
    </row>
    <row r="28" spans="1:12" ht="12.75" hidden="1" customHeight="1" x14ac:dyDescent="0.2">
      <c r="A28" s="96" t="s">
        <v>923</v>
      </c>
      <c r="B28" s="96" t="s">
        <v>924</v>
      </c>
      <c r="C28" s="96" t="s">
        <v>923</v>
      </c>
      <c r="D28" s="96" t="s">
        <v>925</v>
      </c>
      <c r="E28" s="96">
        <v>0</v>
      </c>
      <c r="G28" s="96" t="str">
        <f t="shared" si="0"/>
        <v>1</v>
      </c>
      <c r="I28" s="98"/>
      <c r="J28" s="98"/>
      <c r="K28" s="98"/>
      <c r="L28" s="98">
        <v>-8059</v>
      </c>
    </row>
    <row r="29" spans="1:12" ht="12.75" hidden="1" customHeight="1" x14ac:dyDescent="0.2">
      <c r="A29" s="96" t="s">
        <v>926</v>
      </c>
      <c r="B29" s="96" t="s">
        <v>927</v>
      </c>
      <c r="C29" s="96" t="s">
        <v>926</v>
      </c>
      <c r="D29" s="96" t="s">
        <v>652</v>
      </c>
      <c r="E29" s="96">
        <v>0</v>
      </c>
      <c r="G29" s="96" t="str">
        <f t="shared" si="0"/>
        <v>1</v>
      </c>
      <c r="I29" s="98"/>
      <c r="J29" s="98"/>
      <c r="K29" s="98"/>
      <c r="L29" s="98">
        <v>-8059</v>
      </c>
    </row>
    <row r="30" spans="1:12" ht="12.75" hidden="1" customHeight="1" x14ac:dyDescent="0.2">
      <c r="A30" s="96" t="s">
        <v>928</v>
      </c>
      <c r="B30" s="96" t="s">
        <v>929</v>
      </c>
      <c r="C30" s="96" t="s">
        <v>928</v>
      </c>
      <c r="D30" s="96" t="s">
        <v>623</v>
      </c>
      <c r="E30" s="96">
        <v>0</v>
      </c>
      <c r="G30" s="96" t="str">
        <f t="shared" si="0"/>
        <v>1</v>
      </c>
      <c r="I30" s="98"/>
      <c r="J30" s="98"/>
      <c r="K30" s="98"/>
      <c r="L30" s="98">
        <v>-8059</v>
      </c>
    </row>
    <row r="31" spans="1:12" hidden="1" x14ac:dyDescent="0.2">
      <c r="A31" s="96" t="s">
        <v>930</v>
      </c>
      <c r="B31" s="96" t="s">
        <v>931</v>
      </c>
      <c r="C31" s="96" t="s">
        <v>928</v>
      </c>
      <c r="D31" s="96" t="s">
        <v>623</v>
      </c>
      <c r="E31" s="96">
        <v>0</v>
      </c>
      <c r="G31" s="96" t="str">
        <f t="shared" si="0"/>
        <v>1</v>
      </c>
      <c r="I31" s="98"/>
      <c r="J31" s="98"/>
      <c r="K31" s="98"/>
      <c r="L31" s="98">
        <v>-8059</v>
      </c>
    </row>
    <row r="32" spans="1:12" ht="12.75" hidden="1" customHeight="1" x14ac:dyDescent="0.2">
      <c r="A32" s="96" t="s">
        <v>932</v>
      </c>
      <c r="B32" s="96" t="s">
        <v>933</v>
      </c>
      <c r="C32" s="96" t="s">
        <v>928</v>
      </c>
      <c r="D32" s="96" t="s">
        <v>623</v>
      </c>
      <c r="E32" s="96">
        <v>0</v>
      </c>
      <c r="G32" s="96" t="str">
        <f t="shared" si="0"/>
        <v>1</v>
      </c>
      <c r="I32" s="98"/>
      <c r="J32" s="98"/>
      <c r="K32" s="98"/>
      <c r="L32" s="98">
        <v>-8059</v>
      </c>
    </row>
    <row r="33" spans="1:12" ht="12.75" hidden="1" customHeight="1" x14ac:dyDescent="0.2">
      <c r="A33" s="96" t="s">
        <v>934</v>
      </c>
      <c r="B33" s="96" t="s">
        <v>935</v>
      </c>
      <c r="C33" s="96" t="s">
        <v>934</v>
      </c>
      <c r="D33" s="96" t="s">
        <v>626</v>
      </c>
      <c r="E33" s="96">
        <v>0</v>
      </c>
      <c r="G33" s="96" t="str">
        <f t="shared" si="0"/>
        <v>1</v>
      </c>
      <c r="I33" s="98"/>
      <c r="J33" s="98"/>
      <c r="K33" s="98"/>
      <c r="L33" s="98">
        <v>-8059</v>
      </c>
    </row>
    <row r="34" spans="1:12" ht="12.75" hidden="1" customHeight="1" x14ac:dyDescent="0.2">
      <c r="A34" s="96" t="s">
        <v>936</v>
      </c>
      <c r="B34" s="96" t="s">
        <v>937</v>
      </c>
      <c r="C34" s="96" t="s">
        <v>934</v>
      </c>
      <c r="D34" s="96" t="s">
        <v>626</v>
      </c>
      <c r="E34" s="96">
        <v>0</v>
      </c>
      <c r="G34" s="96" t="str">
        <f t="shared" si="0"/>
        <v>1</v>
      </c>
      <c r="I34" s="98"/>
      <c r="J34" s="98"/>
      <c r="K34" s="98"/>
      <c r="L34" s="98">
        <v>-8059</v>
      </c>
    </row>
    <row r="35" spans="1:12" ht="12.75" hidden="1" customHeight="1" x14ac:dyDescent="0.2">
      <c r="A35" s="96" t="s">
        <v>938</v>
      </c>
      <c r="B35" s="96" t="s">
        <v>939</v>
      </c>
      <c r="C35" s="96" t="s">
        <v>934</v>
      </c>
      <c r="D35" s="96" t="s">
        <v>626</v>
      </c>
      <c r="E35" s="96">
        <v>0</v>
      </c>
      <c r="G35" s="96" t="str">
        <f t="shared" si="0"/>
        <v>1</v>
      </c>
      <c r="I35" s="98"/>
      <c r="J35" s="98"/>
      <c r="K35" s="98"/>
      <c r="L35" s="98">
        <v>-8059</v>
      </c>
    </row>
    <row r="36" spans="1:12" ht="12.75" hidden="1" customHeight="1" x14ac:dyDescent="0.2">
      <c r="A36" s="96" t="s">
        <v>940</v>
      </c>
      <c r="B36" s="96" t="s">
        <v>941</v>
      </c>
      <c r="C36" s="96" t="s">
        <v>934</v>
      </c>
      <c r="D36" s="96" t="s">
        <v>626</v>
      </c>
      <c r="E36" s="96">
        <v>0</v>
      </c>
      <c r="G36" s="96" t="str">
        <f t="shared" si="0"/>
        <v>1</v>
      </c>
      <c r="I36" s="98"/>
      <c r="J36" s="98"/>
      <c r="K36" s="98"/>
      <c r="L36" s="98">
        <v>-8059</v>
      </c>
    </row>
    <row r="37" spans="1:12" ht="12.75" hidden="1" customHeight="1" x14ac:dyDescent="0.2">
      <c r="A37" s="96" t="s">
        <v>942</v>
      </c>
      <c r="B37" s="96" t="s">
        <v>943</v>
      </c>
      <c r="C37" s="96" t="s">
        <v>944</v>
      </c>
      <c r="D37" s="96" t="s">
        <v>2066</v>
      </c>
      <c r="E37" s="96" t="s">
        <v>824</v>
      </c>
      <c r="G37" s="96" t="str">
        <f t="shared" si="0"/>
        <v>1</v>
      </c>
      <c r="I37" s="98"/>
      <c r="J37" s="98"/>
      <c r="K37" s="98"/>
      <c r="L37" s="98">
        <v>-8059</v>
      </c>
    </row>
    <row r="38" spans="1:12" ht="12.75" hidden="1" customHeight="1" x14ac:dyDescent="0.2">
      <c r="A38" s="96" t="s">
        <v>946</v>
      </c>
      <c r="B38" s="96" t="s">
        <v>947</v>
      </c>
      <c r="C38" s="96" t="s">
        <v>944</v>
      </c>
      <c r="D38" s="96" t="s">
        <v>945</v>
      </c>
      <c r="E38" s="96" t="s">
        <v>825</v>
      </c>
      <c r="G38" s="96" t="str">
        <f t="shared" si="0"/>
        <v>1</v>
      </c>
      <c r="I38" s="100"/>
      <c r="J38" s="100"/>
      <c r="K38" s="100"/>
      <c r="L38" s="100"/>
    </row>
    <row r="39" spans="1:12" ht="12.75" hidden="1" customHeight="1" x14ac:dyDescent="0.2">
      <c r="A39" s="96" t="s">
        <v>949</v>
      </c>
      <c r="B39" s="96" t="s">
        <v>950</v>
      </c>
      <c r="C39" s="96" t="s">
        <v>944</v>
      </c>
      <c r="D39" s="96" t="s">
        <v>948</v>
      </c>
      <c r="E39" s="96" t="s">
        <v>820</v>
      </c>
      <c r="G39" s="96" t="str">
        <f t="shared" si="0"/>
        <v>1</v>
      </c>
    </row>
    <row r="40" spans="1:12" ht="12.75" hidden="1" customHeight="1" x14ac:dyDescent="0.2">
      <c r="A40" s="96" t="s">
        <v>951</v>
      </c>
      <c r="B40" s="96" t="s">
        <v>952</v>
      </c>
      <c r="C40" s="96" t="s">
        <v>944</v>
      </c>
      <c r="D40" s="96" t="s">
        <v>948</v>
      </c>
      <c r="E40" s="101" t="s">
        <v>821</v>
      </c>
      <c r="G40" s="96" t="str">
        <f t="shared" si="0"/>
        <v>1</v>
      </c>
    </row>
    <row r="41" spans="1:12" ht="12.75" hidden="1" customHeight="1" x14ac:dyDescent="0.2">
      <c r="A41" s="96" t="s">
        <v>953</v>
      </c>
      <c r="B41" s="96" t="s">
        <v>954</v>
      </c>
      <c r="C41" s="96" t="s">
        <v>944</v>
      </c>
      <c r="D41" s="96" t="s">
        <v>948</v>
      </c>
      <c r="E41" s="101" t="s">
        <v>822</v>
      </c>
      <c r="G41" s="96" t="str">
        <f t="shared" si="0"/>
        <v>1</v>
      </c>
    </row>
    <row r="42" spans="1:12" ht="12.75" hidden="1" customHeight="1" x14ac:dyDescent="0.2">
      <c r="A42" s="96" t="s">
        <v>955</v>
      </c>
      <c r="B42" s="96" t="s">
        <v>956</v>
      </c>
      <c r="C42" s="96" t="s">
        <v>944</v>
      </c>
      <c r="D42" s="96" t="s">
        <v>948</v>
      </c>
      <c r="E42" s="96" t="s">
        <v>823</v>
      </c>
      <c r="G42" s="96" t="str">
        <f t="shared" si="0"/>
        <v>1</v>
      </c>
    </row>
    <row r="43" spans="1:12" ht="12.75" hidden="1" customHeight="1" x14ac:dyDescent="0.2">
      <c r="A43" s="96" t="s">
        <v>957</v>
      </c>
      <c r="B43" s="96" t="s">
        <v>958</v>
      </c>
      <c r="C43" s="96" t="s">
        <v>944</v>
      </c>
      <c r="D43" s="96" t="s">
        <v>948</v>
      </c>
      <c r="E43" s="96" t="s">
        <v>827</v>
      </c>
      <c r="G43" s="96" t="str">
        <f t="shared" si="0"/>
        <v>1</v>
      </c>
    </row>
    <row r="44" spans="1:12" ht="12.75" hidden="1" customHeight="1" x14ac:dyDescent="0.2">
      <c r="A44" s="96" t="s">
        <v>959</v>
      </c>
      <c r="B44" s="96" t="s">
        <v>960</v>
      </c>
      <c r="C44" s="96" t="s">
        <v>944</v>
      </c>
      <c r="D44" s="96" t="s">
        <v>2066</v>
      </c>
      <c r="E44" s="96" t="s">
        <v>826</v>
      </c>
      <c r="G44" s="96" t="str">
        <f t="shared" si="0"/>
        <v>1</v>
      </c>
    </row>
    <row r="45" spans="1:12" ht="12.75" hidden="1" customHeight="1" x14ac:dyDescent="0.2">
      <c r="A45" s="96" t="s">
        <v>961</v>
      </c>
      <c r="B45" s="96" t="s">
        <v>962</v>
      </c>
      <c r="C45" s="96" t="s">
        <v>961</v>
      </c>
      <c r="D45" s="96" t="s">
        <v>2067</v>
      </c>
      <c r="E45" s="101" t="s">
        <v>793</v>
      </c>
      <c r="G45" s="96" t="str">
        <f t="shared" si="0"/>
        <v>1</v>
      </c>
      <c r="H45" s="96" t="s">
        <v>2358</v>
      </c>
    </row>
    <row r="46" spans="1:12" ht="12.75" hidden="1" customHeight="1" x14ac:dyDescent="0.2">
      <c r="A46" s="96" t="s">
        <v>964</v>
      </c>
      <c r="B46" s="96" t="s">
        <v>965</v>
      </c>
      <c r="C46" s="96" t="s">
        <v>961</v>
      </c>
      <c r="D46" s="96" t="s">
        <v>2067</v>
      </c>
      <c r="E46" s="96">
        <v>0</v>
      </c>
      <c r="G46" s="96" t="str">
        <f t="shared" si="0"/>
        <v>1</v>
      </c>
      <c r="H46" s="96" t="s">
        <v>2358</v>
      </c>
    </row>
    <row r="47" spans="1:12" ht="12.75" hidden="1" customHeight="1" x14ac:dyDescent="0.2">
      <c r="A47" s="96" t="s">
        <v>966</v>
      </c>
      <c r="B47" s="96" t="s">
        <v>967</v>
      </c>
      <c r="C47" s="96" t="s">
        <v>961</v>
      </c>
      <c r="D47" s="96" t="s">
        <v>2067</v>
      </c>
      <c r="E47" s="96">
        <v>0</v>
      </c>
      <c r="G47" s="96" t="str">
        <f t="shared" si="0"/>
        <v>1</v>
      </c>
      <c r="H47" s="96" t="s">
        <v>2358</v>
      </c>
    </row>
    <row r="48" spans="1:12" ht="12" hidden="1" customHeight="1" x14ac:dyDescent="0.2">
      <c r="A48" s="96" t="s">
        <v>968</v>
      </c>
      <c r="B48" s="96" t="s">
        <v>969</v>
      </c>
      <c r="C48" s="96" t="s">
        <v>961</v>
      </c>
      <c r="D48" s="96" t="s">
        <v>2067</v>
      </c>
      <c r="E48" s="96">
        <v>0</v>
      </c>
      <c r="G48" s="96" t="str">
        <f t="shared" si="0"/>
        <v>1</v>
      </c>
      <c r="H48" s="96" t="s">
        <v>2358</v>
      </c>
    </row>
    <row r="49" spans="1:14" ht="12.75" hidden="1" customHeight="1" x14ac:dyDescent="0.2">
      <c r="A49" s="96" t="s">
        <v>970</v>
      </c>
      <c r="B49" s="96" t="s">
        <v>962</v>
      </c>
      <c r="C49" s="96" t="s">
        <v>961</v>
      </c>
      <c r="D49" s="96" t="s">
        <v>2067</v>
      </c>
      <c r="E49" s="96">
        <v>0</v>
      </c>
      <c r="G49" s="96" t="str">
        <f t="shared" si="0"/>
        <v>1</v>
      </c>
      <c r="H49" s="96" t="s">
        <v>2358</v>
      </c>
    </row>
    <row r="50" spans="1:14" ht="12.75" hidden="1" customHeight="1" x14ac:dyDescent="0.2">
      <c r="A50" s="96" t="s">
        <v>971</v>
      </c>
      <c r="B50" s="96" t="s">
        <v>972</v>
      </c>
      <c r="C50" s="96" t="s">
        <v>973</v>
      </c>
      <c r="D50" s="96" t="s">
        <v>2068</v>
      </c>
      <c r="E50" s="96">
        <v>0</v>
      </c>
      <c r="G50" s="96" t="str">
        <f t="shared" si="0"/>
        <v>1</v>
      </c>
      <c r="H50" s="96" t="s">
        <v>2358</v>
      </c>
    </row>
    <row r="51" spans="1:14" ht="12.75" hidden="1" customHeight="1" x14ac:dyDescent="0.2">
      <c r="A51" s="96" t="s">
        <v>974</v>
      </c>
      <c r="B51" s="96" t="s">
        <v>975</v>
      </c>
      <c r="C51" s="96" t="s">
        <v>973</v>
      </c>
      <c r="D51" s="96" t="s">
        <v>2068</v>
      </c>
      <c r="E51" s="96">
        <v>0</v>
      </c>
      <c r="G51" s="96" t="str">
        <f t="shared" si="0"/>
        <v>1</v>
      </c>
      <c r="H51" s="96" t="s">
        <v>2358</v>
      </c>
    </row>
    <row r="52" spans="1:14" ht="12.75" hidden="1" customHeight="1" x14ac:dyDescent="0.2">
      <c r="A52" s="96" t="s">
        <v>976</v>
      </c>
      <c r="B52" s="96" t="s">
        <v>977</v>
      </c>
      <c r="C52" s="96" t="s">
        <v>973</v>
      </c>
      <c r="D52" s="96" t="s">
        <v>2068</v>
      </c>
      <c r="E52" s="96">
        <v>0</v>
      </c>
      <c r="G52" s="96" t="str">
        <f t="shared" si="0"/>
        <v>1</v>
      </c>
      <c r="H52" s="96" t="s">
        <v>2358</v>
      </c>
    </row>
    <row r="53" spans="1:14" ht="15" hidden="1" customHeight="1" x14ac:dyDescent="0.2">
      <c r="A53" s="96" t="s">
        <v>978</v>
      </c>
      <c r="B53" s="96" t="s">
        <v>979</v>
      </c>
      <c r="C53" s="96" t="s">
        <v>973</v>
      </c>
      <c r="D53" s="96" t="s">
        <v>2068</v>
      </c>
      <c r="E53" s="96">
        <v>0</v>
      </c>
      <c r="G53" s="96" t="str">
        <f t="shared" si="0"/>
        <v>1</v>
      </c>
      <c r="H53" s="96" t="s">
        <v>2358</v>
      </c>
    </row>
    <row r="54" spans="1:14" ht="12.75" hidden="1" customHeight="1" x14ac:dyDescent="0.2">
      <c r="A54" s="96" t="s">
        <v>980</v>
      </c>
      <c r="B54" s="96" t="s">
        <v>981</v>
      </c>
      <c r="C54" s="96" t="s">
        <v>973</v>
      </c>
      <c r="D54" s="96" t="s">
        <v>2068</v>
      </c>
      <c r="E54" s="96">
        <v>0</v>
      </c>
      <c r="G54" s="96" t="str">
        <f t="shared" si="0"/>
        <v>1</v>
      </c>
      <c r="H54" s="96" t="s">
        <v>2358</v>
      </c>
    </row>
    <row r="55" spans="1:14" ht="12.75" hidden="1" customHeight="1" x14ac:dyDescent="0.2">
      <c r="A55" s="96" t="s">
        <v>982</v>
      </c>
      <c r="B55" s="96" t="s">
        <v>983</v>
      </c>
      <c r="C55" s="96" t="s">
        <v>973</v>
      </c>
      <c r="D55" s="96" t="s">
        <v>992</v>
      </c>
      <c r="E55" s="96">
        <v>0</v>
      </c>
      <c r="G55" s="96" t="str">
        <f t="shared" si="0"/>
        <v>1</v>
      </c>
      <c r="H55" s="96" t="s">
        <v>2358</v>
      </c>
    </row>
    <row r="56" spans="1:14" ht="12.75" hidden="1" customHeight="1" x14ac:dyDescent="0.2">
      <c r="A56" s="96" t="s">
        <v>984</v>
      </c>
      <c r="B56" s="96" t="s">
        <v>985</v>
      </c>
      <c r="C56" s="96" t="s">
        <v>973</v>
      </c>
      <c r="D56" s="96" t="s">
        <v>992</v>
      </c>
      <c r="E56" s="96">
        <v>0</v>
      </c>
      <c r="G56" s="96" t="str">
        <f t="shared" si="0"/>
        <v>1</v>
      </c>
      <c r="H56" s="96" t="s">
        <v>2358</v>
      </c>
    </row>
    <row r="57" spans="1:14" ht="12.75" hidden="1" customHeight="1" x14ac:dyDescent="0.2">
      <c r="A57" s="96" t="s">
        <v>986</v>
      </c>
      <c r="B57" s="96" t="s">
        <v>987</v>
      </c>
      <c r="C57" s="96" t="s">
        <v>988</v>
      </c>
      <c r="D57" s="96" t="s">
        <v>2069</v>
      </c>
      <c r="E57" s="96" t="s">
        <v>802</v>
      </c>
      <c r="G57" s="96" t="str">
        <f t="shared" si="0"/>
        <v>1</v>
      </c>
      <c r="H57" s="96" t="s">
        <v>2358</v>
      </c>
      <c r="M57" s="96" t="s">
        <v>2377</v>
      </c>
      <c r="N57" s="96" t="str">
        <f>M57</f>
        <v>Imprumuturi primite</v>
      </c>
    </row>
    <row r="58" spans="1:14" ht="12.75" hidden="1" customHeight="1" x14ac:dyDescent="0.2">
      <c r="A58" s="96" t="s">
        <v>990</v>
      </c>
      <c r="B58" s="96" t="s">
        <v>991</v>
      </c>
      <c r="C58" s="96" t="s">
        <v>988</v>
      </c>
      <c r="D58" s="96" t="s">
        <v>989</v>
      </c>
      <c r="E58" s="96" t="s">
        <v>802</v>
      </c>
      <c r="G58" s="96" t="str">
        <f t="shared" si="0"/>
        <v>1</v>
      </c>
      <c r="H58" s="96" t="s">
        <v>2358</v>
      </c>
      <c r="M58" s="96" t="s">
        <v>2377</v>
      </c>
      <c r="N58" s="96" t="str">
        <f>M58</f>
        <v>Imprumuturi primite</v>
      </c>
    </row>
    <row r="59" spans="1:14" ht="12.75" hidden="1" customHeight="1" x14ac:dyDescent="0.2">
      <c r="A59" s="96" t="s">
        <v>993</v>
      </c>
      <c r="B59" s="96" t="s">
        <v>994</v>
      </c>
      <c r="C59" s="96" t="s">
        <v>993</v>
      </c>
      <c r="D59" s="96" t="s">
        <v>1007</v>
      </c>
      <c r="E59" s="101" t="s">
        <v>805</v>
      </c>
      <c r="F59" s="96" t="s">
        <v>805</v>
      </c>
      <c r="G59" s="96" t="str">
        <f t="shared" si="0"/>
        <v>1</v>
      </c>
    </row>
    <row r="60" spans="1:14" ht="12.75" hidden="1" customHeight="1" x14ac:dyDescent="0.2">
      <c r="A60" s="96" t="s">
        <v>995</v>
      </c>
      <c r="B60" s="96" t="s">
        <v>996</v>
      </c>
      <c r="C60" s="96" t="s">
        <v>997</v>
      </c>
      <c r="D60" s="96" t="s">
        <v>2067</v>
      </c>
      <c r="E60" s="101" t="s">
        <v>793</v>
      </c>
      <c r="G60" s="96" t="str">
        <f t="shared" si="0"/>
        <v>1</v>
      </c>
    </row>
    <row r="61" spans="1:14" ht="12.75" hidden="1" customHeight="1" x14ac:dyDescent="0.2">
      <c r="A61" s="96" t="s">
        <v>998</v>
      </c>
      <c r="B61" s="96" t="s">
        <v>999</v>
      </c>
      <c r="C61" s="96" t="s">
        <v>997</v>
      </c>
      <c r="D61" s="96" t="s">
        <v>963</v>
      </c>
      <c r="E61" s="96" t="s">
        <v>1001</v>
      </c>
      <c r="G61" s="96" t="str">
        <f t="shared" si="0"/>
        <v>1</v>
      </c>
    </row>
    <row r="62" spans="1:14" ht="12.75" hidden="1" customHeight="1" x14ac:dyDescent="0.2">
      <c r="A62" s="96" t="s">
        <v>1002</v>
      </c>
      <c r="B62" s="96" t="s">
        <v>1003</v>
      </c>
      <c r="C62" s="96" t="s">
        <v>997</v>
      </c>
      <c r="D62" s="96" t="s">
        <v>1351</v>
      </c>
      <c r="E62" s="96" t="s">
        <v>802</v>
      </c>
      <c r="G62" s="96" t="str">
        <f t="shared" si="0"/>
        <v>1</v>
      </c>
      <c r="M62" s="96" t="s">
        <v>2377</v>
      </c>
      <c r="N62" s="96" t="str">
        <f t="shared" ref="N62:N63" si="1">M62</f>
        <v>Imprumuturi primite</v>
      </c>
    </row>
    <row r="63" spans="1:14" ht="12.75" hidden="1" customHeight="1" x14ac:dyDescent="0.2">
      <c r="A63" s="96" t="s">
        <v>1005</v>
      </c>
      <c r="B63" s="96" t="s">
        <v>1006</v>
      </c>
      <c r="C63" s="96" t="s">
        <v>997</v>
      </c>
      <c r="D63" s="96" t="s">
        <v>1004</v>
      </c>
      <c r="E63" s="96" t="s">
        <v>802</v>
      </c>
      <c r="G63" s="96" t="str">
        <f t="shared" si="0"/>
        <v>1</v>
      </c>
      <c r="M63" s="96" t="s">
        <v>2377</v>
      </c>
      <c r="N63" s="96" t="str">
        <f t="shared" si="1"/>
        <v>Imprumuturi primite</v>
      </c>
    </row>
    <row r="64" spans="1:14" ht="12.75" hidden="1" customHeight="1" x14ac:dyDescent="0.2">
      <c r="A64" s="96" t="s">
        <v>1008</v>
      </c>
      <c r="B64" s="96" t="s">
        <v>1009</v>
      </c>
      <c r="C64" s="96" t="s">
        <v>997</v>
      </c>
      <c r="D64" s="96" t="s">
        <v>1007</v>
      </c>
      <c r="E64" s="101" t="s">
        <v>805</v>
      </c>
      <c r="F64" s="96" t="s">
        <v>805</v>
      </c>
      <c r="G64" s="96" t="str">
        <f t="shared" si="0"/>
        <v>1</v>
      </c>
    </row>
    <row r="65" spans="1:7" ht="12.75" hidden="1" customHeight="1" x14ac:dyDescent="0.2">
      <c r="A65" s="96" t="s">
        <v>1010</v>
      </c>
      <c r="B65" s="96" t="s">
        <v>1011</v>
      </c>
      <c r="C65" s="96" t="s">
        <v>1010</v>
      </c>
      <c r="D65" s="96" t="s">
        <v>2067</v>
      </c>
      <c r="E65" s="101" t="s">
        <v>793</v>
      </c>
      <c r="G65" s="96" t="str">
        <f t="shared" si="0"/>
        <v>1</v>
      </c>
    </row>
    <row r="66" spans="1:7" ht="12.75" hidden="1" customHeight="1" x14ac:dyDescent="0.2">
      <c r="A66" s="96" t="s">
        <v>1012</v>
      </c>
      <c r="B66" s="96" t="s">
        <v>1013</v>
      </c>
      <c r="C66" s="96" t="s">
        <v>1010</v>
      </c>
      <c r="D66" s="96" t="s">
        <v>2067</v>
      </c>
      <c r="E66" s="96">
        <v>0</v>
      </c>
      <c r="G66" s="96" t="str">
        <f t="shared" ref="G66:G129" si="2">LEFT(A66)</f>
        <v>1</v>
      </c>
    </row>
    <row r="67" spans="1:7" ht="12.75" hidden="1" customHeight="1" x14ac:dyDescent="0.2">
      <c r="A67" s="96" t="s">
        <v>1014</v>
      </c>
      <c r="B67" s="96" t="s">
        <v>1015</v>
      </c>
      <c r="C67" s="96" t="s">
        <v>1010</v>
      </c>
      <c r="D67" s="96" t="s">
        <v>2067</v>
      </c>
      <c r="E67" s="96">
        <v>0</v>
      </c>
      <c r="G67" s="96" t="str">
        <f t="shared" si="2"/>
        <v>1</v>
      </c>
    </row>
    <row r="68" spans="1:7" ht="12.75" hidden="1" customHeight="1" x14ac:dyDescent="0.2">
      <c r="A68" s="96" t="s">
        <v>1016</v>
      </c>
      <c r="B68" s="96" t="s">
        <v>1017</v>
      </c>
      <c r="C68" s="96" t="s">
        <v>1016</v>
      </c>
      <c r="D68" s="96" t="s">
        <v>1018</v>
      </c>
      <c r="E68" s="101" t="s">
        <v>679</v>
      </c>
      <c r="G68" s="96" t="str">
        <f t="shared" si="2"/>
        <v>2</v>
      </c>
    </row>
    <row r="69" spans="1:7" ht="12.75" hidden="1" customHeight="1" x14ac:dyDescent="0.2">
      <c r="A69" s="96" t="s">
        <v>1019</v>
      </c>
      <c r="B69" s="96" t="s">
        <v>1020</v>
      </c>
      <c r="C69" s="96" t="s">
        <v>1019</v>
      </c>
      <c r="D69" s="96" t="s">
        <v>1021</v>
      </c>
      <c r="E69" s="101" t="s">
        <v>679</v>
      </c>
      <c r="G69" s="96" t="str">
        <f t="shared" si="2"/>
        <v>2</v>
      </c>
    </row>
    <row r="70" spans="1:7" ht="12.75" hidden="1" customHeight="1" x14ac:dyDescent="0.2">
      <c r="A70" s="96" t="s">
        <v>1022</v>
      </c>
      <c r="B70" s="96" t="s">
        <v>1023</v>
      </c>
      <c r="C70" s="96" t="s">
        <v>1022</v>
      </c>
      <c r="D70" s="96" t="s">
        <v>1024</v>
      </c>
      <c r="E70" s="96" t="s">
        <v>680</v>
      </c>
      <c r="G70" s="96" t="str">
        <f t="shared" si="2"/>
        <v>2</v>
      </c>
    </row>
    <row r="71" spans="1:7" ht="12.75" hidden="1" customHeight="1" x14ac:dyDescent="0.2">
      <c r="A71" s="96" t="s">
        <v>1025</v>
      </c>
      <c r="B71" s="96" t="s">
        <v>1026</v>
      </c>
      <c r="C71" s="96" t="s">
        <v>1025</v>
      </c>
      <c r="D71" s="96" t="s">
        <v>1027</v>
      </c>
      <c r="E71" s="96" t="s">
        <v>682</v>
      </c>
      <c r="G71" s="96" t="str">
        <f t="shared" si="2"/>
        <v>2</v>
      </c>
    </row>
    <row r="72" spans="1:7" ht="12.75" hidden="1" customHeight="1" x14ac:dyDescent="0.2">
      <c r="A72" s="96" t="s">
        <v>1028</v>
      </c>
      <c r="B72" s="96" t="s">
        <v>1029</v>
      </c>
      <c r="C72" s="96" t="s">
        <v>1030</v>
      </c>
      <c r="D72" s="96" t="s">
        <v>1031</v>
      </c>
      <c r="E72" s="96" t="s">
        <v>681</v>
      </c>
      <c r="G72" s="96" t="str">
        <f t="shared" si="2"/>
        <v>2</v>
      </c>
    </row>
    <row r="73" spans="1:7" ht="12.75" hidden="1" customHeight="1" x14ac:dyDescent="0.2">
      <c r="A73" s="96" t="s">
        <v>1032</v>
      </c>
      <c r="B73" s="96" t="s">
        <v>1033</v>
      </c>
      <c r="C73" s="96" t="s">
        <v>1030</v>
      </c>
      <c r="D73" s="96" t="s">
        <v>2070</v>
      </c>
      <c r="G73" s="96" t="str">
        <f t="shared" si="2"/>
        <v>2</v>
      </c>
    </row>
    <row r="74" spans="1:7" ht="12.75" hidden="1" customHeight="1" x14ac:dyDescent="0.2">
      <c r="A74" s="96" t="s">
        <v>1034</v>
      </c>
      <c r="B74" s="96" t="s">
        <v>1035</v>
      </c>
      <c r="C74" s="96" t="s">
        <v>1034</v>
      </c>
      <c r="D74" s="96" t="s">
        <v>1024</v>
      </c>
      <c r="E74" s="101" t="s">
        <v>683</v>
      </c>
      <c r="G74" s="96" t="str">
        <f t="shared" si="2"/>
        <v>2</v>
      </c>
    </row>
    <row r="75" spans="1:7" ht="12.75" hidden="1" customHeight="1" x14ac:dyDescent="0.2">
      <c r="A75" s="96" t="s">
        <v>1036</v>
      </c>
      <c r="B75" s="96" t="s">
        <v>1037</v>
      </c>
      <c r="C75" s="96" t="s">
        <v>1036</v>
      </c>
      <c r="D75" s="96" t="s">
        <v>1038</v>
      </c>
      <c r="E75" s="96" t="s">
        <v>687</v>
      </c>
      <c r="G75" s="96" t="str">
        <f t="shared" si="2"/>
        <v>2</v>
      </c>
    </row>
    <row r="76" spans="1:7" ht="12.75" hidden="1" customHeight="1" x14ac:dyDescent="0.2">
      <c r="A76" s="96" t="s">
        <v>1039</v>
      </c>
      <c r="B76" s="96" t="s">
        <v>1040</v>
      </c>
      <c r="C76" s="96" t="s">
        <v>1036</v>
      </c>
      <c r="D76" s="96" t="s">
        <v>1038</v>
      </c>
      <c r="E76" s="96" t="s">
        <v>687</v>
      </c>
      <c r="G76" s="96" t="str">
        <f t="shared" si="2"/>
        <v>2</v>
      </c>
    </row>
    <row r="77" spans="1:7" ht="12.75" hidden="1" customHeight="1" x14ac:dyDescent="0.2">
      <c r="A77" s="96" t="s">
        <v>1041</v>
      </c>
      <c r="B77" s="96" t="s">
        <v>1042</v>
      </c>
      <c r="C77" s="96" t="s">
        <v>1036</v>
      </c>
      <c r="D77" s="96" t="s">
        <v>1038</v>
      </c>
      <c r="E77" s="96" t="s">
        <v>687</v>
      </c>
      <c r="G77" s="96" t="str">
        <f t="shared" si="2"/>
        <v>2</v>
      </c>
    </row>
    <row r="78" spans="1:7" ht="12.75" hidden="1" customHeight="1" x14ac:dyDescent="0.2">
      <c r="A78" s="96" t="s">
        <v>1043</v>
      </c>
      <c r="B78" s="96" t="s">
        <v>1044</v>
      </c>
      <c r="C78" s="96" t="s">
        <v>1043</v>
      </c>
      <c r="D78" s="96" t="s">
        <v>1038</v>
      </c>
      <c r="E78" s="96" t="s">
        <v>688</v>
      </c>
      <c r="G78" s="96" t="str">
        <f t="shared" si="2"/>
        <v>2</v>
      </c>
    </row>
    <row r="79" spans="1:7" ht="12.75" hidden="1" customHeight="1" x14ac:dyDescent="0.2">
      <c r="A79" s="96" t="s">
        <v>1045</v>
      </c>
      <c r="B79" s="96" t="s">
        <v>1046</v>
      </c>
      <c r="C79" s="96" t="s">
        <v>1045</v>
      </c>
      <c r="D79" s="96" t="s">
        <v>1047</v>
      </c>
      <c r="E79" s="101" t="s">
        <v>689</v>
      </c>
      <c r="G79" s="96" t="str">
        <f t="shared" si="2"/>
        <v>2</v>
      </c>
    </row>
    <row r="80" spans="1:7" ht="12.75" hidden="1" customHeight="1" x14ac:dyDescent="0.2">
      <c r="A80" s="96" t="s">
        <v>1048</v>
      </c>
      <c r="B80" s="96" t="s">
        <v>1049</v>
      </c>
      <c r="C80" s="96" t="s">
        <v>1045</v>
      </c>
      <c r="D80" s="96" t="s">
        <v>1047</v>
      </c>
      <c r="E80" s="101" t="s">
        <v>689</v>
      </c>
      <c r="G80" s="96" t="str">
        <f t="shared" si="2"/>
        <v>2</v>
      </c>
    </row>
    <row r="81" spans="1:10" ht="12.75" hidden="1" customHeight="1" x14ac:dyDescent="0.2">
      <c r="A81" s="96" t="s">
        <v>1050</v>
      </c>
      <c r="B81" s="96" t="s">
        <v>1051</v>
      </c>
      <c r="C81" s="96" t="s">
        <v>1045</v>
      </c>
      <c r="D81" s="96" t="s">
        <v>1047</v>
      </c>
      <c r="E81" s="101" t="s">
        <v>689</v>
      </c>
      <c r="G81" s="96" t="str">
        <f t="shared" si="2"/>
        <v>2</v>
      </c>
    </row>
    <row r="82" spans="1:10" ht="12.75" hidden="1" customHeight="1" x14ac:dyDescent="0.2">
      <c r="A82" s="96" t="s">
        <v>1052</v>
      </c>
      <c r="B82" s="96" t="s">
        <v>1053</v>
      </c>
      <c r="C82" s="96" t="s">
        <v>1045</v>
      </c>
      <c r="D82" s="96" t="s">
        <v>1047</v>
      </c>
      <c r="E82" s="101" t="s">
        <v>689</v>
      </c>
      <c r="G82" s="96" t="str">
        <f t="shared" si="2"/>
        <v>2</v>
      </c>
    </row>
    <row r="83" spans="1:10" ht="12.75" hidden="1" customHeight="1" x14ac:dyDescent="0.2">
      <c r="A83" s="96" t="s">
        <v>1054</v>
      </c>
      <c r="B83" s="99" t="s">
        <v>1055</v>
      </c>
      <c r="C83" s="96" t="s">
        <v>1045</v>
      </c>
      <c r="D83" s="96" t="s">
        <v>42</v>
      </c>
      <c r="E83" s="101" t="s">
        <v>689</v>
      </c>
      <c r="G83" s="96" t="str">
        <f t="shared" si="2"/>
        <v>2</v>
      </c>
    </row>
    <row r="84" spans="1:10" ht="12.75" hidden="1" customHeight="1" x14ac:dyDescent="0.2">
      <c r="A84" s="96" t="s">
        <v>1056</v>
      </c>
      <c r="B84" s="96" t="s">
        <v>1057</v>
      </c>
      <c r="C84" s="96" t="s">
        <v>1056</v>
      </c>
      <c r="D84" s="96" t="s">
        <v>1058</v>
      </c>
      <c r="E84" s="101" t="s">
        <v>690</v>
      </c>
      <c r="G84" s="96" t="str">
        <f t="shared" si="2"/>
        <v>2</v>
      </c>
    </row>
    <row r="85" spans="1:10" ht="12.75" hidden="1" customHeight="1" x14ac:dyDescent="0.2">
      <c r="A85" s="96" t="s">
        <v>1059</v>
      </c>
      <c r="B85" s="96" t="s">
        <v>1060</v>
      </c>
      <c r="C85" s="96" t="s">
        <v>1059</v>
      </c>
      <c r="D85" s="96" t="s">
        <v>1061</v>
      </c>
      <c r="E85" s="96" t="s">
        <v>692</v>
      </c>
      <c r="G85" s="96" t="str">
        <f t="shared" si="2"/>
        <v>2</v>
      </c>
    </row>
    <row r="86" spans="1:10" ht="12.75" hidden="1" customHeight="1" x14ac:dyDescent="0.2">
      <c r="A86" s="96" t="s">
        <v>1062</v>
      </c>
      <c r="B86" s="96" t="s">
        <v>1063</v>
      </c>
      <c r="C86" s="96" t="s">
        <v>1062</v>
      </c>
      <c r="D86" s="96" t="s">
        <v>1064</v>
      </c>
      <c r="E86" s="96" t="s">
        <v>695</v>
      </c>
      <c r="G86" s="96" t="str">
        <f t="shared" si="2"/>
        <v>2</v>
      </c>
    </row>
    <row r="87" spans="1:10" ht="12.75" hidden="1" customHeight="1" x14ac:dyDescent="0.2">
      <c r="A87" s="96" t="s">
        <v>1065</v>
      </c>
      <c r="B87" s="96" t="s">
        <v>1066</v>
      </c>
      <c r="C87" s="96" t="s">
        <v>1065</v>
      </c>
      <c r="D87" s="96" t="s">
        <v>1067</v>
      </c>
      <c r="E87" s="101" t="s">
        <v>696</v>
      </c>
      <c r="G87" s="96" t="str">
        <f t="shared" si="2"/>
        <v>2</v>
      </c>
    </row>
    <row r="88" spans="1:10" ht="12.75" hidden="1" customHeight="1" x14ac:dyDescent="0.2">
      <c r="A88" s="96" t="s">
        <v>1068</v>
      </c>
      <c r="B88" s="96" t="s">
        <v>1069</v>
      </c>
      <c r="C88" s="96" t="s">
        <v>1068</v>
      </c>
      <c r="D88" s="96" t="s">
        <v>1047</v>
      </c>
      <c r="E88" s="101" t="s">
        <v>689</v>
      </c>
      <c r="G88" s="96" t="str">
        <f t="shared" si="2"/>
        <v>2</v>
      </c>
    </row>
    <row r="89" spans="1:10" ht="12.75" hidden="1" customHeight="1" x14ac:dyDescent="0.2">
      <c r="A89" s="96" t="s">
        <v>1070</v>
      </c>
      <c r="B89" s="96" t="s">
        <v>1071</v>
      </c>
      <c r="C89" s="96" t="s">
        <v>1070</v>
      </c>
      <c r="D89" s="96" t="s">
        <v>1058</v>
      </c>
      <c r="E89" s="101" t="s">
        <v>690</v>
      </c>
      <c r="G89" s="96" t="str">
        <f t="shared" si="2"/>
        <v>2</v>
      </c>
    </row>
    <row r="90" spans="1:10" ht="12.75" hidden="1" customHeight="1" x14ac:dyDescent="0.2">
      <c r="A90" s="96" t="s">
        <v>1072</v>
      </c>
      <c r="B90" s="96" t="s">
        <v>1073</v>
      </c>
      <c r="C90" s="96" t="s">
        <v>1072</v>
      </c>
      <c r="D90" s="96" t="s">
        <v>1067</v>
      </c>
      <c r="E90" s="101" t="s">
        <v>696</v>
      </c>
      <c r="G90" s="96" t="str">
        <f t="shared" si="2"/>
        <v>2</v>
      </c>
    </row>
    <row r="91" spans="1:10" ht="12.75" hidden="1" customHeight="1" x14ac:dyDescent="0.2">
      <c r="A91" s="96" t="s">
        <v>1074</v>
      </c>
      <c r="B91" s="96" t="s">
        <v>1075</v>
      </c>
      <c r="C91" s="96" t="s">
        <v>1074</v>
      </c>
      <c r="D91" s="96" t="s">
        <v>1076</v>
      </c>
      <c r="E91" s="96" t="s">
        <v>693</v>
      </c>
      <c r="G91" s="96" t="str">
        <f t="shared" si="2"/>
        <v>2</v>
      </c>
    </row>
    <row r="92" spans="1:10" ht="12.75" hidden="1" customHeight="1" x14ac:dyDescent="0.2">
      <c r="A92" s="96" t="s">
        <v>1077</v>
      </c>
      <c r="B92" s="99" t="s">
        <v>1078</v>
      </c>
      <c r="C92" s="96" t="s">
        <v>1077</v>
      </c>
      <c r="D92" s="96" t="s">
        <v>1079</v>
      </c>
      <c r="E92" s="96">
        <v>0</v>
      </c>
      <c r="G92" s="96" t="str">
        <f t="shared" si="2"/>
        <v>2</v>
      </c>
    </row>
    <row r="93" spans="1:10" ht="12.75" hidden="1" customHeight="1" x14ac:dyDescent="0.2">
      <c r="A93" s="96" t="s">
        <v>1080</v>
      </c>
      <c r="B93" s="99" t="s">
        <v>1081</v>
      </c>
      <c r="C93" s="96" t="s">
        <v>1080</v>
      </c>
      <c r="D93" s="96" t="s">
        <v>1082</v>
      </c>
      <c r="E93" s="96">
        <v>0</v>
      </c>
      <c r="G93" s="96" t="str">
        <f t="shared" si="2"/>
        <v>2</v>
      </c>
      <c r="J93" s="102"/>
    </row>
    <row r="94" spans="1:10" ht="12.75" hidden="1" customHeight="1" x14ac:dyDescent="0.2">
      <c r="A94" s="96" t="s">
        <v>1083</v>
      </c>
      <c r="B94" s="99" t="s">
        <v>1084</v>
      </c>
      <c r="C94" s="96" t="s">
        <v>1083</v>
      </c>
      <c r="D94" s="96" t="s">
        <v>1082</v>
      </c>
      <c r="E94" s="96">
        <v>0</v>
      </c>
      <c r="G94" s="96" t="str">
        <f t="shared" si="2"/>
        <v>2</v>
      </c>
      <c r="J94" s="102"/>
    </row>
    <row r="95" spans="1:10" ht="12.75" hidden="1" customHeight="1" x14ac:dyDescent="0.2">
      <c r="A95" s="96" t="s">
        <v>1085</v>
      </c>
      <c r="B95" s="96" t="s">
        <v>1086</v>
      </c>
      <c r="C95" s="96" t="s">
        <v>1085</v>
      </c>
      <c r="D95" s="96" t="s">
        <v>1087</v>
      </c>
      <c r="E95" s="101" t="s">
        <v>694</v>
      </c>
      <c r="G95" s="96" t="str">
        <f t="shared" si="2"/>
        <v>2</v>
      </c>
    </row>
    <row r="96" spans="1:10" ht="12.75" hidden="1" customHeight="1" x14ac:dyDescent="0.2">
      <c r="A96" s="96" t="s">
        <v>1088</v>
      </c>
      <c r="B96" s="96" t="s">
        <v>1089</v>
      </c>
      <c r="C96" s="96" t="s">
        <v>1088</v>
      </c>
      <c r="D96" s="96" t="s">
        <v>1090</v>
      </c>
      <c r="E96" s="96" t="s">
        <v>701</v>
      </c>
      <c r="G96" s="96" t="str">
        <f t="shared" si="2"/>
        <v>2</v>
      </c>
    </row>
    <row r="97" spans="1:14" ht="12.75" hidden="1" customHeight="1" x14ac:dyDescent="0.2">
      <c r="A97" s="96" t="s">
        <v>1091</v>
      </c>
      <c r="B97" s="96" t="s">
        <v>1092</v>
      </c>
      <c r="C97" s="96" t="s">
        <v>1091</v>
      </c>
      <c r="D97" s="96" t="s">
        <v>1093</v>
      </c>
      <c r="E97" s="96" t="s">
        <v>701</v>
      </c>
      <c r="G97" s="96" t="str">
        <f t="shared" si="2"/>
        <v>2</v>
      </c>
    </row>
    <row r="98" spans="1:14" ht="12.75" hidden="1" customHeight="1" x14ac:dyDescent="0.2">
      <c r="A98" s="96" t="s">
        <v>1094</v>
      </c>
      <c r="B98" s="96" t="s">
        <v>1095</v>
      </c>
      <c r="C98" s="96" t="s">
        <v>1094</v>
      </c>
      <c r="D98" s="96" t="s">
        <v>1093</v>
      </c>
      <c r="E98" s="96" t="s">
        <v>701</v>
      </c>
      <c r="G98" s="96" t="str">
        <f t="shared" si="2"/>
        <v>2</v>
      </c>
    </row>
    <row r="99" spans="1:14" ht="12.75" hidden="1" customHeight="1" x14ac:dyDescent="0.2">
      <c r="A99" s="96" t="s">
        <v>1096</v>
      </c>
      <c r="B99" s="96" t="s">
        <v>1097</v>
      </c>
      <c r="C99" s="96" t="s">
        <v>1096</v>
      </c>
      <c r="D99" s="96" t="s">
        <v>42</v>
      </c>
      <c r="E99" s="96">
        <v>0</v>
      </c>
      <c r="G99" s="96" t="str">
        <f t="shared" si="2"/>
        <v>2</v>
      </c>
    </row>
    <row r="100" spans="1:14" ht="12.75" hidden="1" customHeight="1" x14ac:dyDescent="0.2">
      <c r="A100" s="96" t="s">
        <v>1098</v>
      </c>
      <c r="B100" s="96" t="s">
        <v>1099</v>
      </c>
      <c r="C100" s="96" t="s">
        <v>1098</v>
      </c>
      <c r="D100" s="96" t="s">
        <v>1100</v>
      </c>
      <c r="E100" s="96" t="s">
        <v>717</v>
      </c>
      <c r="G100" s="96" t="str">
        <f t="shared" si="2"/>
        <v>2</v>
      </c>
    </row>
    <row r="101" spans="1:14" ht="12.75" hidden="1" customHeight="1" x14ac:dyDescent="0.2">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hidden="1" customHeight="1" x14ac:dyDescent="0.2">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hidden="1" customHeight="1" x14ac:dyDescent="0.2">
      <c r="A103" s="96" t="s">
        <v>1107</v>
      </c>
      <c r="B103" s="96" t="s">
        <v>1108</v>
      </c>
      <c r="C103" s="96" t="s">
        <v>1103</v>
      </c>
      <c r="D103" s="96" t="s">
        <v>1109</v>
      </c>
      <c r="E103" s="96">
        <v>0</v>
      </c>
      <c r="G103" s="96" t="str">
        <f t="shared" si="2"/>
        <v>2</v>
      </c>
      <c r="H103" s="96" t="s">
        <v>2358</v>
      </c>
      <c r="M103" s="96" t="s">
        <v>2378</v>
      </c>
      <c r="N103" s="96" t="str">
        <f>M103</f>
        <v>Imprumuturi acordate</v>
      </c>
    </row>
    <row r="104" spans="1:14" ht="12.75" hidden="1" customHeight="1" x14ac:dyDescent="0.2">
      <c r="A104" s="96" t="s">
        <v>1110</v>
      </c>
      <c r="B104" s="96" t="s">
        <v>1111</v>
      </c>
      <c r="C104" s="96" t="s">
        <v>1103</v>
      </c>
      <c r="D104" s="96" t="s">
        <v>1109</v>
      </c>
      <c r="E104" s="96">
        <v>0</v>
      </c>
      <c r="G104" s="96" t="str">
        <f t="shared" si="2"/>
        <v>2</v>
      </c>
      <c r="H104" s="96" t="s">
        <v>2358</v>
      </c>
      <c r="M104" s="96" t="s">
        <v>2378</v>
      </c>
      <c r="N104" s="96" t="str">
        <f>M104</f>
        <v>Imprumuturi acordate</v>
      </c>
    </row>
    <row r="105" spans="1:14" ht="12.75" hidden="1" customHeight="1" x14ac:dyDescent="0.2">
      <c r="A105" s="96" t="s">
        <v>1112</v>
      </c>
      <c r="B105" s="96" t="s">
        <v>1113</v>
      </c>
      <c r="C105" s="96" t="s">
        <v>1103</v>
      </c>
      <c r="D105" s="96" t="s">
        <v>1114</v>
      </c>
      <c r="E105" s="96" t="s">
        <v>706</v>
      </c>
      <c r="G105" s="96" t="str">
        <f t="shared" si="2"/>
        <v>2</v>
      </c>
      <c r="H105" s="96" t="s">
        <v>2358</v>
      </c>
    </row>
    <row r="106" spans="1:14" ht="12.75" hidden="1" customHeight="1" x14ac:dyDescent="0.2">
      <c r="A106" s="96" t="s">
        <v>1115</v>
      </c>
      <c r="B106" s="96" t="s">
        <v>1116</v>
      </c>
      <c r="C106" s="96" t="s">
        <v>1103</v>
      </c>
      <c r="D106" s="96" t="s">
        <v>1114</v>
      </c>
      <c r="E106" s="96" t="s">
        <v>706</v>
      </c>
      <c r="G106" s="96" t="str">
        <f t="shared" si="2"/>
        <v>2</v>
      </c>
      <c r="H106" s="96" t="s">
        <v>2358</v>
      </c>
    </row>
    <row r="107" spans="1:14" ht="12.75" hidden="1" customHeight="1" x14ac:dyDescent="0.2">
      <c r="A107" s="96" t="s">
        <v>1117</v>
      </c>
      <c r="B107" s="96" t="s">
        <v>1118</v>
      </c>
      <c r="C107" s="96" t="s">
        <v>1103</v>
      </c>
      <c r="D107" s="96" t="s">
        <v>1114</v>
      </c>
      <c r="E107" s="96" t="s">
        <v>706</v>
      </c>
      <c r="G107" s="96" t="str">
        <f t="shared" si="2"/>
        <v>2</v>
      </c>
      <c r="H107" s="96" t="s">
        <v>2358</v>
      </c>
    </row>
    <row r="108" spans="1:14" ht="12.75" hidden="1" customHeight="1" x14ac:dyDescent="0.2">
      <c r="A108" s="96" t="s">
        <v>1119</v>
      </c>
      <c r="B108" s="96" t="s">
        <v>1120</v>
      </c>
      <c r="C108" s="96" t="s">
        <v>1103</v>
      </c>
      <c r="D108" s="96" t="s">
        <v>1114</v>
      </c>
      <c r="E108" s="96" t="s">
        <v>706</v>
      </c>
      <c r="G108" s="96" t="str">
        <f t="shared" si="2"/>
        <v>2</v>
      </c>
      <c r="H108" s="96" t="s">
        <v>2358</v>
      </c>
    </row>
    <row r="109" spans="1:14" ht="12.75" hidden="1" customHeight="1" x14ac:dyDescent="0.2">
      <c r="A109" s="96" t="s">
        <v>1121</v>
      </c>
      <c r="B109" s="96" t="s">
        <v>1122</v>
      </c>
      <c r="C109" s="96" t="s">
        <v>1103</v>
      </c>
      <c r="D109" s="96" t="s">
        <v>1114</v>
      </c>
      <c r="E109" s="96" t="s">
        <v>706</v>
      </c>
      <c r="G109" s="96" t="str">
        <f t="shared" si="2"/>
        <v>2</v>
      </c>
      <c r="H109" s="96" t="s">
        <v>2358</v>
      </c>
    </row>
    <row r="110" spans="1:14" ht="12.75" hidden="1" customHeight="1" x14ac:dyDescent="0.2">
      <c r="A110" s="96" t="s">
        <v>1123</v>
      </c>
      <c r="B110" s="96" t="s">
        <v>1124</v>
      </c>
      <c r="C110" s="96" t="s">
        <v>1125</v>
      </c>
      <c r="D110" s="96" t="s">
        <v>1351</v>
      </c>
      <c r="E110" s="96">
        <v>0</v>
      </c>
      <c r="G110" s="96" t="str">
        <f t="shared" si="2"/>
        <v>2</v>
      </c>
    </row>
    <row r="111" spans="1:14" ht="12.75" hidden="1" customHeight="1" x14ac:dyDescent="0.2">
      <c r="A111" s="96" t="s">
        <v>1126</v>
      </c>
      <c r="B111" s="96" t="s">
        <v>1127</v>
      </c>
      <c r="C111" s="96" t="s">
        <v>1125</v>
      </c>
      <c r="D111" s="96" t="s">
        <v>1004</v>
      </c>
      <c r="E111" s="96">
        <v>0</v>
      </c>
      <c r="G111" s="96" t="str">
        <f t="shared" si="2"/>
        <v>2</v>
      </c>
    </row>
    <row r="112" spans="1:14" ht="12.75" hidden="1" customHeight="1" x14ac:dyDescent="0.2">
      <c r="A112" s="96" t="s">
        <v>1128</v>
      </c>
      <c r="B112" s="96" t="s">
        <v>1129</v>
      </c>
      <c r="C112" s="96" t="s">
        <v>1125</v>
      </c>
      <c r="D112" s="96" t="s">
        <v>1004</v>
      </c>
      <c r="E112" s="96">
        <v>0</v>
      </c>
      <c r="G112" s="96" t="str">
        <f t="shared" si="2"/>
        <v>2</v>
      </c>
    </row>
    <row r="113" spans="1:7" ht="12.75" hidden="1" customHeight="1" x14ac:dyDescent="0.2">
      <c r="A113" s="96" t="s">
        <v>1130</v>
      </c>
      <c r="B113" s="96" t="s">
        <v>1131</v>
      </c>
      <c r="C113" s="96" t="s">
        <v>1125</v>
      </c>
      <c r="D113" s="96" t="s">
        <v>1007</v>
      </c>
      <c r="E113" s="101" t="s">
        <v>805</v>
      </c>
      <c r="F113" s="96" t="s">
        <v>805</v>
      </c>
      <c r="G113" s="96" t="str">
        <f t="shared" si="2"/>
        <v>2</v>
      </c>
    </row>
    <row r="114" spans="1:7" ht="12.75" hidden="1" customHeight="1" x14ac:dyDescent="0.2">
      <c r="A114" s="96" t="s">
        <v>1132</v>
      </c>
      <c r="B114" s="96" t="s">
        <v>1133</v>
      </c>
      <c r="C114" s="96" t="s">
        <v>1134</v>
      </c>
      <c r="D114" s="96" t="s">
        <v>1018</v>
      </c>
      <c r="E114" s="96">
        <v>0</v>
      </c>
      <c r="F114" s="96" t="s">
        <v>679</v>
      </c>
      <c r="G114" s="96" t="str">
        <f t="shared" si="2"/>
        <v>2</v>
      </c>
    </row>
    <row r="115" spans="1:7" ht="12.75" hidden="1" customHeight="1" x14ac:dyDescent="0.2">
      <c r="A115" s="96" t="s">
        <v>1135</v>
      </c>
      <c r="B115" s="96" t="s">
        <v>1136</v>
      </c>
      <c r="C115" s="96" t="s">
        <v>1134</v>
      </c>
      <c r="D115" s="96" t="s">
        <v>1021</v>
      </c>
      <c r="E115" s="96">
        <v>0</v>
      </c>
      <c r="F115" s="96" t="s">
        <v>679</v>
      </c>
      <c r="G115" s="96" t="str">
        <f t="shared" si="2"/>
        <v>2</v>
      </c>
    </row>
    <row r="116" spans="1:7" ht="12.75" hidden="1" customHeight="1" x14ac:dyDescent="0.2">
      <c r="A116" s="96" t="s">
        <v>1137</v>
      </c>
      <c r="B116" s="96" t="s">
        <v>1138</v>
      </c>
      <c r="C116" s="96" t="s">
        <v>1134</v>
      </c>
      <c r="D116" s="96" t="s">
        <v>1024</v>
      </c>
      <c r="E116" s="96">
        <v>0</v>
      </c>
      <c r="F116" s="96" t="s">
        <v>680</v>
      </c>
      <c r="G116" s="96" t="str">
        <f t="shared" si="2"/>
        <v>2</v>
      </c>
    </row>
    <row r="117" spans="1:7" ht="12.75" hidden="1" customHeight="1" x14ac:dyDescent="0.2">
      <c r="A117" s="96" t="s">
        <v>1139</v>
      </c>
      <c r="B117" s="96" t="s">
        <v>1140</v>
      </c>
      <c r="C117" s="96" t="s">
        <v>1134</v>
      </c>
      <c r="D117" s="96" t="s">
        <v>1027</v>
      </c>
      <c r="E117" s="96">
        <v>0</v>
      </c>
      <c r="F117" s="96" t="s">
        <v>682</v>
      </c>
      <c r="G117" s="96" t="str">
        <f t="shared" si="2"/>
        <v>2</v>
      </c>
    </row>
    <row r="118" spans="1:7" ht="12.75" hidden="1" customHeight="1" x14ac:dyDescent="0.2">
      <c r="A118" s="96" t="s">
        <v>1141</v>
      </c>
      <c r="B118" s="96" t="s">
        <v>1142</v>
      </c>
      <c r="C118" s="96" t="s">
        <v>1134</v>
      </c>
      <c r="D118" s="96" t="s">
        <v>1024</v>
      </c>
      <c r="E118" s="96">
        <v>0</v>
      </c>
      <c r="F118" s="96" t="s">
        <v>683</v>
      </c>
      <c r="G118" s="96" t="str">
        <f t="shared" si="2"/>
        <v>2</v>
      </c>
    </row>
    <row r="119" spans="1:7" ht="12.75" hidden="1" customHeight="1" x14ac:dyDescent="0.2">
      <c r="A119" s="96" t="s">
        <v>1143</v>
      </c>
      <c r="B119" s="96" t="s">
        <v>1144</v>
      </c>
      <c r="C119" s="96" t="s">
        <v>1134</v>
      </c>
      <c r="D119" s="96" t="s">
        <v>1031</v>
      </c>
      <c r="E119" s="96">
        <v>0</v>
      </c>
      <c r="F119" s="96" t="s">
        <v>681</v>
      </c>
      <c r="G119" s="96" t="str">
        <f t="shared" si="2"/>
        <v>2</v>
      </c>
    </row>
    <row r="120" spans="1:7" ht="12.75" hidden="1" customHeight="1" x14ac:dyDescent="0.2">
      <c r="A120" s="96" t="s">
        <v>1145</v>
      </c>
      <c r="B120" s="96" t="s">
        <v>1146</v>
      </c>
      <c r="C120" s="96" t="s">
        <v>1147</v>
      </c>
      <c r="D120" s="96" t="s">
        <v>1038</v>
      </c>
      <c r="E120" s="96">
        <v>0</v>
      </c>
      <c r="F120" s="96" t="s">
        <v>687</v>
      </c>
      <c r="G120" s="96" t="str">
        <f t="shared" si="2"/>
        <v>2</v>
      </c>
    </row>
    <row r="121" spans="1:7" ht="12.75" hidden="1" customHeight="1" x14ac:dyDescent="0.2">
      <c r="A121" s="96" t="s">
        <v>1148</v>
      </c>
      <c r="B121" s="96" t="s">
        <v>1149</v>
      </c>
      <c r="C121" s="96" t="s">
        <v>1147</v>
      </c>
      <c r="D121" s="96" t="s">
        <v>1038</v>
      </c>
      <c r="E121" s="96">
        <v>0</v>
      </c>
      <c r="F121" s="96" t="s">
        <v>688</v>
      </c>
      <c r="G121" s="96" t="str">
        <f t="shared" si="2"/>
        <v>2</v>
      </c>
    </row>
    <row r="122" spans="1:7" ht="12.75" hidden="1" customHeight="1" x14ac:dyDescent="0.2">
      <c r="A122" s="96" t="s">
        <v>1150</v>
      </c>
      <c r="B122" s="96" t="s">
        <v>1151</v>
      </c>
      <c r="C122" s="96" t="s">
        <v>1147</v>
      </c>
      <c r="D122" s="96" t="s">
        <v>1047</v>
      </c>
      <c r="E122" s="96">
        <v>0</v>
      </c>
      <c r="F122" s="96" t="s">
        <v>689</v>
      </c>
      <c r="G122" s="96" t="str">
        <f t="shared" si="2"/>
        <v>2</v>
      </c>
    </row>
    <row r="123" spans="1:7" ht="12.75" hidden="1" customHeight="1" x14ac:dyDescent="0.2">
      <c r="A123" s="96" t="s">
        <v>1152</v>
      </c>
      <c r="B123" s="96" t="s">
        <v>1153</v>
      </c>
      <c r="C123" s="96" t="s">
        <v>1147</v>
      </c>
      <c r="D123" s="96" t="s">
        <v>1058</v>
      </c>
      <c r="E123" s="96">
        <v>0</v>
      </c>
      <c r="F123" s="96" t="s">
        <v>690</v>
      </c>
      <c r="G123" s="96" t="str">
        <f t="shared" si="2"/>
        <v>2</v>
      </c>
    </row>
    <row r="124" spans="1:7" ht="12.75" hidden="1" customHeight="1" x14ac:dyDescent="0.2">
      <c r="A124" s="96" t="s">
        <v>1154</v>
      </c>
      <c r="B124" s="96" t="s">
        <v>1155</v>
      </c>
      <c r="C124" s="96" t="s">
        <v>1147</v>
      </c>
      <c r="D124" s="96" t="s">
        <v>1061</v>
      </c>
      <c r="E124" s="96">
        <v>0</v>
      </c>
      <c r="F124" s="96" t="s">
        <v>692</v>
      </c>
      <c r="G124" s="96" t="str">
        <f t="shared" si="2"/>
        <v>2</v>
      </c>
    </row>
    <row r="125" spans="1:7" ht="12.75" hidden="1" customHeight="1" x14ac:dyDescent="0.2">
      <c r="A125" s="96" t="s">
        <v>1156</v>
      </c>
      <c r="B125" s="96" t="s">
        <v>1157</v>
      </c>
      <c r="C125" s="96" t="s">
        <v>1147</v>
      </c>
      <c r="D125" s="96" t="s">
        <v>1064</v>
      </c>
      <c r="E125" s="96">
        <v>0</v>
      </c>
      <c r="F125" s="96" t="s">
        <v>695</v>
      </c>
      <c r="G125" s="96" t="str">
        <f t="shared" si="2"/>
        <v>2</v>
      </c>
    </row>
    <row r="126" spans="1:7" ht="12.75" hidden="1" customHeight="1" x14ac:dyDescent="0.2">
      <c r="A126" s="96" t="s">
        <v>1158</v>
      </c>
      <c r="B126" s="96" t="s">
        <v>1159</v>
      </c>
      <c r="C126" s="96" t="s">
        <v>1147</v>
      </c>
      <c r="D126" s="96" t="s">
        <v>1067</v>
      </c>
      <c r="E126" s="96">
        <v>0</v>
      </c>
      <c r="F126" s="96" t="s">
        <v>696</v>
      </c>
      <c r="G126" s="96" t="str">
        <f t="shared" si="2"/>
        <v>2</v>
      </c>
    </row>
    <row r="127" spans="1:7" ht="12.75" hidden="1" customHeight="1" x14ac:dyDescent="0.2">
      <c r="A127" s="96" t="s">
        <v>1160</v>
      </c>
      <c r="B127" s="96" t="s">
        <v>1161</v>
      </c>
      <c r="C127" s="96" t="s">
        <v>1162</v>
      </c>
      <c r="D127" s="96" t="s">
        <v>1021</v>
      </c>
      <c r="E127" s="96" t="s">
        <v>1163</v>
      </c>
      <c r="G127" s="96" t="str">
        <f t="shared" si="2"/>
        <v>2</v>
      </c>
    </row>
    <row r="128" spans="1:7" ht="12.75" hidden="1" customHeight="1" x14ac:dyDescent="0.2">
      <c r="A128" s="96" t="s">
        <v>1164</v>
      </c>
      <c r="B128" s="96" t="s">
        <v>1165</v>
      </c>
      <c r="C128" s="96" t="s">
        <v>1162</v>
      </c>
      <c r="D128" s="96" t="s">
        <v>1024</v>
      </c>
      <c r="E128" s="101" t="s">
        <v>1166</v>
      </c>
      <c r="G128" s="96" t="str">
        <f t="shared" si="2"/>
        <v>2</v>
      </c>
    </row>
    <row r="129" spans="1:7" ht="12.75" hidden="1" customHeight="1" x14ac:dyDescent="0.2">
      <c r="A129" s="96" t="s">
        <v>1167</v>
      </c>
      <c r="B129" s="96" t="s">
        <v>1168</v>
      </c>
      <c r="C129" s="96" t="s">
        <v>1162</v>
      </c>
      <c r="D129" s="96" t="s">
        <v>1027</v>
      </c>
      <c r="E129" s="101" t="s">
        <v>1169</v>
      </c>
      <c r="G129" s="96" t="str">
        <f t="shared" si="2"/>
        <v>2</v>
      </c>
    </row>
    <row r="130" spans="1:7" ht="12.75" hidden="1" customHeight="1" x14ac:dyDescent="0.2">
      <c r="A130" s="96" t="s">
        <v>1170</v>
      </c>
      <c r="B130" s="96" t="s">
        <v>1171</v>
      </c>
      <c r="C130" s="96" t="s">
        <v>1162</v>
      </c>
      <c r="D130" s="96" t="s">
        <v>1024</v>
      </c>
      <c r="E130" s="96" t="s">
        <v>1172</v>
      </c>
      <c r="G130" s="96" t="str">
        <f t="shared" ref="G130:G193" si="3">LEFT(A130)</f>
        <v>2</v>
      </c>
    </row>
    <row r="131" spans="1:7" ht="12.75" hidden="1" customHeight="1" x14ac:dyDescent="0.2">
      <c r="A131" s="96" t="s">
        <v>1173</v>
      </c>
      <c r="B131" s="99" t="s">
        <v>1174</v>
      </c>
      <c r="C131" s="96" t="s">
        <v>1162</v>
      </c>
      <c r="D131" s="96" t="s">
        <v>42</v>
      </c>
      <c r="E131" s="96" t="s">
        <v>1175</v>
      </c>
      <c r="G131" s="96" t="str">
        <f t="shared" si="3"/>
        <v>2</v>
      </c>
    </row>
    <row r="132" spans="1:7" ht="12.75" hidden="1" customHeight="1" x14ac:dyDescent="0.2">
      <c r="A132" s="96" t="s">
        <v>1176</v>
      </c>
      <c r="B132" s="96" t="s">
        <v>1177</v>
      </c>
      <c r="C132" s="96" t="s">
        <v>1178</v>
      </c>
      <c r="D132" s="96" t="s">
        <v>1038</v>
      </c>
      <c r="E132" s="96" t="s">
        <v>1179</v>
      </c>
      <c r="G132" s="96" t="str">
        <f t="shared" si="3"/>
        <v>2</v>
      </c>
    </row>
    <row r="133" spans="1:7" ht="12.75" hidden="1" customHeight="1" x14ac:dyDescent="0.2">
      <c r="A133" s="96" t="s">
        <v>1180</v>
      </c>
      <c r="B133" s="96" t="s">
        <v>1181</v>
      </c>
      <c r="C133" s="96" t="s">
        <v>1178</v>
      </c>
      <c r="D133" s="96" t="s">
        <v>1038</v>
      </c>
      <c r="E133" s="101" t="s">
        <v>1182</v>
      </c>
      <c r="G133" s="96" t="str">
        <f t="shared" si="3"/>
        <v>2</v>
      </c>
    </row>
    <row r="134" spans="1:7" ht="12.75" hidden="1" customHeight="1" x14ac:dyDescent="0.2">
      <c r="A134" s="96" t="s">
        <v>1183</v>
      </c>
      <c r="B134" s="96" t="s">
        <v>1184</v>
      </c>
      <c r="C134" s="96" t="s">
        <v>1178</v>
      </c>
      <c r="D134" s="96" t="s">
        <v>1047</v>
      </c>
      <c r="E134" s="101" t="s">
        <v>1185</v>
      </c>
      <c r="G134" s="96" t="str">
        <f t="shared" si="3"/>
        <v>2</v>
      </c>
    </row>
    <row r="135" spans="1:7" hidden="1" x14ac:dyDescent="0.2">
      <c r="A135" s="96" t="s">
        <v>1186</v>
      </c>
      <c r="B135" s="96" t="s">
        <v>1187</v>
      </c>
      <c r="C135" s="96" t="s">
        <v>1178</v>
      </c>
      <c r="D135" s="96" t="s">
        <v>1058</v>
      </c>
      <c r="E135" s="96" t="s">
        <v>1188</v>
      </c>
      <c r="G135" s="96" t="str">
        <f t="shared" si="3"/>
        <v>2</v>
      </c>
    </row>
    <row r="136" spans="1:7" ht="12.75" hidden="1" customHeight="1" x14ac:dyDescent="0.2">
      <c r="A136" s="96" t="s">
        <v>1189</v>
      </c>
      <c r="B136" s="96" t="s">
        <v>1190</v>
      </c>
      <c r="C136" s="96" t="s">
        <v>1178</v>
      </c>
      <c r="D136" s="96" t="s">
        <v>1061</v>
      </c>
      <c r="E136" s="96" t="s">
        <v>1191</v>
      </c>
      <c r="G136" s="96" t="str">
        <f t="shared" si="3"/>
        <v>2</v>
      </c>
    </row>
    <row r="137" spans="1:7" ht="12.75" hidden="1" customHeight="1" x14ac:dyDescent="0.2">
      <c r="A137" s="96" t="s">
        <v>1192</v>
      </c>
      <c r="B137" s="96" t="s">
        <v>1193</v>
      </c>
      <c r="C137" s="96" t="s">
        <v>1178</v>
      </c>
      <c r="D137" s="96" t="s">
        <v>1064</v>
      </c>
      <c r="E137" s="101" t="s">
        <v>1194</v>
      </c>
      <c r="G137" s="96" t="str">
        <f t="shared" si="3"/>
        <v>2</v>
      </c>
    </row>
    <row r="138" spans="1:7" ht="12.75" hidden="1" customHeight="1" x14ac:dyDescent="0.2">
      <c r="A138" s="96" t="s">
        <v>1195</v>
      </c>
      <c r="B138" s="96" t="s">
        <v>1196</v>
      </c>
      <c r="C138" s="96" t="s">
        <v>1178</v>
      </c>
      <c r="D138" s="96" t="s">
        <v>1067</v>
      </c>
      <c r="E138" s="101" t="s">
        <v>1197</v>
      </c>
      <c r="G138" s="96" t="str">
        <f t="shared" si="3"/>
        <v>2</v>
      </c>
    </row>
    <row r="139" spans="1:7" ht="12.75" hidden="1" customHeight="1" x14ac:dyDescent="0.2">
      <c r="A139" s="96" t="s">
        <v>1198</v>
      </c>
      <c r="B139" s="99" t="s">
        <v>1199</v>
      </c>
      <c r="C139" s="96" t="s">
        <v>1200</v>
      </c>
      <c r="D139" s="96" t="s">
        <v>42</v>
      </c>
      <c r="E139" s="96">
        <v>0</v>
      </c>
      <c r="G139" s="96" t="str">
        <f t="shared" si="3"/>
        <v>2</v>
      </c>
    </row>
    <row r="140" spans="1:7" ht="12.75" hidden="1" customHeight="1" x14ac:dyDescent="0.2">
      <c r="A140" s="96" t="s">
        <v>1201</v>
      </c>
      <c r="B140" s="96" t="s">
        <v>1202</v>
      </c>
      <c r="C140" s="96" t="s">
        <v>1200</v>
      </c>
      <c r="D140" s="96" t="s">
        <v>1076</v>
      </c>
      <c r="E140" s="101" t="s">
        <v>1203</v>
      </c>
      <c r="G140" s="96" t="str">
        <f t="shared" si="3"/>
        <v>2</v>
      </c>
    </row>
    <row r="141" spans="1:7" ht="12.75" hidden="1" customHeight="1" x14ac:dyDescent="0.2">
      <c r="A141" s="96" t="s">
        <v>1204</v>
      </c>
      <c r="B141" s="96" t="s">
        <v>1205</v>
      </c>
      <c r="C141" s="96" t="s">
        <v>1200</v>
      </c>
      <c r="D141" s="96" t="s">
        <v>1087</v>
      </c>
      <c r="E141" s="96" t="s">
        <v>1206</v>
      </c>
      <c r="G141" s="96" t="str">
        <f t="shared" si="3"/>
        <v>2</v>
      </c>
    </row>
    <row r="142" spans="1:7" ht="12.75" hidden="1" customHeight="1" x14ac:dyDescent="0.2">
      <c r="A142" s="96" t="s">
        <v>1207</v>
      </c>
      <c r="B142" s="96" t="s">
        <v>1208</v>
      </c>
      <c r="C142" s="96" t="s">
        <v>1209</v>
      </c>
      <c r="D142" s="96" t="s">
        <v>1090</v>
      </c>
      <c r="E142" s="96" t="s">
        <v>1210</v>
      </c>
      <c r="G142" s="96" t="str">
        <f t="shared" si="3"/>
        <v>2</v>
      </c>
    </row>
    <row r="143" spans="1:7" ht="12.75" hidden="1" customHeight="1" x14ac:dyDescent="0.2">
      <c r="A143" s="96" t="s">
        <v>1211</v>
      </c>
      <c r="B143" s="96" t="s">
        <v>1212</v>
      </c>
      <c r="C143" s="96" t="s">
        <v>1209</v>
      </c>
      <c r="D143" s="96" t="s">
        <v>1104</v>
      </c>
      <c r="E143" s="96">
        <v>0</v>
      </c>
      <c r="G143" s="96" t="str">
        <f t="shared" si="3"/>
        <v>2</v>
      </c>
    </row>
    <row r="144" spans="1:7" ht="12.75" hidden="1" customHeight="1" x14ac:dyDescent="0.2">
      <c r="A144" s="96" t="s">
        <v>1213</v>
      </c>
      <c r="B144" s="96" t="s">
        <v>1214</v>
      </c>
      <c r="C144" s="96" t="s">
        <v>1209</v>
      </c>
      <c r="D144" s="96" t="s">
        <v>1093</v>
      </c>
      <c r="E144" s="96" t="s">
        <v>1215</v>
      </c>
      <c r="G144" s="96" t="str">
        <f t="shared" si="3"/>
        <v>2</v>
      </c>
    </row>
    <row r="145" spans="1:8" ht="12.75" hidden="1" customHeight="1" x14ac:dyDescent="0.2">
      <c r="A145" s="96" t="s">
        <v>1216</v>
      </c>
      <c r="B145" s="96" t="s">
        <v>1217</v>
      </c>
      <c r="C145" s="96" t="s">
        <v>1209</v>
      </c>
      <c r="D145" s="96" t="s">
        <v>1109</v>
      </c>
      <c r="E145" s="96">
        <v>0</v>
      </c>
      <c r="G145" s="96" t="str">
        <f t="shared" si="3"/>
        <v>2</v>
      </c>
    </row>
    <row r="146" spans="1:8" ht="12.75" hidden="1" customHeight="1" x14ac:dyDescent="0.2">
      <c r="A146" s="96" t="s">
        <v>1218</v>
      </c>
      <c r="B146" s="96" t="s">
        <v>1219</v>
      </c>
      <c r="C146" s="96" t="s">
        <v>1209</v>
      </c>
      <c r="D146" s="96" t="s">
        <v>1100</v>
      </c>
      <c r="E146" s="101" t="s">
        <v>1220</v>
      </c>
      <c r="G146" s="96" t="str">
        <f t="shared" si="3"/>
        <v>2</v>
      </c>
    </row>
    <row r="147" spans="1:8" ht="12.75" hidden="1" customHeight="1" x14ac:dyDescent="0.2">
      <c r="A147" s="96" t="s">
        <v>1221</v>
      </c>
      <c r="B147" s="96" t="s">
        <v>1222</v>
      </c>
      <c r="C147" s="96" t="s">
        <v>1209</v>
      </c>
      <c r="D147" s="96" t="s">
        <v>1114</v>
      </c>
      <c r="E147" s="96">
        <v>0</v>
      </c>
      <c r="G147" s="96" t="str">
        <f t="shared" si="3"/>
        <v>2</v>
      </c>
    </row>
    <row r="148" spans="1:8" ht="12.75" hidden="1" customHeight="1" x14ac:dyDescent="0.2">
      <c r="A148" s="96" t="s">
        <v>1223</v>
      </c>
      <c r="B148" s="96" t="s">
        <v>1224</v>
      </c>
      <c r="C148" s="96" t="s">
        <v>1209</v>
      </c>
      <c r="D148" s="96" t="s">
        <v>1114</v>
      </c>
      <c r="E148" s="96">
        <v>0</v>
      </c>
      <c r="G148" s="96" t="str">
        <f t="shared" si="3"/>
        <v>2</v>
      </c>
    </row>
    <row r="149" spans="1:8" ht="12.75" hidden="1" customHeight="1" x14ac:dyDescent="0.2">
      <c r="A149" s="96" t="s">
        <v>1225</v>
      </c>
      <c r="B149" s="96" t="s">
        <v>1226</v>
      </c>
      <c r="C149" s="96" t="s">
        <v>1225</v>
      </c>
      <c r="D149" s="96" t="s">
        <v>1227</v>
      </c>
      <c r="E149" s="96" t="s">
        <v>722</v>
      </c>
      <c r="G149" s="96" t="str">
        <f t="shared" si="3"/>
        <v>3</v>
      </c>
    </row>
    <row r="150" spans="1:8" ht="12.75" hidden="1" customHeight="1" x14ac:dyDescent="0.2">
      <c r="A150" s="96" t="s">
        <v>1228</v>
      </c>
      <c r="B150" s="96" t="s">
        <v>1229</v>
      </c>
      <c r="C150" s="96" t="s">
        <v>1230</v>
      </c>
      <c r="D150" s="96" t="s">
        <v>1227</v>
      </c>
      <c r="E150" s="96" t="s">
        <v>722</v>
      </c>
      <c r="G150" s="96" t="str">
        <f t="shared" si="3"/>
        <v>3</v>
      </c>
    </row>
    <row r="151" spans="1:8" ht="12.75" hidden="1" customHeight="1" x14ac:dyDescent="0.2">
      <c r="A151" s="96" t="s">
        <v>1231</v>
      </c>
      <c r="B151" s="96" t="s">
        <v>1232</v>
      </c>
      <c r="C151" s="96" t="s">
        <v>1230</v>
      </c>
      <c r="D151" s="96" t="s">
        <v>1227</v>
      </c>
      <c r="E151" s="96" t="s">
        <v>722</v>
      </c>
      <c r="G151" s="96" t="str">
        <f t="shared" si="3"/>
        <v>3</v>
      </c>
    </row>
    <row r="152" spans="1:8" ht="12.75" hidden="1" customHeight="1" x14ac:dyDescent="0.2">
      <c r="A152" s="96" t="s">
        <v>1233</v>
      </c>
      <c r="B152" s="96" t="s">
        <v>1234</v>
      </c>
      <c r="C152" s="96" t="s">
        <v>1230</v>
      </c>
      <c r="D152" s="96" t="s">
        <v>1227</v>
      </c>
      <c r="E152" s="96" t="s">
        <v>722</v>
      </c>
      <c r="G152" s="96" t="str">
        <f t="shared" si="3"/>
        <v>3</v>
      </c>
    </row>
    <row r="153" spans="1:8" ht="12.75" hidden="1" customHeight="1" x14ac:dyDescent="0.2">
      <c r="A153" s="96" t="s">
        <v>1235</v>
      </c>
      <c r="B153" s="96" t="s">
        <v>1236</v>
      </c>
      <c r="C153" s="96" t="s">
        <v>1230</v>
      </c>
      <c r="D153" s="96" t="s">
        <v>1227</v>
      </c>
      <c r="E153" s="96" t="s">
        <v>722</v>
      </c>
      <c r="G153" s="96" t="str">
        <f t="shared" si="3"/>
        <v>3</v>
      </c>
    </row>
    <row r="154" spans="1:8" ht="12.75" hidden="1" customHeight="1" x14ac:dyDescent="0.2">
      <c r="A154" s="96" t="s">
        <v>1237</v>
      </c>
      <c r="B154" s="96" t="s">
        <v>1238</v>
      </c>
      <c r="C154" s="96" t="s">
        <v>1230</v>
      </c>
      <c r="D154" s="96" t="s">
        <v>1227</v>
      </c>
      <c r="E154" s="96" t="s">
        <v>722</v>
      </c>
      <c r="G154" s="96" t="str">
        <f t="shared" si="3"/>
        <v>3</v>
      </c>
    </row>
    <row r="155" spans="1:8" ht="12.75" hidden="1" customHeight="1" x14ac:dyDescent="0.2">
      <c r="A155" s="96" t="s">
        <v>1239</v>
      </c>
      <c r="B155" s="96" t="s">
        <v>1240</v>
      </c>
      <c r="C155" s="96" t="s">
        <v>1230</v>
      </c>
      <c r="D155" s="96" t="s">
        <v>1227</v>
      </c>
      <c r="E155" s="96" t="s">
        <v>722</v>
      </c>
      <c r="G155" s="96" t="str">
        <f t="shared" si="3"/>
        <v>3</v>
      </c>
    </row>
    <row r="156" spans="1:8" ht="12.75" hidden="1" customHeight="1" x14ac:dyDescent="0.2">
      <c r="A156" s="96" t="s">
        <v>1241</v>
      </c>
      <c r="B156" s="96" t="s">
        <v>1242</v>
      </c>
      <c r="C156" s="96" t="s">
        <v>1230</v>
      </c>
      <c r="D156" s="96" t="s">
        <v>1227</v>
      </c>
      <c r="E156" s="96" t="s">
        <v>722</v>
      </c>
      <c r="G156" s="96" t="str">
        <f t="shared" si="3"/>
        <v>3</v>
      </c>
    </row>
    <row r="157" spans="1:8" ht="12.75" hidden="1" customHeight="1" x14ac:dyDescent="0.2">
      <c r="A157" s="96" t="s">
        <v>1243</v>
      </c>
      <c r="B157" s="96" t="s">
        <v>1244</v>
      </c>
      <c r="C157" s="96" t="s">
        <v>1243</v>
      </c>
      <c r="D157" s="96" t="s">
        <v>1227</v>
      </c>
      <c r="E157" s="101" t="s">
        <v>740</v>
      </c>
      <c r="G157" s="96" t="str">
        <f t="shared" si="3"/>
        <v>3</v>
      </c>
    </row>
    <row r="158" spans="1:8" ht="12.75" hidden="1" customHeight="1" x14ac:dyDescent="0.2">
      <c r="A158" s="96" t="s">
        <v>1245</v>
      </c>
      <c r="B158" s="96" t="s">
        <v>1246</v>
      </c>
      <c r="C158" s="96" t="s">
        <v>1245</v>
      </c>
      <c r="D158" s="96" t="s">
        <v>1227</v>
      </c>
      <c r="E158" s="96" t="s">
        <v>722</v>
      </c>
      <c r="G158" s="96" t="str">
        <f t="shared" si="3"/>
        <v>3</v>
      </c>
      <c r="H158" s="96" t="s">
        <v>2359</v>
      </c>
    </row>
    <row r="159" spans="1:8" ht="12.75" hidden="1" customHeight="1" x14ac:dyDescent="0.2">
      <c r="A159" s="96" t="s">
        <v>1247</v>
      </c>
      <c r="B159" s="96" t="s">
        <v>1248</v>
      </c>
      <c r="C159" s="96" t="s">
        <v>1247</v>
      </c>
      <c r="D159" s="96" t="s">
        <v>1227</v>
      </c>
      <c r="E159" s="101" t="s">
        <v>736</v>
      </c>
      <c r="G159" s="96" t="str">
        <f t="shared" si="3"/>
        <v>3</v>
      </c>
    </row>
    <row r="160" spans="1:8" ht="12.75" hidden="1" customHeight="1" x14ac:dyDescent="0.2">
      <c r="A160" s="96" t="s">
        <v>1249</v>
      </c>
      <c r="B160" s="96" t="s">
        <v>1250</v>
      </c>
      <c r="C160" s="96" t="s">
        <v>1249</v>
      </c>
      <c r="D160" s="96" t="s">
        <v>1227</v>
      </c>
      <c r="E160" s="101" t="s">
        <v>736</v>
      </c>
      <c r="G160" s="96" t="str">
        <f t="shared" si="3"/>
        <v>3</v>
      </c>
    </row>
    <row r="161" spans="1:8" ht="12.75" hidden="1" customHeight="1" x14ac:dyDescent="0.2">
      <c r="A161" s="96" t="s">
        <v>1251</v>
      </c>
      <c r="B161" s="96" t="s">
        <v>1252</v>
      </c>
      <c r="C161" s="96" t="s">
        <v>1251</v>
      </c>
      <c r="D161" s="96" t="s">
        <v>1227</v>
      </c>
      <c r="E161" s="101" t="s">
        <v>736</v>
      </c>
      <c r="G161" s="96" t="str">
        <f t="shared" si="3"/>
        <v>3</v>
      </c>
    </row>
    <row r="162" spans="1:8" ht="12.75" hidden="1" customHeight="1" x14ac:dyDescent="0.2">
      <c r="A162" s="96" t="s">
        <v>1253</v>
      </c>
      <c r="B162" s="96" t="s">
        <v>1254</v>
      </c>
      <c r="C162" s="96" t="s">
        <v>1253</v>
      </c>
      <c r="D162" s="96" t="s">
        <v>1255</v>
      </c>
      <c r="E162" s="101" t="s">
        <v>736</v>
      </c>
      <c r="G162" s="96" t="str">
        <f t="shared" si="3"/>
        <v>3</v>
      </c>
    </row>
    <row r="163" spans="1:8" ht="12.75" hidden="1" customHeight="1" x14ac:dyDescent="0.2">
      <c r="A163" s="96" t="s">
        <v>1256</v>
      </c>
      <c r="B163" s="96" t="s">
        <v>1257</v>
      </c>
      <c r="C163" s="96" t="s">
        <v>1256</v>
      </c>
      <c r="D163" s="96" t="s">
        <v>1255</v>
      </c>
      <c r="E163" s="101" t="s">
        <v>736</v>
      </c>
      <c r="G163" s="96" t="str">
        <f t="shared" si="3"/>
        <v>3</v>
      </c>
    </row>
    <row r="164" spans="1:8" ht="12.75" hidden="1" customHeight="1" x14ac:dyDescent="0.2">
      <c r="A164" s="96" t="s">
        <v>1258</v>
      </c>
      <c r="B164" s="96" t="s">
        <v>1259</v>
      </c>
      <c r="C164" s="96" t="s">
        <v>1258</v>
      </c>
      <c r="D164" s="96" t="s">
        <v>1227</v>
      </c>
      <c r="E164" s="101" t="s">
        <v>736</v>
      </c>
      <c r="G164" s="96" t="str">
        <f t="shared" si="3"/>
        <v>3</v>
      </c>
    </row>
    <row r="165" spans="1:8" ht="12.75" hidden="1" customHeight="1" x14ac:dyDescent="0.2">
      <c r="A165" s="96" t="s">
        <v>1260</v>
      </c>
      <c r="B165" s="96" t="s">
        <v>1261</v>
      </c>
      <c r="C165" s="96" t="s">
        <v>1260</v>
      </c>
      <c r="D165" s="96" t="s">
        <v>1262</v>
      </c>
      <c r="E165" s="101" t="s">
        <v>724</v>
      </c>
      <c r="G165" s="96" t="str">
        <f t="shared" si="3"/>
        <v>3</v>
      </c>
    </row>
    <row r="166" spans="1:8" ht="12.75" hidden="1" customHeight="1" x14ac:dyDescent="0.2">
      <c r="A166" s="96" t="s">
        <v>1263</v>
      </c>
      <c r="B166" s="96" t="s">
        <v>1264</v>
      </c>
      <c r="C166" s="96" t="s">
        <v>1263</v>
      </c>
      <c r="D166" s="96" t="s">
        <v>1262</v>
      </c>
      <c r="E166" s="101" t="s">
        <v>724</v>
      </c>
      <c r="G166" s="96" t="str">
        <f t="shared" si="3"/>
        <v>3</v>
      </c>
    </row>
    <row r="167" spans="1:8" ht="12.75" hidden="1" customHeight="1" x14ac:dyDescent="0.2">
      <c r="A167" s="96" t="s">
        <v>1265</v>
      </c>
      <c r="B167" s="96" t="s">
        <v>1266</v>
      </c>
      <c r="C167" s="96" t="s">
        <v>1265</v>
      </c>
      <c r="D167" s="96" t="s">
        <v>1262</v>
      </c>
      <c r="E167" s="96" t="s">
        <v>726</v>
      </c>
      <c r="G167" s="96" t="str">
        <f t="shared" si="3"/>
        <v>3</v>
      </c>
    </row>
    <row r="168" spans="1:8" ht="12.75" hidden="1" customHeight="1" x14ac:dyDescent="0.2">
      <c r="A168" s="96" t="s">
        <v>1267</v>
      </c>
      <c r="B168" s="96" t="s">
        <v>1268</v>
      </c>
      <c r="C168" s="96" t="s">
        <v>1267</v>
      </c>
      <c r="D168" s="96" t="s">
        <v>1255</v>
      </c>
      <c r="E168" s="96" t="s">
        <v>728</v>
      </c>
      <c r="G168" s="96" t="str">
        <f t="shared" si="3"/>
        <v>3</v>
      </c>
    </row>
    <row r="169" spans="1:8" ht="12.75" hidden="1" customHeight="1" x14ac:dyDescent="0.2">
      <c r="A169" s="96" t="s">
        <v>1269</v>
      </c>
      <c r="B169" s="96" t="s">
        <v>1270</v>
      </c>
      <c r="C169" s="96" t="s">
        <v>1269</v>
      </c>
      <c r="D169" s="96" t="s">
        <v>1255</v>
      </c>
      <c r="E169" s="96" t="s">
        <v>742</v>
      </c>
      <c r="G169" s="96" t="str">
        <f t="shared" si="3"/>
        <v>3</v>
      </c>
    </row>
    <row r="170" spans="1:8" ht="12.75" hidden="1" customHeight="1" x14ac:dyDescent="0.2">
      <c r="A170" s="96" t="s">
        <v>1271</v>
      </c>
      <c r="B170" s="96" t="s">
        <v>1272</v>
      </c>
      <c r="C170" s="96" t="s">
        <v>1271</v>
      </c>
      <c r="D170" s="96" t="s">
        <v>1255</v>
      </c>
      <c r="E170" s="101" t="s">
        <v>732</v>
      </c>
      <c r="G170" s="96" t="str">
        <f t="shared" si="3"/>
        <v>3</v>
      </c>
    </row>
    <row r="171" spans="1:8" ht="12.75" hidden="1" customHeight="1" x14ac:dyDescent="0.2">
      <c r="A171" s="96" t="s">
        <v>1273</v>
      </c>
      <c r="B171" s="96" t="s">
        <v>1274</v>
      </c>
      <c r="C171" s="96" t="s">
        <v>1275</v>
      </c>
      <c r="D171" s="96" t="s">
        <v>1262</v>
      </c>
      <c r="E171" s="101" t="s">
        <v>724</v>
      </c>
      <c r="G171" s="96" t="str">
        <f t="shared" si="3"/>
        <v>3</v>
      </c>
      <c r="H171" s="96" t="s">
        <v>2359</v>
      </c>
    </row>
    <row r="172" spans="1:8" ht="12.75" hidden="1" customHeight="1" x14ac:dyDescent="0.2">
      <c r="A172" s="96" t="s">
        <v>1275</v>
      </c>
      <c r="B172" s="96" t="s">
        <v>1276</v>
      </c>
      <c r="C172" s="96" t="s">
        <v>1275</v>
      </c>
      <c r="D172" s="96" t="s">
        <v>1255</v>
      </c>
      <c r="E172" s="96" t="s">
        <v>728</v>
      </c>
      <c r="G172" s="96" t="str">
        <f t="shared" si="3"/>
        <v>3</v>
      </c>
      <c r="H172" s="96" t="s">
        <v>2359</v>
      </c>
    </row>
    <row r="173" spans="1:8" ht="12.75" hidden="1" customHeight="1" x14ac:dyDescent="0.2">
      <c r="A173" s="96" t="s">
        <v>1277</v>
      </c>
      <c r="B173" s="96" t="s">
        <v>1278</v>
      </c>
      <c r="C173" s="96" t="s">
        <v>1277</v>
      </c>
      <c r="D173" s="96" t="s">
        <v>1227</v>
      </c>
      <c r="E173" s="101" t="s">
        <v>738</v>
      </c>
      <c r="G173" s="96" t="str">
        <f t="shared" si="3"/>
        <v>3</v>
      </c>
    </row>
    <row r="174" spans="1:8" ht="12.75" hidden="1" customHeight="1" x14ac:dyDescent="0.2">
      <c r="A174" s="96" t="s">
        <v>1279</v>
      </c>
      <c r="B174" s="96" t="s">
        <v>1280</v>
      </c>
      <c r="C174" s="96" t="s">
        <v>1279</v>
      </c>
      <c r="D174" s="96" t="s">
        <v>1255</v>
      </c>
      <c r="E174" s="101" t="s">
        <v>738</v>
      </c>
      <c r="G174" s="96" t="str">
        <f t="shared" si="3"/>
        <v>3</v>
      </c>
    </row>
    <row r="175" spans="1:8" ht="12.75" hidden="1" customHeight="1" x14ac:dyDescent="0.2">
      <c r="A175" s="96" t="s">
        <v>1281</v>
      </c>
      <c r="B175" s="96" t="s">
        <v>1282</v>
      </c>
      <c r="C175" s="96" t="s">
        <v>1281</v>
      </c>
      <c r="D175" s="96" t="s">
        <v>1255</v>
      </c>
      <c r="E175" s="101" t="s">
        <v>738</v>
      </c>
      <c r="G175" s="96" t="str">
        <f t="shared" si="3"/>
        <v>3</v>
      </c>
    </row>
    <row r="176" spans="1:8" ht="12.75" hidden="1" customHeight="1" x14ac:dyDescent="0.2">
      <c r="A176" s="96" t="s">
        <v>1283</v>
      </c>
      <c r="B176" s="96" t="s">
        <v>1284</v>
      </c>
      <c r="C176" s="96" t="s">
        <v>1283</v>
      </c>
      <c r="D176" s="96" t="s">
        <v>1255</v>
      </c>
      <c r="E176" s="101" t="s">
        <v>738</v>
      </c>
      <c r="G176" s="96" t="str">
        <f t="shared" si="3"/>
        <v>3</v>
      </c>
    </row>
    <row r="177" spans="1:8" ht="12.75" hidden="1" customHeight="1" x14ac:dyDescent="0.2">
      <c r="A177" s="96" t="s">
        <v>1285</v>
      </c>
      <c r="B177" s="96" t="s">
        <v>1286</v>
      </c>
      <c r="C177" s="96" t="s">
        <v>1285</v>
      </c>
      <c r="D177" s="96" t="s">
        <v>1227</v>
      </c>
      <c r="E177" s="101" t="s">
        <v>738</v>
      </c>
      <c r="G177" s="96" t="str">
        <f t="shared" si="3"/>
        <v>3</v>
      </c>
    </row>
    <row r="178" spans="1:8" ht="12.75" hidden="1" customHeight="1" x14ac:dyDescent="0.2">
      <c r="A178" s="96" t="s">
        <v>1287</v>
      </c>
      <c r="B178" s="96" t="s">
        <v>1288</v>
      </c>
      <c r="C178" s="96" t="s">
        <v>1287</v>
      </c>
      <c r="D178" s="96" t="s">
        <v>1255</v>
      </c>
      <c r="E178" s="101" t="s">
        <v>1289</v>
      </c>
      <c r="G178" s="96" t="str">
        <f t="shared" si="3"/>
        <v>3</v>
      </c>
    </row>
    <row r="179" spans="1:8" ht="12.75" hidden="1" customHeight="1" x14ac:dyDescent="0.2">
      <c r="A179" s="96" t="s">
        <v>1290</v>
      </c>
      <c r="B179" s="96" t="s">
        <v>1291</v>
      </c>
      <c r="C179" s="96" t="s">
        <v>1290</v>
      </c>
      <c r="D179" s="96" t="s">
        <v>1255</v>
      </c>
      <c r="E179" s="101" t="s">
        <v>1289</v>
      </c>
      <c r="G179" s="96" t="str">
        <f t="shared" si="3"/>
        <v>3</v>
      </c>
      <c r="H179" s="96" t="s">
        <v>2359</v>
      </c>
    </row>
    <row r="180" spans="1:8" ht="12.75" hidden="1" customHeight="1" x14ac:dyDescent="0.2">
      <c r="A180" s="96" t="s">
        <v>1292</v>
      </c>
      <c r="B180" s="96" t="s">
        <v>1293</v>
      </c>
      <c r="C180" s="96" t="s">
        <v>1292</v>
      </c>
      <c r="D180" s="96" t="s">
        <v>1255</v>
      </c>
      <c r="E180" s="96" t="s">
        <v>728</v>
      </c>
      <c r="G180" s="96" t="str">
        <f t="shared" si="3"/>
        <v>3</v>
      </c>
    </row>
    <row r="181" spans="1:8" ht="12.75" hidden="1" customHeight="1" x14ac:dyDescent="0.2">
      <c r="A181" s="96" t="s">
        <v>1294</v>
      </c>
      <c r="B181" s="96" t="s">
        <v>1295</v>
      </c>
      <c r="C181" s="96" t="s">
        <v>1294</v>
      </c>
      <c r="D181" s="96" t="s">
        <v>1255</v>
      </c>
      <c r="E181" s="96" t="s">
        <v>728</v>
      </c>
      <c r="G181" s="96" t="str">
        <f t="shared" si="3"/>
        <v>3</v>
      </c>
      <c r="H181" s="96" t="s">
        <v>2359</v>
      </c>
    </row>
    <row r="182" spans="1:8" ht="12.75" hidden="1" customHeight="1" x14ac:dyDescent="0.2">
      <c r="A182" s="96" t="s">
        <v>1296</v>
      </c>
      <c r="B182" s="96" t="s">
        <v>1297</v>
      </c>
      <c r="C182" s="96" t="s">
        <v>1296</v>
      </c>
      <c r="D182" s="96" t="s">
        <v>1227</v>
      </c>
      <c r="E182" s="101" t="s">
        <v>730</v>
      </c>
      <c r="G182" s="96" t="str">
        <f t="shared" si="3"/>
        <v>3</v>
      </c>
    </row>
    <row r="183" spans="1:8" ht="12.75" hidden="1" customHeight="1" x14ac:dyDescent="0.2">
      <c r="A183" s="96" t="s">
        <v>1298</v>
      </c>
      <c r="B183" s="96" t="s">
        <v>1299</v>
      </c>
      <c r="C183" s="96" t="s">
        <v>1298</v>
      </c>
      <c r="D183" s="96" t="s">
        <v>1227</v>
      </c>
      <c r="E183" s="101" t="s">
        <v>730</v>
      </c>
      <c r="G183" s="96" t="str">
        <f t="shared" si="3"/>
        <v>3</v>
      </c>
      <c r="H183" s="96" t="s">
        <v>2359</v>
      </c>
    </row>
    <row r="184" spans="1:8" ht="12.75" hidden="1" customHeight="1" x14ac:dyDescent="0.2">
      <c r="A184" s="96" t="s">
        <v>1300</v>
      </c>
      <c r="B184" s="96" t="s">
        <v>1301</v>
      </c>
      <c r="C184" s="96" t="s">
        <v>1300</v>
      </c>
      <c r="D184" s="96" t="s">
        <v>1227</v>
      </c>
      <c r="E184" s="101" t="s">
        <v>723</v>
      </c>
      <c r="G184" s="96" t="str">
        <f t="shared" si="3"/>
        <v>3</v>
      </c>
    </row>
    <row r="185" spans="1:8" ht="12.75" hidden="1" customHeight="1" x14ac:dyDescent="0.2">
      <c r="A185" s="96" t="s">
        <v>1302</v>
      </c>
      <c r="B185" s="96" t="s">
        <v>1303</v>
      </c>
      <c r="C185" s="96" t="s">
        <v>1304</v>
      </c>
      <c r="D185" s="96" t="s">
        <v>1227</v>
      </c>
      <c r="E185" s="101" t="s">
        <v>723</v>
      </c>
      <c r="G185" s="96" t="str">
        <f t="shared" si="3"/>
        <v>3</v>
      </c>
    </row>
    <row r="186" spans="1:8" ht="12.75" hidden="1" customHeight="1" x14ac:dyDescent="0.2">
      <c r="A186" s="96" t="s">
        <v>1305</v>
      </c>
      <c r="B186" s="96" t="s">
        <v>1306</v>
      </c>
      <c r="C186" s="96" t="s">
        <v>1304</v>
      </c>
      <c r="D186" s="96" t="s">
        <v>1227</v>
      </c>
      <c r="E186" s="101" t="s">
        <v>741</v>
      </c>
      <c r="G186" s="96" t="str">
        <f t="shared" si="3"/>
        <v>3</v>
      </c>
    </row>
    <row r="187" spans="1:8" ht="12.75" hidden="1" customHeight="1" x14ac:dyDescent="0.2">
      <c r="A187" s="96" t="s">
        <v>1307</v>
      </c>
      <c r="B187" s="96" t="s">
        <v>1308</v>
      </c>
      <c r="C187" s="96" t="s">
        <v>1307</v>
      </c>
      <c r="D187" s="96" t="s">
        <v>1262</v>
      </c>
      <c r="E187" s="96" t="s">
        <v>725</v>
      </c>
      <c r="G187" s="96" t="str">
        <f t="shared" si="3"/>
        <v>3</v>
      </c>
    </row>
    <row r="188" spans="1:8" ht="12.75" hidden="1" customHeight="1" x14ac:dyDescent="0.2">
      <c r="A188" s="96" t="s">
        <v>1309</v>
      </c>
      <c r="B188" s="96" t="s">
        <v>1310</v>
      </c>
      <c r="C188" s="96" t="s">
        <v>1309</v>
      </c>
      <c r="D188" s="96" t="s">
        <v>1255</v>
      </c>
      <c r="E188" s="101" t="s">
        <v>729</v>
      </c>
      <c r="G188" s="96" t="str">
        <f t="shared" si="3"/>
        <v>3</v>
      </c>
    </row>
    <row r="189" spans="1:8" ht="12.75" hidden="1" customHeight="1" x14ac:dyDescent="0.2">
      <c r="A189" s="96" t="s">
        <v>1311</v>
      </c>
      <c r="B189" s="96" t="s">
        <v>1312</v>
      </c>
      <c r="C189" s="96" t="s">
        <v>1309</v>
      </c>
      <c r="D189" s="96" t="s">
        <v>1262</v>
      </c>
      <c r="E189" s="96" t="s">
        <v>1313</v>
      </c>
      <c r="G189" s="96" t="str">
        <f t="shared" si="3"/>
        <v>3</v>
      </c>
    </row>
    <row r="190" spans="1:8" ht="12.75" hidden="1" customHeight="1" x14ac:dyDescent="0.2">
      <c r="A190" s="96" t="s">
        <v>1314</v>
      </c>
      <c r="B190" s="96" t="s">
        <v>1315</v>
      </c>
      <c r="C190" s="96" t="s">
        <v>1309</v>
      </c>
      <c r="D190" s="96" t="s">
        <v>1255</v>
      </c>
      <c r="E190" s="101" t="s">
        <v>729</v>
      </c>
      <c r="G190" s="96" t="str">
        <f t="shared" si="3"/>
        <v>3</v>
      </c>
    </row>
    <row r="191" spans="1:8" ht="12.75" hidden="1" customHeight="1" x14ac:dyDescent="0.2">
      <c r="A191" s="96" t="s">
        <v>1316</v>
      </c>
      <c r="B191" s="96" t="s">
        <v>1317</v>
      </c>
      <c r="C191" s="96" t="s">
        <v>1309</v>
      </c>
      <c r="D191" s="96" t="s">
        <v>1255</v>
      </c>
      <c r="E191" s="96" t="s">
        <v>743</v>
      </c>
      <c r="G191" s="96" t="str">
        <f t="shared" si="3"/>
        <v>3</v>
      </c>
    </row>
    <row r="192" spans="1:8" ht="12.75" hidden="1" customHeight="1" x14ac:dyDescent="0.2">
      <c r="A192" s="96" t="s">
        <v>1318</v>
      </c>
      <c r="B192" s="96" t="s">
        <v>1319</v>
      </c>
      <c r="C192" s="96" t="s">
        <v>1309</v>
      </c>
      <c r="D192" s="96" t="s">
        <v>1255</v>
      </c>
      <c r="E192" s="101" t="s">
        <v>733</v>
      </c>
      <c r="G192" s="96" t="str">
        <f t="shared" si="3"/>
        <v>3</v>
      </c>
    </row>
    <row r="193" spans="1:7" ht="12.75" hidden="1" customHeight="1" x14ac:dyDescent="0.2">
      <c r="A193" s="96" t="s">
        <v>1320</v>
      </c>
      <c r="B193" s="96" t="s">
        <v>1321</v>
      </c>
      <c r="C193" s="96" t="s">
        <v>1320</v>
      </c>
      <c r="D193" s="96" t="s">
        <v>1227</v>
      </c>
      <c r="E193" s="96" t="s">
        <v>1322</v>
      </c>
      <c r="G193" s="96" t="str">
        <f t="shared" si="3"/>
        <v>3</v>
      </c>
    </row>
    <row r="194" spans="1:7" ht="12.75" hidden="1" customHeight="1" x14ac:dyDescent="0.2">
      <c r="A194" s="96" t="s">
        <v>1323</v>
      </c>
      <c r="B194" s="96" t="s">
        <v>1324</v>
      </c>
      <c r="C194" s="96" t="s">
        <v>1320</v>
      </c>
      <c r="D194" s="96" t="s">
        <v>1227</v>
      </c>
      <c r="E194" s="96" t="s">
        <v>1322</v>
      </c>
      <c r="G194" s="96" t="str">
        <f t="shared" ref="G194:G257" si="4">LEFT(A194)</f>
        <v>3</v>
      </c>
    </row>
    <row r="195" spans="1:7" ht="12.75" hidden="1" customHeight="1" x14ac:dyDescent="0.2">
      <c r="A195" s="96" t="s">
        <v>1325</v>
      </c>
      <c r="B195" s="96" t="s">
        <v>1326</v>
      </c>
      <c r="C195" s="96" t="s">
        <v>1320</v>
      </c>
      <c r="D195" s="96" t="s">
        <v>1227</v>
      </c>
      <c r="E195" s="96" t="s">
        <v>1322</v>
      </c>
      <c r="G195" s="96" t="str">
        <f t="shared" si="4"/>
        <v>3</v>
      </c>
    </row>
    <row r="196" spans="1:7" ht="12.75" hidden="1" customHeight="1" x14ac:dyDescent="0.2">
      <c r="A196" s="96" t="s">
        <v>1327</v>
      </c>
      <c r="B196" s="96" t="s">
        <v>1328</v>
      </c>
      <c r="C196" s="96" t="s">
        <v>1320</v>
      </c>
      <c r="D196" s="96" t="s">
        <v>1262</v>
      </c>
      <c r="E196" s="96" t="s">
        <v>1322</v>
      </c>
      <c r="G196" s="96" t="str">
        <f t="shared" si="4"/>
        <v>3</v>
      </c>
    </row>
    <row r="197" spans="1:7" ht="12.75" hidden="1" customHeight="1" x14ac:dyDescent="0.2">
      <c r="A197" s="96" t="s">
        <v>1329</v>
      </c>
      <c r="B197" s="96" t="s">
        <v>1330</v>
      </c>
      <c r="C197" s="96" t="s">
        <v>1320</v>
      </c>
      <c r="D197" s="96" t="s">
        <v>1255</v>
      </c>
      <c r="E197" s="96" t="s">
        <v>1322</v>
      </c>
      <c r="G197" s="96" t="str">
        <f t="shared" si="4"/>
        <v>3</v>
      </c>
    </row>
    <row r="198" spans="1:7" ht="12.75" hidden="1" customHeight="1" x14ac:dyDescent="0.2">
      <c r="A198" s="96" t="s">
        <v>1331</v>
      </c>
      <c r="B198" s="96" t="s">
        <v>1332</v>
      </c>
      <c r="C198" s="96" t="s">
        <v>1320</v>
      </c>
      <c r="D198" s="96" t="s">
        <v>1255</v>
      </c>
      <c r="E198" s="96" t="s">
        <v>1322</v>
      </c>
      <c r="G198" s="96" t="str">
        <f t="shared" si="4"/>
        <v>3</v>
      </c>
    </row>
    <row r="199" spans="1:7" ht="12.75" hidden="1" customHeight="1" x14ac:dyDescent="0.2">
      <c r="A199" s="96" t="s">
        <v>1333</v>
      </c>
      <c r="B199" s="96" t="s">
        <v>1334</v>
      </c>
      <c r="C199" s="96" t="s">
        <v>1320</v>
      </c>
      <c r="D199" s="96" t="s">
        <v>1255</v>
      </c>
      <c r="E199" s="96" t="s">
        <v>1322</v>
      </c>
      <c r="G199" s="96" t="str">
        <f t="shared" si="4"/>
        <v>3</v>
      </c>
    </row>
    <row r="200" spans="1:7" ht="12.75" hidden="1" customHeight="1" x14ac:dyDescent="0.2">
      <c r="A200" s="96" t="s">
        <v>1335</v>
      </c>
      <c r="B200" s="96" t="s">
        <v>1336</v>
      </c>
      <c r="C200" s="96" t="s">
        <v>1320</v>
      </c>
      <c r="D200" s="96" t="s">
        <v>1255</v>
      </c>
      <c r="E200" s="96" t="s">
        <v>1322</v>
      </c>
      <c r="G200" s="96" t="str">
        <f t="shared" si="4"/>
        <v>3</v>
      </c>
    </row>
    <row r="201" spans="1:7" ht="12.75" hidden="1" customHeight="1" x14ac:dyDescent="0.2">
      <c r="A201" s="96" t="s">
        <v>1337</v>
      </c>
      <c r="B201" s="96" t="s">
        <v>1338</v>
      </c>
      <c r="C201" s="96" t="s">
        <v>1320</v>
      </c>
      <c r="D201" s="96" t="s">
        <v>1255</v>
      </c>
      <c r="E201" s="96" t="s">
        <v>1322</v>
      </c>
      <c r="G201" s="96" t="str">
        <f t="shared" si="4"/>
        <v>3</v>
      </c>
    </row>
    <row r="202" spans="1:7" ht="12.75" hidden="1" customHeight="1" x14ac:dyDescent="0.2">
      <c r="A202" s="96" t="s">
        <v>1339</v>
      </c>
      <c r="B202" s="96" t="s">
        <v>1340</v>
      </c>
      <c r="C202" s="96" t="s">
        <v>1339</v>
      </c>
      <c r="D202" s="96" t="s">
        <v>1255</v>
      </c>
      <c r="E202" s="101" t="s">
        <v>735</v>
      </c>
      <c r="G202" s="96" t="str">
        <f t="shared" si="4"/>
        <v>3</v>
      </c>
    </row>
    <row r="203" spans="1:7" ht="12.75" hidden="1" customHeight="1" x14ac:dyDescent="0.2">
      <c r="A203" s="96" t="s">
        <v>1341</v>
      </c>
      <c r="B203" s="96" t="s">
        <v>1342</v>
      </c>
      <c r="C203" s="96" t="s">
        <v>1341</v>
      </c>
      <c r="D203" s="96" t="s">
        <v>1255</v>
      </c>
      <c r="E203" s="101" t="s">
        <v>729</v>
      </c>
      <c r="G203" s="96" t="str">
        <f t="shared" si="4"/>
        <v>3</v>
      </c>
    </row>
    <row r="204" spans="1:7" ht="12.75" hidden="1" customHeight="1" x14ac:dyDescent="0.2">
      <c r="A204" s="96" t="s">
        <v>1343</v>
      </c>
      <c r="B204" s="96" t="s">
        <v>1344</v>
      </c>
      <c r="C204" s="96" t="s">
        <v>1343</v>
      </c>
      <c r="D204" s="96" t="s">
        <v>1227</v>
      </c>
      <c r="E204" s="101" t="s">
        <v>1345</v>
      </c>
      <c r="G204" s="96" t="str">
        <f t="shared" si="4"/>
        <v>3</v>
      </c>
    </row>
    <row r="205" spans="1:7" ht="12.75" hidden="1" customHeight="1" x14ac:dyDescent="0.2">
      <c r="A205" s="96" t="s">
        <v>1346</v>
      </c>
      <c r="B205" s="96" t="s">
        <v>1347</v>
      </c>
      <c r="C205" s="96" t="s">
        <v>1346</v>
      </c>
      <c r="D205" s="96" t="s">
        <v>1382</v>
      </c>
      <c r="E205" s="101" t="s">
        <v>798</v>
      </c>
      <c r="G205" s="96" t="str">
        <f t="shared" si="4"/>
        <v>4</v>
      </c>
    </row>
    <row r="206" spans="1:7" ht="12.75" hidden="1" customHeight="1" x14ac:dyDescent="0.2">
      <c r="A206" s="96" t="s">
        <v>1349</v>
      </c>
      <c r="B206" s="96" t="s">
        <v>1350</v>
      </c>
      <c r="C206" s="96" t="s">
        <v>1349</v>
      </c>
      <c r="D206" s="96" t="s">
        <v>1348</v>
      </c>
      <c r="E206" s="101" t="s">
        <v>801</v>
      </c>
      <c r="G206" s="96" t="str">
        <f t="shared" si="4"/>
        <v>4</v>
      </c>
    </row>
    <row r="207" spans="1:7" ht="12.75" hidden="1" customHeight="1" x14ac:dyDescent="0.2">
      <c r="A207" s="96" t="s">
        <v>1352</v>
      </c>
      <c r="B207" s="96" t="s">
        <v>1353</v>
      </c>
      <c r="C207" s="96" t="s">
        <v>1352</v>
      </c>
      <c r="D207" s="96" t="s">
        <v>1382</v>
      </c>
      <c r="E207" s="101" t="s">
        <v>798</v>
      </c>
      <c r="G207" s="96" t="str">
        <f t="shared" si="4"/>
        <v>4</v>
      </c>
    </row>
    <row r="208" spans="1:7" ht="12.75" hidden="1" customHeight="1" x14ac:dyDescent="0.2">
      <c r="A208" s="96" t="s">
        <v>1354</v>
      </c>
      <c r="B208" s="96" t="s">
        <v>1355</v>
      </c>
      <c r="C208" s="96" t="s">
        <v>1354</v>
      </c>
      <c r="D208" s="96" t="s">
        <v>1348</v>
      </c>
      <c r="E208" s="101" t="s">
        <v>801</v>
      </c>
      <c r="G208" s="96" t="str">
        <f t="shared" si="4"/>
        <v>4</v>
      </c>
    </row>
    <row r="209" spans="1:7" ht="12.75" hidden="1" customHeight="1" x14ac:dyDescent="0.2">
      <c r="A209" s="96" t="s">
        <v>1356</v>
      </c>
      <c r="B209" s="96" t="s">
        <v>1357</v>
      </c>
      <c r="C209" s="96" t="s">
        <v>1356</v>
      </c>
      <c r="D209" s="96" t="s">
        <v>1382</v>
      </c>
      <c r="E209" s="101" t="s">
        <v>798</v>
      </c>
      <c r="G209" s="96" t="str">
        <f t="shared" si="4"/>
        <v>4</v>
      </c>
    </row>
    <row r="210" spans="1:7" ht="12.75" hidden="1" customHeight="1" x14ac:dyDescent="0.2">
      <c r="A210" s="96" t="s">
        <v>1358</v>
      </c>
      <c r="B210" s="96" t="s">
        <v>1359</v>
      </c>
      <c r="C210" s="96" t="s">
        <v>1360</v>
      </c>
      <c r="D210" s="96" t="s">
        <v>1361</v>
      </c>
      <c r="E210" s="96" t="s">
        <v>744</v>
      </c>
      <c r="G210" s="96" t="str">
        <f t="shared" si="4"/>
        <v>4</v>
      </c>
    </row>
    <row r="211" spans="1:7" ht="12.75" hidden="1" customHeight="1" x14ac:dyDescent="0.2">
      <c r="A211" s="96" t="s">
        <v>1360</v>
      </c>
      <c r="B211" s="96" t="s">
        <v>1362</v>
      </c>
      <c r="C211" s="96" t="s">
        <v>1360</v>
      </c>
      <c r="D211" s="96" t="s">
        <v>1361</v>
      </c>
      <c r="E211" s="96">
        <v>0</v>
      </c>
      <c r="G211" s="96" t="str">
        <f t="shared" si="4"/>
        <v>4</v>
      </c>
    </row>
    <row r="212" spans="1:7" ht="12.75" hidden="1" customHeight="1" x14ac:dyDescent="0.2">
      <c r="A212" s="96" t="s">
        <v>1363</v>
      </c>
      <c r="B212" s="96" t="s">
        <v>1364</v>
      </c>
      <c r="C212" s="96" t="s">
        <v>1360</v>
      </c>
      <c r="D212" s="96" t="s">
        <v>1079</v>
      </c>
      <c r="E212" s="103" t="s">
        <v>1365</v>
      </c>
      <c r="G212" s="96" t="str">
        <f t="shared" si="4"/>
        <v>4</v>
      </c>
    </row>
    <row r="213" spans="1:7" ht="12.75" hidden="1" customHeight="1" x14ac:dyDescent="0.2">
      <c r="A213" s="96" t="s">
        <v>1366</v>
      </c>
      <c r="B213" s="96" t="s">
        <v>1367</v>
      </c>
      <c r="C213" s="96" t="s">
        <v>1360</v>
      </c>
      <c r="D213" s="96" t="s">
        <v>1082</v>
      </c>
      <c r="E213" s="101" t="s">
        <v>684</v>
      </c>
      <c r="G213" s="96" t="str">
        <f t="shared" si="4"/>
        <v>4</v>
      </c>
    </row>
    <row r="214" spans="1:7" ht="12.75" hidden="1" customHeight="1" x14ac:dyDescent="0.2">
      <c r="A214" s="96" t="s">
        <v>1368</v>
      </c>
      <c r="B214" s="96" t="s">
        <v>1369</v>
      </c>
      <c r="C214" s="96" t="s">
        <v>1360</v>
      </c>
      <c r="D214" s="96" t="s">
        <v>1370</v>
      </c>
      <c r="E214" s="96" t="s">
        <v>753</v>
      </c>
      <c r="G214" s="96" t="str">
        <f t="shared" si="4"/>
        <v>4</v>
      </c>
    </row>
    <row r="215" spans="1:7" ht="12.75" hidden="1" customHeight="1" x14ac:dyDescent="0.2">
      <c r="A215" s="96" t="s">
        <v>1371</v>
      </c>
      <c r="B215" s="96" t="s">
        <v>1372</v>
      </c>
      <c r="C215" s="96" t="s">
        <v>1373</v>
      </c>
      <c r="D215" s="96" t="s">
        <v>1370</v>
      </c>
      <c r="E215" s="101" t="s">
        <v>751</v>
      </c>
      <c r="G215" s="96" t="str">
        <f t="shared" si="4"/>
        <v>4</v>
      </c>
    </row>
    <row r="216" spans="1:7" ht="12.75" hidden="1" customHeight="1" x14ac:dyDescent="0.2">
      <c r="A216" s="96" t="s">
        <v>1374</v>
      </c>
      <c r="B216" s="96" t="s">
        <v>1375</v>
      </c>
      <c r="C216" s="96" t="s">
        <v>1373</v>
      </c>
      <c r="D216" s="96" t="s">
        <v>1370</v>
      </c>
      <c r="E216" s="101" t="s">
        <v>751</v>
      </c>
      <c r="G216" s="96" t="str">
        <f t="shared" si="4"/>
        <v>4</v>
      </c>
    </row>
    <row r="217" spans="1:7" ht="12.75" hidden="1" customHeight="1" x14ac:dyDescent="0.2">
      <c r="A217" s="96" t="s">
        <v>1376</v>
      </c>
      <c r="B217" s="96" t="s">
        <v>1377</v>
      </c>
      <c r="C217" s="96" t="s">
        <v>1376</v>
      </c>
      <c r="D217" s="96" t="s">
        <v>1370</v>
      </c>
      <c r="E217" s="101" t="s">
        <v>751</v>
      </c>
      <c r="G217" s="96" t="str">
        <f t="shared" si="4"/>
        <v>4</v>
      </c>
    </row>
    <row r="218" spans="1:7" ht="12.75" hidden="1" customHeight="1" x14ac:dyDescent="0.2">
      <c r="A218" s="96" t="s">
        <v>1378</v>
      </c>
      <c r="B218" s="96" t="s">
        <v>1379</v>
      </c>
      <c r="C218" s="96" t="s">
        <v>1378</v>
      </c>
      <c r="D218" s="96" t="s">
        <v>1370</v>
      </c>
      <c r="E218" s="101" t="s">
        <v>751</v>
      </c>
      <c r="G218" s="96" t="str">
        <f t="shared" si="4"/>
        <v>4</v>
      </c>
    </row>
    <row r="219" spans="1:7" ht="12.75" hidden="1" customHeight="1" x14ac:dyDescent="0.2">
      <c r="A219" s="96" t="s">
        <v>1380</v>
      </c>
      <c r="B219" s="96" t="s">
        <v>1381</v>
      </c>
      <c r="C219" s="96" t="s">
        <v>1380</v>
      </c>
      <c r="D219" s="96" t="s">
        <v>1000</v>
      </c>
      <c r="E219" s="101" t="s">
        <v>796</v>
      </c>
      <c r="G219" s="96" t="str">
        <f t="shared" si="4"/>
        <v>4</v>
      </c>
    </row>
    <row r="220" spans="1:7" ht="12.75" hidden="1" customHeight="1" x14ac:dyDescent="0.2">
      <c r="A220" s="96" t="s">
        <v>1383</v>
      </c>
      <c r="B220" s="96" t="s">
        <v>1384</v>
      </c>
      <c r="C220" s="96" t="s">
        <v>1383</v>
      </c>
      <c r="D220" s="96" t="s">
        <v>1007</v>
      </c>
      <c r="E220" s="96" t="s">
        <v>807</v>
      </c>
      <c r="F220" s="96" t="s">
        <v>805</v>
      </c>
      <c r="G220" s="96" t="str">
        <f t="shared" si="4"/>
        <v>4</v>
      </c>
    </row>
    <row r="221" spans="1:7" ht="12.75" hidden="1" customHeight="1" x14ac:dyDescent="0.2">
      <c r="A221" s="96" t="s">
        <v>1385</v>
      </c>
      <c r="B221" s="96" t="s">
        <v>1386</v>
      </c>
      <c r="C221" s="96" t="s">
        <v>1385</v>
      </c>
      <c r="D221" s="96" t="s">
        <v>1007</v>
      </c>
      <c r="E221" s="96" t="s">
        <v>807</v>
      </c>
      <c r="F221" s="96" t="s">
        <v>805</v>
      </c>
      <c r="G221" s="96" t="str">
        <f t="shared" si="4"/>
        <v>4</v>
      </c>
    </row>
    <row r="222" spans="1:7" ht="12.75" hidden="1" customHeight="1" x14ac:dyDescent="0.2">
      <c r="A222" s="96" t="s">
        <v>1387</v>
      </c>
      <c r="B222" s="96" t="s">
        <v>1388</v>
      </c>
      <c r="C222" s="96" t="s">
        <v>1387</v>
      </c>
      <c r="D222" s="96" t="s">
        <v>1007</v>
      </c>
      <c r="E222" s="96" t="s">
        <v>807</v>
      </c>
      <c r="F222" s="96" t="s">
        <v>805</v>
      </c>
      <c r="G222" s="96" t="str">
        <f t="shared" si="4"/>
        <v>4</v>
      </c>
    </row>
    <row r="223" spans="1:7" ht="12.75" hidden="1" customHeight="1" x14ac:dyDescent="0.2">
      <c r="A223" s="96" t="s">
        <v>1389</v>
      </c>
      <c r="B223" s="96" t="s">
        <v>1390</v>
      </c>
      <c r="C223" s="96" t="s">
        <v>1389</v>
      </c>
      <c r="D223" s="96" t="s">
        <v>1391</v>
      </c>
      <c r="E223" s="96" t="s">
        <v>766</v>
      </c>
      <c r="F223" s="96" t="s">
        <v>766</v>
      </c>
      <c r="G223" s="96" t="str">
        <f t="shared" si="4"/>
        <v>4</v>
      </c>
    </row>
    <row r="224" spans="1:7" ht="12.75" hidden="1" customHeight="1" x14ac:dyDescent="0.2">
      <c r="A224" s="96" t="s">
        <v>1392</v>
      </c>
      <c r="B224" s="96" t="s">
        <v>1393</v>
      </c>
      <c r="C224" s="96" t="s">
        <v>1392</v>
      </c>
      <c r="D224" s="96" t="s">
        <v>1007</v>
      </c>
      <c r="E224" s="96" t="s">
        <v>807</v>
      </c>
      <c r="F224" s="96" t="s">
        <v>805</v>
      </c>
      <c r="G224" s="96" t="str">
        <f t="shared" si="4"/>
        <v>4</v>
      </c>
    </row>
    <row r="225" spans="1:8" ht="12.75" hidden="1" customHeight="1" x14ac:dyDescent="0.2">
      <c r="A225" s="96" t="s">
        <v>1394</v>
      </c>
      <c r="B225" s="96" t="s">
        <v>1395</v>
      </c>
      <c r="C225" s="96" t="s">
        <v>1394</v>
      </c>
      <c r="D225" s="96" t="s">
        <v>1007</v>
      </c>
      <c r="E225" s="96" t="s">
        <v>807</v>
      </c>
      <c r="F225" s="96" t="s">
        <v>805</v>
      </c>
      <c r="G225" s="96" t="str">
        <f t="shared" si="4"/>
        <v>4</v>
      </c>
    </row>
    <row r="226" spans="1:8" ht="12.75" hidden="1" customHeight="1" x14ac:dyDescent="0.2">
      <c r="A226" s="96" t="s">
        <v>1396</v>
      </c>
      <c r="B226" s="96" t="s">
        <v>1397</v>
      </c>
      <c r="C226" s="96" t="s">
        <v>1398</v>
      </c>
      <c r="D226" s="96" t="s">
        <v>1391</v>
      </c>
      <c r="E226" s="96" t="s">
        <v>766</v>
      </c>
      <c r="F226" s="96" t="s">
        <v>766</v>
      </c>
      <c r="G226" s="96" t="str">
        <f t="shared" si="4"/>
        <v>4</v>
      </c>
    </row>
    <row r="227" spans="1:8" ht="12.75" hidden="1" customHeight="1" x14ac:dyDescent="0.2">
      <c r="A227" s="96" t="s">
        <v>1399</v>
      </c>
      <c r="B227" s="96" t="s">
        <v>1400</v>
      </c>
      <c r="C227" s="96" t="s">
        <v>1398</v>
      </c>
      <c r="D227" s="96" t="s">
        <v>1007</v>
      </c>
      <c r="E227" s="96" t="s">
        <v>810</v>
      </c>
      <c r="F227" s="96" t="s">
        <v>805</v>
      </c>
      <c r="G227" s="96" t="str">
        <f t="shared" si="4"/>
        <v>4</v>
      </c>
    </row>
    <row r="228" spans="1:8" ht="12.75" hidden="1" customHeight="1" x14ac:dyDescent="0.2">
      <c r="A228" s="96" t="s">
        <v>1401</v>
      </c>
      <c r="B228" s="104" t="s">
        <v>1402</v>
      </c>
      <c r="C228" s="96" t="s">
        <v>1401</v>
      </c>
      <c r="D228" s="96" t="s">
        <v>1007</v>
      </c>
      <c r="E228" s="96" t="s">
        <v>810</v>
      </c>
      <c r="F228" s="96" t="s">
        <v>805</v>
      </c>
      <c r="G228" s="96" t="str">
        <f t="shared" si="4"/>
        <v>4</v>
      </c>
    </row>
    <row r="229" spans="1:8" ht="12.75" hidden="1" customHeight="1" x14ac:dyDescent="0.2">
      <c r="A229" s="96" t="s">
        <v>1403</v>
      </c>
      <c r="B229" s="104" t="s">
        <v>1402</v>
      </c>
      <c r="C229" s="96" t="s">
        <v>1401</v>
      </c>
      <c r="D229" s="96" t="s">
        <v>1007</v>
      </c>
      <c r="E229" s="96" t="s">
        <v>810</v>
      </c>
      <c r="F229" s="96" t="s">
        <v>805</v>
      </c>
      <c r="G229" s="96" t="str">
        <f t="shared" si="4"/>
        <v>4</v>
      </c>
    </row>
    <row r="230" spans="1:8" hidden="1" x14ac:dyDescent="0.2">
      <c r="A230" s="96" t="s">
        <v>1404</v>
      </c>
      <c r="B230" s="104" t="s">
        <v>1405</v>
      </c>
      <c r="C230" s="96" t="s">
        <v>1401</v>
      </c>
      <c r="D230" s="96" t="s">
        <v>1007</v>
      </c>
      <c r="E230" s="96" t="s">
        <v>810</v>
      </c>
      <c r="F230" s="96" t="s">
        <v>805</v>
      </c>
      <c r="G230" s="96" t="str">
        <f t="shared" si="4"/>
        <v>4</v>
      </c>
    </row>
    <row r="231" spans="1:8" s="104" customFormat="1" ht="12.75" hidden="1" customHeight="1" x14ac:dyDescent="0.2">
      <c r="A231" s="96" t="s">
        <v>1406</v>
      </c>
      <c r="B231" s="104" t="s">
        <v>1407</v>
      </c>
      <c r="C231" s="96" t="s">
        <v>1401</v>
      </c>
      <c r="D231" s="96" t="s">
        <v>1007</v>
      </c>
      <c r="E231" s="96" t="s">
        <v>810</v>
      </c>
      <c r="F231" s="96" t="s">
        <v>805</v>
      </c>
      <c r="G231" s="96" t="str">
        <f t="shared" si="4"/>
        <v>4</v>
      </c>
      <c r="H231" s="96"/>
    </row>
    <row r="232" spans="1:8" s="104" customFormat="1" ht="12.75" hidden="1" customHeight="1" x14ac:dyDescent="0.2">
      <c r="A232" s="96" t="s">
        <v>1408</v>
      </c>
      <c r="B232" s="104" t="s">
        <v>1409</v>
      </c>
      <c r="C232" s="96" t="s">
        <v>1401</v>
      </c>
      <c r="D232" s="96" t="s">
        <v>1007</v>
      </c>
      <c r="E232" s="96" t="s">
        <v>810</v>
      </c>
      <c r="F232" s="96" t="s">
        <v>805</v>
      </c>
      <c r="G232" s="96" t="str">
        <f t="shared" si="4"/>
        <v>4</v>
      </c>
      <c r="H232" s="96"/>
    </row>
    <row r="233" spans="1:8" s="104" customFormat="1" ht="12.75" hidden="1" customHeight="1" x14ac:dyDescent="0.2">
      <c r="A233" s="96" t="s">
        <v>1410</v>
      </c>
      <c r="B233" s="104" t="s">
        <v>1411</v>
      </c>
      <c r="C233" s="96" t="s">
        <v>1410</v>
      </c>
      <c r="D233" s="96" t="s">
        <v>1007</v>
      </c>
      <c r="E233" s="96" t="s">
        <v>810</v>
      </c>
      <c r="F233" s="96" t="s">
        <v>805</v>
      </c>
      <c r="G233" s="96" t="str">
        <f t="shared" si="4"/>
        <v>4</v>
      </c>
      <c r="H233" s="96"/>
    </row>
    <row r="234" spans="1:8" s="104" customFormat="1" ht="12.75" hidden="1" customHeight="1" x14ac:dyDescent="0.2">
      <c r="A234" s="96" t="s">
        <v>1412</v>
      </c>
      <c r="B234" s="104" t="s">
        <v>1413</v>
      </c>
      <c r="C234" s="96" t="s">
        <v>1412</v>
      </c>
      <c r="D234" s="96" t="s">
        <v>1007</v>
      </c>
      <c r="E234" s="96" t="s">
        <v>810</v>
      </c>
      <c r="F234" s="96" t="s">
        <v>805</v>
      </c>
      <c r="G234" s="96" t="str">
        <f t="shared" si="4"/>
        <v>4</v>
      </c>
      <c r="H234" s="96"/>
    </row>
    <row r="235" spans="1:8" s="104" customFormat="1" hidden="1" x14ac:dyDescent="0.2">
      <c r="A235" s="96" t="s">
        <v>1414</v>
      </c>
      <c r="B235" s="96" t="s">
        <v>1415</v>
      </c>
      <c r="C235" s="96" t="s">
        <v>1412</v>
      </c>
      <c r="D235" s="96" t="s">
        <v>1007</v>
      </c>
      <c r="E235" s="96" t="s">
        <v>810</v>
      </c>
      <c r="F235" s="96" t="s">
        <v>805</v>
      </c>
      <c r="G235" s="96" t="str">
        <f t="shared" si="4"/>
        <v>4</v>
      </c>
      <c r="H235" s="96"/>
    </row>
    <row r="236" spans="1:8" s="104" customFormat="1" ht="12.75" hidden="1" customHeight="1" x14ac:dyDescent="0.2">
      <c r="A236" s="96" t="s">
        <v>1416</v>
      </c>
      <c r="B236" s="96" t="s">
        <v>1417</v>
      </c>
      <c r="C236" s="96" t="s">
        <v>1412</v>
      </c>
      <c r="D236" s="96" t="s">
        <v>1007</v>
      </c>
      <c r="E236" s="96" t="s">
        <v>810</v>
      </c>
      <c r="F236" s="96" t="s">
        <v>805</v>
      </c>
      <c r="G236" s="96" t="str">
        <f t="shared" si="4"/>
        <v>4</v>
      </c>
      <c r="H236" s="96"/>
    </row>
    <row r="237" spans="1:8" ht="12.75" hidden="1" customHeight="1" x14ac:dyDescent="0.2">
      <c r="A237" s="96" t="s">
        <v>1418</v>
      </c>
      <c r="B237" s="96" t="s">
        <v>1419</v>
      </c>
      <c r="C237" s="96" t="s">
        <v>1420</v>
      </c>
      <c r="D237" s="96" t="s">
        <v>1391</v>
      </c>
      <c r="E237" s="101" t="s">
        <v>778</v>
      </c>
      <c r="F237" s="96" t="s">
        <v>766</v>
      </c>
      <c r="G237" s="96" t="str">
        <f t="shared" si="4"/>
        <v>4</v>
      </c>
    </row>
    <row r="238" spans="1:8" hidden="1" x14ac:dyDescent="0.2">
      <c r="A238" s="96" t="s">
        <v>1421</v>
      </c>
      <c r="B238" s="96" t="s">
        <v>1422</v>
      </c>
      <c r="C238" s="96" t="s">
        <v>1420</v>
      </c>
      <c r="D238" s="96" t="s">
        <v>1007</v>
      </c>
      <c r="E238" s="96" t="s">
        <v>810</v>
      </c>
      <c r="F238" s="96" t="s">
        <v>805</v>
      </c>
      <c r="G238" s="96" t="str">
        <f t="shared" si="4"/>
        <v>4</v>
      </c>
    </row>
    <row r="239" spans="1:8" hidden="1" x14ac:dyDescent="0.2">
      <c r="A239" s="96" t="s">
        <v>1423</v>
      </c>
      <c r="B239" s="96" t="s">
        <v>1424</v>
      </c>
      <c r="C239" s="96" t="s">
        <v>1425</v>
      </c>
      <c r="D239" s="96" t="s">
        <v>1007</v>
      </c>
      <c r="E239" s="96" t="s">
        <v>810</v>
      </c>
      <c r="F239" s="96" t="s">
        <v>805</v>
      </c>
      <c r="G239" s="96" t="str">
        <f t="shared" si="4"/>
        <v>4</v>
      </c>
    </row>
    <row r="240" spans="1:8" hidden="1" x14ac:dyDescent="0.2">
      <c r="A240" s="96" t="s">
        <v>1426</v>
      </c>
      <c r="B240" s="96" t="s">
        <v>1427</v>
      </c>
      <c r="C240" s="96" t="s">
        <v>1425</v>
      </c>
      <c r="D240" s="96" t="s">
        <v>1007</v>
      </c>
      <c r="E240" s="96" t="s">
        <v>810</v>
      </c>
      <c r="F240" s="96" t="s">
        <v>805</v>
      </c>
      <c r="G240" s="96" t="str">
        <f t="shared" si="4"/>
        <v>4</v>
      </c>
    </row>
    <row r="241" spans="1:14" hidden="1" x14ac:dyDescent="0.2">
      <c r="A241" s="96" t="s">
        <v>1428</v>
      </c>
      <c r="B241" s="96" t="s">
        <v>1429</v>
      </c>
      <c r="C241" s="96" t="s">
        <v>1430</v>
      </c>
      <c r="D241" s="96" t="s">
        <v>1255</v>
      </c>
      <c r="E241" s="96">
        <v>0</v>
      </c>
      <c r="G241" s="96" t="str">
        <f t="shared" si="4"/>
        <v>4</v>
      </c>
      <c r="H241" s="96" t="s">
        <v>2359</v>
      </c>
    </row>
    <row r="242" spans="1:14" ht="20.149999999999999" hidden="1" customHeight="1" x14ac:dyDescent="0.2">
      <c r="A242" s="96" t="s">
        <v>1431</v>
      </c>
      <c r="B242" s="96" t="s">
        <v>1432</v>
      </c>
      <c r="C242" s="96" t="s">
        <v>1430</v>
      </c>
      <c r="D242" s="96" t="s">
        <v>1391</v>
      </c>
      <c r="E242" s="101" t="s">
        <v>778</v>
      </c>
      <c r="F242" s="96" t="s">
        <v>766</v>
      </c>
      <c r="G242" s="96" t="str">
        <f t="shared" si="4"/>
        <v>4</v>
      </c>
    </row>
    <row r="243" spans="1:14" ht="12.75" hidden="1" customHeight="1" x14ac:dyDescent="0.2">
      <c r="A243" s="96" t="s">
        <v>1433</v>
      </c>
      <c r="B243" s="96" t="s">
        <v>1434</v>
      </c>
      <c r="C243" s="96" t="s">
        <v>1430</v>
      </c>
      <c r="D243" s="96" t="s">
        <v>1391</v>
      </c>
      <c r="E243" s="101" t="s">
        <v>778</v>
      </c>
      <c r="F243" s="96" t="s">
        <v>766</v>
      </c>
      <c r="G243" s="96" t="str">
        <f t="shared" si="4"/>
        <v>4</v>
      </c>
    </row>
    <row r="244" spans="1:14" ht="12.75" hidden="1" customHeight="1" x14ac:dyDescent="0.2">
      <c r="A244" s="96" t="s">
        <v>1435</v>
      </c>
      <c r="B244" s="96" t="s">
        <v>1429</v>
      </c>
      <c r="C244" s="96" t="s">
        <v>1430</v>
      </c>
      <c r="D244" s="96" t="s">
        <v>1007</v>
      </c>
      <c r="E244" s="96" t="s">
        <v>810</v>
      </c>
      <c r="F244" s="96" t="s">
        <v>805</v>
      </c>
      <c r="G244" s="96" t="str">
        <f t="shared" si="4"/>
        <v>4</v>
      </c>
      <c r="H244" s="96" t="s">
        <v>2359</v>
      </c>
    </row>
    <row r="245" spans="1:14" hidden="1" x14ac:dyDescent="0.2">
      <c r="A245" s="96" t="s">
        <v>1436</v>
      </c>
      <c r="B245" s="96" t="s">
        <v>1437</v>
      </c>
      <c r="C245" s="96" t="s">
        <v>1430</v>
      </c>
      <c r="D245" s="96" t="s">
        <v>1007</v>
      </c>
      <c r="E245" s="96" t="s">
        <v>810</v>
      </c>
      <c r="F245" s="96" t="s">
        <v>805</v>
      </c>
      <c r="G245" s="96" t="str">
        <f t="shared" si="4"/>
        <v>4</v>
      </c>
    </row>
    <row r="246" spans="1:14" ht="12.75" hidden="1" customHeight="1" x14ac:dyDescent="0.2">
      <c r="A246" s="96" t="s">
        <v>1438</v>
      </c>
      <c r="B246" s="96" t="s">
        <v>1439</v>
      </c>
      <c r="C246" s="96" t="s">
        <v>1430</v>
      </c>
      <c r="D246" s="96" t="s">
        <v>1007</v>
      </c>
      <c r="E246" s="96" t="s">
        <v>810</v>
      </c>
      <c r="F246" s="96" t="s">
        <v>805</v>
      </c>
      <c r="G246" s="96" t="str">
        <f t="shared" si="4"/>
        <v>4</v>
      </c>
    </row>
    <row r="247" spans="1:14" ht="12.75" hidden="1" customHeight="1" x14ac:dyDescent="0.2">
      <c r="A247" s="96" t="s">
        <v>1440</v>
      </c>
      <c r="B247" s="96" t="s">
        <v>1441</v>
      </c>
      <c r="C247" s="96" t="s">
        <v>1440</v>
      </c>
      <c r="D247" s="96" t="s">
        <v>1007</v>
      </c>
      <c r="E247" s="96" t="s">
        <v>810</v>
      </c>
      <c r="F247" s="96" t="s">
        <v>805</v>
      </c>
      <c r="G247" s="96" t="str">
        <f t="shared" si="4"/>
        <v>4</v>
      </c>
    </row>
    <row r="248" spans="1:14" ht="12.75" hidden="1" customHeight="1" x14ac:dyDescent="0.2">
      <c r="A248" s="96" t="s">
        <v>1442</v>
      </c>
      <c r="B248" s="96" t="s">
        <v>1443</v>
      </c>
      <c r="C248" s="96" t="s">
        <v>1442</v>
      </c>
      <c r="D248" s="96" t="s">
        <v>1391</v>
      </c>
      <c r="E248" s="101" t="s">
        <v>778</v>
      </c>
      <c r="F248" s="96" t="s">
        <v>766</v>
      </c>
      <c r="G248" s="96" t="str">
        <f t="shared" si="4"/>
        <v>4</v>
      </c>
      <c r="H248" s="96" t="s">
        <v>2358</v>
      </c>
    </row>
    <row r="249" spans="1:14" ht="20.149999999999999" hidden="1" customHeight="1" x14ac:dyDescent="0.2">
      <c r="A249" s="96" t="s">
        <v>1444</v>
      </c>
      <c r="B249" s="96" t="s">
        <v>1445</v>
      </c>
      <c r="C249" s="96" t="s">
        <v>1442</v>
      </c>
      <c r="D249" s="96" t="s">
        <v>1391</v>
      </c>
      <c r="E249" s="101" t="s">
        <v>778</v>
      </c>
      <c r="F249" s="96" t="s">
        <v>766</v>
      </c>
      <c r="G249" s="96" t="str">
        <f t="shared" si="4"/>
        <v>4</v>
      </c>
      <c r="H249" s="96" t="s">
        <v>2358</v>
      </c>
    </row>
    <row r="250" spans="1:14" ht="12.75" hidden="1" customHeight="1" x14ac:dyDescent="0.2">
      <c r="A250" s="96" t="s">
        <v>1446</v>
      </c>
      <c r="B250" s="96" t="s">
        <v>1447</v>
      </c>
      <c r="C250" s="96" t="s">
        <v>1442</v>
      </c>
      <c r="D250" s="96" t="s">
        <v>1391</v>
      </c>
      <c r="E250" s="101" t="s">
        <v>778</v>
      </c>
      <c r="F250" s="96" t="s">
        <v>766</v>
      </c>
      <c r="G250" s="96" t="str">
        <f t="shared" si="4"/>
        <v>4</v>
      </c>
      <c r="H250" s="96" t="s">
        <v>2358</v>
      </c>
    </row>
    <row r="251" spans="1:14" ht="20.149999999999999" hidden="1" customHeight="1" x14ac:dyDescent="0.2">
      <c r="A251" s="96" t="s">
        <v>1448</v>
      </c>
      <c r="B251" s="96" t="s">
        <v>1449</v>
      </c>
      <c r="C251" s="96" t="s">
        <v>1442</v>
      </c>
      <c r="D251" s="96" t="s">
        <v>1391</v>
      </c>
      <c r="E251" s="101" t="s">
        <v>778</v>
      </c>
      <c r="F251" s="96" t="s">
        <v>766</v>
      </c>
      <c r="G251" s="96" t="str">
        <f t="shared" si="4"/>
        <v>4</v>
      </c>
      <c r="H251" s="96" t="s">
        <v>2358</v>
      </c>
    </row>
    <row r="252" spans="1:14" hidden="1" x14ac:dyDescent="0.2">
      <c r="A252" s="96" t="s">
        <v>1450</v>
      </c>
      <c r="B252" s="96" t="s">
        <v>1451</v>
      </c>
      <c r="C252" s="96" t="s">
        <v>1450</v>
      </c>
      <c r="D252" s="96" t="s">
        <v>1007</v>
      </c>
      <c r="E252" s="96" t="s">
        <v>810</v>
      </c>
      <c r="F252" s="96" t="s">
        <v>805</v>
      </c>
      <c r="G252" s="96" t="str">
        <f t="shared" si="4"/>
        <v>4</v>
      </c>
      <c r="H252" s="96" t="s">
        <v>2358</v>
      </c>
    </row>
    <row r="253" spans="1:14" hidden="1" x14ac:dyDescent="0.2">
      <c r="A253" s="96" t="s">
        <v>1452</v>
      </c>
      <c r="B253" s="96" t="s">
        <v>1453</v>
      </c>
      <c r="C253" s="96" t="s">
        <v>1452</v>
      </c>
      <c r="D253" s="96" t="s">
        <v>1007</v>
      </c>
      <c r="E253" s="96" t="s">
        <v>807</v>
      </c>
      <c r="F253" s="96" t="s">
        <v>805</v>
      </c>
      <c r="G253" s="96" t="str">
        <f t="shared" si="4"/>
        <v>4</v>
      </c>
      <c r="H253" s="96" t="s">
        <v>2358</v>
      </c>
    </row>
    <row r="254" spans="1:14" ht="12.75" hidden="1" customHeight="1" x14ac:dyDescent="0.2">
      <c r="A254" s="96" t="s">
        <v>1454</v>
      </c>
      <c r="B254" s="96" t="s">
        <v>1455</v>
      </c>
      <c r="C254" s="96" t="s">
        <v>1456</v>
      </c>
      <c r="D254" s="96" t="s">
        <v>1391</v>
      </c>
      <c r="E254" s="101" t="s">
        <v>778</v>
      </c>
      <c r="F254" s="96" t="s">
        <v>766</v>
      </c>
      <c r="G254" s="96" t="str">
        <f t="shared" si="4"/>
        <v>4</v>
      </c>
      <c r="H254" s="96" t="s">
        <v>2358</v>
      </c>
    </row>
    <row r="255" spans="1:14" ht="12.75" hidden="1" customHeight="1" x14ac:dyDescent="0.2">
      <c r="A255" s="96" t="s">
        <v>1457</v>
      </c>
      <c r="B255" s="96" t="s">
        <v>1458</v>
      </c>
      <c r="C255" s="96" t="s">
        <v>1456</v>
      </c>
      <c r="D255" s="96" t="s">
        <v>1007</v>
      </c>
      <c r="E255" s="96" t="s">
        <v>810</v>
      </c>
      <c r="F255" s="96" t="s">
        <v>805</v>
      </c>
      <c r="G255" s="96" t="str">
        <f t="shared" si="4"/>
        <v>4</v>
      </c>
      <c r="H255" s="96" t="s">
        <v>2358</v>
      </c>
    </row>
    <row r="256" spans="1:14" ht="12.75" customHeight="1" x14ac:dyDescent="0.2">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2">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2">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2">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2">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2">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2">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2">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2">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2">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2">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2">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hidden="1" customHeight="1" x14ac:dyDescent="0.2">
      <c r="A268" s="96" t="s">
        <v>1479</v>
      </c>
      <c r="B268" s="96" t="s">
        <v>1480</v>
      </c>
      <c r="C268" s="96" t="s">
        <v>1479</v>
      </c>
      <c r="D268" s="96" t="s">
        <v>1007</v>
      </c>
      <c r="E268" s="96" t="s">
        <v>808</v>
      </c>
      <c r="F268" s="96" t="s">
        <v>805</v>
      </c>
      <c r="G268" s="96" t="str">
        <f t="shared" si="5"/>
        <v>4</v>
      </c>
    </row>
    <row r="269" spans="1:14" ht="12.75" hidden="1" customHeight="1" x14ac:dyDescent="0.2">
      <c r="A269" s="96" t="s">
        <v>1481</v>
      </c>
      <c r="B269" s="96" t="s">
        <v>1482</v>
      </c>
      <c r="C269" s="96" t="s">
        <v>1483</v>
      </c>
      <c r="D269" s="96" t="s">
        <v>1391</v>
      </c>
      <c r="E269" s="96" t="s">
        <v>777</v>
      </c>
      <c r="F269" s="96" t="s">
        <v>766</v>
      </c>
      <c r="G269" s="96" t="str">
        <f t="shared" si="5"/>
        <v>4</v>
      </c>
    </row>
    <row r="270" spans="1:14" ht="12.75" hidden="1" customHeight="1" x14ac:dyDescent="0.2">
      <c r="A270" s="96" t="s">
        <v>1484</v>
      </c>
      <c r="B270" s="96" t="s">
        <v>1485</v>
      </c>
      <c r="C270" s="96" t="s">
        <v>1483</v>
      </c>
      <c r="D270" s="96" t="s">
        <v>1007</v>
      </c>
      <c r="E270" s="96" t="s">
        <v>808</v>
      </c>
      <c r="F270" s="96" t="s">
        <v>805</v>
      </c>
      <c r="G270" s="96" t="str">
        <f t="shared" si="5"/>
        <v>4</v>
      </c>
    </row>
    <row r="271" spans="1:14" ht="12.75" hidden="1" customHeight="1" x14ac:dyDescent="0.2">
      <c r="A271" s="96" t="s">
        <v>1486</v>
      </c>
      <c r="B271" s="96" t="s">
        <v>1487</v>
      </c>
      <c r="C271" s="96" t="s">
        <v>1486</v>
      </c>
      <c r="D271" s="96" t="s">
        <v>1391</v>
      </c>
      <c r="E271" s="101" t="s">
        <v>778</v>
      </c>
      <c r="F271" s="96" t="s">
        <v>766</v>
      </c>
      <c r="G271" s="96" t="str">
        <f t="shared" si="5"/>
        <v>4</v>
      </c>
    </row>
    <row r="272" spans="1:14" ht="12.75" hidden="1" customHeight="1" x14ac:dyDescent="0.2">
      <c r="A272" s="96" t="s">
        <v>1488</v>
      </c>
      <c r="B272" s="96" t="s">
        <v>1489</v>
      </c>
      <c r="C272" s="96" t="s">
        <v>1488</v>
      </c>
      <c r="D272" s="96" t="s">
        <v>1007</v>
      </c>
      <c r="E272" s="101" t="s">
        <v>805</v>
      </c>
      <c r="F272" s="96" t="s">
        <v>805</v>
      </c>
      <c r="G272" s="96" t="str">
        <f t="shared" si="5"/>
        <v>4</v>
      </c>
    </row>
    <row r="273" spans="1:8" ht="12.75" hidden="1" customHeight="1" x14ac:dyDescent="0.2">
      <c r="A273" s="96" t="s">
        <v>1490</v>
      </c>
      <c r="B273" s="96" t="s">
        <v>1491</v>
      </c>
      <c r="C273" s="96" t="s">
        <v>1490</v>
      </c>
      <c r="D273" s="96" t="s">
        <v>2071</v>
      </c>
      <c r="E273" s="96">
        <v>0</v>
      </c>
      <c r="G273" s="96" t="str">
        <f t="shared" si="5"/>
        <v>4</v>
      </c>
    </row>
    <row r="274" spans="1:8" ht="12.75" hidden="1" customHeight="1" x14ac:dyDescent="0.2">
      <c r="A274" s="96" t="s">
        <v>1492</v>
      </c>
      <c r="B274" s="96" t="s">
        <v>1493</v>
      </c>
      <c r="C274" s="96" t="s">
        <v>1494</v>
      </c>
      <c r="D274" s="96" t="s">
        <v>1391</v>
      </c>
      <c r="E274" s="96" t="s">
        <v>766</v>
      </c>
      <c r="F274" s="96" t="s">
        <v>766</v>
      </c>
      <c r="G274" s="96" t="str">
        <f t="shared" si="5"/>
        <v>4</v>
      </c>
    </row>
    <row r="275" spans="1:8" ht="12.75" hidden="1" customHeight="1" x14ac:dyDescent="0.2">
      <c r="A275" s="96" t="s">
        <v>1495</v>
      </c>
      <c r="B275" s="96" t="s">
        <v>1496</v>
      </c>
      <c r="C275" s="96" t="s">
        <v>1494</v>
      </c>
      <c r="D275" s="96" t="s">
        <v>1007</v>
      </c>
      <c r="E275" s="101" t="s">
        <v>805</v>
      </c>
      <c r="F275" s="96" t="s">
        <v>805</v>
      </c>
      <c r="G275" s="96" t="str">
        <f t="shared" si="5"/>
        <v>4</v>
      </c>
    </row>
    <row r="276" spans="1:8" ht="12.75" hidden="1" customHeight="1" x14ac:dyDescent="0.2">
      <c r="A276" s="96" t="s">
        <v>1497</v>
      </c>
      <c r="B276" s="96" t="s">
        <v>1498</v>
      </c>
      <c r="C276" s="96" t="s">
        <v>1497</v>
      </c>
      <c r="D276" s="96" t="s">
        <v>2072</v>
      </c>
      <c r="E276" s="96">
        <v>0</v>
      </c>
      <c r="G276" s="96" t="str">
        <f t="shared" si="5"/>
        <v>4</v>
      </c>
      <c r="H276" s="96" t="s">
        <v>2358</v>
      </c>
    </row>
    <row r="277" spans="1:8" ht="12.75" hidden="1" customHeight="1" x14ac:dyDescent="0.2">
      <c r="A277" s="96" t="s">
        <v>1499</v>
      </c>
      <c r="B277" s="96" t="s">
        <v>1500</v>
      </c>
      <c r="C277" s="96" t="s">
        <v>1499</v>
      </c>
      <c r="D277" s="96" t="s">
        <v>2073</v>
      </c>
      <c r="E277" s="96">
        <v>0</v>
      </c>
      <c r="G277" s="96" t="str">
        <f t="shared" si="5"/>
        <v>4</v>
      </c>
      <c r="H277" s="96" t="s">
        <v>2358</v>
      </c>
    </row>
    <row r="278" spans="1:8" ht="12.75" hidden="1" customHeight="1" x14ac:dyDescent="0.2">
      <c r="A278" s="96" t="s">
        <v>1501</v>
      </c>
      <c r="B278" s="96" t="s">
        <v>1500</v>
      </c>
      <c r="C278" s="96" t="s">
        <v>1499</v>
      </c>
      <c r="D278" s="96" t="s">
        <v>2073</v>
      </c>
      <c r="E278" s="96">
        <v>0</v>
      </c>
      <c r="G278" s="96" t="str">
        <f t="shared" si="5"/>
        <v>4</v>
      </c>
    </row>
    <row r="279" spans="1:8" ht="12.75" hidden="1" customHeight="1" x14ac:dyDescent="0.2">
      <c r="A279" s="96" t="s">
        <v>1502</v>
      </c>
      <c r="B279" s="96" t="s">
        <v>1503</v>
      </c>
      <c r="C279" s="96" t="s">
        <v>1502</v>
      </c>
      <c r="D279" s="96" t="s">
        <v>1007</v>
      </c>
      <c r="E279" s="96" t="s">
        <v>779</v>
      </c>
      <c r="F279" s="96" t="s">
        <v>805</v>
      </c>
      <c r="G279" s="96" t="str">
        <f t="shared" si="5"/>
        <v>4</v>
      </c>
      <c r="H279" s="96" t="s">
        <v>2359</v>
      </c>
    </row>
    <row r="280" spans="1:8" ht="12.75" hidden="1" customHeight="1" x14ac:dyDescent="0.2">
      <c r="A280" s="96" t="s">
        <v>1504</v>
      </c>
      <c r="B280" s="96" t="s">
        <v>1505</v>
      </c>
      <c r="C280" s="96" t="s">
        <v>1506</v>
      </c>
      <c r="D280" s="96" t="s">
        <v>2074</v>
      </c>
      <c r="E280" s="96">
        <v>0</v>
      </c>
      <c r="G280" s="96" t="str">
        <f t="shared" si="5"/>
        <v>4</v>
      </c>
      <c r="H280" s="96" t="s">
        <v>2358</v>
      </c>
    </row>
    <row r="281" spans="1:8" ht="12.75" hidden="1" customHeight="1" x14ac:dyDescent="0.2">
      <c r="A281" s="96" t="s">
        <v>1507</v>
      </c>
      <c r="B281" s="96" t="s">
        <v>1508</v>
      </c>
      <c r="C281" s="96" t="s">
        <v>1506</v>
      </c>
      <c r="D281" s="96" t="s">
        <v>2074</v>
      </c>
      <c r="E281" s="96">
        <v>0</v>
      </c>
      <c r="G281" s="96" t="str">
        <f t="shared" si="5"/>
        <v>4</v>
      </c>
      <c r="H281" s="96" t="s">
        <v>2358</v>
      </c>
    </row>
    <row r="282" spans="1:8" ht="12.75" hidden="1" customHeight="1" x14ac:dyDescent="0.2">
      <c r="A282" s="96" t="s">
        <v>1509</v>
      </c>
      <c r="B282" s="96" t="s">
        <v>1510</v>
      </c>
      <c r="C282" s="96" t="s">
        <v>1506</v>
      </c>
      <c r="D282" s="96" t="s">
        <v>2074</v>
      </c>
      <c r="E282" s="96">
        <v>0</v>
      </c>
      <c r="G282" s="96" t="str">
        <f t="shared" si="5"/>
        <v>4</v>
      </c>
      <c r="H282" s="96" t="s">
        <v>2358</v>
      </c>
    </row>
    <row r="283" spans="1:8" ht="12.75" hidden="1" customHeight="1" x14ac:dyDescent="0.2">
      <c r="A283" s="96" t="s">
        <v>1511</v>
      </c>
      <c r="B283" s="96" t="s">
        <v>1512</v>
      </c>
      <c r="C283" s="96" t="s">
        <v>1506</v>
      </c>
      <c r="D283" s="96" t="s">
        <v>2074</v>
      </c>
      <c r="E283" s="96">
        <v>0</v>
      </c>
      <c r="G283" s="96" t="str">
        <f t="shared" si="5"/>
        <v>4</v>
      </c>
      <c r="H283" s="96" t="s">
        <v>2358</v>
      </c>
    </row>
    <row r="284" spans="1:8" ht="12.75" hidden="1" customHeight="1" x14ac:dyDescent="0.2">
      <c r="A284" s="96" t="s">
        <v>1513</v>
      </c>
      <c r="B284" s="96" t="s">
        <v>1514</v>
      </c>
      <c r="C284" s="96" t="s">
        <v>1506</v>
      </c>
      <c r="D284" s="96" t="s">
        <v>2074</v>
      </c>
      <c r="E284" s="96">
        <v>0</v>
      </c>
      <c r="G284" s="96" t="str">
        <f t="shared" si="5"/>
        <v>4</v>
      </c>
      <c r="H284" s="96" t="s">
        <v>2358</v>
      </c>
    </row>
    <row r="285" spans="1:8" ht="12.75" hidden="1" customHeight="1" x14ac:dyDescent="0.2">
      <c r="A285" s="96" t="s">
        <v>1515</v>
      </c>
      <c r="B285" s="96" t="s">
        <v>1516</v>
      </c>
      <c r="C285" s="96" t="s">
        <v>1515</v>
      </c>
      <c r="D285" s="96" t="s">
        <v>2075</v>
      </c>
      <c r="E285" s="96">
        <v>0</v>
      </c>
      <c r="G285" s="96" t="str">
        <f t="shared" si="5"/>
        <v>4</v>
      </c>
    </row>
    <row r="286" spans="1:8" ht="12.75" hidden="1" customHeight="1" x14ac:dyDescent="0.2">
      <c r="A286" s="96" t="s">
        <v>1517</v>
      </c>
      <c r="B286" s="96" t="s">
        <v>1518</v>
      </c>
      <c r="C286" s="96" t="s">
        <v>1517</v>
      </c>
      <c r="D286" s="96" t="s">
        <v>1007</v>
      </c>
      <c r="E286" s="96">
        <v>0</v>
      </c>
      <c r="G286" s="96" t="str">
        <f t="shared" si="5"/>
        <v>4</v>
      </c>
      <c r="H286" s="96" t="s">
        <v>2359</v>
      </c>
    </row>
    <row r="287" spans="1:8" ht="12.75" hidden="1" customHeight="1" x14ac:dyDescent="0.2">
      <c r="A287" s="96" t="s">
        <v>1519</v>
      </c>
      <c r="B287" s="96" t="s">
        <v>1520</v>
      </c>
      <c r="C287" s="96" t="s">
        <v>1519</v>
      </c>
      <c r="D287" s="96" t="s">
        <v>1391</v>
      </c>
      <c r="E287" s="96">
        <v>0</v>
      </c>
      <c r="G287" s="96" t="str">
        <f t="shared" si="5"/>
        <v>4</v>
      </c>
      <c r="H287" s="96" t="s">
        <v>2359</v>
      </c>
    </row>
    <row r="288" spans="1:8" ht="12.75" hidden="1" customHeight="1" x14ac:dyDescent="0.2">
      <c r="A288" s="96" t="s">
        <v>1521</v>
      </c>
      <c r="B288" s="96" t="s">
        <v>1522</v>
      </c>
      <c r="C288" s="96" t="s">
        <v>1523</v>
      </c>
      <c r="D288" s="96" t="s">
        <v>1361</v>
      </c>
      <c r="E288" s="96" t="s">
        <v>745</v>
      </c>
      <c r="G288" s="96" t="str">
        <f t="shared" si="5"/>
        <v>4</v>
      </c>
    </row>
    <row r="289" spans="1:7" ht="12.75" hidden="1" customHeight="1" x14ac:dyDescent="0.2">
      <c r="A289" s="96" t="s">
        <v>1524</v>
      </c>
      <c r="B289" s="96" t="s">
        <v>1525</v>
      </c>
      <c r="C289" s="96" t="s">
        <v>1523</v>
      </c>
      <c r="D289" s="96" t="s">
        <v>1370</v>
      </c>
      <c r="E289" s="96" t="s">
        <v>755</v>
      </c>
      <c r="G289" s="96" t="str">
        <f t="shared" si="5"/>
        <v>4</v>
      </c>
    </row>
    <row r="290" spans="1:7" ht="12.75" hidden="1" customHeight="1" x14ac:dyDescent="0.2">
      <c r="A290" s="96" t="s">
        <v>1526</v>
      </c>
      <c r="B290" s="96" t="s">
        <v>1527</v>
      </c>
      <c r="C290" s="96" t="s">
        <v>1523</v>
      </c>
      <c r="D290" s="96" t="s">
        <v>1079</v>
      </c>
      <c r="E290" s="101" t="s">
        <v>1365</v>
      </c>
      <c r="G290" s="96" t="str">
        <f t="shared" si="5"/>
        <v>4</v>
      </c>
    </row>
    <row r="291" spans="1:7" ht="12.75" hidden="1" customHeight="1" x14ac:dyDescent="0.2">
      <c r="A291" s="96" t="s">
        <v>1528</v>
      </c>
      <c r="B291" s="96" t="s">
        <v>1529</v>
      </c>
      <c r="C291" s="96" t="s">
        <v>1523</v>
      </c>
      <c r="D291" s="96" t="s">
        <v>1082</v>
      </c>
      <c r="E291" s="101" t="s">
        <v>684</v>
      </c>
      <c r="G291" s="96" t="str">
        <f t="shared" si="5"/>
        <v>4</v>
      </c>
    </row>
    <row r="292" spans="1:7" ht="12.75" hidden="1" customHeight="1" x14ac:dyDescent="0.2">
      <c r="A292" s="96" t="s">
        <v>1530</v>
      </c>
      <c r="B292" s="96" t="s">
        <v>1531</v>
      </c>
      <c r="C292" s="96" t="s">
        <v>1530</v>
      </c>
      <c r="D292" s="96" t="s">
        <v>1370</v>
      </c>
      <c r="E292" s="96" t="s">
        <v>755</v>
      </c>
      <c r="G292" s="96" t="str">
        <f t="shared" si="5"/>
        <v>4</v>
      </c>
    </row>
    <row r="293" spans="1:7" ht="12.75" hidden="1" customHeight="1" x14ac:dyDescent="0.2">
      <c r="A293" s="96" t="s">
        <v>1532</v>
      </c>
      <c r="B293" s="96" t="s">
        <v>1533</v>
      </c>
      <c r="C293" s="96" t="s">
        <v>1532</v>
      </c>
      <c r="D293" s="96" t="s">
        <v>1534</v>
      </c>
      <c r="E293" s="96" t="s">
        <v>1535</v>
      </c>
      <c r="G293" s="96" t="str">
        <f t="shared" si="5"/>
        <v>4</v>
      </c>
    </row>
    <row r="294" spans="1:7" ht="12.75" hidden="1" customHeight="1" x14ac:dyDescent="0.2">
      <c r="A294" s="96" t="s">
        <v>1532</v>
      </c>
      <c r="B294" s="96" t="s">
        <v>1533</v>
      </c>
      <c r="C294" s="96" t="s">
        <v>1532</v>
      </c>
      <c r="D294" s="96" t="s">
        <v>1534</v>
      </c>
      <c r="E294" s="96" t="s">
        <v>1535</v>
      </c>
      <c r="G294" s="96" t="str">
        <f t="shared" si="5"/>
        <v>4</v>
      </c>
    </row>
    <row r="295" spans="1:7" ht="12.75" hidden="1" customHeight="1" x14ac:dyDescent="0.2">
      <c r="A295" s="96" t="s">
        <v>1536</v>
      </c>
      <c r="B295" s="96" t="s">
        <v>1537</v>
      </c>
      <c r="C295" s="96" t="s">
        <v>1536</v>
      </c>
      <c r="D295" s="96" t="s">
        <v>1391</v>
      </c>
      <c r="E295" s="101" t="s">
        <v>767</v>
      </c>
      <c r="G295" s="96" t="str">
        <f t="shared" si="5"/>
        <v>4</v>
      </c>
    </row>
    <row r="296" spans="1:7" ht="12.75" hidden="1" customHeight="1" x14ac:dyDescent="0.2">
      <c r="A296" s="96" t="s">
        <v>1538</v>
      </c>
      <c r="B296" s="96" t="s">
        <v>1089</v>
      </c>
      <c r="C296" s="96" t="s">
        <v>1538</v>
      </c>
      <c r="D296" s="96" t="s">
        <v>2076</v>
      </c>
      <c r="E296" s="96">
        <v>0</v>
      </c>
      <c r="G296" s="96" t="str">
        <f t="shared" si="5"/>
        <v>5</v>
      </c>
    </row>
    <row r="297" spans="1:7" ht="12.75" hidden="1" customHeight="1" x14ac:dyDescent="0.2">
      <c r="A297" s="96" t="s">
        <v>1540</v>
      </c>
      <c r="B297" s="96" t="s">
        <v>1541</v>
      </c>
      <c r="C297" s="96" t="s">
        <v>1540</v>
      </c>
      <c r="D297" s="96" t="s">
        <v>1539</v>
      </c>
      <c r="E297" s="96">
        <v>0</v>
      </c>
      <c r="G297" s="96" t="str">
        <f t="shared" si="5"/>
        <v>5</v>
      </c>
    </row>
    <row r="298" spans="1:7" ht="12.75" hidden="1" customHeight="1" x14ac:dyDescent="0.2">
      <c r="A298" s="96" t="s">
        <v>1542</v>
      </c>
      <c r="B298" s="96" t="s">
        <v>1543</v>
      </c>
      <c r="C298" s="96" t="s">
        <v>1542</v>
      </c>
      <c r="D298" s="96" t="s">
        <v>1539</v>
      </c>
      <c r="E298" s="96">
        <v>0</v>
      </c>
      <c r="G298" s="96" t="str">
        <f t="shared" si="5"/>
        <v>5</v>
      </c>
    </row>
    <row r="299" spans="1:7" ht="12.75" hidden="1" customHeight="1" x14ac:dyDescent="0.2">
      <c r="A299" s="96" t="s">
        <v>1544</v>
      </c>
      <c r="B299" s="96" t="s">
        <v>1545</v>
      </c>
      <c r="C299" s="96" t="s">
        <v>1544</v>
      </c>
      <c r="D299" s="96" t="s">
        <v>1539</v>
      </c>
      <c r="E299" s="96">
        <v>0</v>
      </c>
      <c r="G299" s="96" t="str">
        <f t="shared" si="5"/>
        <v>5</v>
      </c>
    </row>
    <row r="300" spans="1:7" ht="12.75" hidden="1" customHeight="1" x14ac:dyDescent="0.2">
      <c r="A300" s="96" t="s">
        <v>1546</v>
      </c>
      <c r="B300" s="96" t="s">
        <v>1547</v>
      </c>
      <c r="C300" s="96" t="s">
        <v>1546</v>
      </c>
      <c r="D300" s="96" t="s">
        <v>1539</v>
      </c>
      <c r="E300" s="96">
        <v>0</v>
      </c>
      <c r="G300" s="96" t="str">
        <f t="shared" si="5"/>
        <v>5</v>
      </c>
    </row>
    <row r="301" spans="1:7" ht="12.75" hidden="1" customHeight="1" x14ac:dyDescent="0.2">
      <c r="A301" s="96" t="s">
        <v>1548</v>
      </c>
      <c r="B301" s="96" t="s">
        <v>1549</v>
      </c>
      <c r="C301" s="96" t="s">
        <v>1546</v>
      </c>
      <c r="D301" s="96" t="s">
        <v>1539</v>
      </c>
      <c r="E301" s="96">
        <v>0</v>
      </c>
      <c r="G301" s="96" t="str">
        <f t="shared" si="5"/>
        <v>5</v>
      </c>
    </row>
    <row r="302" spans="1:7" hidden="1" x14ac:dyDescent="0.2">
      <c r="A302" s="96" t="s">
        <v>1550</v>
      </c>
      <c r="B302" s="96" t="s">
        <v>1551</v>
      </c>
      <c r="C302" s="96" t="s">
        <v>1546</v>
      </c>
      <c r="D302" s="96" t="s">
        <v>1539</v>
      </c>
      <c r="E302" s="96">
        <v>0</v>
      </c>
      <c r="G302" s="96" t="str">
        <f t="shared" si="5"/>
        <v>5</v>
      </c>
    </row>
    <row r="303" spans="1:7" hidden="1" x14ac:dyDescent="0.2">
      <c r="A303" s="96" t="s">
        <v>1552</v>
      </c>
      <c r="B303" s="96" t="s">
        <v>1553</v>
      </c>
      <c r="C303" s="96" t="s">
        <v>1554</v>
      </c>
      <c r="D303" s="96" t="s">
        <v>1007</v>
      </c>
      <c r="E303" s="96" t="s">
        <v>809</v>
      </c>
      <c r="F303" s="96" t="s">
        <v>805</v>
      </c>
      <c r="G303" s="96" t="str">
        <f t="shared" si="5"/>
        <v>5</v>
      </c>
    </row>
    <row r="304" spans="1:7" hidden="1" x14ac:dyDescent="0.2">
      <c r="A304" s="96" t="s">
        <v>1555</v>
      </c>
      <c r="B304" s="96" t="s">
        <v>1556</v>
      </c>
      <c r="C304" s="96" t="s">
        <v>1554</v>
      </c>
      <c r="D304" s="96" t="s">
        <v>1007</v>
      </c>
      <c r="E304" s="101" t="s">
        <v>805</v>
      </c>
      <c r="F304" s="96" t="s">
        <v>805</v>
      </c>
      <c r="G304" s="96" t="str">
        <f t="shared" si="5"/>
        <v>5</v>
      </c>
    </row>
    <row r="305" spans="1:7" hidden="1" x14ac:dyDescent="0.2">
      <c r="A305" s="96" t="s">
        <v>1557</v>
      </c>
      <c r="B305" s="96" t="s">
        <v>1558</v>
      </c>
      <c r="C305" s="96" t="s">
        <v>1559</v>
      </c>
      <c r="D305" s="96" t="s">
        <v>1539</v>
      </c>
      <c r="E305" s="96">
        <v>0</v>
      </c>
      <c r="G305" s="96" t="str">
        <f t="shared" si="5"/>
        <v>5</v>
      </c>
    </row>
    <row r="306" spans="1:7" hidden="1" x14ac:dyDescent="0.2">
      <c r="A306" s="96" t="s">
        <v>1560</v>
      </c>
      <c r="B306" s="96" t="s">
        <v>1561</v>
      </c>
      <c r="C306" s="96" t="s">
        <v>1559</v>
      </c>
      <c r="D306" s="96" t="s">
        <v>1539</v>
      </c>
      <c r="E306" s="96">
        <v>0</v>
      </c>
      <c r="G306" s="96" t="str">
        <f t="shared" si="5"/>
        <v>5</v>
      </c>
    </row>
    <row r="307" spans="1:7" hidden="1" x14ac:dyDescent="0.2">
      <c r="A307" s="96" t="s">
        <v>1562</v>
      </c>
      <c r="B307" s="96" t="s">
        <v>1563</v>
      </c>
      <c r="C307" s="96" t="s">
        <v>1559</v>
      </c>
      <c r="D307" s="96" t="s">
        <v>2077</v>
      </c>
      <c r="E307" s="101" t="s">
        <v>787</v>
      </c>
      <c r="G307" s="96" t="str">
        <f t="shared" si="5"/>
        <v>5</v>
      </c>
    </row>
    <row r="308" spans="1:7" hidden="1" x14ac:dyDescent="0.2">
      <c r="A308" s="96" t="s">
        <v>1564</v>
      </c>
      <c r="B308" s="96" t="s">
        <v>1565</v>
      </c>
      <c r="C308" s="96" t="s">
        <v>1566</v>
      </c>
      <c r="D308" s="96" t="s">
        <v>2077</v>
      </c>
      <c r="E308" s="96" t="s">
        <v>783</v>
      </c>
      <c r="G308" s="96" t="str">
        <f t="shared" si="5"/>
        <v>5</v>
      </c>
    </row>
    <row r="309" spans="1:7" hidden="1" x14ac:dyDescent="0.2">
      <c r="A309" s="96" t="s">
        <v>1567</v>
      </c>
      <c r="B309" s="96" t="s">
        <v>1568</v>
      </c>
      <c r="C309" s="96" t="s">
        <v>1566</v>
      </c>
      <c r="D309" s="96" t="s">
        <v>2077</v>
      </c>
      <c r="E309" s="96" t="s">
        <v>784</v>
      </c>
      <c r="G309" s="96" t="str">
        <f t="shared" si="5"/>
        <v>5</v>
      </c>
    </row>
    <row r="310" spans="1:7" ht="20.149999999999999" hidden="1" customHeight="1" x14ac:dyDescent="0.2">
      <c r="A310" s="96" t="s">
        <v>1569</v>
      </c>
      <c r="B310" s="96" t="s">
        <v>1570</v>
      </c>
      <c r="C310" s="96" t="s">
        <v>1566</v>
      </c>
      <c r="D310" s="96" t="s">
        <v>2077</v>
      </c>
      <c r="E310" s="101" t="s">
        <v>788</v>
      </c>
      <c r="G310" s="96" t="str">
        <f t="shared" si="5"/>
        <v>5</v>
      </c>
    </row>
    <row r="311" spans="1:7" hidden="1" x14ac:dyDescent="0.2">
      <c r="A311" s="96" t="s">
        <v>1571</v>
      </c>
      <c r="B311" s="96" t="s">
        <v>1572</v>
      </c>
      <c r="C311" s="96" t="s">
        <v>1573</v>
      </c>
      <c r="D311" s="96" t="s">
        <v>1391</v>
      </c>
      <c r="E311" s="96" t="s">
        <v>766</v>
      </c>
      <c r="F311" s="96" t="s">
        <v>766</v>
      </c>
      <c r="G311" s="96" t="str">
        <f t="shared" si="5"/>
        <v>5</v>
      </c>
    </row>
    <row r="312" spans="1:7" hidden="1" x14ac:dyDescent="0.2">
      <c r="A312" s="96" t="s">
        <v>1574</v>
      </c>
      <c r="B312" s="96" t="s">
        <v>1575</v>
      </c>
      <c r="C312" s="96" t="s">
        <v>1573</v>
      </c>
      <c r="D312" s="96" t="s">
        <v>1007</v>
      </c>
      <c r="E312" s="101" t="s">
        <v>805</v>
      </c>
      <c r="F312" s="96" t="s">
        <v>805</v>
      </c>
      <c r="G312" s="96" t="str">
        <f t="shared" si="5"/>
        <v>5</v>
      </c>
    </row>
    <row r="313" spans="1:7" hidden="1" x14ac:dyDescent="0.2">
      <c r="A313" s="96" t="s">
        <v>1576</v>
      </c>
      <c r="B313" s="96" t="s">
        <v>1577</v>
      </c>
      <c r="C313" s="96" t="s">
        <v>1578</v>
      </c>
      <c r="D313" s="96" t="s">
        <v>963</v>
      </c>
      <c r="E313" s="96" t="s">
        <v>1001</v>
      </c>
      <c r="G313" s="96" t="str">
        <f t="shared" si="5"/>
        <v>5</v>
      </c>
    </row>
    <row r="314" spans="1:7" hidden="1" x14ac:dyDescent="0.2">
      <c r="A314" s="96" t="s">
        <v>1579</v>
      </c>
      <c r="B314" s="96" t="s">
        <v>1580</v>
      </c>
      <c r="C314" s="96" t="s">
        <v>1578</v>
      </c>
      <c r="D314" s="96" t="s">
        <v>963</v>
      </c>
      <c r="E314" s="96" t="s">
        <v>1001</v>
      </c>
      <c r="G314" s="96" t="str">
        <f t="shared" si="5"/>
        <v>5</v>
      </c>
    </row>
    <row r="315" spans="1:7" hidden="1" x14ac:dyDescent="0.2">
      <c r="A315" s="96" t="s">
        <v>1581</v>
      </c>
      <c r="B315" s="96" t="s">
        <v>1582</v>
      </c>
      <c r="C315" s="96" t="s">
        <v>1578</v>
      </c>
      <c r="D315" s="96" t="s">
        <v>963</v>
      </c>
      <c r="E315" s="96" t="s">
        <v>1001</v>
      </c>
      <c r="G315" s="96" t="str">
        <f t="shared" si="5"/>
        <v>5</v>
      </c>
    </row>
    <row r="316" spans="1:7" hidden="1" x14ac:dyDescent="0.2">
      <c r="A316" s="96" t="s">
        <v>1583</v>
      </c>
      <c r="B316" s="96" t="s">
        <v>983</v>
      </c>
      <c r="C316" s="96" t="s">
        <v>1578</v>
      </c>
      <c r="D316" s="96" t="s">
        <v>1007</v>
      </c>
      <c r="E316" s="101" t="s">
        <v>805</v>
      </c>
      <c r="F316" s="96" t="s">
        <v>805</v>
      </c>
      <c r="G316" s="96" t="str">
        <f t="shared" si="5"/>
        <v>5</v>
      </c>
    </row>
    <row r="317" spans="1:7" hidden="1" x14ac:dyDescent="0.2">
      <c r="A317" s="96" t="s">
        <v>1584</v>
      </c>
      <c r="B317" s="96" t="s">
        <v>1585</v>
      </c>
      <c r="C317" s="96" t="s">
        <v>1578</v>
      </c>
      <c r="D317" s="96" t="s">
        <v>1007</v>
      </c>
      <c r="E317" s="101" t="s">
        <v>805</v>
      </c>
      <c r="F317" s="96" t="s">
        <v>805</v>
      </c>
      <c r="G317" s="96" t="str">
        <f t="shared" si="5"/>
        <v>5</v>
      </c>
    </row>
    <row r="318" spans="1:7" hidden="1" x14ac:dyDescent="0.2">
      <c r="A318" s="96" t="s">
        <v>1586</v>
      </c>
      <c r="B318" s="96" t="s">
        <v>1587</v>
      </c>
      <c r="C318" s="96" t="s">
        <v>1578</v>
      </c>
      <c r="D318" s="96" t="s">
        <v>1007</v>
      </c>
      <c r="E318" s="101" t="s">
        <v>805</v>
      </c>
      <c r="F318" s="96" t="s">
        <v>805</v>
      </c>
      <c r="G318" s="96" t="str">
        <f t="shared" si="5"/>
        <v>5</v>
      </c>
    </row>
    <row r="319" spans="1:7" hidden="1" x14ac:dyDescent="0.2">
      <c r="A319" s="96" t="s">
        <v>1588</v>
      </c>
      <c r="B319" s="96" t="s">
        <v>985</v>
      </c>
      <c r="C319" s="96" t="s">
        <v>1578</v>
      </c>
      <c r="D319" s="96" t="s">
        <v>1007</v>
      </c>
      <c r="E319" s="101" t="s">
        <v>805</v>
      </c>
      <c r="F319" s="96" t="s">
        <v>805</v>
      </c>
      <c r="G319" s="96" t="str">
        <f t="shared" si="5"/>
        <v>5</v>
      </c>
    </row>
    <row r="320" spans="1:7" hidden="1" x14ac:dyDescent="0.2">
      <c r="A320" s="96" t="s">
        <v>1589</v>
      </c>
      <c r="B320" s="96" t="s">
        <v>1590</v>
      </c>
      <c r="C320" s="96" t="s">
        <v>1578</v>
      </c>
      <c r="D320" s="96" t="s">
        <v>1007</v>
      </c>
      <c r="E320" s="101" t="s">
        <v>805</v>
      </c>
      <c r="F320" s="96" t="s">
        <v>805</v>
      </c>
      <c r="G320" s="96" t="str">
        <f t="shared" si="5"/>
        <v>5</v>
      </c>
    </row>
    <row r="321" spans="1:8" hidden="1" x14ac:dyDescent="0.2">
      <c r="A321" s="96" t="s">
        <v>1591</v>
      </c>
      <c r="B321" s="96" t="s">
        <v>1592</v>
      </c>
      <c r="C321" s="96" t="s">
        <v>1593</v>
      </c>
      <c r="D321" s="96" t="s">
        <v>2077</v>
      </c>
      <c r="E321" s="96" t="s">
        <v>785</v>
      </c>
      <c r="G321" s="96" t="str">
        <f t="shared" si="5"/>
        <v>5</v>
      </c>
    </row>
    <row r="322" spans="1:8" hidden="1" x14ac:dyDescent="0.2">
      <c r="A322" s="96" t="s">
        <v>1594</v>
      </c>
      <c r="B322" s="96" t="s">
        <v>1595</v>
      </c>
      <c r="C322" s="96" t="s">
        <v>1593</v>
      </c>
      <c r="D322" s="96" t="s">
        <v>2077</v>
      </c>
      <c r="E322" s="96" t="s">
        <v>785</v>
      </c>
      <c r="G322" s="96" t="str">
        <f t="shared" ref="G322:G339" si="6">LEFT(A322)</f>
        <v>5</v>
      </c>
    </row>
    <row r="323" spans="1:8" ht="20.149999999999999" hidden="1" customHeight="1" x14ac:dyDescent="0.2">
      <c r="A323" s="96" t="s">
        <v>1596</v>
      </c>
      <c r="B323" s="96" t="s">
        <v>1597</v>
      </c>
      <c r="C323" s="96" t="s">
        <v>1598</v>
      </c>
      <c r="D323" s="96" t="s">
        <v>2077</v>
      </c>
      <c r="E323" s="101" t="s">
        <v>789</v>
      </c>
      <c r="G323" s="96" t="str">
        <f t="shared" si="6"/>
        <v>5</v>
      </c>
    </row>
    <row r="324" spans="1:8" ht="20.149999999999999" hidden="1" customHeight="1" x14ac:dyDescent="0.2">
      <c r="A324" s="96" t="s">
        <v>1599</v>
      </c>
      <c r="B324" s="96" t="s">
        <v>1600</v>
      </c>
      <c r="C324" s="96" t="s">
        <v>1598</v>
      </c>
      <c r="D324" s="96" t="s">
        <v>2077</v>
      </c>
      <c r="E324" s="101" t="s">
        <v>789</v>
      </c>
      <c r="G324" s="96" t="str">
        <f t="shared" si="6"/>
        <v>5</v>
      </c>
    </row>
    <row r="325" spans="1:8" ht="20.149999999999999" hidden="1" customHeight="1" x14ac:dyDescent="0.2">
      <c r="A325" s="96" t="s">
        <v>1601</v>
      </c>
      <c r="B325" s="96" t="s">
        <v>1602</v>
      </c>
      <c r="C325" s="96" t="s">
        <v>1598</v>
      </c>
      <c r="D325" s="96" t="s">
        <v>2077</v>
      </c>
      <c r="E325" s="101" t="s">
        <v>789</v>
      </c>
      <c r="G325" s="96" t="str">
        <f t="shared" si="6"/>
        <v>5</v>
      </c>
    </row>
    <row r="326" spans="1:8" ht="20.149999999999999" hidden="1" customHeight="1" x14ac:dyDescent="0.2">
      <c r="A326" s="96" t="s">
        <v>1603</v>
      </c>
      <c r="B326" s="96" t="s">
        <v>1604</v>
      </c>
      <c r="C326" s="96" t="s">
        <v>1598</v>
      </c>
      <c r="D326" s="96" t="s">
        <v>2077</v>
      </c>
      <c r="E326" s="101" t="s">
        <v>789</v>
      </c>
      <c r="G326" s="96" t="str">
        <f t="shared" si="6"/>
        <v>5</v>
      </c>
    </row>
    <row r="327" spans="1:8" ht="20.149999999999999" hidden="1" customHeight="1" x14ac:dyDescent="0.2">
      <c r="A327" s="96" t="s">
        <v>1605</v>
      </c>
      <c r="B327" s="96" t="s">
        <v>1606</v>
      </c>
      <c r="C327" s="96" t="s">
        <v>1607</v>
      </c>
      <c r="D327" s="96" t="s">
        <v>2077</v>
      </c>
      <c r="E327" s="101" t="s">
        <v>789</v>
      </c>
      <c r="G327" s="96" t="str">
        <f t="shared" si="6"/>
        <v>5</v>
      </c>
    </row>
    <row r="328" spans="1:8" ht="20.149999999999999" hidden="1" customHeight="1" x14ac:dyDescent="0.2">
      <c r="A328" s="96" t="s">
        <v>1608</v>
      </c>
      <c r="B328" s="96" t="s">
        <v>1609</v>
      </c>
      <c r="C328" s="96" t="s">
        <v>1607</v>
      </c>
      <c r="D328" s="96" t="s">
        <v>2077</v>
      </c>
      <c r="E328" s="101" t="s">
        <v>789</v>
      </c>
      <c r="G328" s="96" t="str">
        <f t="shared" si="6"/>
        <v>5</v>
      </c>
    </row>
    <row r="329" spans="1:8" ht="20.149999999999999" hidden="1" customHeight="1" x14ac:dyDescent="0.2">
      <c r="A329" s="96" t="s">
        <v>1610</v>
      </c>
      <c r="B329" s="96" t="s">
        <v>1609</v>
      </c>
      <c r="C329" s="96" t="s">
        <v>1607</v>
      </c>
      <c r="D329" s="96" t="s">
        <v>2077</v>
      </c>
      <c r="E329" s="101" t="s">
        <v>789</v>
      </c>
      <c r="G329" s="96" t="str">
        <f t="shared" si="6"/>
        <v>5</v>
      </c>
    </row>
    <row r="330" spans="1:8" ht="20.149999999999999" hidden="1" customHeight="1" x14ac:dyDescent="0.2">
      <c r="A330" s="96" t="s">
        <v>1611</v>
      </c>
      <c r="B330" s="96" t="s">
        <v>1612</v>
      </c>
      <c r="C330" s="96" t="s">
        <v>1611</v>
      </c>
      <c r="D330" s="96" t="s">
        <v>2077</v>
      </c>
      <c r="E330" s="101" t="s">
        <v>789</v>
      </c>
      <c r="G330" s="96" t="str">
        <f t="shared" si="6"/>
        <v>5</v>
      </c>
    </row>
    <row r="331" spans="1:8" ht="20.149999999999999" hidden="1" customHeight="1" x14ac:dyDescent="0.2">
      <c r="A331" s="96" t="s">
        <v>1613</v>
      </c>
      <c r="B331" s="96" t="s">
        <v>1614</v>
      </c>
      <c r="C331" s="96" t="s">
        <v>1613</v>
      </c>
      <c r="D331" s="96" t="s">
        <v>2077</v>
      </c>
      <c r="E331" s="101" t="s">
        <v>789</v>
      </c>
      <c r="G331" s="96" t="str">
        <f t="shared" si="6"/>
        <v>5</v>
      </c>
      <c r="H331" s="96" t="s">
        <v>2359</v>
      </c>
    </row>
    <row r="332" spans="1:8" hidden="1" x14ac:dyDescent="0.2">
      <c r="A332" s="96" t="s">
        <v>1615</v>
      </c>
      <c r="B332" s="96" t="s">
        <v>1208</v>
      </c>
      <c r="C332" s="96" t="s">
        <v>1615</v>
      </c>
      <c r="D332" s="96" t="s">
        <v>2076</v>
      </c>
      <c r="E332" s="96">
        <v>0</v>
      </c>
      <c r="G332" s="96" t="str">
        <f t="shared" si="6"/>
        <v>5</v>
      </c>
    </row>
    <row r="333" spans="1:8" hidden="1" x14ac:dyDescent="0.2">
      <c r="A333" s="96" t="s">
        <v>1616</v>
      </c>
      <c r="B333" s="96" t="s">
        <v>1617</v>
      </c>
      <c r="C333" s="96" t="s">
        <v>1616</v>
      </c>
      <c r="D333" s="96" t="s">
        <v>1539</v>
      </c>
      <c r="E333" s="96">
        <v>0</v>
      </c>
      <c r="G333" s="96" t="str">
        <f t="shared" si="6"/>
        <v>5</v>
      </c>
    </row>
    <row r="334" spans="1:8" hidden="1" x14ac:dyDescent="0.2">
      <c r="A334" s="96" t="s">
        <v>1618</v>
      </c>
      <c r="B334" s="96" t="s">
        <v>1619</v>
      </c>
      <c r="C334" s="96" t="s">
        <v>1618</v>
      </c>
      <c r="D334" s="96" t="s">
        <v>1539</v>
      </c>
      <c r="E334" s="96">
        <v>0</v>
      </c>
      <c r="G334" s="96" t="str">
        <f t="shared" si="6"/>
        <v>5</v>
      </c>
    </row>
    <row r="335" spans="1:8" hidden="1" x14ac:dyDescent="0.2">
      <c r="A335" s="96" t="s">
        <v>1620</v>
      </c>
      <c r="B335" s="96" t="s">
        <v>1621</v>
      </c>
      <c r="C335" s="96" t="s">
        <v>1620</v>
      </c>
      <c r="D335" s="96" t="s">
        <v>1539</v>
      </c>
      <c r="E335" s="96">
        <v>0</v>
      </c>
      <c r="G335" s="96" t="str">
        <f t="shared" si="6"/>
        <v>5</v>
      </c>
    </row>
    <row r="336" spans="1:8" hidden="1" x14ac:dyDescent="0.2">
      <c r="A336" s="96" t="s">
        <v>1622</v>
      </c>
      <c r="C336" s="96" t="s">
        <v>913</v>
      </c>
      <c r="D336" s="96" t="s">
        <v>901</v>
      </c>
      <c r="E336" s="96">
        <v>0</v>
      </c>
      <c r="G336" s="96" t="str">
        <f t="shared" si="6"/>
        <v>1</v>
      </c>
    </row>
    <row r="337" spans="1:7" hidden="1" x14ac:dyDescent="0.2">
      <c r="A337" s="96" t="s">
        <v>913</v>
      </c>
      <c r="C337" s="96" t="s">
        <v>913</v>
      </c>
      <c r="D337" s="96" t="s">
        <v>901</v>
      </c>
      <c r="E337" s="96">
        <v>0</v>
      </c>
      <c r="G337" s="96" t="str">
        <f t="shared" si="6"/>
        <v>1</v>
      </c>
    </row>
    <row r="338" spans="1:7" hidden="1" x14ac:dyDescent="0.2">
      <c r="A338" s="96" t="s">
        <v>1623</v>
      </c>
      <c r="C338" s="96" t="s">
        <v>913</v>
      </c>
      <c r="D338" s="96" t="s">
        <v>901</v>
      </c>
      <c r="E338" s="96">
        <v>0</v>
      </c>
      <c r="G338" s="96" t="str">
        <f t="shared" si="6"/>
        <v>1</v>
      </c>
    </row>
    <row r="339" spans="1:7" hidden="1" x14ac:dyDescent="0.2">
      <c r="A339" s="96" t="s">
        <v>1624</v>
      </c>
      <c r="C339" s="96" t="s">
        <v>913</v>
      </c>
      <c r="D339" s="96" t="s">
        <v>901</v>
      </c>
      <c r="E339" s="96">
        <v>0</v>
      </c>
      <c r="G339" s="96" t="str">
        <f t="shared" si="6"/>
        <v>1</v>
      </c>
    </row>
    <row r="340" spans="1:7" hidden="1" x14ac:dyDescent="0.2"/>
    <row r="341" spans="1:7" hidden="1" x14ac:dyDescent="0.2">
      <c r="A341" s="105" t="s">
        <v>1625</v>
      </c>
      <c r="B341" s="96" t="s">
        <v>1463</v>
      </c>
    </row>
    <row r="342" spans="1:7" hidden="1" x14ac:dyDescent="0.2">
      <c r="A342" s="105" t="s">
        <v>1626</v>
      </c>
      <c r="B342" s="96" t="s">
        <v>1465</v>
      </c>
    </row>
    <row r="343" spans="1:7" hidden="1" x14ac:dyDescent="0.2">
      <c r="A343" s="105" t="s">
        <v>1627</v>
      </c>
      <c r="B343" s="96" t="s">
        <v>1467</v>
      </c>
    </row>
    <row r="344" spans="1:7" hidden="1" x14ac:dyDescent="0.2">
      <c r="A344" s="105" t="s">
        <v>1628</v>
      </c>
      <c r="B344" s="96" t="s">
        <v>1470</v>
      </c>
    </row>
    <row r="345" spans="1:7" hidden="1" x14ac:dyDescent="0.2">
      <c r="A345" s="105" t="s">
        <v>1629</v>
      </c>
      <c r="B345" s="96" t="s">
        <v>1533</v>
      </c>
    </row>
    <row r="346" spans="1:7" hidden="1" x14ac:dyDescent="0.2">
      <c r="A346" s="105" t="s">
        <v>1630</v>
      </c>
      <c r="B346" s="96" t="s">
        <v>1402</v>
      </c>
    </row>
    <row r="347" spans="1:7" hidden="1" x14ac:dyDescent="0.2">
      <c r="A347" s="105" t="s">
        <v>1631</v>
      </c>
      <c r="B347" s="96" t="s">
        <v>1405</v>
      </c>
    </row>
    <row r="348" spans="1:7" hidden="1" x14ac:dyDescent="0.2">
      <c r="A348" s="105" t="s">
        <v>1632</v>
      </c>
      <c r="B348" s="96" t="s">
        <v>1407</v>
      </c>
    </row>
    <row r="349" spans="1:7" hidden="1" x14ac:dyDescent="0.2">
      <c r="A349" s="105" t="s">
        <v>1633</v>
      </c>
      <c r="B349" s="96" t="s">
        <v>1409</v>
      </c>
    </row>
    <row r="350" spans="1:7" hidden="1" x14ac:dyDescent="0.2">
      <c r="A350" s="105" t="s">
        <v>1634</v>
      </c>
      <c r="B350" s="96" t="s">
        <v>1415</v>
      </c>
    </row>
    <row r="351" spans="1:7" hidden="1" x14ac:dyDescent="0.2">
      <c r="A351" s="105" t="s">
        <v>1635</v>
      </c>
      <c r="B351" s="96" t="s">
        <v>1417</v>
      </c>
    </row>
    <row r="352" spans="1:7" hidden="1" x14ac:dyDescent="0.2">
      <c r="A352" s="105" t="s">
        <v>1636</v>
      </c>
      <c r="B352" s="96" t="s">
        <v>1424</v>
      </c>
    </row>
    <row r="353" spans="1:2" hidden="1" x14ac:dyDescent="0.2">
      <c r="A353" s="105" t="s">
        <v>1637</v>
      </c>
      <c r="B353" s="96" t="s">
        <v>1427</v>
      </c>
    </row>
    <row r="354" spans="1:2" hidden="1" x14ac:dyDescent="0.2">
      <c r="A354" s="105" t="s">
        <v>1638</v>
      </c>
      <c r="B354" s="96" t="s">
        <v>1429</v>
      </c>
    </row>
    <row r="355" spans="1:2" hidden="1" x14ac:dyDescent="0.2">
      <c r="A355" s="105" t="s">
        <v>1639</v>
      </c>
      <c r="B355" s="96" t="s">
        <v>1441</v>
      </c>
    </row>
    <row r="356" spans="1:2" hidden="1" x14ac:dyDescent="0.2">
      <c r="A356" s="105" t="s">
        <v>1640</v>
      </c>
      <c r="B356" s="96" t="s">
        <v>1451</v>
      </c>
    </row>
    <row r="357" spans="1:2" hidden="1" x14ac:dyDescent="0.2">
      <c r="A357" s="105" t="s">
        <v>1641</v>
      </c>
      <c r="B357" s="96" t="s">
        <v>1453</v>
      </c>
    </row>
    <row r="358" spans="1:2" hidden="1" x14ac:dyDescent="0.2">
      <c r="A358" s="105" t="s">
        <v>1642</v>
      </c>
      <c r="B358" s="96" t="s">
        <v>1503</v>
      </c>
    </row>
    <row r="359" spans="1:2" hidden="1" x14ac:dyDescent="0.2">
      <c r="A359" s="105" t="s">
        <v>1643</v>
      </c>
      <c r="B359" s="96" t="s">
        <v>1518</v>
      </c>
    </row>
    <row r="360" spans="1:2" hidden="1" x14ac:dyDescent="0.2">
      <c r="A360" s="105" t="s">
        <v>1644</v>
      </c>
      <c r="B360" s="96" t="s">
        <v>1520</v>
      </c>
    </row>
    <row r="361" spans="1:2" hidden="1" x14ac:dyDescent="0.2">
      <c r="A361" s="105" t="s">
        <v>1645</v>
      </c>
      <c r="B361" s="96" t="s">
        <v>1477</v>
      </c>
    </row>
    <row r="362" spans="1:2" hidden="1" x14ac:dyDescent="0.2">
      <c r="A362" s="105" t="s">
        <v>1646</v>
      </c>
      <c r="B362" s="96" t="s">
        <v>1533</v>
      </c>
    </row>
    <row r="363" spans="1:2" hidden="1" x14ac:dyDescent="0.2">
      <c r="A363" s="105" t="s">
        <v>1647</v>
      </c>
      <c r="B363" s="96" t="s">
        <v>1549</v>
      </c>
    </row>
    <row r="364" spans="1:2" hidden="1" x14ac:dyDescent="0.2">
      <c r="A364" s="105" t="s">
        <v>1648</v>
      </c>
      <c r="B364" s="96" t="s">
        <v>1551</v>
      </c>
    </row>
    <row r="365" spans="1:2" hidden="1" x14ac:dyDescent="0.2">
      <c r="A365" s="105" t="s">
        <v>1649</v>
      </c>
      <c r="B365" s="96" t="s">
        <v>1650</v>
      </c>
    </row>
    <row r="366" spans="1:2" hidden="1" x14ac:dyDescent="0.2">
      <c r="A366" s="105">
        <v>1033</v>
      </c>
      <c r="B366" s="96" t="s">
        <v>1651</v>
      </c>
    </row>
    <row r="367" spans="1:2" hidden="1" x14ac:dyDescent="0.2">
      <c r="A367" s="105">
        <v>1038</v>
      </c>
      <c r="B367" s="96" t="s">
        <v>1652</v>
      </c>
    </row>
    <row r="368" spans="1:2" hidden="1" x14ac:dyDescent="0.2">
      <c r="A368" s="105">
        <v>107</v>
      </c>
      <c r="B368" s="96" t="s">
        <v>1653</v>
      </c>
    </row>
    <row r="369" spans="1:2" hidden="1" x14ac:dyDescent="0.2">
      <c r="A369" s="105">
        <v>1081</v>
      </c>
      <c r="B369" s="96" t="s">
        <v>1654</v>
      </c>
    </row>
    <row r="370" spans="1:2" hidden="1" x14ac:dyDescent="0.2">
      <c r="A370" s="105">
        <v>1082</v>
      </c>
      <c r="B370" s="96" t="s">
        <v>1655</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14" sqref="H14"/>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8.77734375" style="105" customWidth="1"/>
    <col min="2" max="2" width="49.4414062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256">
        <v>6121</v>
      </c>
      <c r="B20" s="256" t="s">
        <v>2406</v>
      </c>
      <c r="C20" s="256" t="s">
        <v>1696</v>
      </c>
      <c r="D20" s="256" t="s">
        <v>1913</v>
      </c>
      <c r="E20" s="256"/>
      <c r="F20" s="256" t="s">
        <v>842</v>
      </c>
    </row>
    <row r="21" spans="1:6" ht="12.75" customHeight="1" x14ac:dyDescent="0.2">
      <c r="A21" s="256">
        <v>6122</v>
      </c>
      <c r="B21" s="256" t="s">
        <v>2407</v>
      </c>
      <c r="C21" s="256" t="s">
        <v>1696</v>
      </c>
      <c r="D21" s="256" t="s">
        <v>1913</v>
      </c>
      <c r="E21" s="256"/>
      <c r="F21" s="256" t="s">
        <v>842</v>
      </c>
    </row>
    <row r="22" spans="1:6" ht="12.75" customHeight="1" x14ac:dyDescent="0.2">
      <c r="A22" s="256">
        <v>6123</v>
      </c>
      <c r="B22" s="256" t="s">
        <v>2408</v>
      </c>
      <c r="C22" s="256" t="s">
        <v>1696</v>
      </c>
      <c r="D22" s="256" t="s">
        <v>1913</v>
      </c>
      <c r="E22" s="256"/>
      <c r="F22" s="256" t="s">
        <v>842</v>
      </c>
    </row>
    <row r="23" spans="1:6" ht="12.75" customHeight="1" x14ac:dyDescent="0.2">
      <c r="A23" s="96" t="s">
        <v>1698</v>
      </c>
      <c r="B23" s="96" t="s">
        <v>1699</v>
      </c>
      <c r="C23" s="96" t="s">
        <v>1698</v>
      </c>
      <c r="D23" s="96" t="s">
        <v>1913</v>
      </c>
      <c r="F23" s="96" t="s">
        <v>844</v>
      </c>
    </row>
    <row r="24" spans="1:6" ht="12.75" customHeight="1" x14ac:dyDescent="0.2">
      <c r="A24" s="96" t="s">
        <v>1700</v>
      </c>
      <c r="B24" s="96" t="s">
        <v>1701</v>
      </c>
      <c r="C24" s="96" t="s">
        <v>1700</v>
      </c>
      <c r="D24" s="96" t="s">
        <v>1913</v>
      </c>
    </row>
    <row r="25" spans="1:6" ht="12.75" customHeight="1" x14ac:dyDescent="0.2">
      <c r="A25" s="96" t="s">
        <v>1702</v>
      </c>
      <c r="B25" s="96" t="s">
        <v>1703</v>
      </c>
      <c r="C25" s="96" t="s">
        <v>1702</v>
      </c>
      <c r="D25" s="96" t="s">
        <v>1913</v>
      </c>
    </row>
    <row r="26" spans="1:6" ht="12.75" customHeight="1" x14ac:dyDescent="0.2">
      <c r="A26" s="256">
        <v>616</v>
      </c>
      <c r="B26" s="256" t="s">
        <v>2409</v>
      </c>
      <c r="C26" s="256">
        <v>616</v>
      </c>
      <c r="D26" s="256" t="s">
        <v>1913</v>
      </c>
      <c r="E26" s="256"/>
      <c r="F26" s="256"/>
    </row>
    <row r="27" spans="1:6" ht="12.75" customHeight="1" x14ac:dyDescent="0.2">
      <c r="A27" s="256">
        <v>617</v>
      </c>
      <c r="B27" s="256" t="s">
        <v>2410</v>
      </c>
      <c r="C27" s="256">
        <v>617</v>
      </c>
      <c r="D27" s="256" t="s">
        <v>1913</v>
      </c>
      <c r="E27" s="256"/>
      <c r="F27" s="256"/>
    </row>
    <row r="28" spans="1:6" ht="12.75" customHeight="1" x14ac:dyDescent="0.2">
      <c r="A28" s="256">
        <v>618</v>
      </c>
      <c r="B28" s="256" t="s">
        <v>2411</v>
      </c>
      <c r="C28" s="256">
        <v>617</v>
      </c>
      <c r="D28" s="256" t="s">
        <v>1913</v>
      </c>
      <c r="E28" s="256"/>
      <c r="F28" s="256"/>
    </row>
    <row r="29" spans="1:6" ht="12.75" customHeight="1" x14ac:dyDescent="0.2">
      <c r="A29" s="96" t="s">
        <v>1704</v>
      </c>
      <c r="B29" s="96" t="s">
        <v>1705</v>
      </c>
      <c r="C29" s="96" t="s">
        <v>1704</v>
      </c>
      <c r="D29" s="96" t="s">
        <v>1913</v>
      </c>
    </row>
    <row r="30" spans="1:6" ht="12.75" customHeight="1" x14ac:dyDescent="0.2">
      <c r="A30" s="96" t="s">
        <v>1706</v>
      </c>
      <c r="B30" s="96" t="s">
        <v>1705</v>
      </c>
      <c r="C30" s="96" t="s">
        <v>1704</v>
      </c>
      <c r="D30" s="96" t="s">
        <v>1692</v>
      </c>
    </row>
    <row r="31" spans="1:6" ht="12.75" customHeight="1" x14ac:dyDescent="0.2">
      <c r="A31" s="96" t="s">
        <v>1707</v>
      </c>
      <c r="B31" s="96" t="s">
        <v>1708</v>
      </c>
      <c r="C31" s="96" t="s">
        <v>1707</v>
      </c>
      <c r="D31" s="96" t="s">
        <v>1913</v>
      </c>
      <c r="F31" s="96" t="s">
        <v>845</v>
      </c>
    </row>
    <row r="32" spans="1:6" ht="12.75" customHeight="1" x14ac:dyDescent="0.2">
      <c r="A32" s="96" t="s">
        <v>1709</v>
      </c>
      <c r="B32" s="96" t="s">
        <v>1710</v>
      </c>
      <c r="C32" s="96" t="s">
        <v>1709</v>
      </c>
      <c r="D32" s="96" t="s">
        <v>1913</v>
      </c>
      <c r="F32" s="96" t="s">
        <v>851</v>
      </c>
    </row>
    <row r="33" spans="1:6" ht="12.75" customHeight="1" x14ac:dyDescent="0.2">
      <c r="A33" s="96" t="s">
        <v>1711</v>
      </c>
      <c r="B33" s="96" t="s">
        <v>1712</v>
      </c>
      <c r="C33" s="96" t="s">
        <v>1711</v>
      </c>
      <c r="D33" s="96" t="s">
        <v>1913</v>
      </c>
      <c r="F33" s="96" t="s">
        <v>841</v>
      </c>
    </row>
    <row r="34" spans="1:6" ht="12.75" customHeight="1" x14ac:dyDescent="0.2">
      <c r="A34" s="96" t="s">
        <v>1713</v>
      </c>
      <c r="B34" s="96" t="s">
        <v>1714</v>
      </c>
      <c r="C34" s="96" t="s">
        <v>1713</v>
      </c>
      <c r="D34" s="96" t="s">
        <v>1913</v>
      </c>
      <c r="F34" s="96" t="s">
        <v>850</v>
      </c>
    </row>
    <row r="35" spans="1:6" ht="12.75" customHeight="1" x14ac:dyDescent="0.2">
      <c r="A35" s="96" t="s">
        <v>1715</v>
      </c>
      <c r="B35" s="96" t="s">
        <v>1716</v>
      </c>
      <c r="C35" s="96" t="s">
        <v>1715</v>
      </c>
      <c r="D35" s="96" t="s">
        <v>1913</v>
      </c>
      <c r="F35" s="101" t="s">
        <v>849</v>
      </c>
    </row>
    <row r="36" spans="1:6" ht="12.75" customHeight="1" x14ac:dyDescent="0.2">
      <c r="A36" s="96" t="s">
        <v>1717</v>
      </c>
      <c r="B36" s="96" t="s">
        <v>1718</v>
      </c>
      <c r="C36" s="96" t="s">
        <v>1717</v>
      </c>
      <c r="D36" s="96" t="s">
        <v>1913</v>
      </c>
      <c r="F36" s="96" t="s">
        <v>843</v>
      </c>
    </row>
    <row r="37" spans="1:6" ht="12.75" customHeight="1" x14ac:dyDescent="0.2">
      <c r="A37" s="96" t="s">
        <v>1719</v>
      </c>
      <c r="B37" s="96" t="s">
        <v>1720</v>
      </c>
      <c r="C37" s="96" t="s">
        <v>1719</v>
      </c>
      <c r="D37" s="96" t="s">
        <v>1913</v>
      </c>
      <c r="F37" s="96" t="s">
        <v>852</v>
      </c>
    </row>
    <row r="38" spans="1:6" ht="12.75" customHeight="1" x14ac:dyDescent="0.2">
      <c r="A38" s="96" t="s">
        <v>1721</v>
      </c>
      <c r="B38" s="96" t="s">
        <v>1722</v>
      </c>
      <c r="C38" s="96" t="s">
        <v>1721</v>
      </c>
      <c r="D38" s="96" t="s">
        <v>2087</v>
      </c>
      <c r="F38" s="96" t="s">
        <v>855</v>
      </c>
    </row>
    <row r="39" spans="1:6" ht="12.75" customHeight="1" x14ac:dyDescent="0.2">
      <c r="A39" s="96" t="s">
        <v>1724</v>
      </c>
      <c r="B39" s="96" t="s">
        <v>1725</v>
      </c>
      <c r="C39" s="96" t="s">
        <v>1724</v>
      </c>
      <c r="D39" s="96" t="s">
        <v>1692</v>
      </c>
      <c r="F39" s="96" t="s">
        <v>832</v>
      </c>
    </row>
    <row r="40" spans="1:6" ht="12.75" customHeight="1" x14ac:dyDescent="0.2">
      <c r="A40" s="96" t="s">
        <v>1726</v>
      </c>
      <c r="B40" s="96" t="s">
        <v>1727</v>
      </c>
      <c r="C40" s="96" t="s">
        <v>1726</v>
      </c>
      <c r="D40" s="96" t="s">
        <v>1692</v>
      </c>
      <c r="F40" s="96" t="s">
        <v>835</v>
      </c>
    </row>
    <row r="41" spans="1:6" ht="12.75" customHeight="1" x14ac:dyDescent="0.2">
      <c r="A41" s="96" t="s">
        <v>1728</v>
      </c>
      <c r="B41" s="96" t="s">
        <v>1729</v>
      </c>
      <c r="C41" s="96" t="s">
        <v>1726</v>
      </c>
      <c r="D41" s="96" t="s">
        <v>1692</v>
      </c>
      <c r="F41" s="96" t="s">
        <v>835</v>
      </c>
    </row>
    <row r="42" spans="1:6" ht="12.75" customHeight="1" x14ac:dyDescent="0.2">
      <c r="A42" s="96" t="s">
        <v>1730</v>
      </c>
      <c r="B42" s="96" t="s">
        <v>1731</v>
      </c>
      <c r="C42" s="96" t="s">
        <v>1726</v>
      </c>
      <c r="D42" s="96" t="s">
        <v>1692</v>
      </c>
      <c r="F42" s="96" t="s">
        <v>836</v>
      </c>
    </row>
    <row r="43" spans="1:6" ht="12.75" customHeight="1" x14ac:dyDescent="0.2">
      <c r="A43" s="96" t="s">
        <v>1732</v>
      </c>
      <c r="B43" s="96" t="s">
        <v>1733</v>
      </c>
      <c r="C43" s="96" t="s">
        <v>1732</v>
      </c>
      <c r="D43" s="96" t="s">
        <v>1692</v>
      </c>
      <c r="F43" s="96" t="s">
        <v>1734</v>
      </c>
    </row>
    <row r="44" spans="1:6" ht="12.75" customHeight="1" x14ac:dyDescent="0.2">
      <c r="A44" s="96" t="s">
        <v>1735</v>
      </c>
      <c r="B44" s="96" t="s">
        <v>1736</v>
      </c>
      <c r="C44" s="96" t="s">
        <v>1735</v>
      </c>
      <c r="D44" s="96" t="s">
        <v>1692</v>
      </c>
      <c r="F44" s="96" t="s">
        <v>837</v>
      </c>
    </row>
    <row r="45" spans="1:6" ht="12.75" customHeight="1" x14ac:dyDescent="0.2">
      <c r="A45" s="96" t="s">
        <v>1737</v>
      </c>
      <c r="B45" s="96" t="s">
        <v>1738</v>
      </c>
      <c r="C45" s="96" t="s">
        <v>1737</v>
      </c>
      <c r="D45" s="96" t="s">
        <v>2088</v>
      </c>
      <c r="F45" s="96" t="s">
        <v>839</v>
      </c>
    </row>
    <row r="46" spans="1:6" ht="12.75" customHeight="1" x14ac:dyDescent="0.2">
      <c r="A46" s="96" t="s">
        <v>1740</v>
      </c>
      <c r="B46" s="96" t="s">
        <v>1741</v>
      </c>
      <c r="C46" s="96" t="s">
        <v>1740</v>
      </c>
      <c r="D46" s="96" t="s">
        <v>2088</v>
      </c>
      <c r="F46" s="96" t="s">
        <v>839</v>
      </c>
    </row>
    <row r="47" spans="1:6" ht="12.75" customHeight="1" x14ac:dyDescent="0.2">
      <c r="A47" s="96" t="s">
        <v>1742</v>
      </c>
      <c r="B47" s="96" t="s">
        <v>1743</v>
      </c>
      <c r="C47" s="96" t="s">
        <v>1737</v>
      </c>
      <c r="D47" s="96" t="s">
        <v>2088</v>
      </c>
      <c r="F47" s="96" t="s">
        <v>839</v>
      </c>
    </row>
    <row r="48" spans="1:6" ht="12.75" customHeight="1" x14ac:dyDescent="0.2">
      <c r="A48" s="96" t="s">
        <v>1744</v>
      </c>
      <c r="B48" s="96" t="s">
        <v>1745</v>
      </c>
      <c r="C48" s="96" t="s">
        <v>1737</v>
      </c>
      <c r="D48" s="96" t="s">
        <v>2088</v>
      </c>
      <c r="F48" s="96" t="s">
        <v>839</v>
      </c>
    </row>
    <row r="49" spans="1:6" ht="12.75" customHeight="1" x14ac:dyDescent="0.2">
      <c r="A49" s="96" t="s">
        <v>1746</v>
      </c>
      <c r="B49" s="96" t="s">
        <v>1747</v>
      </c>
      <c r="C49" s="96" t="s">
        <v>1737</v>
      </c>
      <c r="D49" s="96" t="s">
        <v>2088</v>
      </c>
      <c r="F49" s="96" t="s">
        <v>839</v>
      </c>
    </row>
    <row r="50" spans="1:6" ht="12.75" customHeight="1" x14ac:dyDescent="0.2">
      <c r="A50" s="96" t="s">
        <v>1748</v>
      </c>
      <c r="B50" s="96" t="s">
        <v>1749</v>
      </c>
      <c r="C50" s="96" t="s">
        <v>1737</v>
      </c>
      <c r="D50" s="96" t="s">
        <v>2088</v>
      </c>
      <c r="F50" s="96" t="s">
        <v>839</v>
      </c>
    </row>
    <row r="51" spans="1:6" ht="12.75" customHeight="1" x14ac:dyDescent="0.2">
      <c r="A51" s="96" t="s">
        <v>1750</v>
      </c>
      <c r="B51" s="96" t="s">
        <v>1751</v>
      </c>
      <c r="C51" s="96" t="s">
        <v>1737</v>
      </c>
      <c r="D51" s="96" t="s">
        <v>2088</v>
      </c>
      <c r="F51" s="96" t="s">
        <v>839</v>
      </c>
    </row>
    <row r="52" spans="1:6" ht="12.75" customHeight="1" x14ac:dyDescent="0.2">
      <c r="A52" s="96" t="s">
        <v>1752</v>
      </c>
      <c r="B52" s="96" t="s">
        <v>1753</v>
      </c>
      <c r="C52" s="96" t="s">
        <v>1737</v>
      </c>
      <c r="D52" s="96" t="s">
        <v>2088</v>
      </c>
      <c r="F52" s="96" t="s">
        <v>839</v>
      </c>
    </row>
    <row r="53" spans="1:6" ht="12.75" customHeight="1" x14ac:dyDescent="0.2">
      <c r="A53" s="96" t="s">
        <v>1754</v>
      </c>
      <c r="B53" s="96" t="s">
        <v>1755</v>
      </c>
      <c r="C53" s="96" t="s">
        <v>1737</v>
      </c>
      <c r="D53" s="96" t="s">
        <v>2088</v>
      </c>
      <c r="F53" s="96" t="s">
        <v>839</v>
      </c>
    </row>
    <row r="54" spans="1:6" ht="12.75" customHeight="1" x14ac:dyDescent="0.2">
      <c r="A54" s="96" t="s">
        <v>1756</v>
      </c>
      <c r="B54" s="96" t="s">
        <v>1757</v>
      </c>
      <c r="C54" s="96" t="s">
        <v>1758</v>
      </c>
      <c r="D54" s="96" t="s">
        <v>1770</v>
      </c>
    </row>
    <row r="55" spans="1:6" ht="12.75" customHeight="1" x14ac:dyDescent="0.2">
      <c r="A55" s="96" t="s">
        <v>1759</v>
      </c>
      <c r="B55" s="96" t="s">
        <v>1760</v>
      </c>
      <c r="C55" s="96" t="s">
        <v>1758</v>
      </c>
      <c r="D55" s="96" t="s">
        <v>1770</v>
      </c>
    </row>
    <row r="56" spans="1:6" ht="12.75" customHeight="1" x14ac:dyDescent="0.2">
      <c r="A56" s="96" t="s">
        <v>1761</v>
      </c>
      <c r="B56" s="96" t="s">
        <v>1762</v>
      </c>
      <c r="C56" s="96" t="s">
        <v>1758</v>
      </c>
      <c r="D56" s="96" t="s">
        <v>1770</v>
      </c>
    </row>
    <row r="57" spans="1:6" ht="12.75" customHeight="1" x14ac:dyDescent="0.2">
      <c r="A57" s="96" t="s">
        <v>1763</v>
      </c>
      <c r="B57" s="96" t="s">
        <v>1764</v>
      </c>
      <c r="C57" s="96" t="s">
        <v>1763</v>
      </c>
      <c r="D57" s="96" t="s">
        <v>1695</v>
      </c>
      <c r="F57" s="96" t="s">
        <v>856</v>
      </c>
    </row>
    <row r="58" spans="1:6" ht="12.75" customHeight="1" x14ac:dyDescent="0.2">
      <c r="A58" s="96" t="s">
        <v>1766</v>
      </c>
      <c r="B58" s="96" t="s">
        <v>1767</v>
      </c>
      <c r="C58" s="96" t="s">
        <v>1766</v>
      </c>
      <c r="D58" s="96" t="s">
        <v>1968</v>
      </c>
      <c r="F58" s="96" t="s">
        <v>859</v>
      </c>
    </row>
    <row r="59" spans="1:6" ht="12.75" customHeight="1" x14ac:dyDescent="0.2">
      <c r="A59" s="96" t="s">
        <v>1768</v>
      </c>
      <c r="B59" s="96" t="s">
        <v>1769</v>
      </c>
      <c r="C59" s="96" t="s">
        <v>1768</v>
      </c>
      <c r="D59" s="96" t="s">
        <v>1723</v>
      </c>
      <c r="F59" s="96" t="s">
        <v>857</v>
      </c>
    </row>
    <row r="60" spans="1:6" ht="12.75" customHeight="1" x14ac:dyDescent="0.2">
      <c r="A60" s="96" t="s">
        <v>1771</v>
      </c>
      <c r="B60" s="96" t="s">
        <v>1772</v>
      </c>
      <c r="C60" s="96" t="s">
        <v>1773</v>
      </c>
      <c r="D60" s="96" t="s">
        <v>1770</v>
      </c>
      <c r="F60" s="96" t="s">
        <v>859</v>
      </c>
    </row>
    <row r="61" spans="1:6" ht="12.75" customHeight="1" x14ac:dyDescent="0.2">
      <c r="A61" s="96" t="s">
        <v>1774</v>
      </c>
      <c r="B61" s="96" t="s">
        <v>1775</v>
      </c>
      <c r="C61" s="96" t="s">
        <v>1773</v>
      </c>
      <c r="D61" s="96" t="s">
        <v>1770</v>
      </c>
      <c r="F61" s="96" t="s">
        <v>859</v>
      </c>
    </row>
    <row r="62" spans="1:6" ht="12.75" customHeight="1" x14ac:dyDescent="0.2">
      <c r="A62" s="96" t="s">
        <v>1776</v>
      </c>
      <c r="B62" s="96" t="s">
        <v>1777</v>
      </c>
      <c r="C62" s="96" t="s">
        <v>1773</v>
      </c>
      <c r="D62" s="96" t="s">
        <v>1770</v>
      </c>
      <c r="F62" s="96" t="s">
        <v>859</v>
      </c>
    </row>
    <row r="63" spans="1:6" ht="12.75" customHeight="1" x14ac:dyDescent="0.2">
      <c r="A63" s="96" t="s">
        <v>1778</v>
      </c>
      <c r="B63" s="96" t="s">
        <v>1779</v>
      </c>
      <c r="C63" s="96" t="s">
        <v>1773</v>
      </c>
      <c r="D63" s="96" t="s">
        <v>1770</v>
      </c>
      <c r="F63" s="96" t="s">
        <v>859</v>
      </c>
    </row>
    <row r="64" spans="1:6" ht="12.75" customHeight="1" x14ac:dyDescent="0.2">
      <c r="A64" s="96" t="s">
        <v>1780</v>
      </c>
      <c r="B64" s="96" t="s">
        <v>1781</v>
      </c>
      <c r="C64" s="96" t="s">
        <v>1773</v>
      </c>
      <c r="D64" s="96" t="s">
        <v>2087</v>
      </c>
      <c r="F64" s="96" t="s">
        <v>859</v>
      </c>
    </row>
    <row r="65" spans="1:6" ht="12.75" customHeight="1" x14ac:dyDescent="0.2">
      <c r="A65" s="96" t="s">
        <v>1782</v>
      </c>
      <c r="B65" s="96" t="s">
        <v>1783</v>
      </c>
      <c r="C65" s="96" t="s">
        <v>1773</v>
      </c>
      <c r="D65" s="96" t="s">
        <v>1770</v>
      </c>
      <c r="F65" s="96" t="s">
        <v>859</v>
      </c>
    </row>
    <row r="66" spans="1:6" ht="12.75" customHeight="1" x14ac:dyDescent="0.2">
      <c r="A66" s="96" t="s">
        <v>1784</v>
      </c>
      <c r="B66" s="96" t="s">
        <v>1785</v>
      </c>
      <c r="C66" s="96" t="s">
        <v>1773</v>
      </c>
      <c r="D66" s="96" t="s">
        <v>1765</v>
      </c>
      <c r="F66" s="96" t="s">
        <v>859</v>
      </c>
    </row>
    <row r="67" spans="1:6" ht="12.75" customHeight="1" x14ac:dyDescent="0.2">
      <c r="A67" s="96" t="s">
        <v>1786</v>
      </c>
      <c r="B67" s="96" t="s">
        <v>1787</v>
      </c>
      <c r="C67" s="96" t="s">
        <v>1786</v>
      </c>
      <c r="D67" s="96" t="s">
        <v>2089</v>
      </c>
    </row>
    <row r="68" spans="1:6" ht="12.75" customHeight="1" x14ac:dyDescent="0.2">
      <c r="A68" s="96" t="s">
        <v>1788</v>
      </c>
      <c r="B68" s="96" t="s">
        <v>1789</v>
      </c>
      <c r="C68" s="96" t="s">
        <v>1790</v>
      </c>
      <c r="D68" s="96" t="s">
        <v>2089</v>
      </c>
    </row>
    <row r="69" spans="1:6" ht="12.75" customHeight="1" x14ac:dyDescent="0.2">
      <c r="A69" s="96" t="s">
        <v>1791</v>
      </c>
      <c r="B69" s="96" t="s">
        <v>1792</v>
      </c>
      <c r="C69" s="96" t="s">
        <v>1790</v>
      </c>
      <c r="D69" s="106" t="s">
        <v>2089</v>
      </c>
    </row>
    <row r="70" spans="1:6" ht="12.75" customHeight="1" x14ac:dyDescent="0.2">
      <c r="A70" s="96" t="s">
        <v>1793</v>
      </c>
      <c r="B70" s="96" t="s">
        <v>1794</v>
      </c>
      <c r="C70" s="96" t="s">
        <v>1793</v>
      </c>
      <c r="D70" s="96" t="s">
        <v>2089</v>
      </c>
    </row>
    <row r="71" spans="1:6" ht="12.75" customHeight="1" x14ac:dyDescent="0.2">
      <c r="A71" s="96" t="s">
        <v>1795</v>
      </c>
      <c r="B71" s="96" t="s">
        <v>1796</v>
      </c>
      <c r="C71" s="96" t="s">
        <v>1793</v>
      </c>
      <c r="D71" s="96" t="s">
        <v>2089</v>
      </c>
      <c r="E71" s="96" t="s">
        <v>1797</v>
      </c>
    </row>
    <row r="72" spans="1:6" ht="12.75" customHeight="1" x14ac:dyDescent="0.2">
      <c r="A72" s="96" t="s">
        <v>1798</v>
      </c>
      <c r="B72" s="96" t="s">
        <v>1799</v>
      </c>
      <c r="C72" s="96" t="s">
        <v>1793</v>
      </c>
      <c r="D72" s="96" t="s">
        <v>2089</v>
      </c>
      <c r="E72" s="96" t="s">
        <v>1797</v>
      </c>
    </row>
    <row r="73" spans="1:6" ht="12.75" customHeight="1" x14ac:dyDescent="0.2">
      <c r="A73" s="96" t="s">
        <v>1800</v>
      </c>
      <c r="B73" s="96" t="s">
        <v>1801</v>
      </c>
      <c r="C73" s="96" t="s">
        <v>1800</v>
      </c>
      <c r="D73" s="96" t="s">
        <v>1977</v>
      </c>
    </row>
    <row r="74" spans="1:6" ht="12.75" customHeight="1" x14ac:dyDescent="0.2">
      <c r="A74" s="96" t="s">
        <v>1802</v>
      </c>
      <c r="B74" s="96" t="s">
        <v>1801</v>
      </c>
      <c r="C74" s="96" t="s">
        <v>1800</v>
      </c>
    </row>
    <row r="75" spans="1:6" ht="12.75" customHeight="1" x14ac:dyDescent="0.2">
      <c r="A75" s="96" t="s">
        <v>1803</v>
      </c>
      <c r="B75" s="96" t="s">
        <v>1804</v>
      </c>
      <c r="C75" s="96" t="s">
        <v>1803</v>
      </c>
      <c r="D75" s="96" t="s">
        <v>2089</v>
      </c>
    </row>
    <row r="76" spans="1:6" ht="12.75" customHeight="1" x14ac:dyDescent="0.2">
      <c r="A76" s="96" t="s">
        <v>1805</v>
      </c>
      <c r="B76" s="96" t="s">
        <v>1806</v>
      </c>
      <c r="C76" s="96" t="s">
        <v>1805</v>
      </c>
      <c r="D76" s="96" t="s">
        <v>2089</v>
      </c>
    </row>
    <row r="77" spans="1:6" ht="12.75" customHeight="1" x14ac:dyDescent="0.2">
      <c r="A77" s="96" t="s">
        <v>1807</v>
      </c>
      <c r="B77" s="99" t="s">
        <v>1808</v>
      </c>
      <c r="C77" s="96" t="s">
        <v>1807</v>
      </c>
    </row>
    <row r="78" spans="1:6" ht="12.75" customHeight="1" x14ac:dyDescent="0.2">
      <c r="A78" s="96" t="s">
        <v>1809</v>
      </c>
      <c r="B78" s="96" t="s">
        <v>1810</v>
      </c>
      <c r="C78" s="96" t="s">
        <v>1811</v>
      </c>
      <c r="D78" s="96" t="s">
        <v>1739</v>
      </c>
    </row>
    <row r="79" spans="1:6" ht="12.75" customHeight="1" x14ac:dyDescent="0.2">
      <c r="A79" s="96" t="s">
        <v>1812</v>
      </c>
      <c r="B79" s="96" t="s">
        <v>1813</v>
      </c>
      <c r="C79" s="96" t="s">
        <v>1811</v>
      </c>
      <c r="D79" s="96" t="s">
        <v>2090</v>
      </c>
    </row>
    <row r="80" spans="1:6" ht="12.75" customHeight="1" x14ac:dyDescent="0.2">
      <c r="A80" s="96" t="s">
        <v>1815</v>
      </c>
      <c r="B80" s="96" t="s">
        <v>1816</v>
      </c>
      <c r="C80" s="96" t="s">
        <v>1811</v>
      </c>
      <c r="D80" s="96" t="s">
        <v>1739</v>
      </c>
    </row>
    <row r="81" spans="1:6" ht="13.5" customHeight="1" x14ac:dyDescent="0.2">
      <c r="A81" s="96" t="s">
        <v>1817</v>
      </c>
      <c r="B81" s="96" t="s">
        <v>1818</v>
      </c>
      <c r="C81" s="96" t="s">
        <v>1811</v>
      </c>
      <c r="D81" s="96" t="s">
        <v>1968</v>
      </c>
    </row>
    <row r="82" spans="1:6" ht="12.75" customHeight="1" x14ac:dyDescent="0.2">
      <c r="A82" s="96" t="s">
        <v>1819</v>
      </c>
      <c r="B82" s="96" t="s">
        <v>1820</v>
      </c>
      <c r="C82" s="96" t="s">
        <v>1811</v>
      </c>
      <c r="D82" s="96" t="s">
        <v>1739</v>
      </c>
    </row>
    <row r="83" spans="1:6" ht="12.75" customHeight="1" x14ac:dyDescent="0.2">
      <c r="A83" s="96" t="s">
        <v>1821</v>
      </c>
      <c r="B83" s="96" t="s">
        <v>1822</v>
      </c>
      <c r="C83" s="96" t="s">
        <v>1811</v>
      </c>
    </row>
    <row r="84" spans="1:6" ht="12.75" customHeight="1" x14ac:dyDescent="0.2">
      <c r="A84" s="96" t="s">
        <v>1823</v>
      </c>
      <c r="B84" s="96" t="s">
        <v>1824</v>
      </c>
      <c r="C84" s="96" t="s">
        <v>1825</v>
      </c>
      <c r="D84" s="96" t="s">
        <v>2091</v>
      </c>
    </row>
    <row r="85" spans="1:6" ht="12.75" customHeight="1" x14ac:dyDescent="0.2">
      <c r="A85" s="96" t="s">
        <v>1827</v>
      </c>
      <c r="B85" s="96" t="s">
        <v>1828</v>
      </c>
      <c r="C85" s="96" t="s">
        <v>1825</v>
      </c>
      <c r="D85" s="96" t="s">
        <v>2091</v>
      </c>
    </row>
    <row r="86" spans="1:6" ht="12.75" customHeight="1" x14ac:dyDescent="0.2">
      <c r="A86" s="96" t="s">
        <v>1829</v>
      </c>
      <c r="B86" s="96" t="s">
        <v>1830</v>
      </c>
      <c r="C86" s="96" t="s">
        <v>1825</v>
      </c>
      <c r="D86" s="96" t="s">
        <v>2091</v>
      </c>
    </row>
    <row r="87" spans="1:6" ht="12.75" customHeight="1" x14ac:dyDescent="0.2">
      <c r="A87" s="96" t="s">
        <v>1831</v>
      </c>
      <c r="B87" s="96" t="s">
        <v>1832</v>
      </c>
      <c r="C87" s="96" t="s">
        <v>1825</v>
      </c>
      <c r="D87" s="96" t="s">
        <v>2091</v>
      </c>
    </row>
    <row r="88" spans="1:6" ht="12.75" customHeight="1" x14ac:dyDescent="0.2">
      <c r="A88" s="96" t="s">
        <v>1833</v>
      </c>
      <c r="B88" s="96" t="s">
        <v>1834</v>
      </c>
      <c r="C88" s="96" t="s">
        <v>1825</v>
      </c>
      <c r="D88" s="96" t="s">
        <v>2091</v>
      </c>
    </row>
    <row r="89" spans="1:6" ht="12.75" customHeight="1" x14ac:dyDescent="0.2">
      <c r="A89" s="96" t="s">
        <v>1835</v>
      </c>
      <c r="B89" s="96" t="s">
        <v>1836</v>
      </c>
      <c r="C89" s="96" t="s">
        <v>1835</v>
      </c>
      <c r="D89" s="96" t="s">
        <v>2092</v>
      </c>
    </row>
    <row r="90" spans="1:6" ht="12.75" customHeight="1" x14ac:dyDescent="0.2">
      <c r="A90" s="96">
        <v>694</v>
      </c>
      <c r="C90" s="96">
        <v>694</v>
      </c>
      <c r="D90" s="96" t="s">
        <v>2093</v>
      </c>
    </row>
    <row r="91" spans="1:6" ht="12.75" customHeight="1" x14ac:dyDescent="0.2">
      <c r="A91" s="96" t="s">
        <v>1839</v>
      </c>
      <c r="B91" s="96" t="s">
        <v>1840</v>
      </c>
      <c r="C91" s="96" t="s">
        <v>1839</v>
      </c>
      <c r="D91" s="96" t="s">
        <v>1837</v>
      </c>
    </row>
    <row r="92" spans="1:6" ht="12.75" customHeight="1" x14ac:dyDescent="0.2">
      <c r="A92" s="96" t="s">
        <v>1841</v>
      </c>
      <c r="B92" s="96" t="s">
        <v>1842</v>
      </c>
      <c r="C92" s="96" t="s">
        <v>1841</v>
      </c>
      <c r="D92" s="96" t="s">
        <v>1838</v>
      </c>
    </row>
    <row r="93" spans="1:6" ht="12.75" customHeight="1" x14ac:dyDescent="0.2">
      <c r="A93" s="96" t="s">
        <v>1843</v>
      </c>
      <c r="B93" s="96" t="s">
        <v>1844</v>
      </c>
      <c r="C93" s="96" t="s">
        <v>1843</v>
      </c>
      <c r="D93" s="96" t="s">
        <v>2094</v>
      </c>
    </row>
    <row r="94" spans="1:6" ht="12.75" customHeight="1" x14ac:dyDescent="0.2">
      <c r="A94" s="96" t="s">
        <v>1846</v>
      </c>
      <c r="B94" s="105" t="s">
        <v>1847</v>
      </c>
      <c r="C94" s="96" t="s">
        <v>1843</v>
      </c>
      <c r="D94" s="96" t="s">
        <v>2094</v>
      </c>
    </row>
    <row r="95" spans="1:6" s="106" customFormat="1" ht="12.75" customHeight="1" x14ac:dyDescent="0.2">
      <c r="A95" s="96" t="s">
        <v>1848</v>
      </c>
      <c r="B95" s="105" t="s">
        <v>1849</v>
      </c>
      <c r="C95" s="96" t="s">
        <v>1843</v>
      </c>
      <c r="D95" s="96" t="s">
        <v>2094</v>
      </c>
      <c r="F95" s="96"/>
    </row>
    <row r="96" spans="1:6" ht="12.75" customHeight="1" x14ac:dyDescent="0.2">
      <c r="A96" s="96" t="s">
        <v>1850</v>
      </c>
      <c r="B96" s="96" t="s">
        <v>1844</v>
      </c>
      <c r="C96" s="96" t="s">
        <v>1843</v>
      </c>
      <c r="D96" s="96" t="s">
        <v>2094</v>
      </c>
    </row>
    <row r="97" spans="1:4" ht="12.75" customHeight="1" x14ac:dyDescent="0.2">
      <c r="A97" s="96" t="s">
        <v>1851</v>
      </c>
      <c r="B97" s="96" t="s">
        <v>1852</v>
      </c>
      <c r="C97" s="96" t="s">
        <v>1851</v>
      </c>
      <c r="D97" s="96" t="s">
        <v>2094</v>
      </c>
    </row>
    <row r="98" spans="1:4" ht="12.75" customHeight="1" x14ac:dyDescent="0.2">
      <c r="A98" s="96" t="s">
        <v>1853</v>
      </c>
      <c r="B98" s="96" t="s">
        <v>1854</v>
      </c>
      <c r="C98" s="96" t="s">
        <v>1853</v>
      </c>
      <c r="D98" s="96" t="s">
        <v>2094</v>
      </c>
    </row>
    <row r="99" spans="1:4" ht="12.75" customHeight="1" x14ac:dyDescent="0.2">
      <c r="A99" s="96" t="s">
        <v>1855</v>
      </c>
      <c r="B99" s="96" t="s">
        <v>1856</v>
      </c>
      <c r="C99" s="96" t="s">
        <v>1855</v>
      </c>
      <c r="D99" s="96" t="s">
        <v>2094</v>
      </c>
    </row>
    <row r="100" spans="1:4" ht="12.75" customHeight="1" x14ac:dyDescent="0.2">
      <c r="A100" s="96" t="s">
        <v>1857</v>
      </c>
      <c r="B100" s="96" t="s">
        <v>1858</v>
      </c>
      <c r="C100" s="96" t="s">
        <v>1857</v>
      </c>
      <c r="D100" s="96" t="s">
        <v>2094</v>
      </c>
    </row>
    <row r="101" spans="1:4" ht="12.75" customHeight="1" x14ac:dyDescent="0.2">
      <c r="A101" s="96" t="s">
        <v>1859</v>
      </c>
      <c r="B101" s="96" t="s">
        <v>1860</v>
      </c>
      <c r="C101" s="96" t="s">
        <v>1859</v>
      </c>
      <c r="D101" s="96" t="s">
        <v>2094</v>
      </c>
    </row>
    <row r="102" spans="1:4" ht="12.75" customHeight="1" x14ac:dyDescent="0.2">
      <c r="A102" s="96" t="s">
        <v>1861</v>
      </c>
      <c r="B102" s="96" t="s">
        <v>1862</v>
      </c>
      <c r="C102" s="96" t="s">
        <v>1861</v>
      </c>
      <c r="D102" s="96" t="s">
        <v>1845</v>
      </c>
    </row>
    <row r="103" spans="1:4" ht="12.75" customHeight="1" x14ac:dyDescent="0.2">
      <c r="A103" s="96" t="s">
        <v>1864</v>
      </c>
      <c r="B103" s="96" t="s">
        <v>1865</v>
      </c>
      <c r="C103" s="96" t="s">
        <v>1864</v>
      </c>
      <c r="D103" s="96" t="s">
        <v>2094</v>
      </c>
    </row>
    <row r="104" spans="1:4" ht="12.75" customHeight="1" x14ac:dyDescent="0.2">
      <c r="A104" s="96" t="s">
        <v>1866</v>
      </c>
      <c r="B104" s="96" t="s">
        <v>1867</v>
      </c>
      <c r="C104" s="96" t="s">
        <v>1866</v>
      </c>
      <c r="D104" s="96" t="s">
        <v>1863</v>
      </c>
    </row>
    <row r="105" spans="1:4" ht="12.75" customHeight="1" x14ac:dyDescent="0.2">
      <c r="A105" s="96" t="s">
        <v>1868</v>
      </c>
      <c r="B105" s="96" t="s">
        <v>1869</v>
      </c>
      <c r="C105" s="96" t="s">
        <v>1868</v>
      </c>
      <c r="D105" s="107" t="s">
        <v>1870</v>
      </c>
    </row>
    <row r="106" spans="1:4" ht="12.75" customHeight="1" x14ac:dyDescent="0.2">
      <c r="A106" s="96" t="s">
        <v>1871</v>
      </c>
      <c r="B106" s="96" t="s">
        <v>1872</v>
      </c>
      <c r="C106" s="96" t="s">
        <v>1871</v>
      </c>
      <c r="D106" s="107" t="s">
        <v>1870</v>
      </c>
    </row>
    <row r="107" spans="1:4" ht="12.75" customHeight="1" x14ac:dyDescent="0.2">
      <c r="A107" s="96" t="s">
        <v>1873</v>
      </c>
      <c r="B107" s="96" t="s">
        <v>1874</v>
      </c>
      <c r="C107" s="96" t="s">
        <v>1873</v>
      </c>
      <c r="D107" s="96" t="s">
        <v>1875</v>
      </c>
    </row>
    <row r="108" spans="1:4" ht="12.75" customHeight="1" x14ac:dyDescent="0.2">
      <c r="A108" s="96" t="s">
        <v>1876</v>
      </c>
      <c r="B108" s="96" t="s">
        <v>1877</v>
      </c>
      <c r="C108" s="96" t="s">
        <v>1876</v>
      </c>
      <c r="D108" s="96" t="s">
        <v>1875</v>
      </c>
    </row>
    <row r="109" spans="1:4" ht="12.75" customHeight="1" x14ac:dyDescent="0.2">
      <c r="A109" s="96" t="s">
        <v>1878</v>
      </c>
      <c r="B109" s="96" t="s">
        <v>1879</v>
      </c>
      <c r="C109" s="96" t="s">
        <v>1878</v>
      </c>
      <c r="D109" s="96" t="s">
        <v>1880</v>
      </c>
    </row>
    <row r="110" spans="1:4" ht="12.75" customHeight="1" x14ac:dyDescent="0.2">
      <c r="A110" s="96" t="s">
        <v>1881</v>
      </c>
      <c r="B110" s="96" t="s">
        <v>1882</v>
      </c>
      <c r="C110" s="96" t="s">
        <v>1883</v>
      </c>
      <c r="D110" s="96" t="s">
        <v>1884</v>
      </c>
    </row>
    <row r="111" spans="1:4" ht="12.75" customHeight="1" x14ac:dyDescent="0.2">
      <c r="A111" s="96" t="s">
        <v>1885</v>
      </c>
      <c r="B111" s="96" t="s">
        <v>1886</v>
      </c>
      <c r="C111" s="96" t="s">
        <v>1883</v>
      </c>
      <c r="D111" s="96" t="s">
        <v>1887</v>
      </c>
    </row>
    <row r="112" spans="1:4" ht="12.75" customHeight="1" x14ac:dyDescent="0.2">
      <c r="A112" s="96" t="s">
        <v>1888</v>
      </c>
      <c r="B112" s="96" t="s">
        <v>1889</v>
      </c>
      <c r="C112" s="96" t="s">
        <v>1883</v>
      </c>
      <c r="D112" s="96" t="s">
        <v>1887</v>
      </c>
    </row>
    <row r="113" spans="1:4" ht="12.75" customHeight="1" x14ac:dyDescent="0.2">
      <c r="A113" s="96" t="s">
        <v>1890</v>
      </c>
      <c r="B113" s="96" t="s">
        <v>1891</v>
      </c>
      <c r="C113" s="96" t="s">
        <v>1883</v>
      </c>
      <c r="D113" s="96" t="s">
        <v>1887</v>
      </c>
    </row>
    <row r="114" spans="1:4" ht="12.75" customHeight="1" x14ac:dyDescent="0.2">
      <c r="A114" s="96" t="s">
        <v>1892</v>
      </c>
      <c r="B114" s="96" t="s">
        <v>1893</v>
      </c>
      <c r="C114" s="96" t="s">
        <v>1883</v>
      </c>
      <c r="D114" s="96" t="s">
        <v>1887</v>
      </c>
    </row>
    <row r="115" spans="1:4" ht="12.75" customHeight="1" x14ac:dyDescent="0.2">
      <c r="A115" s="96" t="s">
        <v>1894</v>
      </c>
      <c r="B115" s="96" t="s">
        <v>1895</v>
      </c>
      <c r="C115" s="96" t="s">
        <v>1883</v>
      </c>
      <c r="D115" s="96" t="s">
        <v>1887</v>
      </c>
    </row>
    <row r="116" spans="1:4" ht="12.75" customHeight="1" x14ac:dyDescent="0.2">
      <c r="A116" s="96" t="s">
        <v>1896</v>
      </c>
      <c r="B116" s="96" t="s">
        <v>1897</v>
      </c>
      <c r="C116" s="96" t="s">
        <v>1883</v>
      </c>
      <c r="D116" s="96" t="s">
        <v>1887</v>
      </c>
    </row>
    <row r="117" spans="1:4" ht="12.75" customHeight="1" x14ac:dyDescent="0.2">
      <c r="A117" s="96" t="s">
        <v>1898</v>
      </c>
      <c r="B117" s="96" t="s">
        <v>1899</v>
      </c>
      <c r="C117" s="96" t="s">
        <v>1883</v>
      </c>
      <c r="D117" s="96" t="s">
        <v>2095</v>
      </c>
    </row>
    <row r="118" spans="1:4" ht="12.75" customHeight="1" x14ac:dyDescent="0.2">
      <c r="A118" s="96" t="s">
        <v>1901</v>
      </c>
      <c r="B118" s="96" t="s">
        <v>1902</v>
      </c>
      <c r="C118" s="96" t="s">
        <v>1883</v>
      </c>
      <c r="D118" s="96" t="s">
        <v>1887</v>
      </c>
    </row>
    <row r="119" spans="1:4" ht="12.75" customHeight="1" x14ac:dyDescent="0.2">
      <c r="A119" s="96" t="s">
        <v>1903</v>
      </c>
      <c r="B119" s="96" t="s">
        <v>1904</v>
      </c>
      <c r="C119" s="96" t="s">
        <v>1905</v>
      </c>
      <c r="D119" s="96" t="s">
        <v>1906</v>
      </c>
    </row>
    <row r="120" spans="1:4" ht="12.75" customHeight="1" x14ac:dyDescent="0.2">
      <c r="A120" s="96" t="s">
        <v>1907</v>
      </c>
      <c r="B120" s="96" t="s">
        <v>1908</v>
      </c>
      <c r="C120" s="96" t="s">
        <v>1905</v>
      </c>
      <c r="D120" s="96" t="s">
        <v>1906</v>
      </c>
    </row>
    <row r="121" spans="1:4" ht="12.75" customHeight="1" x14ac:dyDescent="0.2">
      <c r="A121" s="96" t="s">
        <v>1909</v>
      </c>
      <c r="B121" s="96" t="s">
        <v>1910</v>
      </c>
      <c r="C121" s="96" t="s">
        <v>1905</v>
      </c>
      <c r="D121" s="96" t="s">
        <v>1906</v>
      </c>
    </row>
    <row r="122" spans="1:4" ht="12.75" customHeight="1" x14ac:dyDescent="0.2">
      <c r="A122" s="96" t="s">
        <v>1911</v>
      </c>
      <c r="B122" s="96" t="s">
        <v>1912</v>
      </c>
      <c r="C122" s="96" t="s">
        <v>1911</v>
      </c>
      <c r="D122" s="96" t="s">
        <v>2096</v>
      </c>
    </row>
    <row r="123" spans="1:4" x14ac:dyDescent="0.2">
      <c r="A123" s="96" t="s">
        <v>1914</v>
      </c>
      <c r="B123" s="96" t="s">
        <v>1915</v>
      </c>
      <c r="C123" s="96" t="s">
        <v>1914</v>
      </c>
      <c r="D123" s="96" t="s">
        <v>1916</v>
      </c>
    </row>
    <row r="124" spans="1:4" x14ac:dyDescent="0.2">
      <c r="A124" s="96" t="s">
        <v>1917</v>
      </c>
      <c r="B124" s="96" t="s">
        <v>1918</v>
      </c>
      <c r="C124" s="96" t="s">
        <v>1919</v>
      </c>
      <c r="D124" s="96" t="s">
        <v>1906</v>
      </c>
    </row>
    <row r="125" spans="1:4" x14ac:dyDescent="0.2">
      <c r="A125" s="96" t="s">
        <v>1920</v>
      </c>
      <c r="B125" s="96" t="s">
        <v>1921</v>
      </c>
      <c r="C125" s="96" t="s">
        <v>1919</v>
      </c>
      <c r="D125" s="96" t="s">
        <v>1906</v>
      </c>
    </row>
    <row r="126" spans="1:4" x14ac:dyDescent="0.2">
      <c r="A126" s="96" t="s">
        <v>1922</v>
      </c>
      <c r="B126" s="96" t="s">
        <v>1923</v>
      </c>
      <c r="C126" s="96" t="s">
        <v>1919</v>
      </c>
      <c r="D126" s="96" t="s">
        <v>1906</v>
      </c>
    </row>
    <row r="127" spans="1:4" x14ac:dyDescent="0.2">
      <c r="A127" s="96" t="s">
        <v>1924</v>
      </c>
      <c r="B127" s="96" t="s">
        <v>1925</v>
      </c>
      <c r="C127" s="96" t="s">
        <v>1919</v>
      </c>
      <c r="D127" s="96" t="s">
        <v>1906</v>
      </c>
    </row>
    <row r="128" spans="1:4" x14ac:dyDescent="0.2">
      <c r="A128" s="96" t="s">
        <v>1926</v>
      </c>
      <c r="B128" s="96" t="s">
        <v>1927</v>
      </c>
      <c r="C128" s="96" t="s">
        <v>1919</v>
      </c>
      <c r="D128" s="96" t="s">
        <v>1906</v>
      </c>
    </row>
    <row r="129" spans="1:4" x14ac:dyDescent="0.2">
      <c r="A129" s="96" t="s">
        <v>1928</v>
      </c>
      <c r="B129" s="96" t="s">
        <v>1929</v>
      </c>
      <c r="C129" s="96" t="s">
        <v>1930</v>
      </c>
      <c r="D129" s="96" t="s">
        <v>2097</v>
      </c>
    </row>
    <row r="130" spans="1:4" x14ac:dyDescent="0.2">
      <c r="A130" s="96" t="s">
        <v>1931</v>
      </c>
      <c r="B130" s="96" t="s">
        <v>1932</v>
      </c>
      <c r="C130" s="96" t="s">
        <v>1930</v>
      </c>
      <c r="D130" s="96" t="s">
        <v>2097</v>
      </c>
    </row>
    <row r="131" spans="1:4" x14ac:dyDescent="0.2">
      <c r="A131" s="96" t="s">
        <v>1933</v>
      </c>
      <c r="B131" s="96" t="s">
        <v>1934</v>
      </c>
      <c r="C131" s="96" t="s">
        <v>1930</v>
      </c>
      <c r="D131" s="96" t="s">
        <v>1900</v>
      </c>
    </row>
    <row r="132" spans="1:4" x14ac:dyDescent="0.2">
      <c r="A132" s="96" t="s">
        <v>1935</v>
      </c>
      <c r="B132" s="96" t="s">
        <v>1936</v>
      </c>
      <c r="C132" s="96" t="s">
        <v>1930</v>
      </c>
      <c r="D132" s="96" t="s">
        <v>2097</v>
      </c>
    </row>
    <row r="133" spans="1:4" x14ac:dyDescent="0.2">
      <c r="A133" s="96" t="s">
        <v>1937</v>
      </c>
      <c r="B133" s="96" t="s">
        <v>1938</v>
      </c>
      <c r="C133" s="96" t="s">
        <v>1937</v>
      </c>
      <c r="D133" s="96" t="s">
        <v>1900</v>
      </c>
    </row>
    <row r="134" spans="1:4" x14ac:dyDescent="0.2">
      <c r="A134" s="96" t="s">
        <v>1939</v>
      </c>
      <c r="B134" s="99" t="s">
        <v>1940</v>
      </c>
      <c r="C134" s="96" t="s">
        <v>1939</v>
      </c>
    </row>
    <row r="135" spans="1:4" x14ac:dyDescent="0.2">
      <c r="A135" s="96" t="s">
        <v>1941</v>
      </c>
      <c r="B135" s="96" t="s">
        <v>1942</v>
      </c>
      <c r="C135" s="96" t="s">
        <v>1941</v>
      </c>
      <c r="D135" s="96" t="s">
        <v>1900</v>
      </c>
    </row>
    <row r="136" spans="1:4" x14ac:dyDescent="0.2">
      <c r="A136" s="96" t="s">
        <v>1943</v>
      </c>
      <c r="B136" s="96" t="s">
        <v>1944</v>
      </c>
      <c r="C136" s="96" t="s">
        <v>1941</v>
      </c>
      <c r="D136" s="96" t="s">
        <v>1900</v>
      </c>
    </row>
    <row r="137" spans="1:4" x14ac:dyDescent="0.2">
      <c r="A137" s="96" t="s">
        <v>1945</v>
      </c>
      <c r="B137" s="96" t="s">
        <v>1946</v>
      </c>
      <c r="C137" s="96" t="s">
        <v>1941</v>
      </c>
      <c r="D137" s="96" t="s">
        <v>1900</v>
      </c>
    </row>
    <row r="138" spans="1:4" x14ac:dyDescent="0.2">
      <c r="A138" s="96" t="s">
        <v>1947</v>
      </c>
      <c r="B138" s="96" t="s">
        <v>1948</v>
      </c>
      <c r="C138" s="96" t="s">
        <v>1947</v>
      </c>
      <c r="D138" s="96" t="s">
        <v>1900</v>
      </c>
    </row>
    <row r="139" spans="1:4" x14ac:dyDescent="0.2">
      <c r="A139" s="96" t="s">
        <v>1949</v>
      </c>
      <c r="B139" s="96" t="s">
        <v>1950</v>
      </c>
      <c r="C139" s="96" t="s">
        <v>1947</v>
      </c>
      <c r="D139" s="96" t="s">
        <v>1900</v>
      </c>
    </row>
    <row r="140" spans="1:4" x14ac:dyDescent="0.2">
      <c r="A140" s="96" t="s">
        <v>1951</v>
      </c>
      <c r="B140" s="96" t="s">
        <v>1952</v>
      </c>
      <c r="C140" s="96" t="s">
        <v>1947</v>
      </c>
      <c r="D140" s="96" t="s">
        <v>1900</v>
      </c>
    </row>
    <row r="141" spans="1:4" x14ac:dyDescent="0.2">
      <c r="A141" s="96" t="s">
        <v>1953</v>
      </c>
      <c r="B141" s="96" t="s">
        <v>1954</v>
      </c>
      <c r="C141" s="96" t="s">
        <v>1953</v>
      </c>
      <c r="D141" s="96" t="s">
        <v>2098</v>
      </c>
    </row>
    <row r="142" spans="1:4" x14ac:dyDescent="0.2">
      <c r="A142" s="96" t="s">
        <v>1955</v>
      </c>
      <c r="B142" s="96" t="s">
        <v>1954</v>
      </c>
      <c r="C142" s="96" t="s">
        <v>1953</v>
      </c>
    </row>
    <row r="143" spans="1:4" x14ac:dyDescent="0.2">
      <c r="A143" s="96" t="s">
        <v>1956</v>
      </c>
      <c r="C143" s="96" t="s">
        <v>1953</v>
      </c>
      <c r="D143" s="96" t="s">
        <v>2098</v>
      </c>
    </row>
    <row r="144" spans="1:4" x14ac:dyDescent="0.2">
      <c r="A144" s="96" t="s">
        <v>1957</v>
      </c>
      <c r="B144" s="96" t="s">
        <v>1958</v>
      </c>
      <c r="C144" s="96" t="s">
        <v>1957</v>
      </c>
      <c r="D144" s="96" t="s">
        <v>1900</v>
      </c>
    </row>
    <row r="145" spans="1:4" x14ac:dyDescent="0.2">
      <c r="A145" s="96" t="s">
        <v>1959</v>
      </c>
      <c r="B145" s="96" t="s">
        <v>1960</v>
      </c>
      <c r="C145" s="96" t="s">
        <v>1959</v>
      </c>
      <c r="D145" s="96" t="s">
        <v>1900</v>
      </c>
    </row>
    <row r="146" spans="1:4" x14ac:dyDescent="0.2">
      <c r="A146" s="96" t="s">
        <v>1961</v>
      </c>
      <c r="B146" s="99" t="s">
        <v>1962</v>
      </c>
      <c r="C146" s="96" t="s">
        <v>1961</v>
      </c>
    </row>
    <row r="147" spans="1:4" x14ac:dyDescent="0.2">
      <c r="A147" s="96" t="s">
        <v>1963</v>
      </c>
      <c r="B147" s="96" t="s">
        <v>1964</v>
      </c>
      <c r="C147" s="96" t="s">
        <v>1965</v>
      </c>
      <c r="D147" s="96" t="s">
        <v>1814</v>
      </c>
    </row>
    <row r="148" spans="1:4" x14ac:dyDescent="0.2">
      <c r="A148" s="96" t="s">
        <v>1966</v>
      </c>
      <c r="B148" s="96" t="s">
        <v>1967</v>
      </c>
      <c r="C148" s="96" t="s">
        <v>1965</v>
      </c>
      <c r="D148" s="96" t="s">
        <v>2099</v>
      </c>
    </row>
    <row r="149" spans="1:4" x14ac:dyDescent="0.2">
      <c r="A149" s="96" t="s">
        <v>1969</v>
      </c>
      <c r="B149" s="96" t="s">
        <v>1970</v>
      </c>
      <c r="C149" s="96" t="s">
        <v>1965</v>
      </c>
      <c r="D149" s="96" t="s">
        <v>2096</v>
      </c>
    </row>
    <row r="150" spans="1:4" x14ac:dyDescent="0.2">
      <c r="A150" s="96" t="s">
        <v>1971</v>
      </c>
      <c r="B150" s="96" t="s">
        <v>1972</v>
      </c>
      <c r="C150" s="96" t="s">
        <v>1965</v>
      </c>
      <c r="D150" s="96" t="s">
        <v>1906</v>
      </c>
    </row>
    <row r="151" spans="1:4" x14ac:dyDescent="0.2">
      <c r="A151" s="96" t="s">
        <v>1973</v>
      </c>
      <c r="B151" s="96" t="s">
        <v>1974</v>
      </c>
      <c r="C151" s="96" t="s">
        <v>1965</v>
      </c>
    </row>
    <row r="152" spans="1:4" x14ac:dyDescent="0.2">
      <c r="A152" s="96" t="s">
        <v>1975</v>
      </c>
      <c r="B152" s="96" t="s">
        <v>1976</v>
      </c>
      <c r="C152" s="96" t="s">
        <v>1975</v>
      </c>
      <c r="D152" s="96" t="s">
        <v>1826</v>
      </c>
    </row>
    <row r="153" spans="1:4" x14ac:dyDescent="0.2">
      <c r="A153" s="96" t="s">
        <v>1978</v>
      </c>
      <c r="B153" s="96" t="s">
        <v>1979</v>
      </c>
      <c r="C153" s="96" t="s">
        <v>1975</v>
      </c>
      <c r="D153" s="96" t="s">
        <v>1826</v>
      </c>
    </row>
    <row r="154" spans="1:4" x14ac:dyDescent="0.2">
      <c r="A154" s="96" t="s">
        <v>1980</v>
      </c>
      <c r="B154" s="96" t="s">
        <v>1981</v>
      </c>
      <c r="C154" s="96" t="s">
        <v>1975</v>
      </c>
      <c r="D154" s="96" t="s">
        <v>1826</v>
      </c>
    </row>
    <row r="155" spans="1:4" ht="12.75" customHeight="1" x14ac:dyDescent="0.2">
      <c r="A155" s="96" t="s">
        <v>1982</v>
      </c>
      <c r="B155" s="96" t="s">
        <v>1882</v>
      </c>
      <c r="C155" s="96" t="s">
        <v>1883</v>
      </c>
      <c r="D155" s="96" t="s">
        <v>1884</v>
      </c>
    </row>
    <row r="156" spans="1:4" x14ac:dyDescent="0.2">
      <c r="A156" s="105">
        <v>794</v>
      </c>
      <c r="C156" s="105">
        <v>794</v>
      </c>
      <c r="D156" s="96" t="s">
        <v>2100</v>
      </c>
    </row>
  </sheetData>
  <autoFilter ref="A2:J156"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5" customHeight="1" x14ac:dyDescent="0.25">
      <c r="A2" s="109" t="s">
        <v>866</v>
      </c>
      <c r="B2" s="110" t="s">
        <v>867</v>
      </c>
    </row>
    <row r="3" spans="1:3" ht="14.5" customHeight="1" x14ac:dyDescent="0.25">
      <c r="A3" s="109" t="s">
        <v>869</v>
      </c>
      <c r="B3" s="110" t="s">
        <v>870</v>
      </c>
      <c r="C3" s="109">
        <v>151</v>
      </c>
    </row>
    <row r="4" spans="1:3" ht="14.5" customHeight="1" x14ac:dyDescent="0.25">
      <c r="A4" s="109" t="s">
        <v>871</v>
      </c>
      <c r="B4" s="110" t="s">
        <v>872</v>
      </c>
    </row>
    <row r="5" spans="1:3" ht="14.5" customHeight="1" x14ac:dyDescent="0.25">
      <c r="A5" s="109" t="s">
        <v>873</v>
      </c>
      <c r="B5" s="110" t="s">
        <v>874</v>
      </c>
    </row>
    <row r="6" spans="1:3" ht="14.5" customHeight="1" x14ac:dyDescent="0.25">
      <c r="A6" s="109" t="s">
        <v>876</v>
      </c>
      <c r="B6" s="110" t="s">
        <v>877</v>
      </c>
    </row>
    <row r="7" spans="1:3" ht="14.5" customHeight="1" x14ac:dyDescent="0.25">
      <c r="A7" s="109" t="s">
        <v>878</v>
      </c>
      <c r="B7" s="110" t="s">
        <v>879</v>
      </c>
    </row>
    <row r="8" spans="1:3" ht="14.5" customHeight="1" x14ac:dyDescent="0.25">
      <c r="A8" s="109" t="s">
        <v>880</v>
      </c>
      <c r="B8" s="110" t="s">
        <v>605</v>
      </c>
    </row>
    <row r="9" spans="1:3" ht="14.5" customHeight="1" x14ac:dyDescent="0.25">
      <c r="A9" s="109" t="s">
        <v>881</v>
      </c>
      <c r="B9" s="110" t="s">
        <v>882</v>
      </c>
    </row>
    <row r="10" spans="1:3" ht="14.5" customHeight="1" x14ac:dyDescent="0.25">
      <c r="A10" s="109" t="s">
        <v>883</v>
      </c>
      <c r="B10" s="110" t="s">
        <v>884</v>
      </c>
    </row>
    <row r="11" spans="1:3" ht="14.5" customHeight="1" x14ac:dyDescent="0.25">
      <c r="A11" s="109" t="s">
        <v>886</v>
      </c>
      <c r="B11" s="110" t="s">
        <v>887</v>
      </c>
    </row>
    <row r="12" spans="1:3" ht="14.5" customHeight="1" x14ac:dyDescent="0.25">
      <c r="A12" s="109" t="s">
        <v>888</v>
      </c>
      <c r="B12" s="110" t="s">
        <v>889</v>
      </c>
    </row>
    <row r="13" spans="1:3" ht="14.5" customHeight="1" x14ac:dyDescent="0.25">
      <c r="A13" s="109" t="s">
        <v>890</v>
      </c>
      <c r="B13" s="110" t="s">
        <v>891</v>
      </c>
    </row>
    <row r="14" spans="1:3" ht="14.5" customHeight="1" x14ac:dyDescent="0.25">
      <c r="A14" s="109" t="s">
        <v>892</v>
      </c>
      <c r="B14" s="110" t="s">
        <v>893</v>
      </c>
    </row>
    <row r="15" spans="1:3" ht="14.5" customHeight="1" x14ac:dyDescent="0.25">
      <c r="A15" s="109" t="s">
        <v>894</v>
      </c>
      <c r="B15" s="110" t="s">
        <v>895</v>
      </c>
    </row>
    <row r="16" spans="1:3" ht="14.5" customHeight="1" x14ac:dyDescent="0.25">
      <c r="A16" s="109" t="s">
        <v>897</v>
      </c>
      <c r="B16" s="110" t="s">
        <v>898</v>
      </c>
    </row>
    <row r="17" spans="1:2" ht="14.5" customHeight="1" x14ac:dyDescent="0.25">
      <c r="A17" s="109" t="s">
        <v>899</v>
      </c>
      <c r="B17" s="111" t="s">
        <v>900</v>
      </c>
    </row>
    <row r="18" spans="1:2" ht="14.5" customHeight="1" x14ac:dyDescent="0.25">
      <c r="A18" s="109" t="s">
        <v>902</v>
      </c>
      <c r="B18" s="110" t="s">
        <v>903</v>
      </c>
    </row>
    <row r="19" spans="1:2" ht="14.5" customHeight="1" x14ac:dyDescent="0.25">
      <c r="A19" s="109" t="s">
        <v>904</v>
      </c>
      <c r="B19" s="110" t="s">
        <v>905</v>
      </c>
    </row>
    <row r="20" spans="1:2" ht="14.5" customHeight="1" x14ac:dyDescent="0.25">
      <c r="A20" s="109" t="s">
        <v>907</v>
      </c>
      <c r="B20" s="110" t="s">
        <v>908</v>
      </c>
    </row>
    <row r="21" spans="1:2" ht="14.5" customHeight="1" x14ac:dyDescent="0.25">
      <c r="A21" s="109" t="s">
        <v>909</v>
      </c>
      <c r="B21" s="110" t="s">
        <v>910</v>
      </c>
    </row>
    <row r="22" spans="1:2" ht="14.5" customHeight="1" x14ac:dyDescent="0.25">
      <c r="A22" s="109" t="s">
        <v>911</v>
      </c>
      <c r="B22" s="110" t="s">
        <v>912</v>
      </c>
    </row>
    <row r="23" spans="1:2" ht="14.5" customHeight="1" x14ac:dyDescent="0.25">
      <c r="A23" s="109" t="s">
        <v>914</v>
      </c>
      <c r="B23" s="110" t="s">
        <v>915</v>
      </c>
    </row>
    <row r="24" spans="1:2" ht="14.5" customHeight="1" x14ac:dyDescent="0.25">
      <c r="A24" s="109" t="s">
        <v>916</v>
      </c>
      <c r="B24" s="110" t="s">
        <v>917</v>
      </c>
    </row>
    <row r="25" spans="1:2" ht="14.5" customHeight="1" x14ac:dyDescent="0.25">
      <c r="A25" s="109" t="s">
        <v>918</v>
      </c>
      <c r="B25" s="110" t="s">
        <v>643</v>
      </c>
    </row>
    <row r="26" spans="1:2" ht="14.5" customHeight="1" x14ac:dyDescent="0.25">
      <c r="A26" s="109" t="s">
        <v>919</v>
      </c>
      <c r="B26" s="110" t="s">
        <v>920</v>
      </c>
    </row>
    <row r="27" spans="1:2" ht="14.5" customHeight="1" x14ac:dyDescent="0.25">
      <c r="A27" s="109" t="s">
        <v>921</v>
      </c>
      <c r="B27" s="110" t="s">
        <v>922</v>
      </c>
    </row>
    <row r="28" spans="1:2" ht="14.5" customHeight="1" x14ac:dyDescent="0.25">
      <c r="A28" s="109" t="s">
        <v>923</v>
      </c>
      <c r="B28" s="110" t="s">
        <v>924</v>
      </c>
    </row>
    <row r="29" spans="1:2" ht="14.5" customHeight="1" x14ac:dyDescent="0.25">
      <c r="A29" s="109" t="s">
        <v>926</v>
      </c>
      <c r="B29" s="110" t="s">
        <v>927</v>
      </c>
    </row>
    <row r="30" spans="1:2" ht="14.5" customHeight="1" x14ac:dyDescent="0.25">
      <c r="A30" s="109" t="s">
        <v>928</v>
      </c>
      <c r="B30" s="110" t="s">
        <v>929</v>
      </c>
    </row>
    <row r="31" spans="1:2" ht="14.5" customHeight="1" x14ac:dyDescent="0.25">
      <c r="A31" s="109" t="s">
        <v>930</v>
      </c>
      <c r="B31" s="110" t="s">
        <v>931</v>
      </c>
    </row>
    <row r="32" spans="1:2" ht="14.5" customHeight="1" x14ac:dyDescent="0.25">
      <c r="A32" s="109" t="s">
        <v>932</v>
      </c>
      <c r="B32" s="110" t="s">
        <v>933</v>
      </c>
    </row>
    <row r="33" spans="1:2" ht="14.5" customHeight="1" x14ac:dyDescent="0.25">
      <c r="A33" s="109" t="s">
        <v>934</v>
      </c>
      <c r="B33" s="110" t="s">
        <v>935</v>
      </c>
    </row>
    <row r="34" spans="1:2" ht="14.5" customHeight="1" x14ac:dyDescent="0.25">
      <c r="A34" s="109" t="s">
        <v>936</v>
      </c>
      <c r="B34" s="110" t="s">
        <v>937</v>
      </c>
    </row>
    <row r="35" spans="1:2" ht="14.5" customHeight="1" x14ac:dyDescent="0.25">
      <c r="A35" s="109" t="s">
        <v>938</v>
      </c>
      <c r="B35" s="110" t="s">
        <v>939</v>
      </c>
    </row>
    <row r="36" spans="1:2" ht="14.5" customHeight="1" x14ac:dyDescent="0.25">
      <c r="A36" s="109" t="s">
        <v>940</v>
      </c>
      <c r="B36" s="110" t="s">
        <v>941</v>
      </c>
    </row>
    <row r="37" spans="1:2" ht="14.5" customHeight="1" x14ac:dyDescent="0.25">
      <c r="A37" s="109" t="s">
        <v>942</v>
      </c>
      <c r="B37" s="110" t="s">
        <v>943</v>
      </c>
    </row>
    <row r="38" spans="1:2" ht="14.5" customHeight="1" x14ac:dyDescent="0.25">
      <c r="A38" s="109" t="s">
        <v>946</v>
      </c>
      <c r="B38" s="110" t="s">
        <v>947</v>
      </c>
    </row>
    <row r="39" spans="1:2" ht="14.5" customHeight="1" x14ac:dyDescent="0.25">
      <c r="A39" s="109" t="s">
        <v>949</v>
      </c>
      <c r="B39" s="110" t="s">
        <v>950</v>
      </c>
    </row>
    <row r="40" spans="1:2" ht="14.5" customHeight="1" x14ac:dyDescent="0.25">
      <c r="A40" s="109" t="s">
        <v>951</v>
      </c>
      <c r="B40" s="110" t="s">
        <v>952</v>
      </c>
    </row>
    <row r="41" spans="1:2" ht="14.5" customHeight="1" x14ac:dyDescent="0.25">
      <c r="A41" s="109" t="s">
        <v>953</v>
      </c>
      <c r="B41" s="110" t="s">
        <v>954</v>
      </c>
    </row>
    <row r="42" spans="1:2" ht="14.5" customHeight="1" x14ac:dyDescent="0.25">
      <c r="A42" s="109" t="s">
        <v>955</v>
      </c>
      <c r="B42" s="110" t="s">
        <v>956</v>
      </c>
    </row>
    <row r="43" spans="1:2" ht="14.5" customHeight="1" x14ac:dyDescent="0.25">
      <c r="A43" s="109" t="s">
        <v>957</v>
      </c>
      <c r="B43" s="110" t="s">
        <v>958</v>
      </c>
    </row>
    <row r="44" spans="1:2" ht="14.5" customHeight="1" x14ac:dyDescent="0.25">
      <c r="A44" s="109" t="s">
        <v>959</v>
      </c>
      <c r="B44" s="110" t="s">
        <v>960</v>
      </c>
    </row>
    <row r="45" spans="1:2" ht="14.5" customHeight="1" x14ac:dyDescent="0.25">
      <c r="A45" s="109" t="s">
        <v>961</v>
      </c>
      <c r="B45" s="110" t="s">
        <v>962</v>
      </c>
    </row>
    <row r="46" spans="1:2" ht="14.5" customHeight="1" x14ac:dyDescent="0.25">
      <c r="A46" s="109" t="s">
        <v>964</v>
      </c>
      <c r="B46" s="110" t="s">
        <v>965</v>
      </c>
    </row>
    <row r="47" spans="1:2" ht="14.5" customHeight="1" x14ac:dyDescent="0.25">
      <c r="A47" s="109" t="s">
        <v>966</v>
      </c>
      <c r="B47" s="110" t="s">
        <v>967</v>
      </c>
    </row>
    <row r="48" spans="1:2" ht="14.5" customHeight="1" x14ac:dyDescent="0.25">
      <c r="A48" s="109" t="s">
        <v>968</v>
      </c>
      <c r="B48" s="110" t="s">
        <v>969</v>
      </c>
    </row>
    <row r="49" spans="1:3" ht="14.5" customHeight="1" x14ac:dyDescent="0.25">
      <c r="A49" s="109" t="s">
        <v>970</v>
      </c>
      <c r="B49" s="110" t="s">
        <v>962</v>
      </c>
    </row>
    <row r="50" spans="1:3" ht="14.5" customHeight="1" x14ac:dyDescent="0.25">
      <c r="A50" s="109" t="s">
        <v>971</v>
      </c>
      <c r="B50" s="110" t="s">
        <v>972</v>
      </c>
    </row>
    <row r="51" spans="1:3" ht="14.5" customHeight="1" x14ac:dyDescent="0.25">
      <c r="A51" s="109" t="s">
        <v>974</v>
      </c>
      <c r="B51" s="110" t="s">
        <v>975</v>
      </c>
    </row>
    <row r="52" spans="1:3" ht="14.5" customHeight="1" x14ac:dyDescent="0.25">
      <c r="A52" s="109" t="s">
        <v>976</v>
      </c>
      <c r="B52" s="110" t="s">
        <v>977</v>
      </c>
    </row>
    <row r="53" spans="1:3" ht="14.5" customHeight="1" x14ac:dyDescent="0.25">
      <c r="A53" s="109" t="s">
        <v>978</v>
      </c>
      <c r="B53" s="110" t="s">
        <v>979</v>
      </c>
    </row>
    <row r="54" spans="1:3" ht="14.5" customHeight="1" x14ac:dyDescent="0.25">
      <c r="A54" s="109" t="s">
        <v>980</v>
      </c>
      <c r="B54" s="110" t="s">
        <v>981</v>
      </c>
    </row>
    <row r="55" spans="1:3" ht="14.5" customHeight="1" x14ac:dyDescent="0.25">
      <c r="A55" s="109" t="s">
        <v>982</v>
      </c>
      <c r="B55" s="110" t="s">
        <v>983</v>
      </c>
    </row>
    <row r="56" spans="1:3" ht="14.5" customHeight="1" x14ac:dyDescent="0.25">
      <c r="A56" s="109" t="s">
        <v>984</v>
      </c>
      <c r="B56" s="110" t="s">
        <v>985</v>
      </c>
      <c r="C56" s="109">
        <v>117</v>
      </c>
    </row>
    <row r="57" spans="1:3" ht="14.5" customHeight="1" x14ac:dyDescent="0.25">
      <c r="A57" s="109" t="s">
        <v>986</v>
      </c>
      <c r="B57" s="110" t="s">
        <v>987</v>
      </c>
    </row>
    <row r="58" spans="1:3" ht="14.5" customHeight="1" x14ac:dyDescent="0.25">
      <c r="A58" s="109" t="s">
        <v>990</v>
      </c>
      <c r="B58" s="110" t="s">
        <v>991</v>
      </c>
    </row>
    <row r="59" spans="1:3" ht="14.5" customHeight="1" x14ac:dyDescent="0.25">
      <c r="A59" s="109" t="s">
        <v>993</v>
      </c>
      <c r="B59" s="110" t="s">
        <v>994</v>
      </c>
      <c r="C59" s="109">
        <v>121</v>
      </c>
    </row>
    <row r="60" spans="1:3" ht="14.5" customHeight="1" x14ac:dyDescent="0.25">
      <c r="A60" s="109" t="s">
        <v>995</v>
      </c>
      <c r="B60" s="110" t="s">
        <v>996</v>
      </c>
    </row>
    <row r="61" spans="1:3" ht="14.5" customHeight="1" x14ac:dyDescent="0.25">
      <c r="A61" s="109" t="s">
        <v>998</v>
      </c>
      <c r="B61" s="110" t="s">
        <v>999</v>
      </c>
      <c r="C61" s="109">
        <v>117</v>
      </c>
    </row>
    <row r="62" spans="1:3" ht="14.5" customHeight="1" x14ac:dyDescent="0.25">
      <c r="A62" s="109" t="s">
        <v>1002</v>
      </c>
      <c r="B62" s="110" t="s">
        <v>1003</v>
      </c>
    </row>
    <row r="63" spans="1:3" ht="14.5" customHeight="1" x14ac:dyDescent="0.25">
      <c r="A63" s="109" t="s">
        <v>1005</v>
      </c>
      <c r="B63" s="110" t="s">
        <v>1006</v>
      </c>
    </row>
    <row r="64" spans="1:3" ht="14.5" customHeight="1" x14ac:dyDescent="0.25">
      <c r="A64" s="109" t="s">
        <v>1008</v>
      </c>
      <c r="B64" s="110" t="s">
        <v>1009</v>
      </c>
    </row>
    <row r="65" spans="1:3" ht="14.5" customHeight="1" x14ac:dyDescent="0.25">
      <c r="A65" s="109" t="s">
        <v>1010</v>
      </c>
      <c r="B65" s="110" t="s">
        <v>1011</v>
      </c>
    </row>
    <row r="66" spans="1:3" ht="14.5" customHeight="1" x14ac:dyDescent="0.25">
      <c r="A66" s="109" t="s">
        <v>1012</v>
      </c>
      <c r="B66" s="110" t="s">
        <v>1013</v>
      </c>
    </row>
    <row r="67" spans="1:3" ht="14.5" customHeight="1" x14ac:dyDescent="0.25">
      <c r="A67" s="109" t="s">
        <v>1014</v>
      </c>
      <c r="B67" s="110" t="s">
        <v>1015</v>
      </c>
    </row>
    <row r="68" spans="1:3" ht="14.5" customHeight="1" x14ac:dyDescent="0.25">
      <c r="A68" s="109" t="s">
        <v>1016</v>
      </c>
      <c r="B68" s="110" t="s">
        <v>1017</v>
      </c>
    </row>
    <row r="69" spans="1:3" ht="14.5" customHeight="1" x14ac:dyDescent="0.25">
      <c r="A69" s="109" t="s">
        <v>1019</v>
      </c>
      <c r="B69" s="110" t="s">
        <v>1020</v>
      </c>
      <c r="C69" s="109">
        <v>42</v>
      </c>
    </row>
    <row r="70" spans="1:3" ht="14.5" customHeight="1" x14ac:dyDescent="0.25">
      <c r="A70" s="109" t="s">
        <v>1022</v>
      </c>
      <c r="B70" s="110" t="s">
        <v>1023</v>
      </c>
      <c r="C70" s="109">
        <v>156</v>
      </c>
    </row>
    <row r="71" spans="1:3" ht="14.5" customHeight="1" x14ac:dyDescent="0.25">
      <c r="A71" s="109" t="s">
        <v>1025</v>
      </c>
      <c r="B71" s="110" t="s">
        <v>1026</v>
      </c>
    </row>
    <row r="72" spans="1:3" ht="14.5" customHeight="1" x14ac:dyDescent="0.25">
      <c r="A72" s="109" t="s">
        <v>1028</v>
      </c>
      <c r="B72" s="110" t="s">
        <v>1029</v>
      </c>
    </row>
    <row r="73" spans="1:3" ht="14.5" customHeight="1" x14ac:dyDescent="0.25">
      <c r="A73" s="109" t="s">
        <v>1032</v>
      </c>
      <c r="B73" s="110" t="s">
        <v>1033</v>
      </c>
    </row>
    <row r="74" spans="1:3" ht="14.5" customHeight="1" x14ac:dyDescent="0.25">
      <c r="A74" s="109" t="s">
        <v>1034</v>
      </c>
      <c r="B74" s="110" t="s">
        <v>1035</v>
      </c>
    </row>
    <row r="75" spans="1:3" ht="14.5" customHeight="1" x14ac:dyDescent="0.25">
      <c r="A75" s="109" t="s">
        <v>1036</v>
      </c>
      <c r="B75" s="110" t="s">
        <v>1037</v>
      </c>
    </row>
    <row r="76" spans="1:3" ht="14.5" customHeight="1" x14ac:dyDescent="0.25">
      <c r="A76" s="109" t="s">
        <v>1039</v>
      </c>
      <c r="B76" s="110" t="s">
        <v>1040</v>
      </c>
    </row>
    <row r="77" spans="1:3" ht="14.5" customHeight="1" x14ac:dyDescent="0.25">
      <c r="A77" s="109" t="s">
        <v>1041</v>
      </c>
      <c r="B77" s="110" t="s">
        <v>1042</v>
      </c>
    </row>
    <row r="78" spans="1:3" ht="14.5" customHeight="1" x14ac:dyDescent="0.25">
      <c r="A78" s="109" t="s">
        <v>1043</v>
      </c>
      <c r="B78" s="110" t="s">
        <v>1044</v>
      </c>
    </row>
    <row r="79" spans="1:3" ht="14.5" customHeight="1" x14ac:dyDescent="0.25">
      <c r="A79" s="109" t="s">
        <v>1045</v>
      </c>
      <c r="B79" s="110" t="s">
        <v>1046</v>
      </c>
    </row>
    <row r="80" spans="1:3" ht="14.5" customHeight="1" x14ac:dyDescent="0.25">
      <c r="A80" s="109" t="s">
        <v>1048</v>
      </c>
      <c r="B80" s="110" t="s">
        <v>1049</v>
      </c>
    </row>
    <row r="81" spans="1:2" ht="14.5" customHeight="1" x14ac:dyDescent="0.25">
      <c r="A81" s="109" t="s">
        <v>1050</v>
      </c>
      <c r="B81" s="110" t="s">
        <v>1051</v>
      </c>
    </row>
    <row r="82" spans="1:2" ht="14.5" customHeight="1" x14ac:dyDescent="0.25">
      <c r="A82" s="109" t="s">
        <v>1052</v>
      </c>
      <c r="B82" s="110" t="s">
        <v>1053</v>
      </c>
    </row>
    <row r="83" spans="1:2" ht="14.5" customHeight="1" x14ac:dyDescent="0.25">
      <c r="A83" s="109" t="s">
        <v>1054</v>
      </c>
      <c r="B83" s="111" t="s">
        <v>1055</v>
      </c>
    </row>
    <row r="84" spans="1:2" ht="14.5" customHeight="1" x14ac:dyDescent="0.25">
      <c r="A84" s="109" t="s">
        <v>1056</v>
      </c>
      <c r="B84" s="110" t="s">
        <v>1057</v>
      </c>
    </row>
    <row r="85" spans="1:2" ht="14.5" customHeight="1" x14ac:dyDescent="0.25">
      <c r="A85" s="109" t="s">
        <v>1059</v>
      </c>
      <c r="B85" s="110" t="s">
        <v>1060</v>
      </c>
    </row>
    <row r="86" spans="1:2" ht="14.5" customHeight="1" x14ac:dyDescent="0.25">
      <c r="A86" s="109" t="s">
        <v>1062</v>
      </c>
      <c r="B86" s="110" t="s">
        <v>1063</v>
      </c>
    </row>
    <row r="87" spans="1:2" ht="14.5" customHeight="1" x14ac:dyDescent="0.25">
      <c r="A87" s="109" t="s">
        <v>1065</v>
      </c>
      <c r="B87" s="110" t="s">
        <v>1066</v>
      </c>
    </row>
    <row r="88" spans="1:2" ht="14.5" customHeight="1" x14ac:dyDescent="0.25">
      <c r="A88" s="109" t="s">
        <v>1068</v>
      </c>
      <c r="B88" s="110" t="s">
        <v>1069</v>
      </c>
    </row>
    <row r="89" spans="1:2" ht="14.5" customHeight="1" x14ac:dyDescent="0.25">
      <c r="A89" s="109" t="s">
        <v>1070</v>
      </c>
      <c r="B89" s="110" t="s">
        <v>1071</v>
      </c>
    </row>
    <row r="90" spans="1:2" ht="14.5" customHeight="1" x14ac:dyDescent="0.25">
      <c r="A90" s="109" t="s">
        <v>1072</v>
      </c>
      <c r="B90" s="110" t="s">
        <v>1073</v>
      </c>
    </row>
    <row r="91" spans="1:2" ht="14.5" customHeight="1" x14ac:dyDescent="0.25">
      <c r="A91" s="109" t="s">
        <v>1074</v>
      </c>
      <c r="B91" s="110" t="s">
        <v>1075</v>
      </c>
    </row>
    <row r="92" spans="1:2" ht="14.5" customHeight="1" x14ac:dyDescent="0.25">
      <c r="A92" s="109" t="s">
        <v>1077</v>
      </c>
      <c r="B92" s="111" t="s">
        <v>1078</v>
      </c>
    </row>
    <row r="93" spans="1:2" ht="14.5" customHeight="1" x14ac:dyDescent="0.25">
      <c r="A93" s="109" t="s">
        <v>1080</v>
      </c>
      <c r="B93" s="111" t="s">
        <v>1081</v>
      </c>
    </row>
    <row r="94" spans="1:2" ht="14.5" customHeight="1" x14ac:dyDescent="0.25">
      <c r="A94" s="109" t="s">
        <v>1083</v>
      </c>
      <c r="B94" s="111" t="s">
        <v>1084</v>
      </c>
    </row>
    <row r="95" spans="1:2" ht="14.5" customHeight="1" x14ac:dyDescent="0.25">
      <c r="A95" s="109" t="s">
        <v>1085</v>
      </c>
      <c r="B95" s="110" t="s">
        <v>1086</v>
      </c>
    </row>
    <row r="96" spans="1:2" ht="14.5" customHeight="1" x14ac:dyDescent="0.25">
      <c r="A96" s="109" t="s">
        <v>1088</v>
      </c>
      <c r="B96" s="110" t="s">
        <v>1089</v>
      </c>
    </row>
    <row r="97" spans="1:3" ht="14.5" customHeight="1" x14ac:dyDescent="0.25">
      <c r="A97" s="109" t="s">
        <v>1091</v>
      </c>
      <c r="B97" s="110" t="s">
        <v>1092</v>
      </c>
    </row>
    <row r="98" spans="1:3" ht="14.5" customHeight="1" x14ac:dyDescent="0.25">
      <c r="A98" s="109" t="s">
        <v>1094</v>
      </c>
      <c r="B98" s="110" t="s">
        <v>1095</v>
      </c>
    </row>
    <row r="99" spans="1:3" ht="14.5" customHeight="1" x14ac:dyDescent="0.25">
      <c r="A99" s="109" t="s">
        <v>1096</v>
      </c>
      <c r="B99" s="110" t="s">
        <v>1097</v>
      </c>
    </row>
    <row r="100" spans="1:3" ht="14.5" customHeight="1" x14ac:dyDescent="0.25">
      <c r="A100" s="109" t="s">
        <v>1098</v>
      </c>
      <c r="B100" s="110" t="s">
        <v>1099</v>
      </c>
    </row>
    <row r="101" spans="1:3" ht="14.5" customHeight="1" x14ac:dyDescent="0.25">
      <c r="A101" s="109" t="s">
        <v>1101</v>
      </c>
      <c r="B101" s="110" t="s">
        <v>1102</v>
      </c>
    </row>
    <row r="102" spans="1:3" ht="14.5" customHeight="1" x14ac:dyDescent="0.25">
      <c r="A102" s="109" t="s">
        <v>1105</v>
      </c>
      <c r="B102" s="110" t="s">
        <v>1106</v>
      </c>
    </row>
    <row r="103" spans="1:3" ht="14.5" customHeight="1" x14ac:dyDescent="0.25">
      <c r="A103" s="109" t="s">
        <v>1107</v>
      </c>
      <c r="B103" s="110" t="s">
        <v>1108</v>
      </c>
    </row>
    <row r="104" spans="1:3" ht="14.5" customHeight="1" x14ac:dyDescent="0.25">
      <c r="A104" s="109" t="s">
        <v>1110</v>
      </c>
      <c r="B104" s="110" t="s">
        <v>1111</v>
      </c>
    </row>
    <row r="105" spans="1:3" ht="14.5" customHeight="1" x14ac:dyDescent="0.25">
      <c r="A105" s="109" t="s">
        <v>1112</v>
      </c>
      <c r="B105" s="110" t="s">
        <v>1113</v>
      </c>
    </row>
    <row r="106" spans="1:3" ht="14.5" customHeight="1" x14ac:dyDescent="0.25">
      <c r="A106" s="109" t="s">
        <v>1115</v>
      </c>
      <c r="B106" s="110" t="s">
        <v>1116</v>
      </c>
    </row>
    <row r="107" spans="1:3" ht="14.5" customHeight="1" x14ac:dyDescent="0.25">
      <c r="A107" s="109" t="s">
        <v>1117</v>
      </c>
      <c r="B107" s="110" t="s">
        <v>1118</v>
      </c>
    </row>
    <row r="108" spans="1:3" ht="14.5" customHeight="1" x14ac:dyDescent="0.25">
      <c r="A108" s="109" t="s">
        <v>1119</v>
      </c>
      <c r="B108" s="110" t="s">
        <v>1120</v>
      </c>
    </row>
    <row r="109" spans="1:3" ht="14.5" customHeight="1" x14ac:dyDescent="0.25">
      <c r="A109" s="109" t="s">
        <v>1121</v>
      </c>
      <c r="B109" s="110" t="s">
        <v>1122</v>
      </c>
    </row>
    <row r="110" spans="1:3" ht="14.5" customHeight="1" x14ac:dyDescent="0.25">
      <c r="A110" s="109" t="s">
        <v>1123</v>
      </c>
      <c r="B110" s="110" t="s">
        <v>1124</v>
      </c>
      <c r="C110" s="109">
        <v>141</v>
      </c>
    </row>
    <row r="111" spans="1:3" ht="14.5" customHeight="1" x14ac:dyDescent="0.25">
      <c r="A111" s="109" t="s">
        <v>1126</v>
      </c>
      <c r="B111" s="110" t="s">
        <v>1127</v>
      </c>
      <c r="C111" s="109">
        <v>141</v>
      </c>
    </row>
    <row r="112" spans="1:3" ht="14.5" customHeight="1" x14ac:dyDescent="0.25">
      <c r="A112" s="109" t="s">
        <v>1128</v>
      </c>
      <c r="B112" s="110" t="s">
        <v>1129</v>
      </c>
      <c r="C112" s="109">
        <v>141</v>
      </c>
    </row>
    <row r="113" spans="1:3" ht="14.5" customHeight="1" x14ac:dyDescent="0.25">
      <c r="A113" s="109" t="s">
        <v>1130</v>
      </c>
      <c r="B113" s="110" t="s">
        <v>1131</v>
      </c>
      <c r="C113" s="109">
        <v>141</v>
      </c>
    </row>
    <row r="114" spans="1:3" ht="14.5" customHeight="1" x14ac:dyDescent="0.25">
      <c r="A114" s="109" t="s">
        <v>1132</v>
      </c>
      <c r="B114" s="110" t="s">
        <v>1133</v>
      </c>
    </row>
    <row r="115" spans="1:3" ht="14.5" customHeight="1" x14ac:dyDescent="0.25">
      <c r="A115" s="109" t="s">
        <v>1135</v>
      </c>
      <c r="B115" s="110" t="s">
        <v>1136</v>
      </c>
    </row>
    <row r="116" spans="1:3" ht="14.5" customHeight="1" x14ac:dyDescent="0.25">
      <c r="A116" s="109" t="s">
        <v>1137</v>
      </c>
      <c r="B116" s="110" t="s">
        <v>1138</v>
      </c>
    </row>
    <row r="117" spans="1:3" ht="14.5" customHeight="1" x14ac:dyDescent="0.25">
      <c r="A117" s="109" t="s">
        <v>1139</v>
      </c>
      <c r="B117" s="110" t="s">
        <v>1140</v>
      </c>
    </row>
    <row r="118" spans="1:3" ht="14.5" customHeight="1" x14ac:dyDescent="0.25">
      <c r="A118" s="109" t="s">
        <v>1141</v>
      </c>
      <c r="B118" s="110" t="s">
        <v>1142</v>
      </c>
    </row>
    <row r="119" spans="1:3" ht="14.5" customHeight="1" x14ac:dyDescent="0.25">
      <c r="A119" s="109" t="s">
        <v>1143</v>
      </c>
      <c r="B119" s="110" t="s">
        <v>1144</v>
      </c>
    </row>
    <row r="120" spans="1:3" ht="14.5" customHeight="1" x14ac:dyDescent="0.25">
      <c r="A120" s="109" t="s">
        <v>1145</v>
      </c>
      <c r="B120" s="110" t="s">
        <v>1146</v>
      </c>
    </row>
    <row r="121" spans="1:3" ht="14.5" customHeight="1" x14ac:dyDescent="0.25">
      <c r="A121" s="109" t="s">
        <v>1148</v>
      </c>
      <c r="B121" s="110" t="s">
        <v>1149</v>
      </c>
    </row>
    <row r="122" spans="1:3" ht="14.5" customHeight="1" x14ac:dyDescent="0.25">
      <c r="A122" s="109" t="s">
        <v>1150</v>
      </c>
      <c r="B122" s="110" t="s">
        <v>1151</v>
      </c>
    </row>
    <row r="123" spans="1:3" ht="14.5" customHeight="1" x14ac:dyDescent="0.25">
      <c r="A123" s="109" t="s">
        <v>1152</v>
      </c>
      <c r="B123" s="110" t="s">
        <v>1153</v>
      </c>
    </row>
    <row r="124" spans="1:3" ht="14.5" customHeight="1" x14ac:dyDescent="0.25">
      <c r="A124" s="109" t="s">
        <v>1154</v>
      </c>
      <c r="B124" s="110" t="s">
        <v>1155</v>
      </c>
    </row>
    <row r="125" spans="1:3" ht="14.5" customHeight="1" x14ac:dyDescent="0.25">
      <c r="A125" s="109" t="s">
        <v>1156</v>
      </c>
      <c r="B125" s="110" t="s">
        <v>1157</v>
      </c>
    </row>
    <row r="126" spans="1:3" ht="14.5" customHeight="1" x14ac:dyDescent="0.25">
      <c r="A126" s="109" t="s">
        <v>1158</v>
      </c>
      <c r="B126" s="110" t="s">
        <v>1159</v>
      </c>
    </row>
    <row r="127" spans="1:3" ht="14.5" customHeight="1" x14ac:dyDescent="0.25">
      <c r="A127" s="109" t="s">
        <v>1160</v>
      </c>
      <c r="B127" s="110" t="s">
        <v>1161</v>
      </c>
    </row>
    <row r="128" spans="1:3" ht="14.5" customHeight="1" x14ac:dyDescent="0.25">
      <c r="A128" s="109" t="s">
        <v>1164</v>
      </c>
      <c r="B128" s="110" t="s">
        <v>1165</v>
      </c>
    </row>
    <row r="129" spans="1:2" ht="14.5" customHeight="1" x14ac:dyDescent="0.25">
      <c r="A129" s="109" t="s">
        <v>1167</v>
      </c>
      <c r="B129" s="110" t="s">
        <v>1168</v>
      </c>
    </row>
    <row r="130" spans="1:2" ht="14.5" customHeight="1" x14ac:dyDescent="0.25">
      <c r="A130" s="109" t="s">
        <v>1170</v>
      </c>
      <c r="B130" s="110" t="s">
        <v>1171</v>
      </c>
    </row>
    <row r="131" spans="1:2" ht="14.5" customHeight="1" x14ac:dyDescent="0.25">
      <c r="A131" s="109" t="s">
        <v>1173</v>
      </c>
      <c r="B131" s="111" t="s">
        <v>1174</v>
      </c>
    </row>
    <row r="132" spans="1:2" ht="14.5" customHeight="1" x14ac:dyDescent="0.25">
      <c r="A132" s="109" t="s">
        <v>1176</v>
      </c>
      <c r="B132" s="110" t="s">
        <v>1177</v>
      </c>
    </row>
    <row r="133" spans="1:2" ht="14.5" customHeight="1" x14ac:dyDescent="0.25">
      <c r="A133" s="109" t="s">
        <v>1180</v>
      </c>
      <c r="B133" s="110" t="s">
        <v>1181</v>
      </c>
    </row>
    <row r="134" spans="1:2" ht="14.5" customHeight="1" x14ac:dyDescent="0.25">
      <c r="A134" s="109" t="s">
        <v>1183</v>
      </c>
      <c r="B134" s="110" t="s">
        <v>1184</v>
      </c>
    </row>
    <row r="135" spans="1:2" ht="14.5" customHeight="1" x14ac:dyDescent="0.25">
      <c r="A135" s="109" t="s">
        <v>1186</v>
      </c>
      <c r="B135" s="110" t="s">
        <v>1187</v>
      </c>
    </row>
    <row r="136" spans="1:2" ht="14.5" customHeight="1" x14ac:dyDescent="0.25">
      <c r="A136" s="109" t="s">
        <v>1189</v>
      </c>
      <c r="B136" s="110" t="s">
        <v>1190</v>
      </c>
    </row>
    <row r="137" spans="1:2" ht="14.5" customHeight="1" x14ac:dyDescent="0.25">
      <c r="A137" s="109" t="s">
        <v>1192</v>
      </c>
      <c r="B137" s="110" t="s">
        <v>1193</v>
      </c>
    </row>
    <row r="138" spans="1:2" ht="14.5" customHeight="1" x14ac:dyDescent="0.25">
      <c r="A138" s="109" t="s">
        <v>1195</v>
      </c>
      <c r="B138" s="110" t="s">
        <v>1196</v>
      </c>
    </row>
    <row r="139" spans="1:2" ht="14.5" customHeight="1" x14ac:dyDescent="0.25">
      <c r="A139" s="109" t="s">
        <v>1198</v>
      </c>
      <c r="B139" s="111" t="s">
        <v>1199</v>
      </c>
    </row>
    <row r="140" spans="1:2" ht="14.5" customHeight="1" x14ac:dyDescent="0.25">
      <c r="A140" s="109" t="s">
        <v>1201</v>
      </c>
      <c r="B140" s="110" t="s">
        <v>1202</v>
      </c>
    </row>
    <row r="141" spans="1:2" ht="14.5" customHeight="1" x14ac:dyDescent="0.25">
      <c r="A141" s="109" t="s">
        <v>1204</v>
      </c>
      <c r="B141" s="110" t="s">
        <v>1205</v>
      </c>
    </row>
    <row r="142" spans="1:2" ht="14.5" customHeight="1" x14ac:dyDescent="0.25">
      <c r="A142" s="109" t="s">
        <v>1207</v>
      </c>
      <c r="B142" s="110" t="s">
        <v>1208</v>
      </c>
    </row>
    <row r="143" spans="1:2" ht="14.5" customHeight="1" x14ac:dyDescent="0.25">
      <c r="A143" s="109" t="s">
        <v>1211</v>
      </c>
      <c r="B143" s="110" t="s">
        <v>1212</v>
      </c>
    </row>
    <row r="144" spans="1:2" ht="14.5" customHeight="1" x14ac:dyDescent="0.25">
      <c r="A144" s="109" t="s">
        <v>1213</v>
      </c>
      <c r="B144" s="110" t="s">
        <v>1214</v>
      </c>
    </row>
    <row r="145" spans="1:2" ht="14.5" customHeight="1" x14ac:dyDescent="0.25">
      <c r="A145" s="109" t="s">
        <v>1216</v>
      </c>
      <c r="B145" s="110" t="s">
        <v>1217</v>
      </c>
    </row>
    <row r="146" spans="1:2" ht="14.5" customHeight="1" x14ac:dyDescent="0.25">
      <c r="A146" s="109" t="s">
        <v>1218</v>
      </c>
      <c r="B146" s="110" t="s">
        <v>1219</v>
      </c>
    </row>
    <row r="147" spans="1:2" ht="14.5" customHeight="1" x14ac:dyDescent="0.25">
      <c r="A147" s="109" t="s">
        <v>1221</v>
      </c>
      <c r="B147" s="110" t="s">
        <v>1222</v>
      </c>
    </row>
    <row r="148" spans="1:2" ht="14.5" customHeight="1" x14ac:dyDescent="0.25">
      <c r="A148" s="109" t="s">
        <v>1223</v>
      </c>
      <c r="B148" s="110" t="s">
        <v>1224</v>
      </c>
    </row>
    <row r="149" spans="1:2" ht="14.5" customHeight="1" x14ac:dyDescent="0.25">
      <c r="A149" s="109" t="s">
        <v>1225</v>
      </c>
      <c r="B149" s="110" t="s">
        <v>1226</v>
      </c>
    </row>
    <row r="150" spans="1:2" ht="14.5" customHeight="1" x14ac:dyDescent="0.25">
      <c r="A150" s="109" t="s">
        <v>1228</v>
      </c>
      <c r="B150" s="110" t="s">
        <v>1229</v>
      </c>
    </row>
    <row r="151" spans="1:2" ht="14.5" customHeight="1" x14ac:dyDescent="0.25">
      <c r="A151" s="109" t="s">
        <v>1231</v>
      </c>
      <c r="B151" s="110" t="s">
        <v>1232</v>
      </c>
    </row>
    <row r="152" spans="1:2" ht="14.5" customHeight="1" x14ac:dyDescent="0.25">
      <c r="A152" s="109" t="s">
        <v>1233</v>
      </c>
      <c r="B152" s="110" t="s">
        <v>1234</v>
      </c>
    </row>
    <row r="153" spans="1:2" ht="14.5" customHeight="1" x14ac:dyDescent="0.25">
      <c r="A153" s="109" t="s">
        <v>1235</v>
      </c>
      <c r="B153" s="110" t="s">
        <v>1236</v>
      </c>
    </row>
    <row r="154" spans="1:2" ht="14.5" customHeight="1" x14ac:dyDescent="0.25">
      <c r="A154" s="109" t="s">
        <v>1237</v>
      </c>
      <c r="B154" s="110" t="s">
        <v>1238</v>
      </c>
    </row>
    <row r="155" spans="1:2" ht="14.5" customHeight="1" x14ac:dyDescent="0.25">
      <c r="A155" s="109" t="s">
        <v>1239</v>
      </c>
      <c r="B155" s="110" t="s">
        <v>1240</v>
      </c>
    </row>
    <row r="156" spans="1:2" ht="14.5" customHeight="1" x14ac:dyDescent="0.25">
      <c r="A156" s="109" t="s">
        <v>1241</v>
      </c>
      <c r="B156" s="110" t="s">
        <v>1242</v>
      </c>
    </row>
    <row r="157" spans="1:2" ht="14.5" customHeight="1" x14ac:dyDescent="0.25">
      <c r="A157" s="109" t="s">
        <v>1243</v>
      </c>
      <c r="B157" s="110" t="s">
        <v>1244</v>
      </c>
    </row>
    <row r="158" spans="1:2" ht="14.5" customHeight="1" x14ac:dyDescent="0.25">
      <c r="A158" s="109" t="s">
        <v>1245</v>
      </c>
      <c r="B158" s="110" t="s">
        <v>1246</v>
      </c>
    </row>
    <row r="159" spans="1:2" ht="14.5" customHeight="1" x14ac:dyDescent="0.25">
      <c r="A159" s="109" t="s">
        <v>1247</v>
      </c>
      <c r="B159" s="110" t="s">
        <v>1248</v>
      </c>
    </row>
    <row r="160" spans="1:2" ht="14.5" customHeight="1" x14ac:dyDescent="0.25">
      <c r="A160" s="109" t="s">
        <v>1249</v>
      </c>
      <c r="B160" s="110" t="s">
        <v>1250</v>
      </c>
    </row>
    <row r="161" spans="1:2" ht="14.5" customHeight="1" x14ac:dyDescent="0.25">
      <c r="A161" s="109" t="s">
        <v>1251</v>
      </c>
      <c r="B161" s="110" t="s">
        <v>1252</v>
      </c>
    </row>
    <row r="162" spans="1:2" ht="14.5" customHeight="1" x14ac:dyDescent="0.25">
      <c r="A162" s="109" t="s">
        <v>1253</v>
      </c>
      <c r="B162" s="110" t="s">
        <v>1254</v>
      </c>
    </row>
    <row r="163" spans="1:2" ht="14.5" customHeight="1" x14ac:dyDescent="0.25">
      <c r="A163" s="109" t="s">
        <v>1256</v>
      </c>
      <c r="B163" s="110" t="s">
        <v>1257</v>
      </c>
    </row>
    <row r="164" spans="1:2" ht="14.5" customHeight="1" x14ac:dyDescent="0.25">
      <c r="A164" s="109" t="s">
        <v>1258</v>
      </c>
      <c r="B164" s="110" t="s">
        <v>1259</v>
      </c>
    </row>
    <row r="165" spans="1:2" ht="14.5" customHeight="1" x14ac:dyDescent="0.25">
      <c r="A165" s="109" t="s">
        <v>1260</v>
      </c>
      <c r="B165" s="110" t="s">
        <v>1261</v>
      </c>
    </row>
    <row r="166" spans="1:2" ht="14.5" customHeight="1" x14ac:dyDescent="0.25">
      <c r="A166" s="109" t="s">
        <v>1263</v>
      </c>
      <c r="B166" s="110" t="s">
        <v>1264</v>
      </c>
    </row>
    <row r="167" spans="1:2" ht="14.5" customHeight="1" x14ac:dyDescent="0.25">
      <c r="A167" s="109" t="s">
        <v>1265</v>
      </c>
      <c r="B167" s="110" t="s">
        <v>1266</v>
      </c>
    </row>
    <row r="168" spans="1:2" ht="14.5" customHeight="1" x14ac:dyDescent="0.25">
      <c r="A168" s="109" t="s">
        <v>1267</v>
      </c>
      <c r="B168" s="110" t="s">
        <v>1268</v>
      </c>
    </row>
    <row r="169" spans="1:2" ht="14.5" customHeight="1" x14ac:dyDescent="0.25">
      <c r="A169" s="109" t="s">
        <v>1269</v>
      </c>
      <c r="B169" s="110" t="s">
        <v>1270</v>
      </c>
    </row>
    <row r="170" spans="1:2" ht="14.5" customHeight="1" x14ac:dyDescent="0.25">
      <c r="A170" s="109" t="s">
        <v>1271</v>
      </c>
      <c r="B170" s="110" t="s">
        <v>1272</v>
      </c>
    </row>
    <row r="171" spans="1:2" ht="14.5" customHeight="1" x14ac:dyDescent="0.25">
      <c r="A171" s="109" t="s">
        <v>1273</v>
      </c>
      <c r="B171" s="110" t="s">
        <v>1274</v>
      </c>
    </row>
    <row r="172" spans="1:2" ht="14.5" customHeight="1" x14ac:dyDescent="0.25">
      <c r="A172" s="109" t="s">
        <v>1275</v>
      </c>
      <c r="B172" s="110" t="s">
        <v>1276</v>
      </c>
    </row>
    <row r="173" spans="1:2" ht="14.5" customHeight="1" x14ac:dyDescent="0.25">
      <c r="A173" s="109" t="s">
        <v>1277</v>
      </c>
      <c r="B173" s="110" t="s">
        <v>1278</v>
      </c>
    </row>
    <row r="174" spans="1:2" ht="14.5" customHeight="1" x14ac:dyDescent="0.25">
      <c r="A174" s="109" t="s">
        <v>1279</v>
      </c>
      <c r="B174" s="110" t="s">
        <v>1280</v>
      </c>
    </row>
    <row r="175" spans="1:2" ht="14.5" customHeight="1" x14ac:dyDescent="0.25">
      <c r="A175" s="109" t="s">
        <v>1281</v>
      </c>
      <c r="B175" s="110" t="s">
        <v>1282</v>
      </c>
    </row>
    <row r="176" spans="1:2" ht="14.5" customHeight="1" x14ac:dyDescent="0.25">
      <c r="A176" s="109" t="s">
        <v>1283</v>
      </c>
      <c r="B176" s="110" t="s">
        <v>1284</v>
      </c>
    </row>
    <row r="177" spans="1:2" ht="14.5" customHeight="1" x14ac:dyDescent="0.25">
      <c r="A177" s="109" t="s">
        <v>1285</v>
      </c>
      <c r="B177" s="110" t="s">
        <v>1286</v>
      </c>
    </row>
    <row r="178" spans="1:2" ht="14.5" customHeight="1" x14ac:dyDescent="0.25">
      <c r="A178" s="109" t="s">
        <v>1287</v>
      </c>
      <c r="B178" s="110" t="s">
        <v>1288</v>
      </c>
    </row>
    <row r="179" spans="1:2" ht="14.5" customHeight="1" x14ac:dyDescent="0.25">
      <c r="A179" s="109" t="s">
        <v>1290</v>
      </c>
      <c r="B179" s="110" t="s">
        <v>1291</v>
      </c>
    </row>
    <row r="180" spans="1:2" ht="14.5" customHeight="1" x14ac:dyDescent="0.25">
      <c r="A180" s="109" t="s">
        <v>1292</v>
      </c>
      <c r="B180" s="110" t="s">
        <v>1293</v>
      </c>
    </row>
    <row r="181" spans="1:2" ht="14.5" customHeight="1" x14ac:dyDescent="0.25">
      <c r="A181" s="109" t="s">
        <v>1294</v>
      </c>
      <c r="B181" s="110" t="s">
        <v>1295</v>
      </c>
    </row>
    <row r="182" spans="1:2" ht="14.5" customHeight="1" x14ac:dyDescent="0.25">
      <c r="A182" s="109" t="s">
        <v>1296</v>
      </c>
      <c r="B182" s="110" t="s">
        <v>1297</v>
      </c>
    </row>
    <row r="183" spans="1:2" ht="14.5" customHeight="1" x14ac:dyDescent="0.25">
      <c r="A183" s="109" t="s">
        <v>1298</v>
      </c>
      <c r="B183" s="110" t="s">
        <v>1299</v>
      </c>
    </row>
    <row r="184" spans="1:2" ht="14.5" customHeight="1" x14ac:dyDescent="0.25">
      <c r="A184" s="109" t="s">
        <v>1300</v>
      </c>
      <c r="B184" s="110" t="s">
        <v>1301</v>
      </c>
    </row>
    <row r="185" spans="1:2" ht="14.5" customHeight="1" x14ac:dyDescent="0.25">
      <c r="A185" s="109" t="s">
        <v>1302</v>
      </c>
      <c r="B185" s="110" t="s">
        <v>1303</v>
      </c>
    </row>
    <row r="186" spans="1:2" ht="14.5" customHeight="1" x14ac:dyDescent="0.25">
      <c r="A186" s="109" t="s">
        <v>1305</v>
      </c>
      <c r="B186" s="110" t="s">
        <v>1306</v>
      </c>
    </row>
    <row r="187" spans="1:2" ht="14.5" customHeight="1" x14ac:dyDescent="0.25">
      <c r="A187" s="109" t="s">
        <v>1307</v>
      </c>
      <c r="B187" s="110" t="s">
        <v>1308</v>
      </c>
    </row>
    <row r="188" spans="1:2" ht="14.5" customHeight="1" x14ac:dyDescent="0.25">
      <c r="A188" s="109" t="s">
        <v>1309</v>
      </c>
      <c r="B188" s="110" t="s">
        <v>1310</v>
      </c>
    </row>
    <row r="189" spans="1:2" ht="14.5" customHeight="1" x14ac:dyDescent="0.25">
      <c r="A189" s="109" t="s">
        <v>1311</v>
      </c>
      <c r="B189" s="110" t="s">
        <v>1312</v>
      </c>
    </row>
    <row r="190" spans="1:2" ht="14.5" customHeight="1" x14ac:dyDescent="0.25">
      <c r="A190" s="109" t="s">
        <v>1314</v>
      </c>
      <c r="B190" s="110" t="s">
        <v>1315</v>
      </c>
    </row>
    <row r="191" spans="1:2" ht="14.5" customHeight="1" x14ac:dyDescent="0.25">
      <c r="A191" s="109" t="s">
        <v>1316</v>
      </c>
      <c r="B191" s="110" t="s">
        <v>1317</v>
      </c>
    </row>
    <row r="192" spans="1:2" ht="14.5" customHeight="1" x14ac:dyDescent="0.25">
      <c r="A192" s="109" t="s">
        <v>1318</v>
      </c>
      <c r="B192" s="110" t="s">
        <v>1319</v>
      </c>
    </row>
    <row r="193" spans="1:3" ht="14.5" customHeight="1" x14ac:dyDescent="0.25">
      <c r="A193" s="109" t="s">
        <v>1320</v>
      </c>
      <c r="B193" s="110" t="s">
        <v>1321</v>
      </c>
    </row>
    <row r="194" spans="1:3" ht="14.5" customHeight="1" x14ac:dyDescent="0.25">
      <c r="A194" s="109" t="s">
        <v>1323</v>
      </c>
      <c r="B194" s="110" t="s">
        <v>1324</v>
      </c>
    </row>
    <row r="195" spans="1:3" ht="14.5" customHeight="1" x14ac:dyDescent="0.25">
      <c r="A195" s="109" t="s">
        <v>1325</v>
      </c>
      <c r="B195" s="110" t="s">
        <v>1326</v>
      </c>
    </row>
    <row r="196" spans="1:3" ht="14.5" customHeight="1" x14ac:dyDescent="0.25">
      <c r="A196" s="109" t="s">
        <v>1327</v>
      </c>
      <c r="B196" s="110" t="s">
        <v>1328</v>
      </c>
    </row>
    <row r="197" spans="1:3" ht="14.5" customHeight="1" x14ac:dyDescent="0.25">
      <c r="A197" s="109" t="s">
        <v>1329</v>
      </c>
      <c r="B197" s="110" t="s">
        <v>1330</v>
      </c>
    </row>
    <row r="198" spans="1:3" ht="14.5" customHeight="1" x14ac:dyDescent="0.25">
      <c r="A198" s="109" t="s">
        <v>1331</v>
      </c>
      <c r="B198" s="110" t="s">
        <v>1332</v>
      </c>
    </row>
    <row r="199" spans="1:3" ht="14.5" customHeight="1" x14ac:dyDescent="0.25">
      <c r="A199" s="109" t="s">
        <v>1333</v>
      </c>
      <c r="B199" s="110" t="s">
        <v>1334</v>
      </c>
    </row>
    <row r="200" spans="1:3" ht="14.5" customHeight="1" x14ac:dyDescent="0.25">
      <c r="A200" s="109" t="s">
        <v>1335</v>
      </c>
      <c r="B200" s="110" t="s">
        <v>1336</v>
      </c>
    </row>
    <row r="201" spans="1:3" ht="14.5" customHeight="1" x14ac:dyDescent="0.25">
      <c r="A201" s="109" t="s">
        <v>1337</v>
      </c>
      <c r="B201" s="110" t="s">
        <v>1338</v>
      </c>
    </row>
    <row r="202" spans="1:3" ht="14.5" customHeight="1" x14ac:dyDescent="0.25">
      <c r="A202" s="109" t="s">
        <v>1339</v>
      </c>
      <c r="B202" s="110" t="s">
        <v>1340</v>
      </c>
    </row>
    <row r="203" spans="1:3" ht="14.5" customHeight="1" x14ac:dyDescent="0.25">
      <c r="A203" s="109" t="s">
        <v>1341</v>
      </c>
      <c r="B203" s="110" t="s">
        <v>1342</v>
      </c>
    </row>
    <row r="204" spans="1:3" ht="14.5" customHeight="1" x14ac:dyDescent="0.25">
      <c r="A204" s="109" t="s">
        <v>1343</v>
      </c>
      <c r="B204" s="110" t="s">
        <v>1344</v>
      </c>
    </row>
    <row r="205" spans="1:3" ht="14.5" customHeight="1" x14ac:dyDescent="0.25">
      <c r="A205" s="109" t="s">
        <v>1346</v>
      </c>
      <c r="B205" s="110" t="s">
        <v>1347</v>
      </c>
      <c r="C205" s="109">
        <v>124</v>
      </c>
    </row>
    <row r="206" spans="1:3" ht="14.5" customHeight="1" x14ac:dyDescent="0.25">
      <c r="A206" s="109" t="s">
        <v>1349</v>
      </c>
      <c r="B206" s="110" t="s">
        <v>1350</v>
      </c>
      <c r="C206" s="109">
        <v>124</v>
      </c>
    </row>
    <row r="207" spans="1:3" ht="14.5" customHeight="1" x14ac:dyDescent="0.25">
      <c r="A207" s="109" t="s">
        <v>1352</v>
      </c>
      <c r="B207" s="110" t="s">
        <v>1353</v>
      </c>
      <c r="C207" s="109">
        <v>124</v>
      </c>
    </row>
    <row r="208" spans="1:3" ht="14.5" customHeight="1" x14ac:dyDescent="0.25">
      <c r="A208" s="109" t="s">
        <v>1354</v>
      </c>
      <c r="B208" s="110" t="s">
        <v>1355</v>
      </c>
      <c r="C208" s="109">
        <v>124</v>
      </c>
    </row>
    <row r="209" spans="1:3" ht="14.5" customHeight="1" x14ac:dyDescent="0.25">
      <c r="A209" s="109" t="s">
        <v>1356</v>
      </c>
      <c r="B209" s="110" t="s">
        <v>1357</v>
      </c>
      <c r="C209" s="109">
        <v>124</v>
      </c>
    </row>
    <row r="210" spans="1:3" ht="14.5" customHeight="1" x14ac:dyDescent="0.25">
      <c r="A210" s="109" t="s">
        <v>1358</v>
      </c>
      <c r="B210" s="110" t="s">
        <v>1359</v>
      </c>
    </row>
    <row r="211" spans="1:3" ht="14.5" customHeight="1" x14ac:dyDescent="0.25">
      <c r="A211" s="109" t="s">
        <v>1360</v>
      </c>
      <c r="B211" s="110" t="s">
        <v>1362</v>
      </c>
    </row>
    <row r="212" spans="1:3" ht="14.5" customHeight="1" x14ac:dyDescent="0.25">
      <c r="B212" s="110" t="s">
        <v>1364</v>
      </c>
    </row>
    <row r="213" spans="1:3" ht="14.5" customHeight="1" x14ac:dyDescent="0.25">
      <c r="A213" s="109" t="s">
        <v>1366</v>
      </c>
      <c r="B213" s="110" t="s">
        <v>1367</v>
      </c>
      <c r="C213" s="109">
        <v>52</v>
      </c>
    </row>
    <row r="214" spans="1:3" ht="14.5" customHeight="1" x14ac:dyDescent="0.25">
      <c r="A214" s="109" t="s">
        <v>1368</v>
      </c>
      <c r="B214" s="110" t="s">
        <v>1369</v>
      </c>
    </row>
    <row r="215" spans="1:3" ht="14.5" customHeight="1" x14ac:dyDescent="0.25">
      <c r="A215" s="109" t="s">
        <v>1371</v>
      </c>
      <c r="B215" s="110" t="s">
        <v>1372</v>
      </c>
      <c r="C215" s="109">
        <v>68</v>
      </c>
    </row>
    <row r="216" spans="1:3" ht="14.5" customHeight="1" x14ac:dyDescent="0.25">
      <c r="A216" s="109" t="s">
        <v>1374</v>
      </c>
      <c r="B216" s="110" t="s">
        <v>1375</v>
      </c>
      <c r="C216" s="109">
        <v>68</v>
      </c>
    </row>
    <row r="217" spans="1:3" ht="14.5" customHeight="1" x14ac:dyDescent="0.25">
      <c r="A217" s="109" t="s">
        <v>1376</v>
      </c>
      <c r="B217" s="110" t="s">
        <v>1377</v>
      </c>
      <c r="C217" s="109">
        <v>68</v>
      </c>
    </row>
    <row r="218" spans="1:3" ht="14.5" customHeight="1" x14ac:dyDescent="0.25">
      <c r="A218" s="109" t="s">
        <v>1378</v>
      </c>
      <c r="B218" s="110" t="s">
        <v>1379</v>
      </c>
      <c r="C218" s="109">
        <v>68</v>
      </c>
    </row>
    <row r="219" spans="1:3" ht="14.5" customHeight="1" x14ac:dyDescent="0.25">
      <c r="A219" s="109" t="s">
        <v>1380</v>
      </c>
      <c r="B219" s="110" t="s">
        <v>1381</v>
      </c>
      <c r="C219" s="109">
        <v>124</v>
      </c>
    </row>
    <row r="220" spans="1:3" ht="14.5" customHeight="1" x14ac:dyDescent="0.25">
      <c r="A220" s="109" t="s">
        <v>1383</v>
      </c>
      <c r="B220" s="110" t="s">
        <v>1384</v>
      </c>
      <c r="C220" s="109">
        <v>127</v>
      </c>
    </row>
    <row r="221" spans="1:3" ht="14.5" customHeight="1" x14ac:dyDescent="0.25">
      <c r="A221" s="109" t="s">
        <v>1385</v>
      </c>
      <c r="B221" s="110" t="s">
        <v>1386</v>
      </c>
      <c r="C221" s="109">
        <v>127</v>
      </c>
    </row>
    <row r="222" spans="1:3" ht="14.5" customHeight="1" x14ac:dyDescent="0.25">
      <c r="A222" s="109" t="s">
        <v>1387</v>
      </c>
      <c r="B222" s="110" t="s">
        <v>1388</v>
      </c>
      <c r="C222" s="109">
        <v>127</v>
      </c>
    </row>
    <row r="223" spans="1:3" ht="14.5" customHeight="1" x14ac:dyDescent="0.25">
      <c r="A223" s="109" t="s">
        <v>1389</v>
      </c>
      <c r="B223" s="110" t="s">
        <v>1390</v>
      </c>
      <c r="C223" s="109">
        <v>72</v>
      </c>
    </row>
    <row r="224" spans="1:3" ht="14.5" customHeight="1" x14ac:dyDescent="0.25">
      <c r="A224" s="109" t="s">
        <v>1392</v>
      </c>
      <c r="B224" s="110" t="s">
        <v>1393</v>
      </c>
    </row>
    <row r="225" spans="1:4" ht="14.5" customHeight="1" x14ac:dyDescent="0.25">
      <c r="A225" s="109" t="s">
        <v>1394</v>
      </c>
      <c r="B225" s="110" t="s">
        <v>1395</v>
      </c>
      <c r="C225" s="109">
        <v>127</v>
      </c>
    </row>
    <row r="226" spans="1:4" ht="14.5" customHeight="1" x14ac:dyDescent="0.25">
      <c r="A226" s="109" t="s">
        <v>1396</v>
      </c>
      <c r="B226" s="110" t="s">
        <v>1397</v>
      </c>
      <c r="C226" s="109">
        <v>72</v>
      </c>
    </row>
    <row r="227" spans="1:4" ht="14.5" customHeight="1" x14ac:dyDescent="0.25">
      <c r="A227" s="109" t="s">
        <v>1399</v>
      </c>
      <c r="B227" s="110" t="s">
        <v>1400</v>
      </c>
      <c r="C227" s="109">
        <v>127</v>
      </c>
    </row>
    <row r="228" spans="1:4" ht="14.5" customHeight="1" x14ac:dyDescent="0.3">
      <c r="A228" s="109" t="s">
        <v>1401</v>
      </c>
      <c r="B228" s="112" t="s">
        <v>1402</v>
      </c>
      <c r="C228" s="109">
        <v>129</v>
      </c>
      <c r="D228" s="109">
        <v>10</v>
      </c>
    </row>
    <row r="229" spans="1:4" ht="14.5" customHeight="1" x14ac:dyDescent="0.3">
      <c r="A229" s="109" t="s">
        <v>1403</v>
      </c>
      <c r="B229" s="112" t="s">
        <v>1402</v>
      </c>
      <c r="C229" s="109">
        <v>129</v>
      </c>
      <c r="D229" s="109">
        <v>10</v>
      </c>
    </row>
    <row r="230" spans="1:4" ht="14.5" customHeight="1" x14ac:dyDescent="0.3">
      <c r="A230" s="109" t="s">
        <v>1404</v>
      </c>
      <c r="B230" s="112" t="s">
        <v>1405</v>
      </c>
      <c r="C230" s="109">
        <v>129</v>
      </c>
      <c r="D230" s="109">
        <v>10</v>
      </c>
    </row>
    <row r="231" spans="1:4" ht="14.5" customHeight="1" x14ac:dyDescent="0.3">
      <c r="A231" s="109" t="s">
        <v>1406</v>
      </c>
      <c r="B231" s="112" t="s">
        <v>1407</v>
      </c>
      <c r="C231" s="109">
        <v>129</v>
      </c>
      <c r="D231" s="109">
        <v>11</v>
      </c>
    </row>
    <row r="232" spans="1:4" ht="14.5" customHeight="1" x14ac:dyDescent="0.3">
      <c r="A232" s="109" t="s">
        <v>1408</v>
      </c>
      <c r="B232" s="112" t="s">
        <v>1409</v>
      </c>
      <c r="C232" s="109">
        <v>129</v>
      </c>
      <c r="D232" s="109">
        <v>11</v>
      </c>
    </row>
    <row r="233" spans="1:4" ht="14.5" customHeight="1" x14ac:dyDescent="0.3">
      <c r="A233" s="109" t="s">
        <v>1410</v>
      </c>
      <c r="B233" s="112" t="s">
        <v>1411</v>
      </c>
      <c r="C233" s="109">
        <v>130</v>
      </c>
      <c r="D233" s="109">
        <v>14</v>
      </c>
    </row>
    <row r="234" spans="1:4" ht="14.5" customHeight="1" x14ac:dyDescent="0.3">
      <c r="A234" s="109" t="s">
        <v>1412</v>
      </c>
      <c r="B234" s="112" t="s">
        <v>1413</v>
      </c>
      <c r="C234" s="109">
        <v>129</v>
      </c>
      <c r="D234" s="109">
        <v>13</v>
      </c>
    </row>
    <row r="235" spans="1:4" ht="14.5" customHeight="1" x14ac:dyDescent="0.25">
      <c r="A235" s="109" t="s">
        <v>1414</v>
      </c>
      <c r="B235" s="110" t="s">
        <v>1415</v>
      </c>
      <c r="D235" s="109">
        <v>13</v>
      </c>
    </row>
    <row r="236" spans="1:4" ht="14.5" customHeight="1" x14ac:dyDescent="0.25">
      <c r="A236" s="109" t="s">
        <v>1416</v>
      </c>
      <c r="B236" s="110" t="s">
        <v>1417</v>
      </c>
      <c r="D236" s="109">
        <v>13</v>
      </c>
    </row>
    <row r="237" spans="1:4" ht="14.5" customHeight="1" x14ac:dyDescent="0.25">
      <c r="A237" s="109" t="s">
        <v>1418</v>
      </c>
      <c r="B237" s="110" t="s">
        <v>1419</v>
      </c>
      <c r="C237" s="109">
        <v>74</v>
      </c>
      <c r="D237" s="109">
        <v>14</v>
      </c>
    </row>
    <row r="238" spans="1:4" ht="14.5" customHeight="1" x14ac:dyDescent="0.25">
      <c r="A238" s="109" t="s">
        <v>1421</v>
      </c>
      <c r="B238" s="110" t="s">
        <v>1422</v>
      </c>
      <c r="C238" s="109">
        <v>129</v>
      </c>
      <c r="D238" s="109">
        <v>14</v>
      </c>
    </row>
    <row r="239" spans="1:4" ht="14.5" customHeight="1" x14ac:dyDescent="0.25">
      <c r="A239" s="109" t="s">
        <v>1423</v>
      </c>
      <c r="B239" s="110" t="s">
        <v>1424</v>
      </c>
      <c r="C239" s="109">
        <v>130</v>
      </c>
    </row>
    <row r="240" spans="1:4" ht="14.5" customHeight="1" x14ac:dyDescent="0.25">
      <c r="A240" s="109" t="s">
        <v>1426</v>
      </c>
      <c r="B240" s="110" t="s">
        <v>1427</v>
      </c>
    </row>
    <row r="241" spans="1:3" ht="14.5" customHeight="1" x14ac:dyDescent="0.25">
      <c r="A241" s="109" t="s">
        <v>1428</v>
      </c>
      <c r="B241" s="110" t="s">
        <v>1429</v>
      </c>
    </row>
    <row r="242" spans="1:3" ht="14.5" customHeight="1" x14ac:dyDescent="0.25">
      <c r="A242" s="109" t="s">
        <v>1431</v>
      </c>
      <c r="B242" s="110" t="s">
        <v>1432</v>
      </c>
      <c r="C242" s="109">
        <v>75</v>
      </c>
    </row>
    <row r="243" spans="1:3" ht="14.5" customHeight="1" x14ac:dyDescent="0.25">
      <c r="A243" s="109" t="s">
        <v>1433</v>
      </c>
      <c r="B243" s="110" t="s">
        <v>1434</v>
      </c>
    </row>
    <row r="244" spans="1:3" ht="14.5" customHeight="1" x14ac:dyDescent="0.25">
      <c r="A244" s="109" t="s">
        <v>1435</v>
      </c>
      <c r="B244" s="110" t="s">
        <v>1429</v>
      </c>
      <c r="C244" s="109">
        <v>130</v>
      </c>
    </row>
    <row r="245" spans="1:3" ht="14.5" customHeight="1" x14ac:dyDescent="0.25">
      <c r="A245" s="109" t="s">
        <v>1436</v>
      </c>
      <c r="B245" s="110" t="s">
        <v>1437</v>
      </c>
      <c r="C245" s="109">
        <v>130</v>
      </c>
    </row>
    <row r="246" spans="1:3" ht="14.5" customHeight="1" x14ac:dyDescent="0.25">
      <c r="A246" s="109" t="s">
        <v>1438</v>
      </c>
      <c r="B246" s="110" t="s">
        <v>1439</v>
      </c>
    </row>
    <row r="247" spans="1:3" ht="14.5" customHeight="1" x14ac:dyDescent="0.25">
      <c r="A247" s="109" t="s">
        <v>1440</v>
      </c>
      <c r="B247" s="110" t="s">
        <v>1441</v>
      </c>
      <c r="C247" s="109">
        <v>130</v>
      </c>
    </row>
    <row r="248" spans="1:3" ht="14.5" customHeight="1" x14ac:dyDescent="0.25">
      <c r="A248" s="109" t="s">
        <v>1442</v>
      </c>
      <c r="B248" s="110" t="s">
        <v>1443</v>
      </c>
      <c r="C248" s="109">
        <v>76</v>
      </c>
    </row>
    <row r="249" spans="1:3" ht="14.5" customHeight="1" x14ac:dyDescent="0.25">
      <c r="A249" s="109" t="s">
        <v>1444</v>
      </c>
      <c r="B249" s="110" t="s">
        <v>1445</v>
      </c>
      <c r="C249" s="109">
        <v>76</v>
      </c>
    </row>
    <row r="250" spans="1:3" ht="14.5" customHeight="1" x14ac:dyDescent="0.25">
      <c r="A250" s="109" t="s">
        <v>1446</v>
      </c>
      <c r="B250" s="110" t="s">
        <v>1447</v>
      </c>
      <c r="C250" s="109">
        <v>76</v>
      </c>
    </row>
    <row r="251" spans="1:3" ht="14.5" customHeight="1" x14ac:dyDescent="0.25">
      <c r="A251" s="109" t="s">
        <v>1448</v>
      </c>
      <c r="B251" s="110" t="s">
        <v>1449</v>
      </c>
      <c r="C251" s="109">
        <v>76</v>
      </c>
    </row>
    <row r="252" spans="1:3" ht="14.5" customHeight="1" x14ac:dyDescent="0.25">
      <c r="A252" s="109" t="s">
        <v>1450</v>
      </c>
      <c r="B252" s="110" t="s">
        <v>1451</v>
      </c>
      <c r="C252" s="109">
        <v>130</v>
      </c>
    </row>
    <row r="253" spans="1:3" ht="14.5" customHeight="1" x14ac:dyDescent="0.25">
      <c r="A253" s="109" t="s">
        <v>1452</v>
      </c>
      <c r="B253" s="110" t="s">
        <v>1453</v>
      </c>
      <c r="C253" s="109">
        <v>131</v>
      </c>
    </row>
    <row r="254" spans="1:3" ht="14.5" customHeight="1" x14ac:dyDescent="0.25">
      <c r="A254" s="109" t="s">
        <v>1454</v>
      </c>
      <c r="B254" s="110" t="s">
        <v>1455</v>
      </c>
      <c r="C254" s="109">
        <v>78</v>
      </c>
    </row>
    <row r="255" spans="1:3" ht="14.5" customHeight="1" x14ac:dyDescent="0.25">
      <c r="A255" s="109" t="s">
        <v>1457</v>
      </c>
      <c r="B255" s="110" t="s">
        <v>1458</v>
      </c>
      <c r="C255" s="109">
        <v>132</v>
      </c>
    </row>
    <row r="256" spans="1:3" ht="14.5" customHeight="1" x14ac:dyDescent="0.25">
      <c r="A256" s="109" t="s">
        <v>1459</v>
      </c>
      <c r="B256" s="110" t="s">
        <v>1460</v>
      </c>
    </row>
    <row r="257" spans="1:3" ht="14.5" customHeight="1" x14ac:dyDescent="0.25">
      <c r="A257" s="109" t="s">
        <v>1462</v>
      </c>
      <c r="B257" s="110" t="s">
        <v>1463</v>
      </c>
    </row>
    <row r="258" spans="1:3" ht="14.5" customHeight="1" x14ac:dyDescent="0.25">
      <c r="A258" s="109" t="s">
        <v>1464</v>
      </c>
      <c r="B258" s="110" t="s">
        <v>1465</v>
      </c>
    </row>
    <row r="259" spans="1:3" ht="14.5" customHeight="1" x14ac:dyDescent="0.25">
      <c r="A259" s="109" t="s">
        <v>1462</v>
      </c>
      <c r="B259" s="110" t="s">
        <v>1463</v>
      </c>
    </row>
    <row r="260" spans="1:3" ht="14.5" customHeight="1" x14ac:dyDescent="0.25">
      <c r="A260" s="109" t="s">
        <v>1464</v>
      </c>
      <c r="B260" s="110" t="s">
        <v>1465</v>
      </c>
    </row>
    <row r="261" spans="1:3" ht="14.5" customHeight="1" x14ac:dyDescent="0.25">
      <c r="A261" s="109" t="s">
        <v>1466</v>
      </c>
      <c r="B261" s="110" t="s">
        <v>1467</v>
      </c>
      <c r="C261" s="109">
        <v>141</v>
      </c>
    </row>
    <row r="262" spans="1:3" ht="14.5" customHeight="1" x14ac:dyDescent="0.25">
      <c r="A262" s="109" t="s">
        <v>1469</v>
      </c>
      <c r="B262" s="110" t="s">
        <v>1470</v>
      </c>
      <c r="C262" s="109">
        <v>141</v>
      </c>
    </row>
    <row r="263" spans="1:3" ht="14.5" customHeight="1" x14ac:dyDescent="0.25">
      <c r="A263" s="109" t="s">
        <v>1466</v>
      </c>
      <c r="B263" s="110" t="s">
        <v>1467</v>
      </c>
      <c r="C263" s="109">
        <v>141</v>
      </c>
    </row>
    <row r="264" spans="1:3" ht="14.5" customHeight="1" x14ac:dyDescent="0.25">
      <c r="A264" s="109" t="s">
        <v>1469</v>
      </c>
      <c r="B264" s="110" t="s">
        <v>1470</v>
      </c>
      <c r="C264" s="109">
        <v>141</v>
      </c>
    </row>
    <row r="265" spans="1:3" ht="14.5" customHeight="1" x14ac:dyDescent="0.25">
      <c r="A265" s="109" t="s">
        <v>1471</v>
      </c>
      <c r="B265" s="110" t="s">
        <v>1472</v>
      </c>
      <c r="C265" s="109">
        <v>137</v>
      </c>
    </row>
    <row r="266" spans="1:3" ht="14.5" customHeight="1" x14ac:dyDescent="0.25">
      <c r="A266" s="109" t="s">
        <v>1474</v>
      </c>
      <c r="B266" s="110" t="s">
        <v>1475</v>
      </c>
      <c r="C266" s="109">
        <v>137</v>
      </c>
    </row>
    <row r="267" spans="1:3" ht="14.5" customHeight="1" x14ac:dyDescent="0.25">
      <c r="A267" s="109" t="s">
        <v>1476</v>
      </c>
      <c r="B267" s="110" t="s">
        <v>1477</v>
      </c>
      <c r="C267" s="109">
        <v>141</v>
      </c>
    </row>
    <row r="268" spans="1:3" ht="14.5" customHeight="1" x14ac:dyDescent="0.25">
      <c r="A268" s="109" t="s">
        <v>1479</v>
      </c>
      <c r="B268" s="110" t="s">
        <v>1480</v>
      </c>
      <c r="C268" s="109">
        <v>141</v>
      </c>
    </row>
    <row r="269" spans="1:3" ht="14.5" customHeight="1" x14ac:dyDescent="0.25">
      <c r="A269" s="109" t="s">
        <v>1481</v>
      </c>
      <c r="B269" s="110" t="s">
        <v>1482</v>
      </c>
    </row>
    <row r="270" spans="1:3" ht="14.5" customHeight="1" x14ac:dyDescent="0.25">
      <c r="A270" s="109" t="s">
        <v>1484</v>
      </c>
      <c r="B270" s="110" t="s">
        <v>1485</v>
      </c>
      <c r="C270" s="109">
        <v>141</v>
      </c>
    </row>
    <row r="271" spans="1:3" ht="14.5" customHeight="1" x14ac:dyDescent="0.25">
      <c r="A271" s="109" t="s">
        <v>1486</v>
      </c>
      <c r="B271" s="110" t="s">
        <v>1487</v>
      </c>
    </row>
    <row r="272" spans="1:3" ht="14.5" customHeight="1" x14ac:dyDescent="0.25">
      <c r="A272" s="109" t="s">
        <v>1488</v>
      </c>
      <c r="B272" s="110" t="s">
        <v>1489</v>
      </c>
      <c r="C272" s="109">
        <v>141</v>
      </c>
    </row>
    <row r="273" spans="1:3" ht="14.5" customHeight="1" x14ac:dyDescent="0.25">
      <c r="A273" s="109" t="s">
        <v>1490</v>
      </c>
      <c r="B273" s="110" t="s">
        <v>1491</v>
      </c>
    </row>
    <row r="274" spans="1:3" ht="14.5" customHeight="1" x14ac:dyDescent="0.25">
      <c r="A274" s="109" t="s">
        <v>1492</v>
      </c>
      <c r="B274" s="110" t="s">
        <v>1493</v>
      </c>
    </row>
    <row r="275" spans="1:3" ht="14.5" customHeight="1" x14ac:dyDescent="0.25">
      <c r="A275" s="109" t="s">
        <v>1495</v>
      </c>
      <c r="B275" s="110" t="s">
        <v>1496</v>
      </c>
      <c r="C275" s="109">
        <v>141</v>
      </c>
    </row>
    <row r="276" spans="1:3" ht="14.5" customHeight="1" x14ac:dyDescent="0.25">
      <c r="A276" s="109">
        <v>4651</v>
      </c>
      <c r="B276" s="110" t="s">
        <v>1984</v>
      </c>
      <c r="C276" s="109">
        <v>140</v>
      </c>
    </row>
    <row r="277" spans="1:3" ht="14.5" customHeight="1" x14ac:dyDescent="0.25">
      <c r="A277" s="109" t="s">
        <v>1497</v>
      </c>
      <c r="B277" s="110" t="s">
        <v>1498</v>
      </c>
    </row>
    <row r="278" spans="1:3" ht="14.5" customHeight="1" x14ac:dyDescent="0.25">
      <c r="A278" s="109" t="s">
        <v>1499</v>
      </c>
      <c r="B278" s="110" t="s">
        <v>1500</v>
      </c>
      <c r="C278" s="109">
        <v>141</v>
      </c>
    </row>
    <row r="279" spans="1:3" ht="14.5" customHeight="1" x14ac:dyDescent="0.25">
      <c r="A279" s="109" t="s">
        <v>1501</v>
      </c>
      <c r="B279" s="110" t="s">
        <v>1500</v>
      </c>
      <c r="C279" s="109">
        <v>141</v>
      </c>
    </row>
    <row r="280" spans="1:3" ht="14.5" customHeight="1" x14ac:dyDescent="0.25">
      <c r="A280" s="109" t="s">
        <v>1502</v>
      </c>
      <c r="B280" s="110" t="s">
        <v>1503</v>
      </c>
      <c r="C280" s="109">
        <v>141</v>
      </c>
    </row>
    <row r="281" spans="1:3" ht="14.5" customHeight="1" x14ac:dyDescent="0.25">
      <c r="A281" s="109" t="s">
        <v>1504</v>
      </c>
      <c r="B281" s="110" t="s">
        <v>1505</v>
      </c>
    </row>
    <row r="282" spans="1:3" ht="14.5" customHeight="1" x14ac:dyDescent="0.25">
      <c r="A282" s="109" t="s">
        <v>1507</v>
      </c>
      <c r="B282" s="110" t="s">
        <v>1508</v>
      </c>
    </row>
    <row r="283" spans="1:3" ht="14.5" customHeight="1" x14ac:dyDescent="0.25">
      <c r="A283" s="109" t="s">
        <v>1509</v>
      </c>
      <c r="B283" s="110" t="s">
        <v>1510</v>
      </c>
    </row>
    <row r="284" spans="1:3" ht="14.5" customHeight="1" x14ac:dyDescent="0.25">
      <c r="A284" s="109" t="s">
        <v>1511</v>
      </c>
      <c r="B284" s="110" t="s">
        <v>1512</v>
      </c>
    </row>
    <row r="285" spans="1:3" ht="14.5" customHeight="1" x14ac:dyDescent="0.25">
      <c r="A285" s="109" t="s">
        <v>1513</v>
      </c>
      <c r="B285" s="110" t="s">
        <v>1514</v>
      </c>
    </row>
    <row r="286" spans="1:3" ht="14.5" customHeight="1" x14ac:dyDescent="0.25">
      <c r="A286" s="109" t="s">
        <v>1515</v>
      </c>
      <c r="B286" s="110" t="s">
        <v>1516</v>
      </c>
      <c r="C286" s="109">
        <v>141</v>
      </c>
    </row>
    <row r="287" spans="1:3" ht="14.5" customHeight="1" x14ac:dyDescent="0.25">
      <c r="A287" s="109" t="s">
        <v>1517</v>
      </c>
      <c r="B287" s="110" t="s">
        <v>1518</v>
      </c>
    </row>
    <row r="288" spans="1:3" ht="14.5" customHeight="1" x14ac:dyDescent="0.25">
      <c r="A288" s="109" t="s">
        <v>1519</v>
      </c>
      <c r="B288" s="110" t="s">
        <v>1520</v>
      </c>
    </row>
    <row r="289" spans="1:3" ht="14.5" customHeight="1" x14ac:dyDescent="0.25">
      <c r="A289" s="109" t="s">
        <v>1521</v>
      </c>
      <c r="B289" s="110" t="s">
        <v>1522</v>
      </c>
    </row>
    <row r="290" spans="1:3" ht="14.5" customHeight="1" x14ac:dyDescent="0.25">
      <c r="A290" s="109" t="s">
        <v>1524</v>
      </c>
      <c r="B290" s="110" t="s">
        <v>1525</v>
      </c>
    </row>
    <row r="291" spans="1:3" ht="14.5" customHeight="1" x14ac:dyDescent="0.25">
      <c r="A291" s="109" t="s">
        <v>1526</v>
      </c>
      <c r="B291" s="110" t="s">
        <v>1527</v>
      </c>
    </row>
    <row r="292" spans="1:3" ht="14.5" customHeight="1" x14ac:dyDescent="0.25">
      <c r="A292" s="109" t="s">
        <v>1528</v>
      </c>
      <c r="B292" s="110" t="s">
        <v>1529</v>
      </c>
    </row>
    <row r="293" spans="1:3" ht="14.5" customHeight="1" x14ac:dyDescent="0.25">
      <c r="A293" s="109" t="s">
        <v>1530</v>
      </c>
      <c r="B293" s="110" t="s">
        <v>1531</v>
      </c>
    </row>
    <row r="294" spans="1:3" ht="14.5" customHeight="1" x14ac:dyDescent="0.25">
      <c r="A294" s="109" t="s">
        <v>1532</v>
      </c>
      <c r="B294" s="110" t="s">
        <v>1533</v>
      </c>
    </row>
    <row r="295" spans="1:3" ht="14.5" customHeight="1" x14ac:dyDescent="0.25">
      <c r="A295" s="109" t="s">
        <v>1532</v>
      </c>
      <c r="B295" s="110" t="s">
        <v>1533</v>
      </c>
    </row>
    <row r="296" spans="1:3" ht="14.5" customHeight="1" x14ac:dyDescent="0.25">
      <c r="A296" s="109" t="s">
        <v>1536</v>
      </c>
      <c r="B296" s="110" t="s">
        <v>1537</v>
      </c>
    </row>
    <row r="297" spans="1:3" ht="14.5" customHeight="1" x14ac:dyDescent="0.25">
      <c r="A297" s="109" t="s">
        <v>1538</v>
      </c>
      <c r="B297" s="110" t="s">
        <v>1089</v>
      </c>
    </row>
    <row r="298" spans="1:3" ht="14.5" customHeight="1" x14ac:dyDescent="0.25">
      <c r="A298" s="109" t="s">
        <v>1540</v>
      </c>
      <c r="B298" s="110" t="s">
        <v>1541</v>
      </c>
    </row>
    <row r="299" spans="1:3" ht="14.5" customHeight="1" x14ac:dyDescent="0.25">
      <c r="A299" s="109" t="s">
        <v>1542</v>
      </c>
      <c r="B299" s="110" t="s">
        <v>1543</v>
      </c>
    </row>
    <row r="300" spans="1:3" ht="14.5" customHeight="1" x14ac:dyDescent="0.25">
      <c r="A300" s="109" t="s">
        <v>1544</v>
      </c>
      <c r="B300" s="110" t="s">
        <v>1545</v>
      </c>
    </row>
    <row r="301" spans="1:3" ht="14.5" customHeight="1" x14ac:dyDescent="0.25">
      <c r="A301" s="109" t="s">
        <v>1546</v>
      </c>
      <c r="B301" s="110" t="s">
        <v>1547</v>
      </c>
    </row>
    <row r="302" spans="1:3" ht="14.5" customHeight="1" x14ac:dyDescent="0.25">
      <c r="A302" s="109" t="s">
        <v>1548</v>
      </c>
      <c r="B302" s="110" t="s">
        <v>1549</v>
      </c>
    </row>
    <row r="303" spans="1:3" ht="14.5" customHeight="1" x14ac:dyDescent="0.25">
      <c r="A303" s="109" t="s">
        <v>1550</v>
      </c>
      <c r="B303" s="110" t="s">
        <v>1551</v>
      </c>
    </row>
    <row r="304" spans="1:3" ht="14.5" customHeight="1" x14ac:dyDescent="0.25">
      <c r="A304" s="109" t="s">
        <v>1552</v>
      </c>
      <c r="B304" s="110" t="s">
        <v>1553</v>
      </c>
      <c r="C304" s="109">
        <v>141</v>
      </c>
    </row>
    <row r="305" spans="1:3" ht="14.5" customHeight="1" x14ac:dyDescent="0.25">
      <c r="A305" s="109" t="s">
        <v>1555</v>
      </c>
      <c r="B305" s="110" t="s">
        <v>1556</v>
      </c>
      <c r="C305" s="109">
        <v>141</v>
      </c>
    </row>
    <row r="306" spans="1:3" ht="14.5" customHeight="1" x14ac:dyDescent="0.25">
      <c r="A306" s="109" t="s">
        <v>1557</v>
      </c>
      <c r="B306" s="110" t="s">
        <v>1558</v>
      </c>
      <c r="C306" s="109">
        <v>98</v>
      </c>
    </row>
    <row r="307" spans="1:3" ht="14.5" customHeight="1" x14ac:dyDescent="0.25">
      <c r="A307" s="109" t="s">
        <v>1560</v>
      </c>
      <c r="B307" s="110" t="s">
        <v>1561</v>
      </c>
      <c r="C307" s="109">
        <v>98</v>
      </c>
    </row>
    <row r="308" spans="1:3" ht="14.5" customHeight="1" x14ac:dyDescent="0.25">
      <c r="A308" s="109" t="s">
        <v>1562</v>
      </c>
      <c r="B308" s="110" t="s">
        <v>1563</v>
      </c>
      <c r="C308" s="109">
        <v>108</v>
      </c>
    </row>
    <row r="309" spans="1:3" ht="14.5" customHeight="1" x14ac:dyDescent="0.25">
      <c r="A309" s="109" t="s">
        <v>1564</v>
      </c>
      <c r="B309" s="110" t="s">
        <v>1565</v>
      </c>
      <c r="C309" s="109">
        <v>103</v>
      </c>
    </row>
    <row r="310" spans="1:3" ht="14.5" customHeight="1" x14ac:dyDescent="0.25">
      <c r="A310" s="109" t="s">
        <v>1567</v>
      </c>
      <c r="B310" s="110" t="s">
        <v>1568</v>
      </c>
      <c r="C310" s="109">
        <v>105</v>
      </c>
    </row>
    <row r="311" spans="1:3" ht="14.5" customHeight="1" x14ac:dyDescent="0.25">
      <c r="A311" s="109" t="s">
        <v>1569</v>
      </c>
      <c r="B311" s="110" t="s">
        <v>1570</v>
      </c>
      <c r="C311" s="109">
        <v>108</v>
      </c>
    </row>
    <row r="312" spans="1:3" ht="14.5" customHeight="1" x14ac:dyDescent="0.25">
      <c r="A312" s="109" t="s">
        <v>1571</v>
      </c>
      <c r="B312" s="110" t="s">
        <v>1572</v>
      </c>
      <c r="C312" s="109">
        <v>88</v>
      </c>
    </row>
    <row r="313" spans="1:3" ht="14.5" customHeight="1" x14ac:dyDescent="0.25">
      <c r="A313" s="109" t="s">
        <v>1574</v>
      </c>
      <c r="B313" s="110" t="s">
        <v>1575</v>
      </c>
      <c r="C313" s="109">
        <v>147</v>
      </c>
    </row>
    <row r="314" spans="1:3" ht="14.5" customHeight="1" x14ac:dyDescent="0.25">
      <c r="A314" s="109" t="s">
        <v>1576</v>
      </c>
      <c r="B314" s="110" t="s">
        <v>1577</v>
      </c>
    </row>
    <row r="315" spans="1:3" ht="14.5" customHeight="1" x14ac:dyDescent="0.25">
      <c r="A315" s="109" t="s">
        <v>1579</v>
      </c>
      <c r="B315" s="110" t="s">
        <v>1580</v>
      </c>
    </row>
    <row r="316" spans="1:3" ht="14.5" customHeight="1" x14ac:dyDescent="0.25">
      <c r="A316" s="109" t="s">
        <v>1581</v>
      </c>
      <c r="B316" s="110" t="s">
        <v>1582</v>
      </c>
    </row>
    <row r="317" spans="1:3" ht="14.5" customHeight="1" x14ac:dyDescent="0.25">
      <c r="A317" s="109" t="s">
        <v>1583</v>
      </c>
      <c r="B317" s="110" t="s">
        <v>983</v>
      </c>
    </row>
    <row r="318" spans="1:3" ht="14.5" customHeight="1" x14ac:dyDescent="0.25">
      <c r="A318" s="109" t="s">
        <v>1584</v>
      </c>
      <c r="B318" s="110" t="s">
        <v>1585</v>
      </c>
    </row>
    <row r="319" spans="1:3" ht="14.5" customHeight="1" x14ac:dyDescent="0.25">
      <c r="A319" s="109" t="s">
        <v>1586</v>
      </c>
      <c r="B319" s="110" t="s">
        <v>1587</v>
      </c>
    </row>
    <row r="320" spans="1:3" ht="14.5" customHeight="1" x14ac:dyDescent="0.25">
      <c r="A320" s="109" t="s">
        <v>1588</v>
      </c>
      <c r="B320" s="110" t="s">
        <v>985</v>
      </c>
    </row>
    <row r="321" spans="1:3" ht="14.5" customHeight="1" x14ac:dyDescent="0.25">
      <c r="A321" s="109" t="s">
        <v>1589</v>
      </c>
      <c r="B321" s="110" t="s">
        <v>1590</v>
      </c>
    </row>
    <row r="322" spans="1:3" ht="14.5" customHeight="1" x14ac:dyDescent="0.25">
      <c r="A322" s="109" t="s">
        <v>1591</v>
      </c>
      <c r="B322" s="110" t="s">
        <v>1592</v>
      </c>
      <c r="C322" s="109">
        <v>100</v>
      </c>
    </row>
    <row r="323" spans="1:3" ht="14.5" customHeight="1" x14ac:dyDescent="0.25">
      <c r="A323" s="109" t="s">
        <v>1594</v>
      </c>
      <c r="B323" s="110" t="s">
        <v>1595</v>
      </c>
      <c r="C323" s="109">
        <v>101</v>
      </c>
    </row>
    <row r="324" spans="1:3" ht="14.5" customHeight="1" x14ac:dyDescent="0.25">
      <c r="A324" s="109" t="s">
        <v>1596</v>
      </c>
      <c r="B324" s="110" t="s">
        <v>1597</v>
      </c>
    </row>
    <row r="325" spans="1:3" ht="14.5" customHeight="1" x14ac:dyDescent="0.25">
      <c r="A325" s="109" t="s">
        <v>1599</v>
      </c>
      <c r="B325" s="110" t="s">
        <v>1600</v>
      </c>
    </row>
    <row r="326" spans="1:3" ht="14.5" customHeight="1" x14ac:dyDescent="0.25">
      <c r="A326" s="109" t="s">
        <v>1601</v>
      </c>
      <c r="B326" s="110" t="s">
        <v>1602</v>
      </c>
    </row>
    <row r="327" spans="1:3" ht="14.5" customHeight="1" x14ac:dyDescent="0.25">
      <c r="A327" s="109" t="s">
        <v>1603</v>
      </c>
      <c r="B327" s="110" t="s">
        <v>1604</v>
      </c>
    </row>
    <row r="328" spans="1:3" ht="14.5" customHeight="1" x14ac:dyDescent="0.25">
      <c r="A328" s="109" t="s">
        <v>1605</v>
      </c>
      <c r="B328" s="110" t="s">
        <v>1606</v>
      </c>
      <c r="C328" s="109">
        <v>108</v>
      </c>
    </row>
    <row r="329" spans="1:3" ht="14.5" customHeight="1" x14ac:dyDescent="0.25">
      <c r="A329" s="109" t="s">
        <v>1608</v>
      </c>
      <c r="B329" s="110" t="s">
        <v>1609</v>
      </c>
      <c r="C329" s="109">
        <v>109</v>
      </c>
    </row>
    <row r="330" spans="1:3" ht="14.5" customHeight="1" x14ac:dyDescent="0.25">
      <c r="A330" s="109" t="s">
        <v>1610</v>
      </c>
      <c r="B330" s="110" t="s">
        <v>1609</v>
      </c>
      <c r="C330" s="109">
        <v>109</v>
      </c>
    </row>
    <row r="331" spans="1:3" ht="14.5" customHeight="1" x14ac:dyDescent="0.25">
      <c r="A331" s="109" t="s">
        <v>1611</v>
      </c>
      <c r="B331" s="110" t="s">
        <v>1612</v>
      </c>
    </row>
    <row r="332" spans="1:3" ht="14.5" customHeight="1" x14ac:dyDescent="0.25">
      <c r="A332" s="109" t="s">
        <v>1613</v>
      </c>
      <c r="B332" s="110" t="s">
        <v>1614</v>
      </c>
    </row>
    <row r="333" spans="1:3" ht="14.5" customHeight="1" x14ac:dyDescent="0.25">
      <c r="A333" s="109" t="s">
        <v>1615</v>
      </c>
      <c r="B333" s="110" t="s">
        <v>1208</v>
      </c>
    </row>
    <row r="334" spans="1:3" ht="14.5" customHeight="1" x14ac:dyDescent="0.25">
      <c r="A334" s="109" t="s">
        <v>1616</v>
      </c>
      <c r="B334" s="110" t="s">
        <v>1617</v>
      </c>
    </row>
    <row r="335" spans="1:3" ht="14.5" customHeight="1" x14ac:dyDescent="0.25">
      <c r="A335" s="109" t="s">
        <v>1618</v>
      </c>
      <c r="B335" s="110" t="s">
        <v>1619</v>
      </c>
    </row>
    <row r="336" spans="1:3" ht="14.5" customHeight="1" x14ac:dyDescent="0.25">
      <c r="A336" s="109" t="s">
        <v>1620</v>
      </c>
      <c r="B336" s="110" t="s">
        <v>1621</v>
      </c>
    </row>
    <row r="337" spans="1:2" ht="14.5" customHeight="1" x14ac:dyDescent="0.25">
      <c r="A337" s="109" t="s">
        <v>1622</v>
      </c>
      <c r="B337" s="110"/>
    </row>
    <row r="338" spans="1:2" ht="14.5" customHeight="1" x14ac:dyDescent="0.25">
      <c r="A338" s="109" t="s">
        <v>913</v>
      </c>
      <c r="B338" s="110"/>
    </row>
    <row r="339" spans="1:2" ht="14.5" customHeight="1" x14ac:dyDescent="0.25">
      <c r="A339" s="109" t="s">
        <v>1623</v>
      </c>
      <c r="B339" s="110"/>
    </row>
    <row r="340" spans="1:2" ht="14.5" customHeight="1" x14ac:dyDescent="0.25">
      <c r="A340" s="109" t="s">
        <v>1624</v>
      </c>
      <c r="B340" s="110"/>
    </row>
    <row r="341" spans="1:2" ht="14.5" customHeight="1" x14ac:dyDescent="0.25">
      <c r="A341" s="109" t="s">
        <v>1658</v>
      </c>
      <c r="B341" s="113" t="s">
        <v>1659</v>
      </c>
    </row>
    <row r="342" spans="1:2" ht="14.5" customHeight="1" x14ac:dyDescent="0.25">
      <c r="A342" s="109" t="s">
        <v>1661</v>
      </c>
      <c r="B342" s="113" t="s">
        <v>1662</v>
      </c>
    </row>
    <row r="343" spans="1:2" ht="14.5" customHeight="1" x14ac:dyDescent="0.25">
      <c r="A343" s="109" t="s">
        <v>1664</v>
      </c>
      <c r="B343" s="113" t="s">
        <v>1665</v>
      </c>
    </row>
    <row r="344" spans="1:2" ht="14.5" customHeight="1" x14ac:dyDescent="0.25">
      <c r="A344" s="109" t="s">
        <v>1666</v>
      </c>
      <c r="B344" s="113" t="s">
        <v>1667</v>
      </c>
    </row>
    <row r="345" spans="1:2" ht="14.5" customHeight="1" x14ac:dyDescent="0.25">
      <c r="A345" s="109" t="s">
        <v>1668</v>
      </c>
      <c r="B345" s="113" t="s">
        <v>1669</v>
      </c>
    </row>
    <row r="346" spans="1:2" ht="14.5" customHeight="1" x14ac:dyDescent="0.25">
      <c r="A346" s="109" t="s">
        <v>1670</v>
      </c>
      <c r="B346" s="113" t="s">
        <v>1671</v>
      </c>
    </row>
    <row r="347" spans="1:2" ht="14.5" customHeight="1" x14ac:dyDescent="0.25">
      <c r="A347" s="109" t="s">
        <v>1672</v>
      </c>
      <c r="B347" s="113" t="s">
        <v>1673</v>
      </c>
    </row>
    <row r="348" spans="1:2" ht="14.5" customHeight="1" x14ac:dyDescent="0.25">
      <c r="A348" s="109" t="s">
        <v>1674</v>
      </c>
      <c r="B348" s="113" t="s">
        <v>1675</v>
      </c>
    </row>
    <row r="349" spans="1:2" ht="14.5" customHeight="1" x14ac:dyDescent="0.25">
      <c r="A349" s="109" t="s">
        <v>1676</v>
      </c>
      <c r="B349" s="113" t="s">
        <v>1677</v>
      </c>
    </row>
    <row r="350" spans="1:2" ht="14.5" customHeight="1" x14ac:dyDescent="0.25">
      <c r="A350" s="109" t="s">
        <v>1679</v>
      </c>
      <c r="B350" s="113" t="s">
        <v>1680</v>
      </c>
    </row>
    <row r="351" spans="1:2" ht="14.5" customHeight="1" x14ac:dyDescent="0.25">
      <c r="A351" s="109" t="s">
        <v>1681</v>
      </c>
      <c r="B351" s="113" t="s">
        <v>1682</v>
      </c>
    </row>
    <row r="352" spans="1:2" ht="14.5" customHeight="1" x14ac:dyDescent="0.25">
      <c r="A352" s="109" t="s">
        <v>1684</v>
      </c>
      <c r="B352" s="113" t="s">
        <v>1685</v>
      </c>
    </row>
    <row r="353" spans="1:3" ht="14.5" customHeight="1" x14ac:dyDescent="0.25">
      <c r="A353" s="109" t="s">
        <v>1686</v>
      </c>
      <c r="B353" s="113" t="s">
        <v>1687</v>
      </c>
    </row>
    <row r="354" spans="1:3" ht="14.5" customHeight="1" x14ac:dyDescent="0.25">
      <c r="A354" s="109" t="s">
        <v>1688</v>
      </c>
      <c r="B354" s="113" t="s">
        <v>1689</v>
      </c>
    </row>
    <row r="355" spans="1:3" ht="14.5" customHeight="1" x14ac:dyDescent="0.25">
      <c r="A355" s="109" t="s">
        <v>1690</v>
      </c>
      <c r="B355" s="113" t="s">
        <v>1691</v>
      </c>
    </row>
    <row r="356" spans="1:3" ht="14.5" customHeight="1" x14ac:dyDescent="0.25">
      <c r="A356" s="109" t="s">
        <v>1693</v>
      </c>
      <c r="B356" s="113" t="s">
        <v>1694</v>
      </c>
    </row>
    <row r="357" spans="1:3" ht="14.5" customHeight="1" x14ac:dyDescent="0.25">
      <c r="A357" s="109" t="s">
        <v>1696</v>
      </c>
      <c r="B357" s="113" t="s">
        <v>1697</v>
      </c>
    </row>
    <row r="358" spans="1:3" ht="14.5" customHeight="1" x14ac:dyDescent="0.25">
      <c r="A358" s="109" t="s">
        <v>1698</v>
      </c>
      <c r="B358" s="113" t="s">
        <v>1699</v>
      </c>
    </row>
    <row r="359" spans="1:3" ht="14.5" customHeight="1" x14ac:dyDescent="0.25">
      <c r="A359" s="109" t="s">
        <v>1700</v>
      </c>
      <c r="B359" s="113" t="s">
        <v>1701</v>
      </c>
    </row>
    <row r="360" spans="1:3" ht="14.5" customHeight="1" x14ac:dyDescent="0.25">
      <c r="A360" s="109" t="s">
        <v>1702</v>
      </c>
      <c r="B360" s="113" t="s">
        <v>1703</v>
      </c>
    </row>
    <row r="361" spans="1:3" ht="14.5" customHeight="1" x14ac:dyDescent="0.25">
      <c r="A361" s="109" t="s">
        <v>1704</v>
      </c>
      <c r="B361" s="113" t="s">
        <v>1705</v>
      </c>
      <c r="C361" s="109">
        <v>157</v>
      </c>
    </row>
    <row r="362" spans="1:3" ht="14.5" customHeight="1" x14ac:dyDescent="0.25">
      <c r="A362" s="109" t="s">
        <v>1706</v>
      </c>
      <c r="B362" s="113" t="s">
        <v>1705</v>
      </c>
      <c r="C362" s="109">
        <v>157</v>
      </c>
    </row>
    <row r="363" spans="1:3" ht="14.5" customHeight="1" x14ac:dyDescent="0.25">
      <c r="A363" s="109" t="s">
        <v>1707</v>
      </c>
      <c r="B363" s="113" t="s">
        <v>1708</v>
      </c>
    </row>
    <row r="364" spans="1:3" ht="14.5" customHeight="1" x14ac:dyDescent="0.25">
      <c r="A364" s="109" t="s">
        <v>1709</v>
      </c>
      <c r="B364" s="113" t="s">
        <v>1710</v>
      </c>
    </row>
    <row r="365" spans="1:3" ht="14.5" customHeight="1" x14ac:dyDescent="0.25">
      <c r="A365" s="109" t="s">
        <v>1711</v>
      </c>
      <c r="B365" s="113" t="s">
        <v>1712</v>
      </c>
    </row>
    <row r="366" spans="1:3" ht="14.5" customHeight="1" x14ac:dyDescent="0.25">
      <c r="A366" s="109" t="s">
        <v>1713</v>
      </c>
      <c r="B366" s="113" t="s">
        <v>1714</v>
      </c>
    </row>
    <row r="367" spans="1:3" ht="14.5" customHeight="1" x14ac:dyDescent="0.25">
      <c r="A367" s="109" t="s">
        <v>1715</v>
      </c>
      <c r="B367" s="113" t="s">
        <v>1716</v>
      </c>
    </row>
    <row r="368" spans="1:3" ht="14.5" customHeight="1" x14ac:dyDescent="0.25">
      <c r="A368" s="109" t="s">
        <v>1717</v>
      </c>
      <c r="B368" s="113" t="s">
        <v>1718</v>
      </c>
    </row>
    <row r="369" spans="1:2" ht="14.5" customHeight="1" x14ac:dyDescent="0.25">
      <c r="A369" s="109" t="s">
        <v>1719</v>
      </c>
      <c r="B369" s="113" t="s">
        <v>1720</v>
      </c>
    </row>
    <row r="370" spans="1:2" ht="14.5" customHeight="1" x14ac:dyDescent="0.25">
      <c r="A370" s="109" t="s">
        <v>1721</v>
      </c>
      <c r="B370" s="113" t="s">
        <v>1722</v>
      </c>
    </row>
    <row r="371" spans="1:2" ht="14.5" customHeight="1" x14ac:dyDescent="0.25">
      <c r="A371" s="109" t="s">
        <v>1724</v>
      </c>
      <c r="B371" s="113" t="s">
        <v>1725</v>
      </c>
    </row>
    <row r="372" spans="1:2" ht="14.5" customHeight="1" x14ac:dyDescent="0.25">
      <c r="A372" s="109" t="s">
        <v>1726</v>
      </c>
      <c r="B372" s="113" t="s">
        <v>1727</v>
      </c>
    </row>
    <row r="373" spans="1:2" ht="14.5" customHeight="1" x14ac:dyDescent="0.25">
      <c r="A373" s="109" t="s">
        <v>1728</v>
      </c>
      <c r="B373" s="113" t="s">
        <v>1729</v>
      </c>
    </row>
    <row r="374" spans="1:2" ht="14.5" customHeight="1" x14ac:dyDescent="0.25">
      <c r="A374" s="109" t="s">
        <v>1730</v>
      </c>
      <c r="B374" s="113" t="s">
        <v>1731</v>
      </c>
    </row>
    <row r="375" spans="1:2" ht="14.5" customHeight="1" x14ac:dyDescent="0.25">
      <c r="A375" s="109" t="s">
        <v>1732</v>
      </c>
      <c r="B375" s="113" t="s">
        <v>1733</v>
      </c>
    </row>
    <row r="376" spans="1:2" ht="14.5" customHeight="1" x14ac:dyDescent="0.25">
      <c r="A376" s="109" t="s">
        <v>1735</v>
      </c>
      <c r="B376" s="113" t="s">
        <v>1736</v>
      </c>
    </row>
    <row r="377" spans="1:2" ht="14.5" customHeight="1" x14ac:dyDescent="0.25">
      <c r="A377" s="109" t="s">
        <v>1737</v>
      </c>
      <c r="B377" s="113" t="s">
        <v>1738</v>
      </c>
    </row>
    <row r="378" spans="1:2" ht="14.5" customHeight="1" x14ac:dyDescent="0.25">
      <c r="A378" s="109" t="s">
        <v>1740</v>
      </c>
      <c r="B378" s="113" t="s">
        <v>1741</v>
      </c>
    </row>
    <row r="379" spans="1:2" ht="14.5" customHeight="1" x14ac:dyDescent="0.25">
      <c r="A379" s="109" t="s">
        <v>1742</v>
      </c>
      <c r="B379" s="113" t="s">
        <v>1743</v>
      </c>
    </row>
    <row r="380" spans="1:2" ht="14.5" customHeight="1" x14ac:dyDescent="0.25">
      <c r="A380" s="109" t="s">
        <v>1744</v>
      </c>
      <c r="B380" s="113" t="s">
        <v>1745</v>
      </c>
    </row>
    <row r="381" spans="1:2" ht="14.5" customHeight="1" x14ac:dyDescent="0.25">
      <c r="A381" s="109" t="s">
        <v>1746</v>
      </c>
      <c r="B381" s="113" t="s">
        <v>1747</v>
      </c>
    </row>
    <row r="382" spans="1:2" ht="14.5" customHeight="1" x14ac:dyDescent="0.25">
      <c r="A382" s="109" t="s">
        <v>1748</v>
      </c>
      <c r="B382" s="113" t="s">
        <v>1749</v>
      </c>
    </row>
    <row r="383" spans="1:2" ht="14.5" customHeight="1" x14ac:dyDescent="0.25">
      <c r="A383" s="109" t="s">
        <v>1750</v>
      </c>
      <c r="B383" s="113" t="s">
        <v>1751</v>
      </c>
    </row>
    <row r="384" spans="1:2" ht="14.5" customHeight="1" x14ac:dyDescent="0.25">
      <c r="A384" s="109" t="s">
        <v>1752</v>
      </c>
      <c r="B384" s="113" t="s">
        <v>1753</v>
      </c>
    </row>
    <row r="385" spans="1:2" ht="14.5" customHeight="1" x14ac:dyDescent="0.25">
      <c r="A385" s="109" t="s">
        <v>1754</v>
      </c>
      <c r="B385" s="113" t="s">
        <v>1755</v>
      </c>
    </row>
    <row r="386" spans="1:2" ht="14.5" customHeight="1" x14ac:dyDescent="0.25">
      <c r="A386" s="109" t="s">
        <v>1756</v>
      </c>
      <c r="B386" s="113" t="s">
        <v>1757</v>
      </c>
    </row>
    <row r="387" spans="1:2" ht="14.5" customHeight="1" x14ac:dyDescent="0.25">
      <c r="A387" s="109" t="s">
        <v>1759</v>
      </c>
      <c r="B387" s="113" t="s">
        <v>1760</v>
      </c>
    </row>
    <row r="388" spans="1:2" ht="14.5" customHeight="1" x14ac:dyDescent="0.25">
      <c r="A388" s="109" t="s">
        <v>1761</v>
      </c>
      <c r="B388" s="113" t="s">
        <v>1762</v>
      </c>
    </row>
    <row r="389" spans="1:2" ht="14.5" customHeight="1" x14ac:dyDescent="0.25">
      <c r="A389" s="109" t="s">
        <v>1763</v>
      </c>
      <c r="B389" s="113" t="s">
        <v>1764</v>
      </c>
    </row>
    <row r="390" spans="1:2" ht="14.5" customHeight="1" x14ac:dyDescent="0.25">
      <c r="A390" s="109" t="s">
        <v>1766</v>
      </c>
      <c r="B390" s="113" t="s">
        <v>1767</v>
      </c>
    </row>
    <row r="391" spans="1:2" ht="14.5" customHeight="1" x14ac:dyDescent="0.25">
      <c r="A391" s="109" t="s">
        <v>1768</v>
      </c>
      <c r="B391" s="113" t="s">
        <v>1769</v>
      </c>
    </row>
    <row r="392" spans="1:2" ht="14.5" customHeight="1" x14ac:dyDescent="0.25">
      <c r="A392" s="109" t="s">
        <v>1771</v>
      </c>
      <c r="B392" s="113" t="s">
        <v>1772</v>
      </c>
    </row>
    <row r="393" spans="1:2" ht="14.5" customHeight="1" x14ac:dyDescent="0.25">
      <c r="A393" s="109" t="s">
        <v>1774</v>
      </c>
      <c r="B393" s="113" t="s">
        <v>1775</v>
      </c>
    </row>
    <row r="394" spans="1:2" ht="14.5" customHeight="1" x14ac:dyDescent="0.25">
      <c r="A394" s="109" t="s">
        <v>1776</v>
      </c>
      <c r="B394" s="113" t="s">
        <v>1777</v>
      </c>
    </row>
    <row r="395" spans="1:2" ht="14.5" customHeight="1" x14ac:dyDescent="0.25">
      <c r="A395" s="109" t="s">
        <v>1778</v>
      </c>
      <c r="B395" s="113" t="s">
        <v>1779</v>
      </c>
    </row>
    <row r="396" spans="1:2" ht="14.5" customHeight="1" x14ac:dyDescent="0.25">
      <c r="A396" s="109" t="s">
        <v>1780</v>
      </c>
      <c r="B396" s="113" t="s">
        <v>1781</v>
      </c>
    </row>
    <row r="397" spans="1:2" ht="14.5" customHeight="1" x14ac:dyDescent="0.25">
      <c r="A397" s="109" t="s">
        <v>1782</v>
      </c>
      <c r="B397" s="113" t="s">
        <v>1783</v>
      </c>
    </row>
    <row r="398" spans="1:2" ht="14.5" customHeight="1" x14ac:dyDescent="0.25">
      <c r="A398" s="109" t="s">
        <v>1784</v>
      </c>
      <c r="B398" s="113" t="s">
        <v>1785</v>
      </c>
    </row>
    <row r="399" spans="1:2" ht="14.5" customHeight="1" x14ac:dyDescent="0.25">
      <c r="A399" s="109" t="s">
        <v>1786</v>
      </c>
      <c r="B399" s="113" t="s">
        <v>1787</v>
      </c>
    </row>
    <row r="400" spans="1:2" ht="14.5" customHeight="1" x14ac:dyDescent="0.25">
      <c r="A400" s="109" t="s">
        <v>1788</v>
      </c>
      <c r="B400" s="113" t="s">
        <v>1789</v>
      </c>
    </row>
    <row r="401" spans="1:2" ht="14.5" customHeight="1" x14ac:dyDescent="0.25">
      <c r="A401" s="109" t="s">
        <v>1791</v>
      </c>
      <c r="B401" s="113" t="s">
        <v>1792</v>
      </c>
    </row>
    <row r="402" spans="1:2" ht="14.5" customHeight="1" x14ac:dyDescent="0.25">
      <c r="A402" s="109" t="s">
        <v>1793</v>
      </c>
      <c r="B402" s="113" t="s">
        <v>1794</v>
      </c>
    </row>
    <row r="403" spans="1:2" ht="14.5" customHeight="1" x14ac:dyDescent="0.25">
      <c r="A403" s="109" t="s">
        <v>1795</v>
      </c>
      <c r="B403" s="113" t="s">
        <v>1796</v>
      </c>
    </row>
    <row r="404" spans="1:2" ht="14.5" customHeight="1" x14ac:dyDescent="0.25">
      <c r="A404" s="109" t="s">
        <v>1798</v>
      </c>
      <c r="B404" s="113" t="s">
        <v>1799</v>
      </c>
    </row>
    <row r="405" spans="1:2" ht="14.5" customHeight="1" x14ac:dyDescent="0.25">
      <c r="A405" s="109" t="s">
        <v>1800</v>
      </c>
      <c r="B405" s="113" t="s">
        <v>1801</v>
      </c>
    </row>
    <row r="406" spans="1:2" ht="14.5" customHeight="1" x14ac:dyDescent="0.25">
      <c r="A406" s="109" t="s">
        <v>1802</v>
      </c>
      <c r="B406" s="113" t="s">
        <v>1801</v>
      </c>
    </row>
    <row r="407" spans="1:2" ht="14.5" customHeight="1" x14ac:dyDescent="0.25">
      <c r="A407" s="109" t="s">
        <v>1803</v>
      </c>
      <c r="B407" s="113" t="s">
        <v>1804</v>
      </c>
    </row>
    <row r="408" spans="1:2" ht="14.5" customHeight="1" x14ac:dyDescent="0.25">
      <c r="A408" s="109" t="s">
        <v>1805</v>
      </c>
      <c r="B408" s="113" t="s">
        <v>1806</v>
      </c>
    </row>
    <row r="409" spans="1:2" ht="14.5" customHeight="1" x14ac:dyDescent="0.25">
      <c r="A409" s="109" t="s">
        <v>1807</v>
      </c>
      <c r="B409" s="114" t="s">
        <v>1808</v>
      </c>
    </row>
    <row r="410" spans="1:2" ht="14.5" customHeight="1" x14ac:dyDescent="0.25">
      <c r="A410" s="109" t="s">
        <v>1809</v>
      </c>
      <c r="B410" s="113" t="s">
        <v>1810</v>
      </c>
    </row>
    <row r="411" spans="1:2" ht="14.5" customHeight="1" x14ac:dyDescent="0.25">
      <c r="A411" s="109" t="s">
        <v>1812</v>
      </c>
      <c r="B411" s="113" t="s">
        <v>1813</v>
      </c>
    </row>
    <row r="412" spans="1:2" ht="14.5" customHeight="1" x14ac:dyDescent="0.25">
      <c r="A412" s="109" t="s">
        <v>1815</v>
      </c>
      <c r="B412" s="113" t="s">
        <v>1816</v>
      </c>
    </row>
    <row r="413" spans="1:2" ht="14.5" customHeight="1" x14ac:dyDescent="0.25">
      <c r="A413" s="109" t="s">
        <v>1817</v>
      </c>
      <c r="B413" s="113" t="s">
        <v>1818</v>
      </c>
    </row>
    <row r="414" spans="1:2" ht="14.5" customHeight="1" x14ac:dyDescent="0.25">
      <c r="A414" s="109" t="s">
        <v>1819</v>
      </c>
      <c r="B414" s="113" t="s">
        <v>1820</v>
      </c>
    </row>
    <row r="415" spans="1:2" ht="14.5" customHeight="1" x14ac:dyDescent="0.25">
      <c r="A415" s="109" t="s">
        <v>1821</v>
      </c>
      <c r="B415" s="113" t="s">
        <v>1822</v>
      </c>
    </row>
    <row r="416" spans="1:2" ht="14.5" customHeight="1" x14ac:dyDescent="0.25">
      <c r="A416" s="109" t="s">
        <v>1823</v>
      </c>
      <c r="B416" s="113" t="s">
        <v>1824</v>
      </c>
    </row>
    <row r="417" spans="1:2" ht="14.5" customHeight="1" x14ac:dyDescent="0.25">
      <c r="A417" s="109" t="s">
        <v>1827</v>
      </c>
      <c r="B417" s="113" t="s">
        <v>1828</v>
      </c>
    </row>
    <row r="418" spans="1:2" ht="14.5" customHeight="1" x14ac:dyDescent="0.25">
      <c r="A418" s="109" t="s">
        <v>1829</v>
      </c>
      <c r="B418" s="113" t="s">
        <v>1830</v>
      </c>
    </row>
    <row r="419" spans="1:2" ht="14.5" customHeight="1" x14ac:dyDescent="0.25">
      <c r="A419" s="109" t="s">
        <v>1831</v>
      </c>
      <c r="B419" s="113" t="s">
        <v>1832</v>
      </c>
    </row>
    <row r="420" spans="1:2" ht="14.5" customHeight="1" x14ac:dyDescent="0.25">
      <c r="A420" s="109" t="s">
        <v>1833</v>
      </c>
      <c r="B420" s="113" t="s">
        <v>1834</v>
      </c>
    </row>
    <row r="421" spans="1:2" ht="14.5" customHeight="1" x14ac:dyDescent="0.25">
      <c r="A421" s="109" t="s">
        <v>1835</v>
      </c>
      <c r="B421" s="113" t="s">
        <v>1836</v>
      </c>
    </row>
    <row r="422" spans="1:2" ht="14.5" customHeight="1" x14ac:dyDescent="0.25">
      <c r="A422" s="109" t="s">
        <v>1839</v>
      </c>
      <c r="B422" s="113" t="s">
        <v>1840</v>
      </c>
    </row>
    <row r="423" spans="1:2" ht="14.5" customHeight="1" x14ac:dyDescent="0.25">
      <c r="A423" s="109" t="s">
        <v>1841</v>
      </c>
      <c r="B423" s="113" t="s">
        <v>1842</v>
      </c>
    </row>
    <row r="424" spans="1:2" ht="14.5" customHeight="1" x14ac:dyDescent="0.25">
      <c r="A424" s="109" t="s">
        <v>1843</v>
      </c>
      <c r="B424" s="113" t="s">
        <v>1844</v>
      </c>
    </row>
    <row r="425" spans="1:2" ht="14.5" customHeight="1" x14ac:dyDescent="0.25">
      <c r="A425" s="109" t="s">
        <v>1846</v>
      </c>
      <c r="B425" s="115" t="s">
        <v>1847</v>
      </c>
    </row>
    <row r="426" spans="1:2" ht="14.5" customHeight="1" x14ac:dyDescent="0.25">
      <c r="A426" s="109" t="s">
        <v>1848</v>
      </c>
      <c r="B426" s="115" t="s">
        <v>1849</v>
      </c>
    </row>
    <row r="427" spans="1:2" ht="14.5" customHeight="1" x14ac:dyDescent="0.25">
      <c r="A427" s="109" t="s">
        <v>1850</v>
      </c>
      <c r="B427" s="113" t="s">
        <v>1844</v>
      </c>
    </row>
    <row r="428" spans="1:2" ht="14.5" customHeight="1" x14ac:dyDescent="0.25">
      <c r="A428" s="109" t="s">
        <v>1851</v>
      </c>
      <c r="B428" s="113" t="s">
        <v>1852</v>
      </c>
    </row>
    <row r="429" spans="1:2" ht="14.5" customHeight="1" x14ac:dyDescent="0.25">
      <c r="A429" s="109" t="s">
        <v>1853</v>
      </c>
      <c r="B429" s="113" t="s">
        <v>1854</v>
      </c>
    </row>
    <row r="430" spans="1:2" ht="14.5" customHeight="1" x14ac:dyDescent="0.25">
      <c r="A430" s="109" t="s">
        <v>1855</v>
      </c>
      <c r="B430" s="113" t="s">
        <v>1856</v>
      </c>
    </row>
    <row r="431" spans="1:2" ht="14.5" customHeight="1" x14ac:dyDescent="0.25">
      <c r="A431" s="109" t="s">
        <v>1857</v>
      </c>
      <c r="B431" s="113" t="s">
        <v>1858</v>
      </c>
    </row>
    <row r="432" spans="1:2" ht="14.5" customHeight="1" x14ac:dyDescent="0.25">
      <c r="A432" s="109" t="s">
        <v>1859</v>
      </c>
      <c r="B432" s="113" t="s">
        <v>1860</v>
      </c>
    </row>
    <row r="433" spans="1:2" ht="14.5" customHeight="1" x14ac:dyDescent="0.25">
      <c r="A433" s="109" t="s">
        <v>1861</v>
      </c>
      <c r="B433" s="113" t="s">
        <v>1862</v>
      </c>
    </row>
    <row r="434" spans="1:2" ht="14.5" customHeight="1" x14ac:dyDescent="0.25">
      <c r="A434" s="109" t="s">
        <v>1864</v>
      </c>
      <c r="B434" s="113" t="s">
        <v>1865</v>
      </c>
    </row>
    <row r="435" spans="1:2" ht="14.5" customHeight="1" x14ac:dyDescent="0.25">
      <c r="A435" s="109" t="s">
        <v>1866</v>
      </c>
      <c r="B435" s="113" t="s">
        <v>1867</v>
      </c>
    </row>
    <row r="436" spans="1:2" ht="14.5" customHeight="1" x14ac:dyDescent="0.25">
      <c r="A436" s="109" t="s">
        <v>1868</v>
      </c>
      <c r="B436" s="113" t="s">
        <v>1869</v>
      </c>
    </row>
    <row r="437" spans="1:2" ht="14.5" customHeight="1" x14ac:dyDescent="0.25">
      <c r="A437" s="109" t="s">
        <v>1871</v>
      </c>
      <c r="B437" s="113" t="s">
        <v>1872</v>
      </c>
    </row>
    <row r="438" spans="1:2" ht="14.5" customHeight="1" x14ac:dyDescent="0.25">
      <c r="A438" s="109" t="s">
        <v>1873</v>
      </c>
      <c r="B438" s="113" t="s">
        <v>1874</v>
      </c>
    </row>
    <row r="439" spans="1:2" ht="14.5" customHeight="1" x14ac:dyDescent="0.25">
      <c r="A439" s="109" t="s">
        <v>1876</v>
      </c>
      <c r="B439" s="113" t="s">
        <v>1877</v>
      </c>
    </row>
    <row r="440" spans="1:2" ht="14.5" customHeight="1" x14ac:dyDescent="0.25">
      <c r="A440" s="109" t="s">
        <v>1878</v>
      </c>
      <c r="B440" s="113" t="s">
        <v>1879</v>
      </c>
    </row>
    <row r="441" spans="1:2" ht="14.5" customHeight="1" x14ac:dyDescent="0.25">
      <c r="A441" s="109" t="s">
        <v>1881</v>
      </c>
      <c r="B441" s="113" t="s">
        <v>1882</v>
      </c>
    </row>
    <row r="442" spans="1:2" ht="14.5" customHeight="1" x14ac:dyDescent="0.25">
      <c r="A442" s="109" t="s">
        <v>1885</v>
      </c>
      <c r="B442" s="113" t="s">
        <v>1886</v>
      </c>
    </row>
    <row r="443" spans="1:2" ht="14.5" customHeight="1" x14ac:dyDescent="0.25">
      <c r="A443" s="109" t="s">
        <v>1888</v>
      </c>
      <c r="B443" s="113" t="s">
        <v>1889</v>
      </c>
    </row>
    <row r="444" spans="1:2" ht="14.5" customHeight="1" x14ac:dyDescent="0.25">
      <c r="A444" s="109" t="s">
        <v>1890</v>
      </c>
      <c r="B444" s="113" t="s">
        <v>1891</v>
      </c>
    </row>
    <row r="445" spans="1:2" ht="14.5" customHeight="1" x14ac:dyDescent="0.25">
      <c r="A445" s="109" t="s">
        <v>1892</v>
      </c>
      <c r="B445" s="113" t="s">
        <v>1893</v>
      </c>
    </row>
    <row r="446" spans="1:2" ht="14.5" customHeight="1" x14ac:dyDescent="0.25">
      <c r="A446" s="109" t="s">
        <v>1894</v>
      </c>
      <c r="B446" s="113" t="s">
        <v>1895</v>
      </c>
    </row>
    <row r="447" spans="1:2" ht="14.5" customHeight="1" x14ac:dyDescent="0.25">
      <c r="A447" s="109" t="s">
        <v>1896</v>
      </c>
      <c r="B447" s="113" t="s">
        <v>1897</v>
      </c>
    </row>
    <row r="448" spans="1:2" ht="14.5" customHeight="1" x14ac:dyDescent="0.25">
      <c r="A448" s="109" t="s">
        <v>1898</v>
      </c>
      <c r="B448" s="113" t="s">
        <v>1899</v>
      </c>
    </row>
    <row r="449" spans="1:2" ht="14.5" customHeight="1" x14ac:dyDescent="0.25">
      <c r="A449" s="109" t="s">
        <v>1901</v>
      </c>
      <c r="B449" s="113" t="s">
        <v>1902</v>
      </c>
    </row>
    <row r="450" spans="1:2" ht="14.5" customHeight="1" x14ac:dyDescent="0.25">
      <c r="A450" s="109" t="s">
        <v>1903</v>
      </c>
      <c r="B450" s="113" t="s">
        <v>1904</v>
      </c>
    </row>
    <row r="451" spans="1:2" ht="14.5" customHeight="1" x14ac:dyDescent="0.25">
      <c r="A451" s="109" t="s">
        <v>1907</v>
      </c>
      <c r="B451" s="113" t="s">
        <v>1908</v>
      </c>
    </row>
    <row r="452" spans="1:2" ht="14.5" customHeight="1" x14ac:dyDescent="0.25">
      <c r="A452" s="109" t="s">
        <v>1909</v>
      </c>
      <c r="B452" s="113" t="s">
        <v>1910</v>
      </c>
    </row>
    <row r="453" spans="1:2" ht="14.5" customHeight="1" x14ac:dyDescent="0.25">
      <c r="A453" s="109" t="s">
        <v>1911</v>
      </c>
      <c r="B453" s="109" t="s">
        <v>1912</v>
      </c>
    </row>
    <row r="454" spans="1:2" ht="14.5" customHeight="1" x14ac:dyDescent="0.25">
      <c r="A454" s="109" t="s">
        <v>1914</v>
      </c>
      <c r="B454" s="109" t="s">
        <v>1915</v>
      </c>
    </row>
    <row r="455" spans="1:2" ht="14.5" customHeight="1" x14ac:dyDescent="0.25">
      <c r="A455" s="109" t="s">
        <v>1917</v>
      </c>
      <c r="B455" s="109" t="s">
        <v>1918</v>
      </c>
    </row>
    <row r="456" spans="1:2" ht="14.5" customHeight="1" x14ac:dyDescent="0.25">
      <c r="A456" s="109" t="s">
        <v>1920</v>
      </c>
      <c r="B456" s="109" t="s">
        <v>1921</v>
      </c>
    </row>
    <row r="457" spans="1:2" ht="14.5" customHeight="1" x14ac:dyDescent="0.25">
      <c r="A457" s="109" t="s">
        <v>1922</v>
      </c>
      <c r="B457" s="109" t="s">
        <v>1923</v>
      </c>
    </row>
    <row r="458" spans="1:2" ht="14.5" customHeight="1" x14ac:dyDescent="0.25">
      <c r="A458" s="109" t="s">
        <v>1924</v>
      </c>
      <c r="B458" s="109" t="s">
        <v>1925</v>
      </c>
    </row>
    <row r="459" spans="1:2" ht="14.5" customHeight="1" x14ac:dyDescent="0.25">
      <c r="A459" s="109" t="s">
        <v>1926</v>
      </c>
      <c r="B459" s="109" t="s">
        <v>1927</v>
      </c>
    </row>
    <row r="460" spans="1:2" ht="14.5" customHeight="1" x14ac:dyDescent="0.25">
      <c r="A460" s="109" t="s">
        <v>1928</v>
      </c>
      <c r="B460" s="109" t="s">
        <v>1929</v>
      </c>
    </row>
    <row r="461" spans="1:2" ht="14.5" customHeight="1" x14ac:dyDescent="0.25">
      <c r="A461" s="109" t="s">
        <v>1931</v>
      </c>
      <c r="B461" s="109" t="s">
        <v>1932</v>
      </c>
    </row>
    <row r="462" spans="1:2" ht="14.5" customHeight="1" x14ac:dyDescent="0.25">
      <c r="A462" s="109" t="s">
        <v>1933</v>
      </c>
      <c r="B462" s="109" t="s">
        <v>1934</v>
      </c>
    </row>
    <row r="463" spans="1:2" ht="14.5" customHeight="1" x14ac:dyDescent="0.25">
      <c r="A463" s="109" t="s">
        <v>1935</v>
      </c>
      <c r="B463" s="109" t="s">
        <v>1936</v>
      </c>
    </row>
    <row r="464" spans="1:2" ht="14.5" customHeight="1" x14ac:dyDescent="0.25">
      <c r="A464" s="109" t="s">
        <v>1937</v>
      </c>
      <c r="B464" s="109" t="s">
        <v>1938</v>
      </c>
    </row>
    <row r="465" spans="1:2" ht="14.5" customHeight="1" x14ac:dyDescent="0.25">
      <c r="A465" s="109" t="s">
        <v>1939</v>
      </c>
      <c r="B465" s="116" t="s">
        <v>1940</v>
      </c>
    </row>
    <row r="466" spans="1:2" ht="14.5" customHeight="1" x14ac:dyDescent="0.25">
      <c r="A466" s="109" t="s">
        <v>1941</v>
      </c>
      <c r="B466" s="109" t="s">
        <v>1942</v>
      </c>
    </row>
    <row r="467" spans="1:2" ht="14.5" customHeight="1" x14ac:dyDescent="0.25">
      <c r="A467" s="109" t="s">
        <v>1943</v>
      </c>
      <c r="B467" s="109" t="s">
        <v>1944</v>
      </c>
    </row>
    <row r="468" spans="1:2" ht="14.5" customHeight="1" x14ac:dyDescent="0.25">
      <c r="A468" s="109" t="s">
        <v>1945</v>
      </c>
      <c r="B468" s="109" t="s">
        <v>1946</v>
      </c>
    </row>
    <row r="469" spans="1:2" ht="14.5" customHeight="1" x14ac:dyDescent="0.25">
      <c r="A469" s="109" t="s">
        <v>1947</v>
      </c>
      <c r="B469" s="109" t="s">
        <v>1948</v>
      </c>
    </row>
    <row r="470" spans="1:2" ht="14.5" customHeight="1" x14ac:dyDescent="0.25">
      <c r="A470" s="109" t="s">
        <v>1949</v>
      </c>
      <c r="B470" s="109" t="s">
        <v>1950</v>
      </c>
    </row>
    <row r="471" spans="1:2" ht="14.5" customHeight="1" x14ac:dyDescent="0.25">
      <c r="A471" s="109" t="s">
        <v>1951</v>
      </c>
      <c r="B471" s="109" t="s">
        <v>1952</v>
      </c>
    </row>
    <row r="472" spans="1:2" ht="14.5" customHeight="1" x14ac:dyDescent="0.25">
      <c r="A472" s="109" t="s">
        <v>1953</v>
      </c>
      <c r="B472" s="109" t="s">
        <v>1954</v>
      </c>
    </row>
    <row r="473" spans="1:2" ht="14.5" customHeight="1" x14ac:dyDescent="0.25">
      <c r="A473" s="109" t="s">
        <v>1955</v>
      </c>
      <c r="B473" s="109" t="s">
        <v>1954</v>
      </c>
    </row>
    <row r="474" spans="1:2" ht="14.5" customHeight="1" x14ac:dyDescent="0.25">
      <c r="A474" s="109" t="s">
        <v>1956</v>
      </c>
    </row>
    <row r="475" spans="1:2" ht="14.5" customHeight="1" x14ac:dyDescent="0.25">
      <c r="A475" s="109" t="s">
        <v>1957</v>
      </c>
      <c r="B475" s="109" t="s">
        <v>1958</v>
      </c>
    </row>
    <row r="476" spans="1:2" ht="14.5" customHeight="1" x14ac:dyDescent="0.25">
      <c r="A476" s="109" t="s">
        <v>1959</v>
      </c>
      <c r="B476" s="109" t="s">
        <v>1960</v>
      </c>
    </row>
    <row r="477" spans="1:2" ht="14.5" customHeight="1" x14ac:dyDescent="0.25">
      <c r="A477" s="109" t="s">
        <v>1961</v>
      </c>
      <c r="B477" s="116" t="s">
        <v>1962</v>
      </c>
    </row>
    <row r="478" spans="1:2" ht="14.5" customHeight="1" x14ac:dyDescent="0.25">
      <c r="A478" s="109" t="s">
        <v>1963</v>
      </c>
      <c r="B478" s="109" t="s">
        <v>1964</v>
      </c>
    </row>
    <row r="479" spans="1:2" ht="14.5" customHeight="1" x14ac:dyDescent="0.25">
      <c r="A479" s="109" t="s">
        <v>1966</v>
      </c>
      <c r="B479" s="109" t="s">
        <v>1967</v>
      </c>
    </row>
    <row r="480" spans="1:2" ht="14.5" customHeight="1" x14ac:dyDescent="0.25">
      <c r="A480" s="109" t="s">
        <v>1969</v>
      </c>
      <c r="B480" s="109" t="s">
        <v>1970</v>
      </c>
    </row>
    <row r="481" spans="1:2" ht="14.5" customHeight="1" x14ac:dyDescent="0.25">
      <c r="A481" s="109" t="s">
        <v>1971</v>
      </c>
      <c r="B481" s="109" t="s">
        <v>1972</v>
      </c>
    </row>
    <row r="482" spans="1:2" ht="14.5" customHeight="1" x14ac:dyDescent="0.25">
      <c r="A482" s="109" t="s">
        <v>1973</v>
      </c>
      <c r="B482" s="109" t="s">
        <v>1974</v>
      </c>
    </row>
    <row r="483" spans="1:2" ht="14.5" customHeight="1" x14ac:dyDescent="0.25">
      <c r="A483" s="109" t="s">
        <v>1975</v>
      </c>
      <c r="B483" s="109" t="s">
        <v>1976</v>
      </c>
    </row>
    <row r="484" spans="1:2" ht="14.5" customHeight="1" x14ac:dyDescent="0.25">
      <c r="A484" s="109" t="s">
        <v>1978</v>
      </c>
      <c r="B484" s="109" t="s">
        <v>1979</v>
      </c>
    </row>
    <row r="485" spans="1:2" ht="14.5" customHeight="1" x14ac:dyDescent="0.25">
      <c r="A485" s="109" t="s">
        <v>1980</v>
      </c>
      <c r="B485" s="109" t="s">
        <v>1981</v>
      </c>
    </row>
    <row r="486" spans="1:2" ht="14.5"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44140625" style="109" bestFit="1" customWidth="1"/>
    <col min="3" max="3" width="12.77734375" style="109" bestFit="1" customWidth="1"/>
    <col min="4" max="4" width="37.109375" style="109" customWidth="1"/>
    <col min="5" max="5" width="9.109375" style="109" customWidth="1"/>
    <col min="6" max="16384" width="9.109375" style="109"/>
  </cols>
  <sheetData>
    <row r="1" spans="1:5" ht="26.1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Y137"/>
  <sheetViews>
    <sheetView showGridLines="0" zoomScale="80" zoomScaleNormal="80" workbookViewId="0">
      <selection activeCell="N11" sqref="N11"/>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 min="50" max="51" width="19.44140625" customWidth="1"/>
  </cols>
  <sheetData>
    <row r="1" spans="1:51" x14ac:dyDescent="0.3">
      <c r="A1" s="1" t="s">
        <v>0</v>
      </c>
      <c r="B1" s="18">
        <f>'Trial Balance'!B1</f>
        <v>0</v>
      </c>
      <c r="C1" s="3"/>
    </row>
    <row r="2" spans="1:51" x14ac:dyDescent="0.3">
      <c r="A2" s="1" t="s">
        <v>1</v>
      </c>
      <c r="B2" s="18">
        <f>'Trial Balance'!B2</f>
        <v>0</v>
      </c>
      <c r="C2" s="3"/>
    </row>
    <row r="3" spans="1:51" x14ac:dyDescent="0.3">
      <c r="A3" s="1" t="s">
        <v>6</v>
      </c>
      <c r="B3" s="18">
        <f>'Trial Balance'!B3</f>
        <v>0</v>
      </c>
      <c r="C3" s="3"/>
    </row>
    <row r="4" spans="1:51" x14ac:dyDescent="0.3">
      <c r="A4" s="1" t="s">
        <v>7</v>
      </c>
      <c r="B4" s="18">
        <f>'Trial Balance'!B4</f>
        <v>0</v>
      </c>
      <c r="C4" s="3"/>
    </row>
    <row r="5" spans="1:51" x14ac:dyDescent="0.3">
      <c r="A5" s="1" t="s">
        <v>8</v>
      </c>
      <c r="B5" s="18">
        <f>'Trial Balance'!B5</f>
        <v>0</v>
      </c>
      <c r="C5" s="3"/>
    </row>
    <row r="6" spans="1:51" x14ac:dyDescent="0.3">
      <c r="A6" s="1" t="s">
        <v>9</v>
      </c>
      <c r="B6" s="18">
        <f>'Trial Balance'!B6</f>
        <v>0</v>
      </c>
      <c r="C6" s="3"/>
    </row>
    <row r="7" spans="1:51" x14ac:dyDescent="0.3">
      <c r="A7" s="1" t="s">
        <v>11</v>
      </c>
      <c r="B7" s="18">
        <f>'Trial Balance'!B7</f>
        <v>0</v>
      </c>
      <c r="C7" s="18"/>
    </row>
    <row r="9" spans="1:51" x14ac:dyDescent="0.3">
      <c r="I9" s="38" t="s">
        <v>43</v>
      </c>
      <c r="J9" s="38" t="s">
        <v>44</v>
      </c>
    </row>
    <row r="10" spans="1:51" x14ac:dyDescent="0.3">
      <c r="A10" s="26" t="s">
        <v>45</v>
      </c>
      <c r="B10" s="3"/>
      <c r="C10" s="3"/>
      <c r="D10" s="38" t="s">
        <v>3210</v>
      </c>
      <c r="E10" s="38" t="s">
        <v>47</v>
      </c>
      <c r="I10" s="27">
        <f>SUM(I14:I132)</f>
        <v>0</v>
      </c>
      <c r="J10" s="27">
        <f>SUM(J14:J132)</f>
        <v>0</v>
      </c>
    </row>
    <row r="11" spans="1:51"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c r="M11" s="41" t="s">
        <v>46</v>
      </c>
      <c r="N11" s="41" t="s">
        <v>3211</v>
      </c>
      <c r="O11" s="263" t="s">
        <v>43</v>
      </c>
      <c r="P11" s="263" t="s">
        <v>44</v>
      </c>
      <c r="AX11" t="s">
        <v>535</v>
      </c>
      <c r="AY11" t="s">
        <v>539</v>
      </c>
    </row>
    <row r="12" spans="1:51" ht="12.65" customHeight="1" thickTop="1" x14ac:dyDescent="0.35">
      <c r="A12" s="42" t="s">
        <v>53</v>
      </c>
      <c r="B12" s="43"/>
      <c r="C12" s="43"/>
      <c r="D12" s="43"/>
      <c r="E12" s="43"/>
      <c r="M12" s="264"/>
      <c r="N12" s="264"/>
      <c r="O12" s="265">
        <f>D12-M12</f>
        <v>0</v>
      </c>
      <c r="P12" s="265">
        <f>E12-N12</f>
        <v>0</v>
      </c>
    </row>
    <row r="13" spans="1:51" ht="14.5" x14ac:dyDescent="0.35">
      <c r="A13" s="44" t="s">
        <v>54</v>
      </c>
      <c r="B13" s="45"/>
      <c r="C13" s="45"/>
      <c r="D13" s="45"/>
      <c r="E13" s="45"/>
      <c r="M13" s="264"/>
      <c r="N13" s="264"/>
      <c r="O13" s="265">
        <f t="shared" ref="O13:O76" si="0">D13-M13</f>
        <v>0</v>
      </c>
      <c r="P13" s="265">
        <f t="shared" ref="P13:P76" si="1">E13-N13</f>
        <v>0</v>
      </c>
    </row>
    <row r="14" spans="1:51" ht="14.5" x14ac:dyDescent="0.35">
      <c r="A14" s="45" t="s">
        <v>55</v>
      </c>
      <c r="B14" s="45">
        <v>1</v>
      </c>
      <c r="C14" s="45">
        <v>1</v>
      </c>
      <c r="D14" s="46">
        <f>ROUND(SUMIF('Trial Balance'!N:N,F14,'Trial Balance'!H:H),0)</f>
        <v>0</v>
      </c>
      <c r="E14" s="46">
        <f>ROUND(SUMIF('Trial Balance'!N:N,F14,'Trial Balance'!K:K),0)+G14</f>
        <v>0</v>
      </c>
      <c r="F14" t="str">
        <f t="shared" ref="F14:F20" si="2">"BS"&amp;C14</f>
        <v>BS1</v>
      </c>
      <c r="I14" s="9">
        <f>SUMIF('Trial Balance'!N:N,F14,'Trial Balance'!H:H)</f>
        <v>0</v>
      </c>
      <c r="J14" s="9">
        <f>SUMIF('Trial Balance'!N:N,F14,'Trial Balance'!K:K)</f>
        <v>0</v>
      </c>
      <c r="M14" s="264"/>
      <c r="N14" s="264"/>
      <c r="O14" s="265">
        <f t="shared" si="0"/>
        <v>0</v>
      </c>
      <c r="P14" s="265">
        <f t="shared" si="1"/>
        <v>0</v>
      </c>
      <c r="AX14" t="s">
        <v>2412</v>
      </c>
      <c r="AY14" t="s">
        <v>2662</v>
      </c>
    </row>
    <row r="15" spans="1:51" ht="14.5" x14ac:dyDescent="0.35">
      <c r="A15" s="45" t="s">
        <v>56</v>
      </c>
      <c r="B15" s="45">
        <v>2</v>
      </c>
      <c r="C15" s="45">
        <v>2</v>
      </c>
      <c r="D15" s="46">
        <f>ROUND(SUMIF('Trial Balance'!N:N,F15,'Trial Balance'!H:H),0)</f>
        <v>0</v>
      </c>
      <c r="E15" s="46">
        <f>ROUND(SUMIF('Trial Balance'!N:N,F15,'Trial Balance'!K:K),0)+G15</f>
        <v>0</v>
      </c>
      <c r="F15" t="str">
        <f t="shared" si="2"/>
        <v>BS2</v>
      </c>
      <c r="I15" s="9">
        <f>SUMIF('Trial Balance'!N:N,F15,'Trial Balance'!H:H)</f>
        <v>0</v>
      </c>
      <c r="J15" s="9">
        <f>SUMIF('Trial Balance'!N:N,F15,'Trial Balance'!K:K)</f>
        <v>0</v>
      </c>
      <c r="M15" s="264"/>
      <c r="N15" s="264"/>
      <c r="O15" s="265">
        <f t="shared" si="0"/>
        <v>0</v>
      </c>
      <c r="P15" s="265">
        <f t="shared" si="1"/>
        <v>0</v>
      </c>
      <c r="AX15" t="s">
        <v>2413</v>
      </c>
      <c r="AY15" t="s">
        <v>2663</v>
      </c>
    </row>
    <row r="16" spans="1:51" ht="14.5" x14ac:dyDescent="0.35">
      <c r="A16" s="45" t="s">
        <v>57</v>
      </c>
      <c r="B16" s="45">
        <v>3</v>
      </c>
      <c r="C16" s="45">
        <v>3</v>
      </c>
      <c r="D16" s="46">
        <f>ROUND(SUMIF('Trial Balance'!N:N,F16,'Trial Balance'!H:H),0)</f>
        <v>0</v>
      </c>
      <c r="E16" s="46">
        <f>ROUND(SUMIF('Trial Balance'!N:N,F16,'Trial Balance'!K:K),0)+G16</f>
        <v>0</v>
      </c>
      <c r="F16" t="str">
        <f t="shared" si="2"/>
        <v>BS3</v>
      </c>
      <c r="I16" s="9">
        <f>SUMIF('Trial Balance'!N:N,F16,'Trial Balance'!H:H)</f>
        <v>0</v>
      </c>
      <c r="J16" s="9">
        <f>SUMIF('Trial Balance'!N:N,F16,'Trial Balance'!K:K)</f>
        <v>0</v>
      </c>
      <c r="M16" s="264"/>
      <c r="N16" s="264"/>
      <c r="O16" s="265">
        <f t="shared" si="0"/>
        <v>0</v>
      </c>
      <c r="P16" s="265">
        <f t="shared" si="1"/>
        <v>0</v>
      </c>
      <c r="AX16" t="s">
        <v>2414</v>
      </c>
      <c r="AY16" t="s">
        <v>2664</v>
      </c>
    </row>
    <row r="17" spans="1:51" ht="14.5" x14ac:dyDescent="0.35">
      <c r="A17" s="45" t="s">
        <v>58</v>
      </c>
      <c r="B17" s="45">
        <v>4</v>
      </c>
      <c r="C17" s="45">
        <v>4</v>
      </c>
      <c r="D17" s="46">
        <f>ROUND(SUMIF('Trial Balance'!N:N,F17,'Trial Balance'!H:H),0)</f>
        <v>0</v>
      </c>
      <c r="E17" s="46">
        <f>ROUND(SUMIF('Trial Balance'!N:N,F17,'Trial Balance'!K:K),0)+G17</f>
        <v>0</v>
      </c>
      <c r="F17" t="str">
        <f t="shared" si="2"/>
        <v>BS4</v>
      </c>
      <c r="I17" s="9">
        <f>SUMIF('Trial Balance'!N:N,F17,'Trial Balance'!H:H)</f>
        <v>0</v>
      </c>
      <c r="J17" s="9">
        <f>SUMIF('Trial Balance'!N:N,F17,'Trial Balance'!K:K)</f>
        <v>0</v>
      </c>
      <c r="M17" s="264"/>
      <c r="N17" s="264"/>
      <c r="O17" s="265">
        <f t="shared" si="0"/>
        <v>0</v>
      </c>
      <c r="P17" s="265">
        <f t="shared" si="1"/>
        <v>0</v>
      </c>
      <c r="AX17" t="s">
        <v>2415</v>
      </c>
      <c r="AY17" t="s">
        <v>2665</v>
      </c>
    </row>
    <row r="18" spans="1:51" ht="14.5" x14ac:dyDescent="0.35">
      <c r="A18" s="45" t="s">
        <v>59</v>
      </c>
      <c r="B18" s="45">
        <v>5</v>
      </c>
      <c r="C18" s="45">
        <v>5</v>
      </c>
      <c r="D18" s="46">
        <f>ROUND(SUMIF('Trial Balance'!N:N,F18,'Trial Balance'!H:H),0)</f>
        <v>0</v>
      </c>
      <c r="E18" s="46">
        <f>ROUND(SUMIF('Trial Balance'!N:N,F18,'Trial Balance'!K:K),0)+G18</f>
        <v>0</v>
      </c>
      <c r="F18" t="str">
        <f t="shared" si="2"/>
        <v>BS5</v>
      </c>
      <c r="I18" s="9">
        <f>SUMIF('Trial Balance'!N:N,F18,'Trial Balance'!H:H)</f>
        <v>0</v>
      </c>
      <c r="J18" s="9">
        <f>SUMIF('Trial Balance'!N:N,F18,'Trial Balance'!K:K)</f>
        <v>0</v>
      </c>
      <c r="M18" s="264"/>
      <c r="N18" s="264"/>
      <c r="O18" s="265">
        <f t="shared" si="0"/>
        <v>0</v>
      </c>
      <c r="P18" s="265">
        <f t="shared" si="1"/>
        <v>0</v>
      </c>
      <c r="AX18" t="s">
        <v>2416</v>
      </c>
      <c r="AY18" t="s">
        <v>2666</v>
      </c>
    </row>
    <row r="19" spans="1:51" ht="14.5" x14ac:dyDescent="0.35">
      <c r="A19" s="45" t="s">
        <v>60</v>
      </c>
      <c r="B19" s="45">
        <v>6</v>
      </c>
      <c r="C19" s="45">
        <v>6</v>
      </c>
      <c r="D19" s="46">
        <f>ROUND(SUMIF('Trial Balance'!N:N,F19,'Trial Balance'!H:H),0)</f>
        <v>0</v>
      </c>
      <c r="E19" s="46">
        <f>ROUND(SUMIF('Trial Balance'!N:N,F19,'Trial Balance'!K:K),0)+G19</f>
        <v>0</v>
      </c>
      <c r="F19" t="str">
        <f t="shared" si="2"/>
        <v>BS6</v>
      </c>
      <c r="I19" s="9">
        <f>SUMIF('Trial Balance'!N:N,F19,'Trial Balance'!H:H)</f>
        <v>0</v>
      </c>
      <c r="J19" s="9">
        <f>SUMIF('Trial Balance'!N:N,F19,'Trial Balance'!K:K)</f>
        <v>0</v>
      </c>
      <c r="M19" s="264"/>
      <c r="N19" s="264"/>
      <c r="O19" s="265">
        <f t="shared" si="0"/>
        <v>0</v>
      </c>
      <c r="P19" s="265">
        <f t="shared" si="1"/>
        <v>0</v>
      </c>
      <c r="AX19" t="s">
        <v>2417</v>
      </c>
      <c r="AY19" t="s">
        <v>2667</v>
      </c>
    </row>
    <row r="20" spans="1:51" ht="14.5" x14ac:dyDescent="0.35">
      <c r="A20" s="47" t="s">
        <v>61</v>
      </c>
      <c r="B20" s="47">
        <v>7</v>
      </c>
      <c r="C20" s="47">
        <v>7</v>
      </c>
      <c r="D20" s="48">
        <f>SUM(D14:D19)</f>
        <v>0</v>
      </c>
      <c r="E20" s="48">
        <f>SUM(E14:E19)</f>
        <v>0</v>
      </c>
      <c r="F20" t="str">
        <f t="shared" si="2"/>
        <v>BS7</v>
      </c>
      <c r="L20" t="s">
        <v>62</v>
      </c>
      <c r="M20" s="264"/>
      <c r="N20" s="264"/>
      <c r="O20" s="265">
        <f t="shared" si="0"/>
        <v>0</v>
      </c>
      <c r="P20" s="265">
        <f t="shared" si="1"/>
        <v>0</v>
      </c>
      <c r="AX20" t="s">
        <v>2418</v>
      </c>
      <c r="AY20" t="s">
        <v>2668</v>
      </c>
    </row>
    <row r="21" spans="1:51" ht="14.5" x14ac:dyDescent="0.35">
      <c r="A21" s="44" t="s">
        <v>63</v>
      </c>
      <c r="B21" s="45"/>
      <c r="C21" s="45"/>
      <c r="D21" s="46"/>
      <c r="E21" s="46"/>
      <c r="M21" s="264"/>
      <c r="N21" s="264"/>
      <c r="O21" s="265">
        <f t="shared" si="0"/>
        <v>0</v>
      </c>
      <c r="P21" s="265">
        <f t="shared" si="1"/>
        <v>0</v>
      </c>
    </row>
    <row r="22" spans="1:51" ht="14.5" x14ac:dyDescent="0.35">
      <c r="A22" s="45" t="s">
        <v>64</v>
      </c>
      <c r="B22" s="45">
        <v>8</v>
      </c>
      <c r="C22" s="45">
        <v>8</v>
      </c>
      <c r="D22" s="46">
        <f>ROUND(SUMIF('Trial Balance'!N:N,F22,'Trial Balance'!H:H),0)</f>
        <v>0</v>
      </c>
      <c r="E22" s="46">
        <f>ROUND(SUMIF('Trial Balance'!N:N,F22,'Trial Balance'!K:K),0)+G22</f>
        <v>0</v>
      </c>
      <c r="F22" t="str">
        <f t="shared" ref="F22:F31" si="3">"BS"&amp;C22</f>
        <v>BS8</v>
      </c>
      <c r="I22" s="9">
        <f>SUMIF('Trial Balance'!N:N,F22,'Trial Balance'!H:H)</f>
        <v>0</v>
      </c>
      <c r="J22" s="9">
        <f>SUMIF('Trial Balance'!N:N,F22,'Trial Balance'!K:K)</f>
        <v>0</v>
      </c>
      <c r="M22" s="264"/>
      <c r="N22" s="264"/>
      <c r="O22" s="265">
        <f t="shared" si="0"/>
        <v>0</v>
      </c>
      <c r="P22" s="265">
        <f t="shared" si="1"/>
        <v>0</v>
      </c>
      <c r="AX22" t="s">
        <v>2419</v>
      </c>
      <c r="AY22" t="s">
        <v>2669</v>
      </c>
    </row>
    <row r="23" spans="1:51" ht="14.5" x14ac:dyDescent="0.35">
      <c r="A23" s="45" t="s">
        <v>65</v>
      </c>
      <c r="B23" s="45">
        <v>9</v>
      </c>
      <c r="C23" s="45">
        <v>9</v>
      </c>
      <c r="D23" s="46">
        <f>ROUND(SUMIF('Trial Balance'!N:N,F23,'Trial Balance'!H:H),0)</f>
        <v>0</v>
      </c>
      <c r="E23" s="46">
        <f>ROUND(SUMIF('Trial Balance'!N:N,F23,'Trial Balance'!K:K),0)+G23</f>
        <v>0</v>
      </c>
      <c r="F23" t="str">
        <f t="shared" si="3"/>
        <v>BS9</v>
      </c>
      <c r="I23" s="9">
        <f>SUMIF('Trial Balance'!N:N,F23,'Trial Balance'!H:H)</f>
        <v>0</v>
      </c>
      <c r="J23" s="9">
        <f>SUMIF('Trial Balance'!N:N,F23,'Trial Balance'!K:K)</f>
        <v>0</v>
      </c>
      <c r="M23" s="264"/>
      <c r="N23" s="264"/>
      <c r="O23" s="265">
        <f t="shared" si="0"/>
        <v>0</v>
      </c>
      <c r="P23" s="265">
        <f t="shared" si="1"/>
        <v>0</v>
      </c>
      <c r="AX23" t="s">
        <v>2420</v>
      </c>
      <c r="AY23" t="s">
        <v>2670</v>
      </c>
    </row>
    <row r="24" spans="1:51" ht="14.5" x14ac:dyDescent="0.35">
      <c r="A24" s="45" t="s">
        <v>66</v>
      </c>
      <c r="B24" s="45">
        <v>10</v>
      </c>
      <c r="C24" s="45">
        <v>10</v>
      </c>
      <c r="D24" s="46">
        <f>ROUND(SUMIF('Trial Balance'!N:N,F24,'Trial Balance'!H:H),0)</f>
        <v>0</v>
      </c>
      <c r="E24" s="46">
        <f>ROUND(SUMIF('Trial Balance'!N:N,F24,'Trial Balance'!K:K),0)+G24</f>
        <v>0</v>
      </c>
      <c r="F24" t="str">
        <f t="shared" si="3"/>
        <v>BS10</v>
      </c>
      <c r="I24" s="9">
        <f>SUMIF('Trial Balance'!N:N,F24,'Trial Balance'!H:H)</f>
        <v>0</v>
      </c>
      <c r="J24" s="9">
        <f>SUMIF('Trial Balance'!N:N,F24,'Trial Balance'!K:K)</f>
        <v>0</v>
      </c>
      <c r="M24" s="264"/>
      <c r="N24" s="264"/>
      <c r="O24" s="265">
        <f t="shared" si="0"/>
        <v>0</v>
      </c>
      <c r="P24" s="265">
        <f t="shared" si="1"/>
        <v>0</v>
      </c>
      <c r="AX24" t="s">
        <v>2421</v>
      </c>
      <c r="AY24" t="s">
        <v>2671</v>
      </c>
    </row>
    <row r="25" spans="1:51" ht="14.5" x14ac:dyDescent="0.35">
      <c r="A25" s="45" t="s">
        <v>67</v>
      </c>
      <c r="B25" s="45">
        <v>11</v>
      </c>
      <c r="C25" s="45">
        <v>11</v>
      </c>
      <c r="D25" s="46">
        <f>ROUND(SUMIF('Trial Balance'!N:N,F25,'Trial Balance'!H:H),0)</f>
        <v>0</v>
      </c>
      <c r="E25" s="46">
        <f>ROUND(SUMIF('Trial Balance'!N:N,F25,'Trial Balance'!K:K),0)+G25</f>
        <v>0</v>
      </c>
      <c r="F25" t="str">
        <f t="shared" si="3"/>
        <v>BS11</v>
      </c>
      <c r="I25" s="9">
        <f>SUMIF('Trial Balance'!N:N,F25,'Trial Balance'!H:H)</f>
        <v>0</v>
      </c>
      <c r="J25" s="9">
        <f>SUMIF('Trial Balance'!N:N,F25,'Trial Balance'!K:K)</f>
        <v>0</v>
      </c>
      <c r="M25" s="264"/>
      <c r="N25" s="264"/>
      <c r="O25" s="265">
        <f t="shared" si="0"/>
        <v>0</v>
      </c>
      <c r="P25" s="265">
        <f t="shared" si="1"/>
        <v>0</v>
      </c>
      <c r="AX25" t="s">
        <v>2422</v>
      </c>
      <c r="AY25" t="s">
        <v>2672</v>
      </c>
    </row>
    <row r="26" spans="1:51" ht="14.5" x14ac:dyDescent="0.35">
      <c r="A26" s="45" t="s">
        <v>68</v>
      </c>
      <c r="B26" s="45">
        <v>12</v>
      </c>
      <c r="C26" s="45">
        <v>12</v>
      </c>
      <c r="D26" s="46">
        <f>ROUND(SUMIF('Trial Balance'!N:N,F26,'Trial Balance'!H:H),0)</f>
        <v>0</v>
      </c>
      <c r="E26" s="46">
        <f>ROUND(SUMIF('Trial Balance'!N:N,F26,'Trial Balance'!K:K),0)+G26</f>
        <v>0</v>
      </c>
      <c r="F26" t="str">
        <f t="shared" si="3"/>
        <v>BS12</v>
      </c>
      <c r="I26" s="9">
        <f>SUMIF('Trial Balance'!N:N,F26,'Trial Balance'!H:H)</f>
        <v>0</v>
      </c>
      <c r="J26" s="9">
        <f>SUMIF('Trial Balance'!N:N,F26,'Trial Balance'!K:K)</f>
        <v>0</v>
      </c>
      <c r="M26" s="264"/>
      <c r="N26" s="264"/>
      <c r="O26" s="265">
        <f t="shared" si="0"/>
        <v>0</v>
      </c>
      <c r="P26" s="265">
        <f t="shared" si="1"/>
        <v>0</v>
      </c>
      <c r="AX26" t="s">
        <v>2423</v>
      </c>
      <c r="AY26" t="s">
        <v>2673</v>
      </c>
    </row>
    <row r="27" spans="1:51" ht="14.5" x14ac:dyDescent="0.35">
      <c r="A27" s="45" t="s">
        <v>69</v>
      </c>
      <c r="B27" s="45">
        <v>13</v>
      </c>
      <c r="C27" s="45">
        <v>13</v>
      </c>
      <c r="D27" s="46">
        <f>ROUND(SUMIF('Trial Balance'!N:N,F27,'Trial Balance'!H:H),0)</f>
        <v>0</v>
      </c>
      <c r="E27" s="46">
        <f>ROUND(SUMIF('Trial Balance'!N:N,F27,'Trial Balance'!K:K),0)+G27</f>
        <v>0</v>
      </c>
      <c r="F27" t="str">
        <f t="shared" si="3"/>
        <v>BS13</v>
      </c>
      <c r="I27" s="9">
        <f>SUMIF('Trial Balance'!N:N,F27,'Trial Balance'!H:H)</f>
        <v>0</v>
      </c>
      <c r="J27" s="9">
        <f>SUMIF('Trial Balance'!N:N,F27,'Trial Balance'!K:K)</f>
        <v>0</v>
      </c>
      <c r="M27" s="264"/>
      <c r="N27" s="264"/>
      <c r="O27" s="265">
        <f t="shared" si="0"/>
        <v>0</v>
      </c>
      <c r="P27" s="265">
        <f t="shared" si="1"/>
        <v>0</v>
      </c>
      <c r="AX27" t="s">
        <v>2424</v>
      </c>
      <c r="AY27" t="s">
        <v>2674</v>
      </c>
    </row>
    <row r="28" spans="1:51" ht="14.5" x14ac:dyDescent="0.35">
      <c r="A28" s="45" t="s">
        <v>70</v>
      </c>
      <c r="B28" s="45">
        <v>14</v>
      </c>
      <c r="C28" s="45">
        <v>14</v>
      </c>
      <c r="D28" s="46">
        <f>ROUND(SUMIF('Trial Balance'!N:N,F28,'Trial Balance'!H:H),0)</f>
        <v>0</v>
      </c>
      <c r="E28" s="46">
        <f>ROUND(SUMIF('Trial Balance'!N:N,F28,'Trial Balance'!K:K),0)+G28</f>
        <v>0</v>
      </c>
      <c r="F28" t="str">
        <f t="shared" si="3"/>
        <v>BS14</v>
      </c>
      <c r="I28" s="9">
        <f>SUMIF('Trial Balance'!N:N,F28,'Trial Balance'!H:H)</f>
        <v>0</v>
      </c>
      <c r="J28" s="9">
        <f>SUMIF('Trial Balance'!N:N,F28,'Trial Balance'!K:K)</f>
        <v>0</v>
      </c>
      <c r="M28" s="264"/>
      <c r="N28" s="264"/>
      <c r="O28" s="265">
        <f t="shared" si="0"/>
        <v>0</v>
      </c>
      <c r="P28" s="265">
        <f t="shared" si="1"/>
        <v>0</v>
      </c>
      <c r="AX28" t="s">
        <v>2425</v>
      </c>
      <c r="AY28" t="s">
        <v>2675</v>
      </c>
    </row>
    <row r="29" spans="1:51" ht="14.5" x14ac:dyDescent="0.35">
      <c r="A29" s="45" t="s">
        <v>71</v>
      </c>
      <c r="B29" s="45">
        <v>15</v>
      </c>
      <c r="C29" s="45">
        <v>15</v>
      </c>
      <c r="D29" s="46">
        <f>ROUND(SUMIF('Trial Balance'!N:N,F29,'Trial Balance'!H:H),0)</f>
        <v>0</v>
      </c>
      <c r="E29" s="46">
        <f>ROUND(SUMIF('Trial Balance'!N:N,F29,'Trial Balance'!K:K),0)+G29</f>
        <v>0</v>
      </c>
      <c r="F29" t="str">
        <f t="shared" si="3"/>
        <v>BS15</v>
      </c>
      <c r="I29" s="9">
        <f>SUMIF('Trial Balance'!N:N,F29,'Trial Balance'!H:H)</f>
        <v>0</v>
      </c>
      <c r="J29" s="9">
        <f>SUMIF('Trial Balance'!N:N,F29,'Trial Balance'!K:K)</f>
        <v>0</v>
      </c>
      <c r="M29" s="264"/>
      <c r="N29" s="264"/>
      <c r="O29" s="265">
        <f t="shared" si="0"/>
        <v>0</v>
      </c>
      <c r="P29" s="265">
        <f t="shared" si="1"/>
        <v>0</v>
      </c>
      <c r="AX29" t="s">
        <v>2426</v>
      </c>
      <c r="AY29" t="s">
        <v>2676</v>
      </c>
    </row>
    <row r="30" spans="1:51" ht="14.5" x14ac:dyDescent="0.35">
      <c r="A30" s="45" t="s">
        <v>72</v>
      </c>
      <c r="B30" s="45">
        <v>16</v>
      </c>
      <c r="C30" s="45">
        <v>16</v>
      </c>
      <c r="D30" s="46">
        <f>ROUND(SUMIF('Trial Balance'!N:N,F30,'Trial Balance'!H:H),0)</f>
        <v>0</v>
      </c>
      <c r="E30" s="46">
        <f>ROUND(SUMIF('Trial Balance'!N:N,F30,'Trial Balance'!K:K),0)+G30</f>
        <v>0</v>
      </c>
      <c r="F30" t="str">
        <f t="shared" si="3"/>
        <v>BS16</v>
      </c>
      <c r="I30" s="9">
        <f>SUMIF('Trial Balance'!N:N,F30,'Trial Balance'!H:H)</f>
        <v>0</v>
      </c>
      <c r="J30" s="9">
        <f>SUMIF('Trial Balance'!N:N,F30,'Trial Balance'!K:K)</f>
        <v>0</v>
      </c>
      <c r="M30" s="264"/>
      <c r="N30" s="264"/>
      <c r="O30" s="265">
        <f t="shared" si="0"/>
        <v>0</v>
      </c>
      <c r="P30" s="265">
        <f t="shared" si="1"/>
        <v>0</v>
      </c>
      <c r="AX30" t="s">
        <v>2427</v>
      </c>
      <c r="AY30" t="s">
        <v>2677</v>
      </c>
    </row>
    <row r="31" spans="1:51" ht="14.5" x14ac:dyDescent="0.35">
      <c r="A31" s="47" t="s">
        <v>73</v>
      </c>
      <c r="B31" s="47">
        <v>17</v>
      </c>
      <c r="C31" s="47">
        <v>17</v>
      </c>
      <c r="D31" s="48">
        <f>SUM(D22:D30)</f>
        <v>0</v>
      </c>
      <c r="E31" s="48">
        <f>SUM(E22:E30)</f>
        <v>0</v>
      </c>
      <c r="F31" t="str">
        <f t="shared" si="3"/>
        <v>BS17</v>
      </c>
      <c r="L31" t="s">
        <v>74</v>
      </c>
      <c r="M31" s="264"/>
      <c r="N31" s="264"/>
      <c r="O31" s="265">
        <f t="shared" si="0"/>
        <v>0</v>
      </c>
      <c r="P31" s="265">
        <f t="shared" si="1"/>
        <v>0</v>
      </c>
      <c r="AX31" t="s">
        <v>2428</v>
      </c>
      <c r="AY31" t="s">
        <v>2678</v>
      </c>
    </row>
    <row r="32" spans="1:51" ht="14.5" x14ac:dyDescent="0.35">
      <c r="A32" s="44" t="s">
        <v>75</v>
      </c>
      <c r="B32" s="45"/>
      <c r="C32" s="45"/>
      <c r="D32" s="46"/>
      <c r="E32" s="46"/>
      <c r="M32" s="264"/>
      <c r="N32" s="264"/>
      <c r="O32" s="265">
        <f t="shared" si="0"/>
        <v>0</v>
      </c>
      <c r="P32" s="265">
        <f t="shared" si="1"/>
        <v>0</v>
      </c>
    </row>
    <row r="33" spans="1:51" ht="14.5" x14ac:dyDescent="0.35">
      <c r="A33" s="45" t="s">
        <v>76</v>
      </c>
      <c r="B33" s="45">
        <v>18</v>
      </c>
      <c r="C33" s="45">
        <v>18</v>
      </c>
      <c r="D33" s="46">
        <f>ROUND(SUMIF('Trial Balance'!N:N,F33,'Trial Balance'!H:H),0)</f>
        <v>0</v>
      </c>
      <c r="E33" s="46">
        <f>ROUND(SUMIF('Trial Balance'!N:N,F33,'Trial Balance'!K:K),0)+G33</f>
        <v>0</v>
      </c>
      <c r="F33" t="str">
        <f t="shared" ref="F33:F40" si="4">"BS"&amp;C33</f>
        <v>BS18</v>
      </c>
      <c r="I33" s="9">
        <f>SUMIF('Trial Balance'!N:N,F33,'Trial Balance'!H:H)</f>
        <v>0</v>
      </c>
      <c r="J33" s="9">
        <f>SUMIF('Trial Balance'!N:N,F33,'Trial Balance'!K:K)</f>
        <v>0</v>
      </c>
      <c r="L33" t="s">
        <v>77</v>
      </c>
      <c r="M33" s="264"/>
      <c r="N33" s="264"/>
      <c r="O33" s="265">
        <f t="shared" si="0"/>
        <v>0</v>
      </c>
      <c r="P33" s="265">
        <f t="shared" si="1"/>
        <v>0</v>
      </c>
      <c r="AX33" t="s">
        <v>2429</v>
      </c>
      <c r="AY33" t="s">
        <v>2679</v>
      </c>
    </row>
    <row r="34" spans="1:51" ht="14.5" x14ac:dyDescent="0.35">
      <c r="A34" s="45" t="s">
        <v>78</v>
      </c>
      <c r="B34" s="45">
        <v>19</v>
      </c>
      <c r="C34" s="45">
        <v>19</v>
      </c>
      <c r="D34" s="46">
        <f>ROUND(SUMIF('Trial Balance'!N:N,F34,'Trial Balance'!H:H),0)</f>
        <v>0</v>
      </c>
      <c r="E34" s="46">
        <f>ROUND(SUMIF('Trial Balance'!N:N,F34,'Trial Balance'!K:K),0)+G34</f>
        <v>0</v>
      </c>
      <c r="F34" t="str">
        <f t="shared" si="4"/>
        <v>BS19</v>
      </c>
      <c r="I34" s="9">
        <f>SUMIF('Trial Balance'!N:N,F34,'Trial Balance'!H:H)</f>
        <v>0</v>
      </c>
      <c r="J34" s="9">
        <f>SUMIF('Trial Balance'!N:N,F34,'Trial Balance'!K:K)</f>
        <v>0</v>
      </c>
      <c r="L34" t="s">
        <v>79</v>
      </c>
      <c r="M34" s="264"/>
      <c r="N34" s="264"/>
      <c r="O34" s="265">
        <f t="shared" si="0"/>
        <v>0</v>
      </c>
      <c r="P34" s="265">
        <f t="shared" si="1"/>
        <v>0</v>
      </c>
      <c r="AX34" t="s">
        <v>2430</v>
      </c>
      <c r="AY34" t="s">
        <v>2680</v>
      </c>
    </row>
    <row r="35" spans="1:51" ht="14.5" x14ac:dyDescent="0.35">
      <c r="A35" s="45" t="s">
        <v>80</v>
      </c>
      <c r="B35" s="45">
        <v>20</v>
      </c>
      <c r="C35" s="45">
        <v>20</v>
      </c>
      <c r="D35" s="46">
        <f>ROUND(SUMIF('Trial Balance'!N:N,F35,'Trial Balance'!H:H),0)</f>
        <v>0</v>
      </c>
      <c r="E35" s="46">
        <f>ROUND(SUMIF('Trial Balance'!N:N,F35,'Trial Balance'!K:K),0)+G35</f>
        <v>0</v>
      </c>
      <c r="F35" t="str">
        <f t="shared" si="4"/>
        <v>BS20</v>
      </c>
      <c r="I35" s="9">
        <f>SUMIF('Trial Balance'!N:N,F35,'Trial Balance'!H:H)</f>
        <v>0</v>
      </c>
      <c r="J35" s="9">
        <f>SUMIF('Trial Balance'!N:N,F35,'Trial Balance'!K:K)</f>
        <v>0</v>
      </c>
      <c r="L35" t="s">
        <v>81</v>
      </c>
      <c r="M35" s="264"/>
      <c r="N35" s="264"/>
      <c r="O35" s="265">
        <f t="shared" si="0"/>
        <v>0</v>
      </c>
      <c r="P35" s="265">
        <f t="shared" si="1"/>
        <v>0</v>
      </c>
      <c r="AX35" t="s">
        <v>2431</v>
      </c>
      <c r="AY35" t="s">
        <v>2681</v>
      </c>
    </row>
    <row r="36" spans="1:51" ht="14.5" x14ac:dyDescent="0.35">
      <c r="A36" s="45" t="s">
        <v>82</v>
      </c>
      <c r="B36" s="45">
        <v>21</v>
      </c>
      <c r="C36" s="45">
        <v>21</v>
      </c>
      <c r="D36" s="46">
        <f>ROUND(SUMIF('Trial Balance'!N:N,F36,'Trial Balance'!H:H),0)</f>
        <v>0</v>
      </c>
      <c r="E36" s="46">
        <f>ROUND(SUMIF('Trial Balance'!N:N,F36,'Trial Balance'!K:K),0)+G36</f>
        <v>0</v>
      </c>
      <c r="F36" t="str">
        <f t="shared" si="4"/>
        <v>BS21</v>
      </c>
      <c r="I36" s="9">
        <f>SUMIF('Trial Balance'!N:N,F36,'Trial Balance'!H:H)</f>
        <v>0</v>
      </c>
      <c r="J36" s="9">
        <f>SUMIF('Trial Balance'!N:N,F36,'Trial Balance'!K:K)</f>
        <v>0</v>
      </c>
      <c r="L36" t="s">
        <v>83</v>
      </c>
      <c r="M36" s="264"/>
      <c r="N36" s="264"/>
      <c r="O36" s="265">
        <f t="shared" si="0"/>
        <v>0</v>
      </c>
      <c r="P36" s="265">
        <f t="shared" si="1"/>
        <v>0</v>
      </c>
      <c r="AX36" t="s">
        <v>2432</v>
      </c>
      <c r="AY36" t="s">
        <v>2682</v>
      </c>
    </row>
    <row r="37" spans="1:51" ht="14.5" x14ac:dyDescent="0.35">
      <c r="A37" s="45" t="s">
        <v>84</v>
      </c>
      <c r="B37" s="45">
        <v>22</v>
      </c>
      <c r="C37" s="45">
        <v>22</v>
      </c>
      <c r="D37" s="46">
        <f>ROUND(SUMIF('Trial Balance'!N:N,F37,'Trial Balance'!H:H),0)</f>
        <v>0</v>
      </c>
      <c r="E37" s="46">
        <f>ROUND(SUMIF('Trial Balance'!N:N,F37,'Trial Balance'!K:K),0)+G37</f>
        <v>0</v>
      </c>
      <c r="F37" t="str">
        <f t="shared" si="4"/>
        <v>BS22</v>
      </c>
      <c r="I37" s="9">
        <f>SUMIF('Trial Balance'!N:N,F37,'Trial Balance'!H:H)</f>
        <v>0</v>
      </c>
      <c r="J37" s="9">
        <f>SUMIF('Trial Balance'!N:N,F37,'Trial Balance'!K:K)</f>
        <v>0</v>
      </c>
      <c r="L37" t="s">
        <v>85</v>
      </c>
      <c r="M37" s="264"/>
      <c r="N37" s="264"/>
      <c r="O37" s="265">
        <f t="shared" si="0"/>
        <v>0</v>
      </c>
      <c r="P37" s="265">
        <f t="shared" si="1"/>
        <v>0</v>
      </c>
      <c r="AX37" t="s">
        <v>2433</v>
      </c>
      <c r="AY37" t="s">
        <v>2683</v>
      </c>
    </row>
    <row r="38" spans="1:51" ht="14.5" x14ac:dyDescent="0.35">
      <c r="A38" s="45" t="s">
        <v>86</v>
      </c>
      <c r="B38" s="45">
        <v>23</v>
      </c>
      <c r="C38" s="45">
        <v>23</v>
      </c>
      <c r="D38" s="46">
        <f>ROUND(SUMIF('Trial Balance'!N:N,F38,'Trial Balance'!H:H),0)</f>
        <v>0</v>
      </c>
      <c r="E38" s="46">
        <f>ROUND(SUMIF('Trial Balance'!N:N,F38,'Trial Balance'!K:K),0)+G38</f>
        <v>0</v>
      </c>
      <c r="F38" t="str">
        <f t="shared" si="4"/>
        <v>BS23</v>
      </c>
      <c r="I38" s="9">
        <f>SUMIF('Trial Balance'!N:N,F38,'Trial Balance'!H:H)</f>
        <v>0</v>
      </c>
      <c r="J38" s="9">
        <f>SUMIF('Trial Balance'!N:N,F38,'Trial Balance'!K:K)</f>
        <v>0</v>
      </c>
      <c r="L38" t="s">
        <v>87</v>
      </c>
      <c r="M38" s="264"/>
      <c r="N38" s="264"/>
      <c r="O38" s="265">
        <f t="shared" si="0"/>
        <v>0</v>
      </c>
      <c r="P38" s="265">
        <f t="shared" si="1"/>
        <v>0</v>
      </c>
      <c r="AX38" t="s">
        <v>2434</v>
      </c>
      <c r="AY38" t="s">
        <v>2684</v>
      </c>
    </row>
    <row r="39" spans="1:51" ht="14.5" x14ac:dyDescent="0.35">
      <c r="A39" s="47" t="s">
        <v>88</v>
      </c>
      <c r="B39" s="47">
        <v>24</v>
      </c>
      <c r="C39" s="47">
        <v>24</v>
      </c>
      <c r="D39" s="48">
        <f>SUM(D33:D38)</f>
        <v>0</v>
      </c>
      <c r="E39" s="48">
        <f>SUM(E33:E38)</f>
        <v>0</v>
      </c>
      <c r="F39" t="str">
        <f t="shared" si="4"/>
        <v>BS24</v>
      </c>
      <c r="M39" s="264"/>
      <c r="N39" s="264"/>
      <c r="O39" s="265">
        <f t="shared" si="0"/>
        <v>0</v>
      </c>
      <c r="P39" s="265">
        <f t="shared" si="1"/>
        <v>0</v>
      </c>
      <c r="AX39" t="s">
        <v>2435</v>
      </c>
      <c r="AY39" t="s">
        <v>2685</v>
      </c>
    </row>
    <row r="40" spans="1:51" ht="14.5" x14ac:dyDescent="0.35">
      <c r="A40" s="47" t="s">
        <v>89</v>
      </c>
      <c r="B40" s="47">
        <v>25</v>
      </c>
      <c r="C40" s="47">
        <v>25</v>
      </c>
      <c r="D40" s="48">
        <f>D20+D31+D39</f>
        <v>0</v>
      </c>
      <c r="E40" s="48">
        <f>E20+E31+E39</f>
        <v>0</v>
      </c>
      <c r="F40" t="str">
        <f t="shared" si="4"/>
        <v>BS25</v>
      </c>
      <c r="M40" s="264"/>
      <c r="N40" s="264"/>
      <c r="O40" s="265">
        <f t="shared" si="0"/>
        <v>0</v>
      </c>
      <c r="P40" s="265">
        <f t="shared" si="1"/>
        <v>0</v>
      </c>
      <c r="AX40" t="s">
        <v>2436</v>
      </c>
      <c r="AY40" t="s">
        <v>2686</v>
      </c>
    </row>
    <row r="41" spans="1:51" ht="14.5" x14ac:dyDescent="0.35">
      <c r="A41" s="44" t="s">
        <v>90</v>
      </c>
      <c r="B41" s="45"/>
      <c r="C41" s="45"/>
      <c r="D41" s="46"/>
      <c r="E41" s="46"/>
      <c r="M41" s="264"/>
      <c r="N41" s="264"/>
      <c r="O41" s="265">
        <f t="shared" si="0"/>
        <v>0</v>
      </c>
      <c r="P41" s="265">
        <f t="shared" si="1"/>
        <v>0</v>
      </c>
    </row>
    <row r="42" spans="1:51" ht="14.5" x14ac:dyDescent="0.35">
      <c r="A42" s="44" t="s">
        <v>91</v>
      </c>
      <c r="B42" s="45"/>
      <c r="C42" s="45"/>
      <c r="D42" s="46"/>
      <c r="E42" s="46"/>
      <c r="M42" s="264"/>
      <c r="N42" s="264"/>
      <c r="O42" s="265">
        <f t="shared" si="0"/>
        <v>0</v>
      </c>
      <c r="P42" s="265">
        <f t="shared" si="1"/>
        <v>0</v>
      </c>
    </row>
    <row r="43" spans="1:51" ht="14.5" x14ac:dyDescent="0.3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c r="M43" s="264"/>
      <c r="N43" s="264"/>
      <c r="O43" s="265">
        <f t="shared" si="0"/>
        <v>0</v>
      </c>
      <c r="P43" s="265">
        <f t="shared" si="1"/>
        <v>0</v>
      </c>
      <c r="AX43" t="s">
        <v>2437</v>
      </c>
      <c r="AY43" t="s">
        <v>2687</v>
      </c>
    </row>
    <row r="44" spans="1:51" ht="14.5" x14ac:dyDescent="0.3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c r="M44" s="264"/>
      <c r="N44" s="264"/>
      <c r="O44" s="265">
        <f t="shared" si="0"/>
        <v>0</v>
      </c>
      <c r="P44" s="265">
        <f t="shared" si="1"/>
        <v>0</v>
      </c>
      <c r="AX44" t="s">
        <v>2438</v>
      </c>
      <c r="AY44" t="s">
        <v>2688</v>
      </c>
    </row>
    <row r="45" spans="1:51" ht="14.5" x14ac:dyDescent="0.3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c r="M45" s="264"/>
      <c r="N45" s="264"/>
      <c r="O45" s="265">
        <f t="shared" si="0"/>
        <v>0</v>
      </c>
      <c r="P45" s="265">
        <f t="shared" si="1"/>
        <v>0</v>
      </c>
      <c r="AX45" t="s">
        <v>2439</v>
      </c>
      <c r="AY45" t="s">
        <v>2689</v>
      </c>
    </row>
    <row r="46" spans="1:51" ht="14.5" x14ac:dyDescent="0.3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c r="M46" s="264"/>
      <c r="N46" s="264"/>
      <c r="O46" s="265">
        <f t="shared" si="0"/>
        <v>0</v>
      </c>
      <c r="P46" s="265">
        <f t="shared" si="1"/>
        <v>0</v>
      </c>
      <c r="AX46" t="s">
        <v>2440</v>
      </c>
      <c r="AY46" t="s">
        <v>2690</v>
      </c>
    </row>
    <row r="47" spans="1:51" ht="14.5" x14ac:dyDescent="0.35">
      <c r="A47" s="47" t="s">
        <v>96</v>
      </c>
      <c r="B47" s="47">
        <v>30</v>
      </c>
      <c r="C47" s="47">
        <v>30</v>
      </c>
      <c r="D47" s="48">
        <f>SUM(D43:D46)</f>
        <v>0</v>
      </c>
      <c r="E47" s="48">
        <f>SUM(E43:E46)</f>
        <v>0</v>
      </c>
      <c r="F47" t="str">
        <f>"BS"&amp;C47</f>
        <v>BS30</v>
      </c>
      <c r="L47" t="s">
        <v>91</v>
      </c>
      <c r="M47" s="264"/>
      <c r="N47" s="264"/>
      <c r="O47" s="265">
        <f t="shared" si="0"/>
        <v>0</v>
      </c>
      <c r="P47" s="265">
        <f t="shared" si="1"/>
        <v>0</v>
      </c>
      <c r="AX47" t="s">
        <v>2441</v>
      </c>
      <c r="AY47" t="s">
        <v>2691</v>
      </c>
    </row>
    <row r="48" spans="1:51" ht="14.5" x14ac:dyDescent="0.35">
      <c r="A48" s="44" t="s">
        <v>97</v>
      </c>
      <c r="B48" s="45"/>
      <c r="C48" s="45"/>
      <c r="D48" s="46"/>
      <c r="E48" s="46"/>
      <c r="M48" s="264"/>
      <c r="N48" s="264"/>
      <c r="O48" s="265">
        <f t="shared" si="0"/>
        <v>0</v>
      </c>
      <c r="P48" s="265">
        <f t="shared" si="1"/>
        <v>0</v>
      </c>
    </row>
    <row r="49" spans="1:51" ht="14.5" x14ac:dyDescent="0.35">
      <c r="A49" s="45" t="s">
        <v>98</v>
      </c>
      <c r="B49" s="45">
        <v>31</v>
      </c>
      <c r="C49" s="45">
        <v>31</v>
      </c>
      <c r="D49" s="46">
        <f>ROUND(SUMIF('Trial Balance'!N:N,F49,'Trial Balance'!H:H),0)</f>
        <v>0</v>
      </c>
      <c r="E49" s="46">
        <f>ROUND(SUMIF('Trial Balance'!N:N,F49,'Trial Balance'!K:K),0)+G49</f>
        <v>0</v>
      </c>
      <c r="F49" t="str">
        <f t="shared" ref="F49:F55" si="5">"BS"&amp;C49</f>
        <v>BS31</v>
      </c>
      <c r="I49" s="9">
        <f>SUMIF('Trial Balance'!N:N,F49,'Trial Balance'!H:H)</f>
        <v>0</v>
      </c>
      <c r="J49" s="9">
        <f>SUMIF('Trial Balance'!N:N,F49,'Trial Balance'!K:K)</f>
        <v>0</v>
      </c>
      <c r="M49" s="264"/>
      <c r="N49" s="264"/>
      <c r="O49" s="265">
        <f t="shared" si="0"/>
        <v>0</v>
      </c>
      <c r="P49" s="265">
        <f t="shared" si="1"/>
        <v>0</v>
      </c>
      <c r="AX49" t="s">
        <v>2442</v>
      </c>
      <c r="AY49" t="s">
        <v>2692</v>
      </c>
    </row>
    <row r="50" spans="1:51" ht="14.5" x14ac:dyDescent="0.35">
      <c r="A50" s="45" t="s">
        <v>99</v>
      </c>
      <c r="B50" s="45">
        <v>32</v>
      </c>
      <c r="C50" s="45">
        <v>32</v>
      </c>
      <c r="D50" s="46">
        <f>ROUND(SUMIF('Trial Balance'!N:N,F50,'Trial Balance'!H:H),0)</f>
        <v>0</v>
      </c>
      <c r="E50" s="46">
        <f>ROUND(SUMIF('Trial Balance'!N:N,F50,'Trial Balance'!K:K),0)+G50</f>
        <v>0</v>
      </c>
      <c r="F50" t="str">
        <f t="shared" si="5"/>
        <v>BS32</v>
      </c>
      <c r="I50" s="9">
        <f>SUMIF('Trial Balance'!N:N,F50,'Trial Balance'!H:H)</f>
        <v>0</v>
      </c>
      <c r="J50" s="9">
        <f>SUMIF('Trial Balance'!N:N,F50,'Trial Balance'!K:K)</f>
        <v>0</v>
      </c>
      <c r="M50" s="264"/>
      <c r="N50" s="264"/>
      <c r="O50" s="265">
        <f t="shared" si="0"/>
        <v>0</v>
      </c>
      <c r="P50" s="265">
        <f t="shared" si="1"/>
        <v>0</v>
      </c>
      <c r="AX50" t="s">
        <v>2443</v>
      </c>
      <c r="AY50" t="s">
        <v>2693</v>
      </c>
    </row>
    <row r="51" spans="1:51" ht="14.5" x14ac:dyDescent="0.35">
      <c r="A51" s="45" t="s">
        <v>100</v>
      </c>
      <c r="B51" s="45">
        <v>33</v>
      </c>
      <c r="C51" s="45">
        <v>33</v>
      </c>
      <c r="D51" s="46">
        <f>ROUND(SUMIF('Trial Balance'!N:N,F51,'Trial Balance'!H:H),0)</f>
        <v>0</v>
      </c>
      <c r="E51" s="46">
        <f>ROUND(SUMIF('Trial Balance'!N:N,F51,'Trial Balance'!K:K),0)+G51</f>
        <v>0</v>
      </c>
      <c r="F51" t="str">
        <f t="shared" si="5"/>
        <v>BS33</v>
      </c>
      <c r="I51" s="9">
        <f>SUMIF('Trial Balance'!N:N,F51,'Trial Balance'!H:H)</f>
        <v>0</v>
      </c>
      <c r="J51" s="9">
        <f>SUMIF('Trial Balance'!N:N,F51,'Trial Balance'!K:K)</f>
        <v>0</v>
      </c>
      <c r="M51" s="264"/>
      <c r="N51" s="264"/>
      <c r="O51" s="265">
        <f t="shared" si="0"/>
        <v>0</v>
      </c>
      <c r="P51" s="265">
        <f t="shared" si="1"/>
        <v>0</v>
      </c>
      <c r="AX51" t="s">
        <v>2444</v>
      </c>
      <c r="AY51" t="s">
        <v>2694</v>
      </c>
    </row>
    <row r="52" spans="1:51" ht="14.5" x14ac:dyDescent="0.35">
      <c r="A52" s="45" t="s">
        <v>101</v>
      </c>
      <c r="B52" s="45">
        <v>34</v>
      </c>
      <c r="C52" s="45">
        <v>34</v>
      </c>
      <c r="D52" s="46">
        <f>ROUND(SUMIF('Trial Balance'!N:N,F52,'Trial Balance'!H:H),0)</f>
        <v>0</v>
      </c>
      <c r="E52" s="46">
        <f>ROUND(SUMIF('Trial Balance'!N:N,F52,'Trial Balance'!K:K),0)+G52</f>
        <v>0</v>
      </c>
      <c r="F52" t="str">
        <f t="shared" si="5"/>
        <v>BS34</v>
      </c>
      <c r="I52" s="9">
        <f>SUMIF('Trial Balance'!N:N,F52,'Trial Balance'!H:H)</f>
        <v>0</v>
      </c>
      <c r="J52" s="9">
        <f>SUMIF('Trial Balance'!N:N,F52,'Trial Balance'!K:K)</f>
        <v>0</v>
      </c>
      <c r="M52" s="264"/>
      <c r="N52" s="264"/>
      <c r="O52" s="265">
        <f t="shared" si="0"/>
        <v>0</v>
      </c>
      <c r="P52" s="265">
        <f t="shared" si="1"/>
        <v>0</v>
      </c>
      <c r="AX52" t="s">
        <v>2445</v>
      </c>
      <c r="AY52" t="s">
        <v>2695</v>
      </c>
    </row>
    <row r="53" spans="1:51" ht="14.5" x14ac:dyDescent="0.35">
      <c r="A53" s="45" t="s">
        <v>102</v>
      </c>
      <c r="B53" s="45">
        <v>35</v>
      </c>
      <c r="C53" s="45">
        <v>35</v>
      </c>
      <c r="D53" s="46">
        <f>ROUND(SUMIF('Trial Balance'!N:N,F53,'Trial Balance'!H:H),0)</f>
        <v>0</v>
      </c>
      <c r="E53" s="46">
        <f>ROUND(SUMIF('Trial Balance'!N:N,F53,'Trial Balance'!K:K),0)+G53</f>
        <v>0</v>
      </c>
      <c r="F53" t="str">
        <f t="shared" si="5"/>
        <v>BS35</v>
      </c>
      <c r="I53" s="9">
        <f>SUMIF('Trial Balance'!N:N,F53,'Trial Balance'!H:H)</f>
        <v>0</v>
      </c>
      <c r="J53" s="9">
        <f>SUMIF('Trial Balance'!N:N,F53,'Trial Balance'!K:K)</f>
        <v>0</v>
      </c>
      <c r="M53" s="264"/>
      <c r="N53" s="264"/>
      <c r="O53" s="265">
        <f t="shared" si="0"/>
        <v>0</v>
      </c>
      <c r="P53" s="265">
        <f t="shared" si="1"/>
        <v>0</v>
      </c>
      <c r="AX53" t="s">
        <v>2446</v>
      </c>
      <c r="AY53" t="s">
        <v>2696</v>
      </c>
    </row>
    <row r="54" spans="1:51" ht="14.5" x14ac:dyDescent="0.35">
      <c r="A54" s="45" t="s">
        <v>103</v>
      </c>
      <c r="B54" s="45">
        <v>36</v>
      </c>
      <c r="C54" s="166" t="s">
        <v>2078</v>
      </c>
      <c r="D54" s="46">
        <f>ROUND(SUMIF('Trial Balance'!N:N,F54,'Trial Balance'!H:H),0)</f>
        <v>0</v>
      </c>
      <c r="E54" s="46">
        <f>ROUND(SUMIF('Trial Balance'!N:N,F54,'Trial Balance'!K:K),0)+G54</f>
        <v>0</v>
      </c>
      <c r="F54" t="str">
        <f t="shared" si="5"/>
        <v>BS35a</v>
      </c>
      <c r="I54" s="9">
        <f>SUMIF('Trial Balance'!N:N,F54,'Trial Balance'!H:H)</f>
        <v>0</v>
      </c>
      <c r="J54" s="9">
        <f>SUMIF('Trial Balance'!N:N,F54,'Trial Balance'!K:K)</f>
        <v>0</v>
      </c>
      <c r="M54" s="264"/>
      <c r="N54" s="264"/>
      <c r="O54" s="265">
        <f t="shared" si="0"/>
        <v>0</v>
      </c>
      <c r="P54" s="265">
        <f t="shared" si="1"/>
        <v>0</v>
      </c>
      <c r="AX54" t="s">
        <v>2447</v>
      </c>
      <c r="AY54" t="s">
        <v>2697</v>
      </c>
    </row>
    <row r="55" spans="1:51" ht="14.5" x14ac:dyDescent="0.35">
      <c r="A55" s="47" t="s">
        <v>104</v>
      </c>
      <c r="B55" s="47">
        <v>37</v>
      </c>
      <c r="C55" s="47">
        <v>36</v>
      </c>
      <c r="D55" s="48">
        <f>SUM(D49:D54)</f>
        <v>0</v>
      </c>
      <c r="E55" s="48">
        <f>SUM(E49:E54)</f>
        <v>0</v>
      </c>
      <c r="F55" t="str">
        <f t="shared" si="5"/>
        <v>BS36</v>
      </c>
      <c r="L55" t="s">
        <v>105</v>
      </c>
      <c r="M55" s="264"/>
      <c r="N55" s="264"/>
      <c r="O55" s="265">
        <f t="shared" si="0"/>
        <v>0</v>
      </c>
      <c r="P55" s="265">
        <f t="shared" si="1"/>
        <v>0</v>
      </c>
      <c r="AX55" t="s">
        <v>2448</v>
      </c>
      <c r="AY55" t="s">
        <v>2698</v>
      </c>
    </row>
    <row r="56" spans="1:51" ht="14.5" x14ac:dyDescent="0.35">
      <c r="A56" s="44" t="s">
        <v>106</v>
      </c>
      <c r="B56" s="45"/>
      <c r="C56" s="45"/>
      <c r="D56" s="46"/>
      <c r="E56" s="46">
        <f>ROUND(SUMIF('Trial Balance'!N:N,F56,'Trial Balance'!K:K),0)</f>
        <v>0</v>
      </c>
      <c r="M56" s="264"/>
      <c r="N56" s="264"/>
      <c r="O56" s="265">
        <f t="shared" si="0"/>
        <v>0</v>
      </c>
      <c r="P56" s="265">
        <f t="shared" si="1"/>
        <v>0</v>
      </c>
    </row>
    <row r="57" spans="1:51" ht="14.5" x14ac:dyDescent="0.35">
      <c r="A57" s="45" t="s">
        <v>107</v>
      </c>
      <c r="B57" s="45">
        <v>38</v>
      </c>
      <c r="C57" s="45">
        <v>37</v>
      </c>
      <c r="D57" s="46">
        <f>ROUND(SUMIF('Trial Balance'!N:N,F57,'Trial Balance'!H:H),0)</f>
        <v>0</v>
      </c>
      <c r="E57" s="46">
        <f>ROUND(SUMIF('Trial Balance'!N:N,F57,'Trial Balance'!K:K),0)+G57</f>
        <v>0</v>
      </c>
      <c r="F57" t="str">
        <f t="shared" ref="F57:F64" si="6">"BS"&amp;C57</f>
        <v>BS37</v>
      </c>
      <c r="I57" s="9">
        <f>SUMIF('Trial Balance'!N:N,F57,'Trial Balance'!H:H)</f>
        <v>0</v>
      </c>
      <c r="J57" s="9">
        <f>SUMIF('Trial Balance'!N:N,F57,'Trial Balance'!K:K)</f>
        <v>0</v>
      </c>
      <c r="M57" s="264"/>
      <c r="N57" s="264"/>
      <c r="O57" s="265">
        <f t="shared" si="0"/>
        <v>0</v>
      </c>
      <c r="P57" s="265">
        <f t="shared" si="1"/>
        <v>0</v>
      </c>
      <c r="AX57" t="s">
        <v>2449</v>
      </c>
      <c r="AY57" t="s">
        <v>2699</v>
      </c>
    </row>
    <row r="58" spans="1:51" ht="14.5" x14ac:dyDescent="0.35">
      <c r="A58" s="45" t="s">
        <v>108</v>
      </c>
      <c r="B58" s="45">
        <v>39</v>
      </c>
      <c r="C58" s="45">
        <v>38</v>
      </c>
      <c r="D58" s="46">
        <f>ROUND(SUMIF('Trial Balance'!N:N,F58,'Trial Balance'!H:H),0)</f>
        <v>0</v>
      </c>
      <c r="E58" s="46">
        <f>ROUND(SUMIF('Trial Balance'!N:N,F58,'Trial Balance'!K:K),0)+G58</f>
        <v>0</v>
      </c>
      <c r="F58" t="str">
        <f t="shared" si="6"/>
        <v>BS38</v>
      </c>
      <c r="I58" s="9">
        <f>SUMIF('Trial Balance'!N:N,F58,'Trial Balance'!H:H)</f>
        <v>0</v>
      </c>
      <c r="J58" s="9">
        <f>SUMIF('Trial Balance'!N:N,F58,'Trial Balance'!K:K)</f>
        <v>0</v>
      </c>
      <c r="M58" s="264"/>
      <c r="N58" s="264"/>
      <c r="O58" s="265">
        <f t="shared" si="0"/>
        <v>0</v>
      </c>
      <c r="P58" s="265">
        <f t="shared" si="1"/>
        <v>0</v>
      </c>
      <c r="AX58" t="s">
        <v>2450</v>
      </c>
      <c r="AY58" t="s">
        <v>2700</v>
      </c>
    </row>
    <row r="59" spans="1:51" ht="14.5" x14ac:dyDescent="0.35">
      <c r="A59" s="47" t="s">
        <v>109</v>
      </c>
      <c r="B59" s="47">
        <v>40</v>
      </c>
      <c r="C59" s="47">
        <v>39</v>
      </c>
      <c r="D59" s="48">
        <f>SUM(D57:D58)</f>
        <v>0</v>
      </c>
      <c r="E59" s="48">
        <f>SUM(E57:E58)</f>
        <v>0</v>
      </c>
      <c r="F59" t="str">
        <f t="shared" si="6"/>
        <v>BS39</v>
      </c>
      <c r="L59" t="s">
        <v>110</v>
      </c>
      <c r="M59" s="264"/>
      <c r="N59" s="264"/>
      <c r="O59" s="265">
        <f t="shared" si="0"/>
        <v>0</v>
      </c>
      <c r="P59" s="265">
        <f t="shared" si="1"/>
        <v>0</v>
      </c>
      <c r="AX59" t="s">
        <v>2451</v>
      </c>
      <c r="AY59" t="s">
        <v>2701</v>
      </c>
    </row>
    <row r="60" spans="1:51" ht="14.5" x14ac:dyDescent="0.35">
      <c r="A60" s="44" t="s">
        <v>111</v>
      </c>
      <c r="B60" s="45">
        <v>41</v>
      </c>
      <c r="C60" s="45">
        <v>40</v>
      </c>
      <c r="D60" s="46">
        <f>ROUND(SUMIF('Trial Balance'!N:N,F60,'Trial Balance'!H:H),0)</f>
        <v>0</v>
      </c>
      <c r="E60" s="46">
        <f>ROUND(SUMIF('Trial Balance'!N:N,F60,'Trial Balance'!K:K),0)+G60</f>
        <v>0</v>
      </c>
      <c r="F60" t="str">
        <f t="shared" si="6"/>
        <v>BS40</v>
      </c>
      <c r="I60" s="9">
        <f>SUMIF('Trial Balance'!N:N,F60,'Trial Balance'!H:H)</f>
        <v>0</v>
      </c>
      <c r="J60" s="9">
        <f>SUMIF('Trial Balance'!N:N,F60,'Trial Balance'!K:K)</f>
        <v>0</v>
      </c>
      <c r="L60" t="s">
        <v>112</v>
      </c>
      <c r="M60" s="264"/>
      <c r="N60" s="264"/>
      <c r="O60" s="265">
        <f t="shared" si="0"/>
        <v>0</v>
      </c>
      <c r="P60" s="265">
        <f t="shared" si="1"/>
        <v>0</v>
      </c>
      <c r="AX60" t="s">
        <v>2452</v>
      </c>
      <c r="AY60" t="s">
        <v>2702</v>
      </c>
    </row>
    <row r="61" spans="1:51" ht="14.5" x14ac:dyDescent="0.35">
      <c r="A61" s="47" t="s">
        <v>113</v>
      </c>
      <c r="B61" s="47">
        <v>42</v>
      </c>
      <c r="C61" s="47">
        <v>41</v>
      </c>
      <c r="D61" s="48">
        <f>D47+D55+D59+D60</f>
        <v>0</v>
      </c>
      <c r="E61" s="48">
        <f>E47+E55+E59+E60</f>
        <v>0</v>
      </c>
      <c r="F61" t="str">
        <f t="shared" si="6"/>
        <v>BS41</v>
      </c>
      <c r="M61" s="264"/>
      <c r="N61" s="264"/>
      <c r="O61" s="265">
        <f t="shared" si="0"/>
        <v>0</v>
      </c>
      <c r="P61" s="265">
        <f t="shared" si="1"/>
        <v>0</v>
      </c>
      <c r="AX61" t="s">
        <v>2453</v>
      </c>
      <c r="AY61" t="s">
        <v>2703</v>
      </c>
    </row>
    <row r="62" spans="1:51" ht="14.5" x14ac:dyDescent="0.35">
      <c r="A62" s="47" t="s">
        <v>114</v>
      </c>
      <c r="B62" s="47">
        <v>43</v>
      </c>
      <c r="C62" s="47">
        <v>42</v>
      </c>
      <c r="D62" s="48">
        <f>D63+D64</f>
        <v>0</v>
      </c>
      <c r="E62" s="48">
        <f>E63+E64</f>
        <v>0</v>
      </c>
      <c r="F62" t="str">
        <f t="shared" si="6"/>
        <v>BS42</v>
      </c>
      <c r="L62" t="s">
        <v>115</v>
      </c>
      <c r="M62" s="264"/>
      <c r="N62" s="264"/>
      <c r="O62" s="265">
        <f t="shared" si="0"/>
        <v>0</v>
      </c>
      <c r="P62" s="265">
        <f t="shared" si="1"/>
        <v>0</v>
      </c>
      <c r="AX62" t="s">
        <v>2454</v>
      </c>
      <c r="AY62" t="s">
        <v>2704</v>
      </c>
    </row>
    <row r="63" spans="1:51" ht="14.5" x14ac:dyDescent="0.35">
      <c r="A63" s="44" t="s">
        <v>116</v>
      </c>
      <c r="B63" s="45">
        <v>44</v>
      </c>
      <c r="C63" s="45">
        <v>43</v>
      </c>
      <c r="D63" s="46">
        <f>ROUND(SUMIF('Trial Balance'!N:N,F63,'Trial Balance'!H:H),0)</f>
        <v>0</v>
      </c>
      <c r="E63" s="46">
        <f>ROUND(SUMIF('Trial Balance'!N:N,F63,'Trial Balance'!K:K),0)+G63</f>
        <v>0</v>
      </c>
      <c r="F63" t="str">
        <f t="shared" si="6"/>
        <v>BS43</v>
      </c>
      <c r="I63" s="9">
        <f>SUMIF('Trial Balance'!N:N,F63,'Trial Balance'!H:H)</f>
        <v>0</v>
      </c>
      <c r="J63" s="9">
        <f>SUMIF('Trial Balance'!N:N,F63,'Trial Balance'!K:K)</f>
        <v>0</v>
      </c>
      <c r="M63" s="264"/>
      <c r="N63" s="264"/>
      <c r="O63" s="265">
        <f t="shared" si="0"/>
        <v>0</v>
      </c>
      <c r="P63" s="265">
        <f t="shared" si="1"/>
        <v>0</v>
      </c>
      <c r="AX63" t="s">
        <v>2455</v>
      </c>
      <c r="AY63" t="s">
        <v>2705</v>
      </c>
    </row>
    <row r="64" spans="1:51" ht="14.5" x14ac:dyDescent="0.35">
      <c r="A64" s="44" t="s">
        <v>117</v>
      </c>
      <c r="B64" s="45">
        <v>45</v>
      </c>
      <c r="C64" s="45">
        <v>44</v>
      </c>
      <c r="D64" s="46">
        <f>ROUND(SUMIF('Trial Balance'!N:N,F64,'Trial Balance'!H:H),0)</f>
        <v>0</v>
      </c>
      <c r="E64" s="46">
        <f>ROUND(SUMIF('Trial Balance'!N:N,F64,'Trial Balance'!K:K),0)+G64</f>
        <v>0</v>
      </c>
      <c r="F64" t="str">
        <f t="shared" si="6"/>
        <v>BS44</v>
      </c>
      <c r="I64" s="9">
        <f>SUMIF('Trial Balance'!N:N,F64,'Trial Balance'!H:H)</f>
        <v>0</v>
      </c>
      <c r="J64" s="9">
        <f>SUMIF('Trial Balance'!N:N,F64,'Trial Balance'!K:K)</f>
        <v>0</v>
      </c>
      <c r="M64" s="264"/>
      <c r="N64" s="264"/>
      <c r="O64" s="265">
        <f t="shared" si="0"/>
        <v>0</v>
      </c>
      <c r="P64" s="265">
        <f t="shared" si="1"/>
        <v>0</v>
      </c>
      <c r="AX64" t="s">
        <v>2456</v>
      </c>
      <c r="AY64" t="s">
        <v>2706</v>
      </c>
    </row>
    <row r="65" spans="1:51" ht="14.5" x14ac:dyDescent="0.35">
      <c r="A65" s="44" t="s">
        <v>118</v>
      </c>
      <c r="B65" s="45"/>
      <c r="C65" s="45"/>
      <c r="D65" s="46"/>
      <c r="E65" s="46"/>
      <c r="M65" s="264"/>
      <c r="N65" s="264"/>
      <c r="O65" s="265">
        <f t="shared" si="0"/>
        <v>0</v>
      </c>
      <c r="P65" s="265">
        <f t="shared" si="1"/>
        <v>0</v>
      </c>
    </row>
    <row r="66" spans="1:51" ht="14.5" x14ac:dyDescent="0.35">
      <c r="A66" s="45" t="s">
        <v>119</v>
      </c>
      <c r="B66" s="45">
        <v>46</v>
      </c>
      <c r="C66" s="45">
        <v>45</v>
      </c>
      <c r="D66" s="46">
        <f>-ROUND(SUMIF('Trial Balance'!N:N,F66,'Trial Balance'!H:H),0)</f>
        <v>0</v>
      </c>
      <c r="E66" s="46">
        <f>-ROUND(SUMIF('Trial Balance'!N:N,F66,'Trial Balance'!K:K),0)+G66</f>
        <v>0</v>
      </c>
      <c r="F66" t="str">
        <f t="shared" ref="F66:F76" si="7">"BS"&amp;C66</f>
        <v>BS45</v>
      </c>
      <c r="I66" s="9">
        <f>SUMIF('Trial Balance'!N:N,F66,'Trial Balance'!H:H)</f>
        <v>0</v>
      </c>
      <c r="J66" s="9">
        <f>SUMIF('Trial Balance'!N:N,F66,'Trial Balance'!K:K)</f>
        <v>0</v>
      </c>
      <c r="L66" t="s">
        <v>120</v>
      </c>
      <c r="M66" s="264"/>
      <c r="N66" s="264"/>
      <c r="O66" s="265">
        <f t="shared" si="0"/>
        <v>0</v>
      </c>
      <c r="P66" s="265">
        <f t="shared" si="1"/>
        <v>0</v>
      </c>
      <c r="AX66" t="s">
        <v>2457</v>
      </c>
      <c r="AY66" t="s">
        <v>2707</v>
      </c>
    </row>
    <row r="67" spans="1:51" ht="14.5" x14ac:dyDescent="0.35">
      <c r="A67" s="45" t="s">
        <v>121</v>
      </c>
      <c r="B67" s="45">
        <v>47</v>
      </c>
      <c r="C67" s="45">
        <v>46</v>
      </c>
      <c r="D67" s="46">
        <f>-ROUND(SUMIF('Trial Balance'!N:N,F67,'Trial Balance'!H:H),0)</f>
        <v>0</v>
      </c>
      <c r="E67" s="46">
        <f>-ROUND(SUMIF('Trial Balance'!N:N,F67,'Trial Balance'!K:K),0)+G67</f>
        <v>0</v>
      </c>
      <c r="F67" t="str">
        <f t="shared" si="7"/>
        <v>BS46</v>
      </c>
      <c r="I67" s="9">
        <f>SUMIF('Trial Balance'!N:N,F67,'Trial Balance'!H:H)</f>
        <v>0</v>
      </c>
      <c r="J67" s="9">
        <f>SUMIF('Trial Balance'!N:N,F67,'Trial Balance'!K:K)</f>
        <v>0</v>
      </c>
      <c r="L67" t="s">
        <v>122</v>
      </c>
      <c r="M67" s="264"/>
      <c r="N67" s="264"/>
      <c r="O67" s="265">
        <f t="shared" si="0"/>
        <v>0</v>
      </c>
      <c r="P67" s="265">
        <f t="shared" si="1"/>
        <v>0</v>
      </c>
      <c r="AX67" t="s">
        <v>2458</v>
      </c>
      <c r="AY67" t="s">
        <v>2708</v>
      </c>
    </row>
    <row r="68" spans="1:51" ht="14.5" x14ac:dyDescent="0.35">
      <c r="A68" s="45" t="s">
        <v>123</v>
      </c>
      <c r="B68" s="45">
        <v>48</v>
      </c>
      <c r="C68" s="45">
        <v>47</v>
      </c>
      <c r="D68" s="46">
        <f>-ROUND(SUMIF('Trial Balance'!N:N,F68,'Trial Balance'!H:H),0)</f>
        <v>0</v>
      </c>
      <c r="E68" s="46">
        <f>-ROUND(SUMIF('Trial Balance'!N:N,F68,'Trial Balance'!K:K),0)+G68</f>
        <v>0</v>
      </c>
      <c r="F68" t="str">
        <f t="shared" si="7"/>
        <v>BS47</v>
      </c>
      <c r="I68" s="9">
        <f>SUMIF('Trial Balance'!N:N,F68,'Trial Balance'!H:H)</f>
        <v>0</v>
      </c>
      <c r="J68" s="9">
        <f>SUMIF('Trial Balance'!N:N,F68,'Trial Balance'!K:K)</f>
        <v>0</v>
      </c>
      <c r="L68" t="s">
        <v>124</v>
      </c>
      <c r="M68" s="264"/>
      <c r="N68" s="264"/>
      <c r="O68" s="265">
        <f t="shared" si="0"/>
        <v>0</v>
      </c>
      <c r="P68" s="265">
        <f t="shared" si="1"/>
        <v>0</v>
      </c>
      <c r="AX68" t="s">
        <v>2459</v>
      </c>
      <c r="AY68" t="s">
        <v>2709</v>
      </c>
    </row>
    <row r="69" spans="1:51" ht="14.5" x14ac:dyDescent="0.35">
      <c r="A69" s="45" t="s">
        <v>125</v>
      </c>
      <c r="B69" s="45">
        <v>49</v>
      </c>
      <c r="C69" s="45">
        <v>48</v>
      </c>
      <c r="D69" s="46">
        <f>-ROUND(SUMIF('Trial Balance'!N:N,F69,'Trial Balance'!H:H),0)</f>
        <v>0</v>
      </c>
      <c r="E69" s="46">
        <f>-ROUND(SUMIF('Trial Balance'!N:N,F69,'Trial Balance'!K:K),0)+G69</f>
        <v>0</v>
      </c>
      <c r="F69" t="str">
        <f t="shared" si="7"/>
        <v>BS48</v>
      </c>
      <c r="I69" s="9">
        <f>SUMIF('Trial Balance'!N:N,F69,'Trial Balance'!H:H)</f>
        <v>0</v>
      </c>
      <c r="J69" s="9">
        <f>SUMIF('Trial Balance'!N:N,F69,'Trial Balance'!K:K)</f>
        <v>0</v>
      </c>
      <c r="L69" t="s">
        <v>126</v>
      </c>
      <c r="M69" s="264"/>
      <c r="N69" s="264"/>
      <c r="O69" s="265">
        <f t="shared" si="0"/>
        <v>0</v>
      </c>
      <c r="P69" s="265">
        <f t="shared" si="1"/>
        <v>0</v>
      </c>
      <c r="AX69" t="s">
        <v>2460</v>
      </c>
      <c r="AY69" t="s">
        <v>2710</v>
      </c>
    </row>
    <row r="70" spans="1:51" ht="14.5" x14ac:dyDescent="0.35">
      <c r="A70" s="45" t="s">
        <v>127</v>
      </c>
      <c r="B70" s="45">
        <v>50</v>
      </c>
      <c r="C70" s="45">
        <v>49</v>
      </c>
      <c r="D70" s="46">
        <f>-ROUND(SUMIF('Trial Balance'!N:N,F70,'Trial Balance'!H:H),0)</f>
        <v>0</v>
      </c>
      <c r="E70" s="46">
        <f>-ROUND(SUMIF('Trial Balance'!N:N,F70,'Trial Balance'!K:K),0)+G70</f>
        <v>0</v>
      </c>
      <c r="F70" t="str">
        <f t="shared" si="7"/>
        <v>BS49</v>
      </c>
      <c r="I70" s="9">
        <f>SUMIF('Trial Balance'!N:N,F70,'Trial Balance'!H:H)</f>
        <v>0</v>
      </c>
      <c r="J70" s="9">
        <f>SUMIF('Trial Balance'!N:N,F70,'Trial Balance'!K:K)</f>
        <v>0</v>
      </c>
      <c r="L70" t="s">
        <v>128</v>
      </c>
      <c r="M70" s="264"/>
      <c r="N70" s="264"/>
      <c r="O70" s="265">
        <f t="shared" si="0"/>
        <v>0</v>
      </c>
      <c r="P70" s="265">
        <f t="shared" si="1"/>
        <v>0</v>
      </c>
      <c r="AX70" t="s">
        <v>2461</v>
      </c>
      <c r="AY70" t="s">
        <v>2711</v>
      </c>
    </row>
    <row r="71" spans="1:51" ht="14.5" x14ac:dyDescent="0.35">
      <c r="A71" s="45" t="s">
        <v>129</v>
      </c>
      <c r="B71" s="45">
        <v>51</v>
      </c>
      <c r="C71" s="45">
        <v>50</v>
      </c>
      <c r="D71" s="46">
        <f>-ROUND(SUMIF('Trial Balance'!N:N,F71,'Trial Balance'!H:H),0)</f>
        <v>0</v>
      </c>
      <c r="E71" s="46">
        <f>-ROUND(SUMIF('Trial Balance'!N:N,F71,'Trial Balance'!K:K),0)+G71</f>
        <v>0</v>
      </c>
      <c r="F71" t="str">
        <f t="shared" si="7"/>
        <v>BS50</v>
      </c>
      <c r="I71" s="9">
        <f>SUMIF('Trial Balance'!N:N,F71,'Trial Balance'!H:H)</f>
        <v>0</v>
      </c>
      <c r="J71" s="9">
        <f>SUMIF('Trial Balance'!N:N,F71,'Trial Balance'!K:K)</f>
        <v>0</v>
      </c>
      <c r="L71" t="s">
        <v>130</v>
      </c>
      <c r="M71" s="264"/>
      <c r="N71" s="264"/>
      <c r="O71" s="265">
        <f t="shared" si="0"/>
        <v>0</v>
      </c>
      <c r="P71" s="265">
        <f t="shared" si="1"/>
        <v>0</v>
      </c>
      <c r="AX71" t="s">
        <v>2462</v>
      </c>
      <c r="AY71" t="s">
        <v>2712</v>
      </c>
    </row>
    <row r="72" spans="1:51" ht="14.5" x14ac:dyDescent="0.35">
      <c r="A72" s="45" t="s">
        <v>131</v>
      </c>
      <c r="B72" s="45">
        <v>52</v>
      </c>
      <c r="C72" s="45">
        <v>51</v>
      </c>
      <c r="D72" s="46">
        <f>-ROUND(SUMIF('Trial Balance'!N:N,F72,'Trial Balance'!H:H),0)</f>
        <v>0</v>
      </c>
      <c r="E72" s="46">
        <f>-ROUND(SUMIF('Trial Balance'!N:N,F72,'Trial Balance'!K:K),0)+G72</f>
        <v>0</v>
      </c>
      <c r="F72" t="str">
        <f t="shared" si="7"/>
        <v>BS51</v>
      </c>
      <c r="I72" s="9">
        <f>SUMIF('Trial Balance'!N:N,F72,'Trial Balance'!H:H)</f>
        <v>0</v>
      </c>
      <c r="J72" s="9">
        <f>SUMIF('Trial Balance'!N:N,F72,'Trial Balance'!K:K)</f>
        <v>0</v>
      </c>
      <c r="L72" t="s">
        <v>132</v>
      </c>
      <c r="M72" s="264"/>
      <c r="N72" s="264"/>
      <c r="O72" s="265">
        <f t="shared" si="0"/>
        <v>0</v>
      </c>
      <c r="P72" s="265">
        <f t="shared" si="1"/>
        <v>0</v>
      </c>
      <c r="AX72" t="s">
        <v>2463</v>
      </c>
      <c r="AY72" t="s">
        <v>2713</v>
      </c>
    </row>
    <row r="73" spans="1:51" ht="14.5" x14ac:dyDescent="0.35">
      <c r="A73" s="45" t="s">
        <v>133</v>
      </c>
      <c r="B73" s="45">
        <v>53</v>
      </c>
      <c r="C73" s="45">
        <v>52</v>
      </c>
      <c r="D73" s="46">
        <f>-ROUND(SUMIF('Trial Balance'!N:N,F73,'Trial Balance'!H:H),0)</f>
        <v>0</v>
      </c>
      <c r="E73" s="46">
        <f>-ROUND(SUMIF('Trial Balance'!N:N,F73,'Trial Balance'!K:K),0)+G73</f>
        <v>0</v>
      </c>
      <c r="F73" t="str">
        <f t="shared" si="7"/>
        <v>BS52</v>
      </c>
      <c r="I73" s="9">
        <f>SUMIF('Trial Balance'!N:N,F73,'Trial Balance'!H:H)</f>
        <v>0</v>
      </c>
      <c r="J73" s="9">
        <f>SUMIF('Trial Balance'!N:N,F73,'Trial Balance'!K:K)</f>
        <v>0</v>
      </c>
      <c r="L73" t="s">
        <v>134</v>
      </c>
      <c r="M73" s="264"/>
      <c r="N73" s="264"/>
      <c r="O73" s="265">
        <f t="shared" si="0"/>
        <v>0</v>
      </c>
      <c r="P73" s="265">
        <f t="shared" si="1"/>
        <v>0</v>
      </c>
      <c r="AX73" t="s">
        <v>2464</v>
      </c>
      <c r="AY73" t="s">
        <v>2714</v>
      </c>
    </row>
    <row r="74" spans="1:51" ht="14.5" x14ac:dyDescent="0.35">
      <c r="A74" s="47" t="s">
        <v>135</v>
      </c>
      <c r="B74" s="47">
        <v>54</v>
      </c>
      <c r="C74" s="47">
        <v>53</v>
      </c>
      <c r="D74" s="48">
        <f>SUM(D66:D73)</f>
        <v>0</v>
      </c>
      <c r="E74" s="48">
        <f>SUM(E66:E73)</f>
        <v>0</v>
      </c>
      <c r="F74" t="str">
        <f t="shared" si="7"/>
        <v>BS53</v>
      </c>
      <c r="M74" s="264"/>
      <c r="N74" s="264"/>
      <c r="O74" s="265">
        <f t="shared" si="0"/>
        <v>0</v>
      </c>
      <c r="P74" s="265">
        <f t="shared" si="1"/>
        <v>0</v>
      </c>
      <c r="AX74" t="s">
        <v>2465</v>
      </c>
      <c r="AY74" t="s">
        <v>2715</v>
      </c>
    </row>
    <row r="75" spans="1:51" ht="14.5" x14ac:dyDescent="0.35">
      <c r="A75" s="47" t="s">
        <v>136</v>
      </c>
      <c r="B75" s="47">
        <v>55</v>
      </c>
      <c r="C75" s="47">
        <v>54</v>
      </c>
      <c r="D75" s="48">
        <f>D61+D63-D74-D94-D97-D100</f>
        <v>0</v>
      </c>
      <c r="E75" s="48">
        <f>E61+E63-E74-E94-E97-E100</f>
        <v>0</v>
      </c>
      <c r="F75" t="str">
        <f t="shared" si="7"/>
        <v>BS54</v>
      </c>
      <c r="M75" s="264"/>
      <c r="N75" s="264"/>
      <c r="O75" s="265">
        <f t="shared" si="0"/>
        <v>0</v>
      </c>
      <c r="P75" s="265">
        <f t="shared" si="1"/>
        <v>0</v>
      </c>
      <c r="AX75" t="s">
        <v>2466</v>
      </c>
      <c r="AY75" t="s">
        <v>2716</v>
      </c>
    </row>
    <row r="76" spans="1:51" ht="14.5" x14ac:dyDescent="0.35">
      <c r="A76" s="47" t="s">
        <v>137</v>
      </c>
      <c r="B76" s="47">
        <v>56</v>
      </c>
      <c r="C76" s="47">
        <v>55</v>
      </c>
      <c r="D76" s="48">
        <f>D40+D64+D75</f>
        <v>0</v>
      </c>
      <c r="E76" s="48">
        <f>E40+E64+E75</f>
        <v>0</v>
      </c>
      <c r="F76" t="str">
        <f t="shared" si="7"/>
        <v>BS55</v>
      </c>
      <c r="M76" s="264"/>
      <c r="N76" s="264"/>
      <c r="O76" s="265">
        <f t="shared" si="0"/>
        <v>0</v>
      </c>
      <c r="P76" s="265">
        <f t="shared" si="1"/>
        <v>0</v>
      </c>
      <c r="AX76" t="s">
        <v>2467</v>
      </c>
      <c r="AY76" t="s">
        <v>2717</v>
      </c>
    </row>
    <row r="77" spans="1:51" ht="14.5" x14ac:dyDescent="0.35">
      <c r="A77" s="44" t="s">
        <v>138</v>
      </c>
      <c r="B77" s="45"/>
      <c r="C77" s="45">
        <v>-1</v>
      </c>
      <c r="D77" s="46"/>
      <c r="E77" s="46"/>
      <c r="M77" s="264"/>
      <c r="N77" s="264"/>
      <c r="O77" s="265">
        <f t="shared" ref="O77:O132" si="8">D77-M77</f>
        <v>0</v>
      </c>
      <c r="P77" s="265">
        <f t="shared" ref="P77:P132" si="9">E77-N77</f>
        <v>0</v>
      </c>
    </row>
    <row r="78" spans="1:51" ht="14.5" x14ac:dyDescent="0.35">
      <c r="A78" s="45" t="s">
        <v>139</v>
      </c>
      <c r="B78" s="45">
        <v>57</v>
      </c>
      <c r="C78" s="45">
        <v>56</v>
      </c>
      <c r="D78" s="46">
        <f>-ROUND(SUMIF('Trial Balance'!N:N,F78,'Trial Balance'!H:H),0)</f>
        <v>0</v>
      </c>
      <c r="E78" s="46">
        <f>-ROUND(SUMIF('Trial Balance'!N:N,F78,'Trial Balance'!K:K),0)+G78</f>
        <v>0</v>
      </c>
      <c r="F78" t="str">
        <f t="shared" ref="F78:F86" si="10">"BS"&amp;C78</f>
        <v>BS56</v>
      </c>
      <c r="I78" s="9">
        <f>SUMIF('Trial Balance'!N:N,F78,'Trial Balance'!H:H)</f>
        <v>0</v>
      </c>
      <c r="J78" s="9">
        <f>SUMIF('Trial Balance'!N:N,F78,'Trial Balance'!K:K)</f>
        <v>0</v>
      </c>
      <c r="L78" t="s">
        <v>140</v>
      </c>
      <c r="M78" s="264"/>
      <c r="N78" s="264"/>
      <c r="O78" s="265">
        <f t="shared" si="8"/>
        <v>0</v>
      </c>
      <c r="P78" s="265">
        <f t="shared" si="9"/>
        <v>0</v>
      </c>
      <c r="AX78" t="s">
        <v>2468</v>
      </c>
      <c r="AY78" t="s">
        <v>2718</v>
      </c>
    </row>
    <row r="79" spans="1:51" ht="14.5" x14ac:dyDescent="0.35">
      <c r="A79" s="45" t="s">
        <v>141</v>
      </c>
      <c r="B79" s="45">
        <v>58</v>
      </c>
      <c r="C79" s="45">
        <v>57</v>
      </c>
      <c r="D79" s="46">
        <f>-ROUND(SUMIF('Trial Balance'!N:N,F79,'Trial Balance'!H:H),0)</f>
        <v>0</v>
      </c>
      <c r="E79" s="46">
        <f>-ROUND(SUMIF('Trial Balance'!N:N,F79,'Trial Balance'!K:K),0)+G79</f>
        <v>0</v>
      </c>
      <c r="F79" t="str">
        <f t="shared" si="10"/>
        <v>BS57</v>
      </c>
      <c r="I79" s="9">
        <f>SUMIF('Trial Balance'!N:N,F79,'Trial Balance'!H:H)</f>
        <v>0</v>
      </c>
      <c r="J79" s="9">
        <f>SUMIF('Trial Balance'!N:N,F79,'Trial Balance'!K:K)</f>
        <v>0</v>
      </c>
      <c r="L79" t="s">
        <v>142</v>
      </c>
      <c r="M79" s="264"/>
      <c r="N79" s="264"/>
      <c r="O79" s="265">
        <f t="shared" si="8"/>
        <v>0</v>
      </c>
      <c r="P79" s="265">
        <f t="shared" si="9"/>
        <v>0</v>
      </c>
      <c r="AX79" t="s">
        <v>2469</v>
      </c>
      <c r="AY79" t="s">
        <v>2719</v>
      </c>
    </row>
    <row r="80" spans="1:51" ht="14.5" x14ac:dyDescent="0.35">
      <c r="A80" s="45" t="s">
        <v>123</v>
      </c>
      <c r="B80" s="45">
        <v>59</v>
      </c>
      <c r="C80" s="45">
        <v>58</v>
      </c>
      <c r="D80" s="46">
        <f>-ROUND(SUMIF('Trial Balance'!N:N,F80,'Trial Balance'!H:H),0)</f>
        <v>0</v>
      </c>
      <c r="E80" s="46">
        <f>-ROUND(SUMIF('Trial Balance'!N:N,F80,'Trial Balance'!K:K),0)+G80</f>
        <v>0</v>
      </c>
      <c r="F80" t="str">
        <f t="shared" si="10"/>
        <v>BS58</v>
      </c>
      <c r="I80" s="9">
        <f>SUMIF('Trial Balance'!N:N,F80,'Trial Balance'!H:H)</f>
        <v>0</v>
      </c>
      <c r="J80" s="9">
        <f>SUMIF('Trial Balance'!N:N,F80,'Trial Balance'!K:K)</f>
        <v>0</v>
      </c>
      <c r="L80" t="s">
        <v>143</v>
      </c>
      <c r="M80" s="264"/>
      <c r="N80" s="264"/>
      <c r="O80" s="265">
        <f t="shared" si="8"/>
        <v>0</v>
      </c>
      <c r="P80" s="265">
        <f t="shared" si="9"/>
        <v>0</v>
      </c>
      <c r="AX80" t="s">
        <v>2470</v>
      </c>
      <c r="AY80" t="s">
        <v>2720</v>
      </c>
    </row>
    <row r="81" spans="1:51" ht="14.5" x14ac:dyDescent="0.35">
      <c r="A81" s="45" t="s">
        <v>144</v>
      </c>
      <c r="B81" s="45">
        <v>60</v>
      </c>
      <c r="C81" s="45">
        <v>59</v>
      </c>
      <c r="D81" s="46">
        <f>-ROUND(SUMIF('Trial Balance'!N:N,F81,'Trial Balance'!H:H),0)</f>
        <v>0</v>
      </c>
      <c r="E81" s="46">
        <f>-ROUND(SUMIF('Trial Balance'!N:N,F81,'Trial Balance'!K:K),0)+G81</f>
        <v>0</v>
      </c>
      <c r="F81" t="str">
        <f t="shared" si="10"/>
        <v>BS59</v>
      </c>
      <c r="I81" s="9">
        <f>SUMIF('Trial Balance'!N:N,F81,'Trial Balance'!H:H)</f>
        <v>0</v>
      </c>
      <c r="J81" s="9">
        <f>SUMIF('Trial Balance'!N:N,F81,'Trial Balance'!K:K)</f>
        <v>0</v>
      </c>
      <c r="L81" t="s">
        <v>145</v>
      </c>
      <c r="M81" s="264"/>
      <c r="N81" s="264"/>
      <c r="O81" s="265">
        <f t="shared" si="8"/>
        <v>0</v>
      </c>
      <c r="P81" s="265">
        <f t="shared" si="9"/>
        <v>0</v>
      </c>
      <c r="AX81" t="s">
        <v>2471</v>
      </c>
      <c r="AY81" t="s">
        <v>2721</v>
      </c>
    </row>
    <row r="82" spans="1:51" ht="14.5" x14ac:dyDescent="0.35">
      <c r="A82" s="45" t="s">
        <v>127</v>
      </c>
      <c r="B82" s="45">
        <v>61</v>
      </c>
      <c r="C82" s="45">
        <v>60</v>
      </c>
      <c r="D82" s="46">
        <f>-ROUND(SUMIF('Trial Balance'!N:N,F82,'Trial Balance'!H:H),0)</f>
        <v>0</v>
      </c>
      <c r="E82" s="46">
        <f>-ROUND(SUMIF('Trial Balance'!N:N,F82,'Trial Balance'!K:K),0)+G82</f>
        <v>0</v>
      </c>
      <c r="F82" t="str">
        <f t="shared" si="10"/>
        <v>BS60</v>
      </c>
      <c r="I82" s="9">
        <f>SUMIF('Trial Balance'!N:N,F82,'Trial Balance'!H:H)</f>
        <v>0</v>
      </c>
      <c r="J82" s="9">
        <f>SUMIF('Trial Balance'!N:N,F82,'Trial Balance'!K:K)</f>
        <v>0</v>
      </c>
      <c r="L82" t="s">
        <v>146</v>
      </c>
      <c r="M82" s="264"/>
      <c r="N82" s="264"/>
      <c r="O82" s="265">
        <f t="shared" si="8"/>
        <v>0</v>
      </c>
      <c r="P82" s="265">
        <f t="shared" si="9"/>
        <v>0</v>
      </c>
      <c r="AX82" t="s">
        <v>2472</v>
      </c>
      <c r="AY82" t="s">
        <v>2722</v>
      </c>
    </row>
    <row r="83" spans="1:51" ht="14.5" x14ac:dyDescent="0.35">
      <c r="A83" s="45" t="s">
        <v>147</v>
      </c>
      <c r="B83" s="45">
        <v>62</v>
      </c>
      <c r="C83" s="45">
        <v>61</v>
      </c>
      <c r="D83" s="46">
        <f>-ROUND(SUMIF('Trial Balance'!N:N,F83,'Trial Balance'!H:H),0)</f>
        <v>0</v>
      </c>
      <c r="E83" s="46">
        <f>-ROUND(SUMIF('Trial Balance'!N:N,F83,'Trial Balance'!K:K),0)+G83</f>
        <v>0</v>
      </c>
      <c r="F83" t="str">
        <f t="shared" si="10"/>
        <v>BS61</v>
      </c>
      <c r="I83" s="9">
        <f>SUMIF('Trial Balance'!N:N,F83,'Trial Balance'!H:H)</f>
        <v>0</v>
      </c>
      <c r="J83" s="9">
        <f>SUMIF('Trial Balance'!N:N,F83,'Trial Balance'!K:K)</f>
        <v>0</v>
      </c>
      <c r="L83" t="s">
        <v>148</v>
      </c>
      <c r="M83" s="264"/>
      <c r="N83" s="264"/>
      <c r="O83" s="265">
        <f t="shared" si="8"/>
        <v>0</v>
      </c>
      <c r="P83" s="265">
        <f t="shared" si="9"/>
        <v>0</v>
      </c>
      <c r="AX83" t="s">
        <v>2473</v>
      </c>
      <c r="AY83" t="s">
        <v>2723</v>
      </c>
    </row>
    <row r="84" spans="1:51" ht="14.5" x14ac:dyDescent="0.35">
      <c r="A84" s="45" t="s">
        <v>131</v>
      </c>
      <c r="B84" s="45">
        <v>63</v>
      </c>
      <c r="C84" s="45">
        <v>62</v>
      </c>
      <c r="D84" s="46">
        <f>-ROUND(SUMIF('Trial Balance'!N:N,F84,'Trial Balance'!H:H),0)</f>
        <v>0</v>
      </c>
      <c r="E84" s="46">
        <f>-ROUND(SUMIF('Trial Balance'!N:N,F84,'Trial Balance'!K:K),0)+G84</f>
        <v>0</v>
      </c>
      <c r="F84" t="str">
        <f t="shared" si="10"/>
        <v>BS62</v>
      </c>
      <c r="I84" s="9">
        <f>SUMIF('Trial Balance'!N:N,F84,'Trial Balance'!H:H)</f>
        <v>0</v>
      </c>
      <c r="J84" s="9">
        <f>SUMIF('Trial Balance'!N:N,F84,'Trial Balance'!K:K)</f>
        <v>0</v>
      </c>
      <c r="L84" t="s">
        <v>149</v>
      </c>
      <c r="M84" s="264"/>
      <c r="N84" s="264"/>
      <c r="O84" s="265">
        <f t="shared" si="8"/>
        <v>0</v>
      </c>
      <c r="P84" s="265">
        <f t="shared" si="9"/>
        <v>0</v>
      </c>
      <c r="AX84" t="s">
        <v>2474</v>
      </c>
      <c r="AY84" t="s">
        <v>2724</v>
      </c>
    </row>
    <row r="85" spans="1:51" ht="14.5" x14ac:dyDescent="0.35">
      <c r="A85" s="45" t="s">
        <v>150</v>
      </c>
      <c r="B85" s="45">
        <v>64</v>
      </c>
      <c r="C85" s="45">
        <v>63</v>
      </c>
      <c r="D85" s="46">
        <f>-ROUND(SUMIF('Trial Balance'!N:N,F85,'Trial Balance'!H:H),0)</f>
        <v>0</v>
      </c>
      <c r="E85" s="46">
        <f>-ROUND(SUMIF('Trial Balance'!N:N,F85,'Trial Balance'!K:K),0)+G85</f>
        <v>0</v>
      </c>
      <c r="F85" t="str">
        <f t="shared" si="10"/>
        <v>BS63</v>
      </c>
      <c r="I85" s="9">
        <f>SUMIF('Trial Balance'!N:N,F85,'Trial Balance'!H:H)</f>
        <v>0</v>
      </c>
      <c r="J85" s="9">
        <f>SUMIF('Trial Balance'!N:N,F85,'Trial Balance'!K:K)</f>
        <v>0</v>
      </c>
      <c r="L85" t="s">
        <v>151</v>
      </c>
      <c r="M85" s="264"/>
      <c r="N85" s="264"/>
      <c r="O85" s="265">
        <f t="shared" si="8"/>
        <v>0</v>
      </c>
      <c r="P85" s="265">
        <f t="shared" si="9"/>
        <v>0</v>
      </c>
      <c r="AX85" t="s">
        <v>2475</v>
      </c>
      <c r="AY85" t="s">
        <v>2725</v>
      </c>
    </row>
    <row r="86" spans="1:51" ht="14.5" x14ac:dyDescent="0.35">
      <c r="A86" s="47" t="s">
        <v>152</v>
      </c>
      <c r="B86" s="47">
        <v>65</v>
      </c>
      <c r="C86" s="47">
        <v>64</v>
      </c>
      <c r="D86" s="48">
        <f>SUM(D78:D85)</f>
        <v>0</v>
      </c>
      <c r="E86" s="48">
        <f>SUM(E78:E85)</f>
        <v>0</v>
      </c>
      <c r="F86" t="str">
        <f t="shared" si="10"/>
        <v>BS64</v>
      </c>
      <c r="M86" s="264"/>
      <c r="N86" s="264"/>
      <c r="O86" s="265">
        <f t="shared" si="8"/>
        <v>0</v>
      </c>
      <c r="P86" s="265">
        <f t="shared" si="9"/>
        <v>0</v>
      </c>
      <c r="AX86" t="s">
        <v>2476</v>
      </c>
      <c r="AY86" t="s">
        <v>2726</v>
      </c>
    </row>
    <row r="87" spans="1:51" ht="14.5" x14ac:dyDescent="0.35">
      <c r="A87" s="44" t="s">
        <v>153</v>
      </c>
      <c r="B87" s="45"/>
      <c r="C87" s="45"/>
      <c r="D87" s="46"/>
      <c r="E87" s="46"/>
      <c r="M87" s="264"/>
      <c r="N87" s="264"/>
      <c r="O87" s="265">
        <f t="shared" si="8"/>
        <v>0</v>
      </c>
      <c r="P87" s="265">
        <f t="shared" si="9"/>
        <v>0</v>
      </c>
    </row>
    <row r="88" spans="1:51" ht="14.5" x14ac:dyDescent="0.3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c r="M88" s="264"/>
      <c r="N88" s="264"/>
      <c r="O88" s="265">
        <f t="shared" si="8"/>
        <v>0</v>
      </c>
      <c r="P88" s="265">
        <f t="shared" si="9"/>
        <v>0</v>
      </c>
      <c r="AX88" t="s">
        <v>2477</v>
      </c>
      <c r="AY88" t="s">
        <v>2727</v>
      </c>
    </row>
    <row r="89" spans="1:51" ht="14.5" x14ac:dyDescent="0.3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c r="M89" s="264"/>
      <c r="N89" s="264"/>
      <c r="O89" s="265">
        <f t="shared" si="8"/>
        <v>0</v>
      </c>
      <c r="P89" s="265">
        <f t="shared" si="9"/>
        <v>0</v>
      </c>
      <c r="AX89" t="s">
        <v>2478</v>
      </c>
      <c r="AY89" t="s">
        <v>2728</v>
      </c>
    </row>
    <row r="90" spans="1:51" ht="14.5" x14ac:dyDescent="0.3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c r="M90" s="264"/>
      <c r="N90" s="264"/>
      <c r="O90" s="265">
        <f t="shared" si="8"/>
        <v>0</v>
      </c>
      <c r="P90" s="265">
        <f t="shared" si="9"/>
        <v>0</v>
      </c>
      <c r="AX90" t="s">
        <v>2479</v>
      </c>
      <c r="AY90" t="s">
        <v>2729</v>
      </c>
    </row>
    <row r="91" spans="1:51" ht="14.5" x14ac:dyDescent="0.35">
      <c r="A91" s="47" t="s">
        <v>157</v>
      </c>
      <c r="B91" s="47">
        <v>69</v>
      </c>
      <c r="C91" s="47">
        <v>68</v>
      </c>
      <c r="D91" s="48">
        <f>SUM(D88:D90)</f>
        <v>0</v>
      </c>
      <c r="E91" s="48">
        <f>SUM(E88:E90)</f>
        <v>0</v>
      </c>
      <c r="F91" t="str">
        <f>"BS"&amp;C91</f>
        <v>BS68</v>
      </c>
      <c r="L91" t="s">
        <v>158</v>
      </c>
      <c r="M91" s="264"/>
      <c r="N91" s="264"/>
      <c r="O91" s="265">
        <f t="shared" si="8"/>
        <v>0</v>
      </c>
      <c r="P91" s="265">
        <f t="shared" si="9"/>
        <v>0</v>
      </c>
      <c r="AX91" t="s">
        <v>2480</v>
      </c>
      <c r="AY91" t="s">
        <v>2730</v>
      </c>
    </row>
    <row r="92" spans="1:51" ht="14.5" x14ac:dyDescent="0.35">
      <c r="A92" s="44" t="s">
        <v>159</v>
      </c>
      <c r="B92" s="45"/>
      <c r="C92" s="45"/>
      <c r="D92" s="46"/>
      <c r="E92" s="46"/>
      <c r="M92" s="264"/>
      <c r="N92" s="264"/>
      <c r="O92" s="265">
        <f t="shared" si="8"/>
        <v>0</v>
      </c>
      <c r="P92" s="265">
        <f t="shared" si="9"/>
        <v>0</v>
      </c>
    </row>
    <row r="93" spans="1:51" ht="14.5" x14ac:dyDescent="0.35">
      <c r="A93" s="47" t="s">
        <v>160</v>
      </c>
      <c r="B93" s="47">
        <v>70</v>
      </c>
      <c r="C93" s="47">
        <v>69</v>
      </c>
      <c r="D93" s="48">
        <f>D94+D95</f>
        <v>0</v>
      </c>
      <c r="E93" s="48">
        <f>E94+E95</f>
        <v>0</v>
      </c>
      <c r="F93" t="str">
        <f t="shared" ref="F93:F103" si="11">"BS"&amp;C93</f>
        <v>BS69</v>
      </c>
      <c r="M93" s="264"/>
      <c r="N93" s="264"/>
      <c r="O93" s="265">
        <f t="shared" si="8"/>
        <v>0</v>
      </c>
      <c r="P93" s="265">
        <f t="shared" si="9"/>
        <v>0</v>
      </c>
      <c r="AX93" t="s">
        <v>2481</v>
      </c>
      <c r="AY93" t="s">
        <v>2731</v>
      </c>
    </row>
    <row r="94" spans="1:51" ht="14.5" x14ac:dyDescent="0.35">
      <c r="A94" s="45" t="s">
        <v>161</v>
      </c>
      <c r="B94" s="45">
        <v>71</v>
      </c>
      <c r="C94" s="45">
        <v>70</v>
      </c>
      <c r="D94" s="46">
        <f>-ROUND(SUMIF('Trial Balance'!N:N,F94,'Trial Balance'!H:H),0)</f>
        <v>0</v>
      </c>
      <c r="E94" s="46">
        <f>-ROUND(SUMIF('Trial Balance'!N:N,F94,'Trial Balance'!K:K),0)+G94</f>
        <v>0</v>
      </c>
      <c r="F94" t="str">
        <f t="shared" si="11"/>
        <v>BS70</v>
      </c>
      <c r="I94" s="9">
        <f>SUMIF('Trial Balance'!N:N,F94,'Trial Balance'!H:H)</f>
        <v>0</v>
      </c>
      <c r="J94" s="9">
        <f>SUMIF('Trial Balance'!N:N,F94,'Trial Balance'!K:K)</f>
        <v>0</v>
      </c>
      <c r="M94" s="264"/>
      <c r="N94" s="264"/>
      <c r="O94" s="265">
        <f t="shared" si="8"/>
        <v>0</v>
      </c>
      <c r="P94" s="265">
        <f t="shared" si="9"/>
        <v>0</v>
      </c>
      <c r="AX94" t="s">
        <v>2482</v>
      </c>
      <c r="AY94" t="s">
        <v>2732</v>
      </c>
    </row>
    <row r="95" spans="1:51" ht="14.5" x14ac:dyDescent="0.35">
      <c r="A95" s="45" t="s">
        <v>162</v>
      </c>
      <c r="B95" s="45">
        <v>72</v>
      </c>
      <c r="C95" s="45">
        <v>71</v>
      </c>
      <c r="D95" s="46">
        <f>-ROUND(SUMIF('Trial Balance'!N:N,F95,'Trial Balance'!H:H),0)</f>
        <v>0</v>
      </c>
      <c r="E95" s="46">
        <f>-ROUND(SUMIF('Trial Balance'!N:N,F95,'Trial Balance'!K:K),0)+G95</f>
        <v>0</v>
      </c>
      <c r="F95" t="str">
        <f t="shared" si="11"/>
        <v>BS71</v>
      </c>
      <c r="I95" s="9">
        <f>SUMIF('Trial Balance'!N:N,F95,'Trial Balance'!H:H)</f>
        <v>0</v>
      </c>
      <c r="J95" s="9">
        <f>SUMIF('Trial Balance'!N:N,F95,'Trial Balance'!K:K)</f>
        <v>0</v>
      </c>
      <c r="M95" s="264"/>
      <c r="N95" s="264"/>
      <c r="O95" s="265">
        <f t="shared" si="8"/>
        <v>0</v>
      </c>
      <c r="P95" s="265">
        <f t="shared" si="9"/>
        <v>0</v>
      </c>
      <c r="AX95" t="s">
        <v>2483</v>
      </c>
      <c r="AY95" t="s">
        <v>2733</v>
      </c>
    </row>
    <row r="96" spans="1:51" ht="14.5" x14ac:dyDescent="0.35">
      <c r="A96" s="47" t="s">
        <v>163</v>
      </c>
      <c r="B96" s="47">
        <v>73</v>
      </c>
      <c r="C96" s="47">
        <v>72</v>
      </c>
      <c r="D96" s="48">
        <f>D97+D98</f>
        <v>0</v>
      </c>
      <c r="E96" s="48">
        <f>E97+E98</f>
        <v>0</v>
      </c>
      <c r="F96" t="str">
        <f t="shared" si="11"/>
        <v>BS72</v>
      </c>
      <c r="M96" s="264"/>
      <c r="N96" s="264"/>
      <c r="O96" s="265">
        <f t="shared" si="8"/>
        <v>0</v>
      </c>
      <c r="P96" s="265">
        <f t="shared" si="9"/>
        <v>0</v>
      </c>
      <c r="AX96" t="s">
        <v>2484</v>
      </c>
      <c r="AY96" t="s">
        <v>2734</v>
      </c>
    </row>
    <row r="97" spans="1:51" ht="14.5" x14ac:dyDescent="0.35">
      <c r="A97" s="45" t="s">
        <v>164</v>
      </c>
      <c r="B97" s="45">
        <v>74</v>
      </c>
      <c r="C97" s="45">
        <v>73</v>
      </c>
      <c r="D97" s="46">
        <f>-ROUND(SUMIF('Trial Balance'!N:N,F97,'Trial Balance'!H:H),0)</f>
        <v>0</v>
      </c>
      <c r="E97" s="46">
        <f>-ROUND(SUMIF('Trial Balance'!N:N,F97,'Trial Balance'!K:K),0)+G97</f>
        <v>0</v>
      </c>
      <c r="F97" t="str">
        <f t="shared" si="11"/>
        <v>BS73</v>
      </c>
      <c r="I97" s="9">
        <f>SUMIF('Trial Balance'!N:N,F97,'Trial Balance'!H:H)</f>
        <v>0</v>
      </c>
      <c r="J97" s="9">
        <f>SUMIF('Trial Balance'!N:N,F97,'Trial Balance'!K:K)</f>
        <v>0</v>
      </c>
      <c r="M97" s="264"/>
      <c r="N97" s="264"/>
      <c r="O97" s="265">
        <f t="shared" si="8"/>
        <v>0</v>
      </c>
      <c r="P97" s="265">
        <f t="shared" si="9"/>
        <v>0</v>
      </c>
      <c r="AX97" t="s">
        <v>2485</v>
      </c>
      <c r="AY97" t="s">
        <v>2735</v>
      </c>
    </row>
    <row r="98" spans="1:51" ht="14.5" x14ac:dyDescent="0.35">
      <c r="A98" s="45" t="s">
        <v>165</v>
      </c>
      <c r="B98" s="45">
        <v>75</v>
      </c>
      <c r="C98" s="45">
        <v>74</v>
      </c>
      <c r="D98" s="46">
        <f>-ROUND(SUMIF('Trial Balance'!N:N,F98,'Trial Balance'!H:H),0)</f>
        <v>0</v>
      </c>
      <c r="E98" s="46">
        <f>-ROUND(SUMIF('Trial Balance'!N:N,F98,'Trial Balance'!K:K),0)+G98</f>
        <v>0</v>
      </c>
      <c r="F98" t="str">
        <f t="shared" si="11"/>
        <v>BS74</v>
      </c>
      <c r="I98" s="9">
        <f>SUMIF('Trial Balance'!N:N,F98,'Trial Balance'!H:H)</f>
        <v>0</v>
      </c>
      <c r="J98" s="9">
        <f>SUMIF('Trial Balance'!N:N,F98,'Trial Balance'!K:K)</f>
        <v>0</v>
      </c>
      <c r="M98" s="264"/>
      <c r="N98" s="264"/>
      <c r="O98" s="265">
        <f t="shared" si="8"/>
        <v>0</v>
      </c>
      <c r="P98" s="265">
        <f t="shared" si="9"/>
        <v>0</v>
      </c>
      <c r="AX98" t="s">
        <v>2486</v>
      </c>
      <c r="AY98" t="s">
        <v>2736</v>
      </c>
    </row>
    <row r="99" spans="1:51" ht="14.5" x14ac:dyDescent="0.35">
      <c r="A99" s="47" t="s">
        <v>166</v>
      </c>
      <c r="B99" s="47">
        <v>76</v>
      </c>
      <c r="C99" s="47">
        <v>75</v>
      </c>
      <c r="D99" s="48">
        <f>D100+D101</f>
        <v>0</v>
      </c>
      <c r="E99" s="48">
        <f>E100+E101</f>
        <v>0</v>
      </c>
      <c r="F99" t="str">
        <f t="shared" si="11"/>
        <v>BS75</v>
      </c>
      <c r="M99" s="264"/>
      <c r="N99" s="264"/>
      <c r="O99" s="265">
        <f t="shared" si="8"/>
        <v>0</v>
      </c>
      <c r="P99" s="265">
        <f t="shared" si="9"/>
        <v>0</v>
      </c>
      <c r="AX99" t="s">
        <v>2487</v>
      </c>
      <c r="AY99" t="s">
        <v>2737</v>
      </c>
    </row>
    <row r="100" spans="1:51" ht="14.5" x14ac:dyDescent="0.35">
      <c r="A100" s="45" t="s">
        <v>167</v>
      </c>
      <c r="B100" s="45">
        <v>77</v>
      </c>
      <c r="C100" s="45">
        <v>76</v>
      </c>
      <c r="D100" s="46">
        <f>-ROUND(SUMIF('Trial Balance'!N:N,F100,'Trial Balance'!H:H),0)</f>
        <v>0</v>
      </c>
      <c r="E100" s="46">
        <f>-ROUND(SUMIF('Trial Balance'!N:N,F100,'Trial Balance'!K:K),0)+G100</f>
        <v>0</v>
      </c>
      <c r="F100" t="str">
        <f t="shared" si="11"/>
        <v>BS76</v>
      </c>
      <c r="I100" s="9">
        <f>SUMIF('Trial Balance'!N:N,F100,'Trial Balance'!H:H)</f>
        <v>0</v>
      </c>
      <c r="J100" s="9">
        <f>SUMIF('Trial Balance'!N:N,F100,'Trial Balance'!K:K)</f>
        <v>0</v>
      </c>
      <c r="M100" s="264"/>
      <c r="N100" s="264"/>
      <c r="O100" s="265">
        <f t="shared" si="8"/>
        <v>0</v>
      </c>
      <c r="P100" s="265">
        <f t="shared" si="9"/>
        <v>0</v>
      </c>
      <c r="AX100" t="s">
        <v>2488</v>
      </c>
      <c r="AY100" t="s">
        <v>2738</v>
      </c>
    </row>
    <row r="101" spans="1:51" ht="14.5" x14ac:dyDescent="0.35">
      <c r="A101" s="45" t="s">
        <v>168</v>
      </c>
      <c r="B101" s="45">
        <v>78</v>
      </c>
      <c r="C101" s="45">
        <v>77</v>
      </c>
      <c r="D101" s="46">
        <f>-ROUND(SUMIF('Trial Balance'!N:N,F101,'Trial Balance'!H:H),0)</f>
        <v>0</v>
      </c>
      <c r="E101" s="46">
        <f>-ROUND(SUMIF('Trial Balance'!N:N,F101,'Trial Balance'!K:K),0)+G101</f>
        <v>0</v>
      </c>
      <c r="F101" t="str">
        <f t="shared" si="11"/>
        <v>BS77</v>
      </c>
      <c r="I101" s="9">
        <f>SUMIF('Trial Balance'!N:N,F101,'Trial Balance'!H:H)</f>
        <v>0</v>
      </c>
      <c r="J101" s="9">
        <f>SUMIF('Trial Balance'!N:N,F101,'Trial Balance'!K:K)</f>
        <v>0</v>
      </c>
      <c r="M101" s="264"/>
      <c r="N101" s="264"/>
      <c r="O101" s="265">
        <f t="shared" si="8"/>
        <v>0</v>
      </c>
      <c r="P101" s="265">
        <f t="shared" si="9"/>
        <v>0</v>
      </c>
      <c r="AX101" t="s">
        <v>2489</v>
      </c>
      <c r="AY101" t="s">
        <v>2739</v>
      </c>
    </row>
    <row r="102" spans="1:51" ht="14.5" x14ac:dyDescent="0.35">
      <c r="A102" s="45" t="s">
        <v>169</v>
      </c>
      <c r="B102" s="45">
        <v>79</v>
      </c>
      <c r="C102" s="45">
        <v>78</v>
      </c>
      <c r="D102" s="46">
        <f>-ROUND(SUMIF('Trial Balance'!N:N,F102,'Trial Balance'!H:H),0)</f>
        <v>0</v>
      </c>
      <c r="E102" s="46">
        <f>-ROUND(SUMIF('Trial Balance'!N:N,F102,'Trial Balance'!K:K),0)+G102</f>
        <v>0</v>
      </c>
      <c r="F102" t="str">
        <f t="shared" si="11"/>
        <v>BS78</v>
      </c>
      <c r="I102" s="9">
        <f>SUMIF('Trial Balance'!N:N,F102,'Trial Balance'!H:H)</f>
        <v>0</v>
      </c>
      <c r="J102" s="9">
        <f>SUMIF('Trial Balance'!N:N,F102,'Trial Balance'!K:K)</f>
        <v>0</v>
      </c>
      <c r="M102" s="264"/>
      <c r="N102" s="264"/>
      <c r="O102" s="265">
        <f t="shared" si="8"/>
        <v>0</v>
      </c>
      <c r="P102" s="265">
        <f t="shared" si="9"/>
        <v>0</v>
      </c>
      <c r="AX102" t="s">
        <v>2490</v>
      </c>
      <c r="AY102" t="s">
        <v>2740</v>
      </c>
    </row>
    <row r="103" spans="1:51" ht="14.5" x14ac:dyDescent="0.35">
      <c r="A103" s="47" t="s">
        <v>170</v>
      </c>
      <c r="B103" s="47">
        <v>80</v>
      </c>
      <c r="C103" s="47">
        <v>79</v>
      </c>
      <c r="D103" s="48">
        <f>D93+D96+D99+D102</f>
        <v>0</v>
      </c>
      <c r="E103" s="48">
        <f>E93+E96+E99+E102</f>
        <v>0</v>
      </c>
      <c r="F103" t="str">
        <f t="shared" si="11"/>
        <v>BS79</v>
      </c>
      <c r="L103" t="s">
        <v>171</v>
      </c>
      <c r="M103" s="264"/>
      <c r="N103" s="264"/>
      <c r="O103" s="265">
        <f t="shared" si="8"/>
        <v>0</v>
      </c>
      <c r="P103" s="265">
        <f t="shared" si="9"/>
        <v>0</v>
      </c>
      <c r="AX103" t="s">
        <v>2491</v>
      </c>
      <c r="AY103" t="s">
        <v>2741</v>
      </c>
    </row>
    <row r="104" spans="1:51" ht="14.5" x14ac:dyDescent="0.35">
      <c r="A104" s="44" t="s">
        <v>172</v>
      </c>
      <c r="B104" s="45"/>
      <c r="C104" s="45"/>
      <c r="D104" s="46"/>
      <c r="E104" s="46"/>
      <c r="M104" s="264"/>
      <c r="N104" s="264"/>
      <c r="O104" s="265">
        <f t="shared" si="8"/>
        <v>0</v>
      </c>
      <c r="P104" s="265">
        <f t="shared" si="9"/>
        <v>0</v>
      </c>
    </row>
    <row r="105" spans="1:51" ht="14.5" x14ac:dyDescent="0.35">
      <c r="A105" s="44" t="s">
        <v>173</v>
      </c>
      <c r="B105" s="45"/>
      <c r="C105" s="45"/>
      <c r="D105" s="46"/>
      <c r="E105" s="46"/>
      <c r="M105" s="264"/>
      <c r="N105" s="264"/>
      <c r="O105" s="265">
        <f t="shared" si="8"/>
        <v>0</v>
      </c>
      <c r="P105" s="265">
        <f t="shared" si="9"/>
        <v>0</v>
      </c>
    </row>
    <row r="106" spans="1:51" ht="14.5" x14ac:dyDescent="0.35">
      <c r="A106" s="45" t="s">
        <v>174</v>
      </c>
      <c r="B106" s="45">
        <v>81</v>
      </c>
      <c r="C106" s="45">
        <v>80</v>
      </c>
      <c r="D106" s="46">
        <f>-ROUND(SUMIF('Trial Balance'!N:N,F106,'Trial Balance'!H:H),0)</f>
        <v>0</v>
      </c>
      <c r="E106" s="46">
        <f>-ROUND(SUMIF('Trial Balance'!N:N,F106,'Trial Balance'!K:K),0)+G106</f>
        <v>0</v>
      </c>
      <c r="F106" t="str">
        <f t="shared" ref="F106:F113" si="12">"BS"&amp;C106</f>
        <v>BS80</v>
      </c>
      <c r="I106" s="9">
        <f>SUMIF('Trial Balance'!N:N,F106,'Trial Balance'!H:H)</f>
        <v>0</v>
      </c>
      <c r="J106" s="9">
        <f>SUMIF('Trial Balance'!N:N,F106,'Trial Balance'!K:K)</f>
        <v>0</v>
      </c>
      <c r="M106" s="264"/>
      <c r="N106" s="264"/>
      <c r="O106" s="265">
        <f t="shared" si="8"/>
        <v>0</v>
      </c>
      <c r="P106" s="265">
        <f t="shared" si="9"/>
        <v>0</v>
      </c>
      <c r="AX106" t="s">
        <v>2492</v>
      </c>
      <c r="AY106" t="s">
        <v>2742</v>
      </c>
    </row>
    <row r="107" spans="1:51" ht="14.5" x14ac:dyDescent="0.35">
      <c r="A107" s="45" t="s">
        <v>175</v>
      </c>
      <c r="B107" s="45">
        <v>82</v>
      </c>
      <c r="C107" s="45">
        <v>81</v>
      </c>
      <c r="D107" s="46">
        <f>-ROUND(SUMIF('Trial Balance'!N:N,F107,'Trial Balance'!H:H),0)</f>
        <v>0</v>
      </c>
      <c r="E107" s="46">
        <f>-ROUND(SUMIF('Trial Balance'!N:N,F107,'Trial Balance'!K:K),0)+G107</f>
        <v>0</v>
      </c>
      <c r="F107" t="str">
        <f t="shared" si="12"/>
        <v>BS81</v>
      </c>
      <c r="I107" s="9">
        <f>SUMIF('Trial Balance'!N:N,F107,'Trial Balance'!H:H)</f>
        <v>0</v>
      </c>
      <c r="J107" s="9">
        <f>SUMIF('Trial Balance'!N:N,F107,'Trial Balance'!K:K)</f>
        <v>0</v>
      </c>
      <c r="M107" s="264"/>
      <c r="N107" s="264"/>
      <c r="O107" s="265">
        <f t="shared" si="8"/>
        <v>0</v>
      </c>
      <c r="P107" s="265">
        <f t="shared" si="9"/>
        <v>0</v>
      </c>
      <c r="AX107" t="s">
        <v>2493</v>
      </c>
      <c r="AY107" t="s">
        <v>2743</v>
      </c>
    </row>
    <row r="108" spans="1:51" ht="14.5" x14ac:dyDescent="0.35">
      <c r="A108" s="45" t="s">
        <v>176</v>
      </c>
      <c r="B108" s="45">
        <v>83</v>
      </c>
      <c r="C108" s="45">
        <v>82</v>
      </c>
      <c r="D108" s="46">
        <f>-ROUND(SUMIF('Trial Balance'!N:N,F108,'Trial Balance'!H:H),0)</f>
        <v>0</v>
      </c>
      <c r="E108" s="46">
        <f>-ROUND(SUMIF('Trial Balance'!N:N,F108,'Trial Balance'!K:K),0)+G108</f>
        <v>0</v>
      </c>
      <c r="F108" t="str">
        <f t="shared" si="12"/>
        <v>BS82</v>
      </c>
      <c r="I108" s="9">
        <f>SUMIF('Trial Balance'!N:N,F108,'Trial Balance'!H:H)</f>
        <v>0</v>
      </c>
      <c r="J108" s="9">
        <f>SUMIF('Trial Balance'!N:N,F108,'Trial Balance'!K:K)</f>
        <v>0</v>
      </c>
      <c r="M108" s="264"/>
      <c r="N108" s="264"/>
      <c r="O108" s="265">
        <f t="shared" si="8"/>
        <v>0</v>
      </c>
      <c r="P108" s="265">
        <f t="shared" si="9"/>
        <v>0</v>
      </c>
      <c r="AX108" t="s">
        <v>2494</v>
      </c>
      <c r="AY108" t="s">
        <v>2744</v>
      </c>
    </row>
    <row r="109" spans="1:51" ht="14.5" x14ac:dyDescent="0.35">
      <c r="A109" s="45" t="s">
        <v>177</v>
      </c>
      <c r="B109" s="45">
        <v>84</v>
      </c>
      <c r="C109" s="45">
        <v>83</v>
      </c>
      <c r="D109" s="46">
        <f>-ROUND(SUMIF('Trial Balance'!N:N,F109,'Trial Balance'!H:H),0)</f>
        <v>0</v>
      </c>
      <c r="E109" s="46">
        <f>-ROUND(SUMIF('Trial Balance'!N:N,F109,'Trial Balance'!K:K),0)+G109</f>
        <v>0</v>
      </c>
      <c r="F109" t="str">
        <f t="shared" si="12"/>
        <v>BS83</v>
      </c>
      <c r="I109" s="9">
        <f>SUMIF('Trial Balance'!N:N,F109,'Trial Balance'!H:H)</f>
        <v>0</v>
      </c>
      <c r="J109" s="9">
        <f>SUMIF('Trial Balance'!N:N,F109,'Trial Balance'!K:K)</f>
        <v>0</v>
      </c>
      <c r="M109" s="264"/>
      <c r="N109" s="264"/>
      <c r="O109" s="265">
        <f t="shared" si="8"/>
        <v>0</v>
      </c>
      <c r="P109" s="265">
        <f t="shared" si="9"/>
        <v>0</v>
      </c>
      <c r="AX109" t="s">
        <v>2495</v>
      </c>
      <c r="AY109" t="s">
        <v>2745</v>
      </c>
    </row>
    <row r="110" spans="1:51" ht="14.5" x14ac:dyDescent="0.35">
      <c r="A110" s="45" t="s">
        <v>178</v>
      </c>
      <c r="B110" s="45">
        <v>85</v>
      </c>
      <c r="C110" s="45">
        <v>84</v>
      </c>
      <c r="D110" s="46">
        <f>-ROUND(SUMIF('Trial Balance'!N:N,F110,'Trial Balance'!H:H),0)</f>
        <v>0</v>
      </c>
      <c r="E110" s="46">
        <f>-ROUND(SUMIF('Trial Balance'!N:N,F110,'Trial Balance'!K:K),0)+G110</f>
        <v>0</v>
      </c>
      <c r="F110" t="str">
        <f t="shared" si="12"/>
        <v>BS84</v>
      </c>
      <c r="I110" s="9">
        <f>SUMIF('Trial Balance'!N:N,F110,'Trial Balance'!H:H)</f>
        <v>0</v>
      </c>
      <c r="J110" s="9">
        <f>SUMIF('Trial Balance'!N:N,F110,'Trial Balance'!K:K)</f>
        <v>0</v>
      </c>
      <c r="M110" s="264"/>
      <c r="N110" s="264"/>
      <c r="O110" s="265">
        <f t="shared" si="8"/>
        <v>0</v>
      </c>
      <c r="P110" s="265">
        <f t="shared" si="9"/>
        <v>0</v>
      </c>
      <c r="AX110" t="s">
        <v>2496</v>
      </c>
      <c r="AY110" t="s">
        <v>2746</v>
      </c>
    </row>
    <row r="111" spans="1:51" ht="14.5" x14ac:dyDescent="0.35">
      <c r="A111" s="47" t="s">
        <v>179</v>
      </c>
      <c r="B111" s="47">
        <v>86</v>
      </c>
      <c r="C111" s="47">
        <v>85</v>
      </c>
      <c r="D111" s="48">
        <f>SUM(D106:D110)</f>
        <v>0</v>
      </c>
      <c r="E111" s="48">
        <f>SUM(E106:E110)</f>
        <v>0</v>
      </c>
      <c r="F111" t="str">
        <f t="shared" si="12"/>
        <v>BS85</v>
      </c>
      <c r="L111" t="s">
        <v>173</v>
      </c>
      <c r="M111" s="264"/>
      <c r="N111" s="264"/>
      <c r="O111" s="265">
        <f t="shared" si="8"/>
        <v>0</v>
      </c>
      <c r="P111" s="265">
        <f t="shared" si="9"/>
        <v>0</v>
      </c>
      <c r="AX111" t="s">
        <v>2497</v>
      </c>
      <c r="AY111" t="s">
        <v>2747</v>
      </c>
    </row>
    <row r="112" spans="1:51" ht="14.5" x14ac:dyDescent="0.35">
      <c r="A112" s="44" t="s">
        <v>180</v>
      </c>
      <c r="B112" s="45">
        <v>87</v>
      </c>
      <c r="C112" s="45">
        <v>86</v>
      </c>
      <c r="D112" s="46">
        <f>-ROUND(SUMIF('Trial Balance'!N:N,F112,'Trial Balance'!H:H),0)</f>
        <v>0</v>
      </c>
      <c r="E112" s="46">
        <f>-ROUND(SUMIF('Trial Balance'!N:N,F112,'Trial Balance'!K:K),0)+G112</f>
        <v>0</v>
      </c>
      <c r="F112" t="str">
        <f t="shared" si="12"/>
        <v>BS86</v>
      </c>
      <c r="I112" s="9">
        <f>SUMIF('Trial Balance'!N:N,F112,'Trial Balance'!H:H)</f>
        <v>0</v>
      </c>
      <c r="J112" s="9">
        <f>SUMIF('Trial Balance'!N:N,F112,'Trial Balance'!K:K)</f>
        <v>0</v>
      </c>
      <c r="L112" t="s">
        <v>181</v>
      </c>
      <c r="M112" s="264"/>
      <c r="N112" s="264"/>
      <c r="O112" s="265">
        <f t="shared" si="8"/>
        <v>0</v>
      </c>
      <c r="P112" s="265">
        <f t="shared" si="9"/>
        <v>0</v>
      </c>
      <c r="AX112" t="s">
        <v>2498</v>
      </c>
      <c r="AY112" t="s">
        <v>2748</v>
      </c>
    </row>
    <row r="113" spans="1:51" ht="14.5" x14ac:dyDescent="0.35">
      <c r="A113" s="44" t="s">
        <v>182</v>
      </c>
      <c r="B113" s="45">
        <v>88</v>
      </c>
      <c r="C113" s="45">
        <v>87</v>
      </c>
      <c r="D113" s="46">
        <f>-ROUND(SUMIF('Trial Balance'!N:N,F113,'Trial Balance'!H:H),0)</f>
        <v>0</v>
      </c>
      <c r="E113" s="46">
        <f>-ROUND(SUMIF('Trial Balance'!N:N,F113,'Trial Balance'!K:K),0)+G113</f>
        <v>0</v>
      </c>
      <c r="F113" t="str">
        <f t="shared" si="12"/>
        <v>BS87</v>
      </c>
      <c r="I113" s="9">
        <f>SUMIF('Trial Balance'!N:N,F113,'Trial Balance'!H:H)</f>
        <v>0</v>
      </c>
      <c r="J113" s="9">
        <f>SUMIF('Trial Balance'!N:N,F113,'Trial Balance'!K:K)</f>
        <v>0</v>
      </c>
      <c r="L113" t="s">
        <v>183</v>
      </c>
      <c r="M113" s="264"/>
      <c r="N113" s="264"/>
      <c r="O113" s="265">
        <f t="shared" si="8"/>
        <v>0</v>
      </c>
      <c r="P113" s="265">
        <f t="shared" si="9"/>
        <v>0</v>
      </c>
      <c r="AX113" t="s">
        <v>2499</v>
      </c>
      <c r="AY113" t="s">
        <v>2749</v>
      </c>
    </row>
    <row r="114" spans="1:51" ht="14.5" x14ac:dyDescent="0.35">
      <c r="A114" s="44" t="s">
        <v>184</v>
      </c>
      <c r="B114" s="45"/>
      <c r="C114" s="45"/>
      <c r="D114" s="46">
        <f>-ROUND(SUMIF('Trial Balance'!N:N,F114,'Trial Balance'!H:H),0)</f>
        <v>0</v>
      </c>
      <c r="E114" s="46"/>
      <c r="M114" s="264"/>
      <c r="N114" s="264"/>
      <c r="O114" s="265">
        <f t="shared" si="8"/>
        <v>0</v>
      </c>
      <c r="P114" s="265">
        <f t="shared" si="9"/>
        <v>0</v>
      </c>
    </row>
    <row r="115" spans="1:51" ht="14.5" x14ac:dyDescent="0.35">
      <c r="A115" s="45" t="s">
        <v>185</v>
      </c>
      <c r="B115" s="45">
        <v>89</v>
      </c>
      <c r="C115" s="45">
        <v>88</v>
      </c>
      <c r="D115" s="46">
        <f>-ROUND(SUMIF('Trial Balance'!N:N,F115,'Trial Balance'!H:H),0)</f>
        <v>0</v>
      </c>
      <c r="E115" s="46">
        <f>-ROUND(SUMIF('Trial Balance'!N:N,F115,'Trial Balance'!K:K),0)+G115</f>
        <v>0</v>
      </c>
      <c r="F115" t="str">
        <f t="shared" ref="F115:F121" si="13">"BS"&amp;C115</f>
        <v>BS88</v>
      </c>
      <c r="I115" s="9">
        <f>SUMIF('Trial Balance'!N:N,F115,'Trial Balance'!H:H)</f>
        <v>0</v>
      </c>
      <c r="J115" s="9">
        <f>SUMIF('Trial Balance'!N:N,F115,'Trial Balance'!K:K)</f>
        <v>0</v>
      </c>
      <c r="M115" s="264"/>
      <c r="N115" s="264"/>
      <c r="O115" s="265">
        <f t="shared" si="8"/>
        <v>0</v>
      </c>
      <c r="P115" s="265">
        <f t="shared" si="9"/>
        <v>0</v>
      </c>
      <c r="AX115" t="s">
        <v>2500</v>
      </c>
      <c r="AY115" t="s">
        <v>2750</v>
      </c>
    </row>
    <row r="116" spans="1:51" ht="14.5" x14ac:dyDescent="0.35">
      <c r="A116" s="45" t="s">
        <v>186</v>
      </c>
      <c r="B116" s="45">
        <v>90</v>
      </c>
      <c r="C116" s="45">
        <v>89</v>
      </c>
      <c r="D116" s="46">
        <f>-ROUND(SUMIF('Trial Balance'!N:N,F116,'Trial Balance'!H:H),0)</f>
        <v>0</v>
      </c>
      <c r="E116" s="46">
        <f>-ROUND(SUMIF('Trial Balance'!N:N,F116,'Trial Balance'!K:K),0)+G116</f>
        <v>0</v>
      </c>
      <c r="F116" t="str">
        <f t="shared" si="13"/>
        <v>BS89</v>
      </c>
      <c r="I116" s="9">
        <f>SUMIF('Trial Balance'!N:N,F116,'Trial Balance'!H:H)</f>
        <v>0</v>
      </c>
      <c r="J116" s="9">
        <f>SUMIF('Trial Balance'!N:N,F116,'Trial Balance'!K:K)</f>
        <v>0</v>
      </c>
      <c r="M116" s="264"/>
      <c r="N116" s="264"/>
      <c r="O116" s="265">
        <f t="shared" si="8"/>
        <v>0</v>
      </c>
      <c r="P116" s="265">
        <f t="shared" si="9"/>
        <v>0</v>
      </c>
      <c r="AX116" t="s">
        <v>2501</v>
      </c>
      <c r="AY116" t="s">
        <v>2751</v>
      </c>
    </row>
    <row r="117" spans="1:51" ht="14.5" x14ac:dyDescent="0.35">
      <c r="A117" s="45" t="s">
        <v>187</v>
      </c>
      <c r="B117" s="45">
        <v>91</v>
      </c>
      <c r="C117" s="45">
        <v>90</v>
      </c>
      <c r="D117" s="46">
        <f>-ROUND(SUMIF('Trial Balance'!N:N,F117,'Trial Balance'!H:H),0)</f>
        <v>0</v>
      </c>
      <c r="E117" s="46">
        <f>-ROUND(SUMIF('Trial Balance'!N:N,F117,'Trial Balance'!K:K),0)+G117</f>
        <v>0</v>
      </c>
      <c r="F117" t="str">
        <f t="shared" si="13"/>
        <v>BS90</v>
      </c>
      <c r="I117" s="9">
        <f>SUMIF('Trial Balance'!N:N,F117,'Trial Balance'!H:H)</f>
        <v>0</v>
      </c>
      <c r="J117" s="9">
        <f>SUMIF('Trial Balance'!N:N,F117,'Trial Balance'!K:K)</f>
        <v>0</v>
      </c>
      <c r="M117" s="264"/>
      <c r="N117" s="264"/>
      <c r="O117" s="265">
        <f t="shared" si="8"/>
        <v>0</v>
      </c>
      <c r="P117" s="265">
        <f t="shared" si="9"/>
        <v>0</v>
      </c>
      <c r="AX117" t="s">
        <v>2502</v>
      </c>
      <c r="AY117" t="s">
        <v>2752</v>
      </c>
    </row>
    <row r="118" spans="1:51" ht="14.5" x14ac:dyDescent="0.35">
      <c r="A118" s="47" t="s">
        <v>188</v>
      </c>
      <c r="B118" s="47">
        <v>92</v>
      </c>
      <c r="C118" s="47">
        <v>91</v>
      </c>
      <c r="D118" s="48">
        <f>SUM(D115:D117)</f>
        <v>0</v>
      </c>
      <c r="E118" s="48">
        <f>SUM(E115:E117)</f>
        <v>0</v>
      </c>
      <c r="F118" t="str">
        <f t="shared" si="13"/>
        <v>BS91</v>
      </c>
      <c r="L118" t="s">
        <v>184</v>
      </c>
      <c r="M118" s="264"/>
      <c r="N118" s="264"/>
      <c r="O118" s="265">
        <f t="shared" si="8"/>
        <v>0</v>
      </c>
      <c r="P118" s="265">
        <f t="shared" si="9"/>
        <v>0</v>
      </c>
      <c r="AX118" t="s">
        <v>2503</v>
      </c>
      <c r="AY118" t="s">
        <v>2753</v>
      </c>
    </row>
    <row r="119" spans="1:51" ht="14.5" x14ac:dyDescent="0.35">
      <c r="A119" s="45" t="s">
        <v>189</v>
      </c>
      <c r="B119" s="45">
        <v>93</v>
      </c>
      <c r="C119" s="45">
        <v>92</v>
      </c>
      <c r="D119" s="46">
        <f>-ROUND(SUMIF('Trial Balance'!N:N,F119,'Trial Balance'!H:H),0)</f>
        <v>0</v>
      </c>
      <c r="E119" s="46">
        <f>-ROUND(SUMIF('Trial Balance'!N:N,F119,'Trial Balance'!K:K),0)+G119</f>
        <v>0</v>
      </c>
      <c r="F119" t="str">
        <f t="shared" si="13"/>
        <v>BS92</v>
      </c>
      <c r="I119" s="9">
        <f>SUMIF('Trial Balance'!N:N,F119,'Trial Balance'!H:H)</f>
        <v>0</v>
      </c>
      <c r="J119" s="9">
        <f>SUMIF('Trial Balance'!N:N,F119,'Trial Balance'!K:K)</f>
        <v>0</v>
      </c>
      <c r="M119" s="264"/>
      <c r="N119" s="264"/>
      <c r="O119" s="265">
        <f t="shared" si="8"/>
        <v>0</v>
      </c>
      <c r="P119" s="265">
        <f t="shared" si="9"/>
        <v>0</v>
      </c>
      <c r="AX119" t="s">
        <v>2504</v>
      </c>
      <c r="AY119" t="s">
        <v>2754</v>
      </c>
    </row>
    <row r="120" spans="1:51" ht="14.5" x14ac:dyDescent="0.35">
      <c r="A120" s="45" t="s">
        <v>190</v>
      </c>
      <c r="B120" s="45">
        <v>94</v>
      </c>
      <c r="C120" s="45">
        <v>93</v>
      </c>
      <c r="D120" s="46">
        <f>-ROUND(SUMIF('Trial Balance'!N:N,F120,'Trial Balance'!H:H),0)</f>
        <v>0</v>
      </c>
      <c r="E120" s="46">
        <f>-ROUND(SUMIF('Trial Balance'!N:N,F120,'Trial Balance'!K:K),0)+G120</f>
        <v>0</v>
      </c>
      <c r="F120" t="str">
        <f t="shared" si="13"/>
        <v>BS93</v>
      </c>
      <c r="I120" s="9">
        <f>SUMIF('Trial Balance'!N:N,F120,'Trial Balance'!H:H)</f>
        <v>0</v>
      </c>
      <c r="J120" s="9">
        <f>SUMIF('Trial Balance'!N:N,F120,'Trial Balance'!K:K)</f>
        <v>0</v>
      </c>
      <c r="M120" s="264"/>
      <c r="N120" s="264"/>
      <c r="O120" s="265">
        <f t="shared" si="8"/>
        <v>0</v>
      </c>
      <c r="P120" s="265">
        <f t="shared" si="9"/>
        <v>0</v>
      </c>
      <c r="AX120" t="s">
        <v>2505</v>
      </c>
      <c r="AY120" t="s">
        <v>2755</v>
      </c>
    </row>
    <row r="121" spans="1:51" ht="14.5" x14ac:dyDescent="0.35">
      <c r="A121" s="45" t="s">
        <v>191</v>
      </c>
      <c r="B121" s="45">
        <v>95</v>
      </c>
      <c r="C121" s="45">
        <v>94</v>
      </c>
      <c r="D121" s="46">
        <f>-ROUND(SUMIF('Trial Balance'!N:N,F121,'Trial Balance'!H:H),0)</f>
        <v>0</v>
      </c>
      <c r="E121" s="46">
        <f>-ROUND(SUMIF('Trial Balance'!N:N,F121,'Trial Balance'!K:K),0)+G121</f>
        <v>0</v>
      </c>
      <c r="F121" t="str">
        <f t="shared" si="13"/>
        <v>BS94</v>
      </c>
      <c r="I121" s="9">
        <f>SUMIF('Trial Balance'!N:N,F121,'Trial Balance'!H:H)</f>
        <v>0</v>
      </c>
      <c r="J121" s="9">
        <f>SUMIF('Trial Balance'!N:N,F121,'Trial Balance'!K:K)</f>
        <v>0</v>
      </c>
      <c r="M121" s="264"/>
      <c r="N121" s="264"/>
      <c r="O121" s="265">
        <f t="shared" si="8"/>
        <v>0</v>
      </c>
      <c r="P121" s="265">
        <f t="shared" si="9"/>
        <v>0</v>
      </c>
      <c r="AX121" t="s">
        <v>2506</v>
      </c>
      <c r="AY121" t="s">
        <v>2756</v>
      </c>
    </row>
    <row r="122" spans="1:51" ht="14.5" x14ac:dyDescent="0.35">
      <c r="A122" s="44" t="s">
        <v>192</v>
      </c>
      <c r="B122" s="45"/>
      <c r="C122" s="45"/>
      <c r="D122" s="46"/>
      <c r="E122" s="46"/>
      <c r="M122" s="264"/>
      <c r="N122" s="264"/>
      <c r="O122" s="265">
        <f t="shared" si="8"/>
        <v>0</v>
      </c>
      <c r="P122" s="265">
        <f t="shared" si="9"/>
        <v>0</v>
      </c>
    </row>
    <row r="123" spans="1:51" ht="14.5" x14ac:dyDescent="0.3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c r="M123" s="264"/>
      <c r="N123" s="264"/>
      <c r="O123" s="265">
        <f t="shared" si="8"/>
        <v>0</v>
      </c>
      <c r="P123" s="265">
        <f t="shared" si="9"/>
        <v>0</v>
      </c>
      <c r="AX123" t="s">
        <v>2507</v>
      </c>
      <c r="AY123" t="s">
        <v>2757</v>
      </c>
    </row>
    <row r="124" spans="1:51" ht="14.5" x14ac:dyDescent="0.3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c r="M124" s="264"/>
      <c r="N124" s="264"/>
      <c r="O124" s="265">
        <f t="shared" si="8"/>
        <v>0</v>
      </c>
      <c r="P124" s="265">
        <f t="shared" si="9"/>
        <v>0</v>
      </c>
      <c r="AX124" t="s">
        <v>2508</v>
      </c>
      <c r="AY124" t="s">
        <v>2758</v>
      </c>
    </row>
    <row r="125" spans="1:51" ht="14.5" x14ac:dyDescent="0.35">
      <c r="A125" s="44" t="s">
        <v>196</v>
      </c>
      <c r="B125" s="45"/>
      <c r="C125" s="45"/>
      <c r="D125" s="46"/>
      <c r="E125" s="46"/>
      <c r="M125" s="264"/>
      <c r="N125" s="264"/>
      <c r="O125" s="265">
        <f t="shared" si="8"/>
        <v>0</v>
      </c>
      <c r="P125" s="265">
        <f t="shared" si="9"/>
        <v>0</v>
      </c>
    </row>
    <row r="126" spans="1:51" ht="14.5" x14ac:dyDescent="0.35">
      <c r="A126" s="45" t="s">
        <v>197</v>
      </c>
      <c r="B126" s="45">
        <v>98</v>
      </c>
      <c r="C126" s="45">
        <v>97</v>
      </c>
      <c r="D126" s="46">
        <f>ABS(ROUND(SUMIF('Trial Balance'!$S$3:$S$4,F126,'Trial Balance'!$R$3:$R$4),0))</f>
        <v>0</v>
      </c>
      <c r="E126" s="46">
        <f>ABS(ROUND(SUMIF('Trial Balance'!$Q$3:$Q$4,F126,'Trial Balance'!$P$3:$P$4),0))+G126</f>
        <v>0</v>
      </c>
      <c r="F126" t="str">
        <f t="shared" ref="F126:F132" si="14">"BS"&amp;C126</f>
        <v>BS97</v>
      </c>
      <c r="I126" s="9">
        <f>IF(SUMIF('Trial Balance'!D:D,"121",'Trial Balance'!H:H)&lt;0,SUMIF('Trial Balance'!D:D,"121",'Trial Balance'!H:H),0)</f>
        <v>0</v>
      </c>
      <c r="J126" s="9">
        <f>IF(SUMIF('Trial Balance'!D:D,"121",'Trial Balance'!K:K)&lt;0,SUMIF('Trial Balance'!D:D,"121",'Trial Balance'!K:K),0)</f>
        <v>0</v>
      </c>
      <c r="L126" t="s">
        <v>198</v>
      </c>
      <c r="M126" s="264"/>
      <c r="N126" s="264"/>
      <c r="O126" s="265">
        <f t="shared" si="8"/>
        <v>0</v>
      </c>
      <c r="P126" s="265">
        <f t="shared" si="9"/>
        <v>0</v>
      </c>
      <c r="AX126" t="s">
        <v>2509</v>
      </c>
      <c r="AY126" t="s">
        <v>2759</v>
      </c>
    </row>
    <row r="127" spans="1:51" ht="14.5" x14ac:dyDescent="0.35">
      <c r="A127" s="45" t="s">
        <v>199</v>
      </c>
      <c r="B127" s="45">
        <v>99</v>
      </c>
      <c r="C127" s="45">
        <v>98</v>
      </c>
      <c r="D127" s="46">
        <f>ABS(ROUND(SUMIF('Trial Balance'!$S$3:$S$4,F127,'Trial Balance'!$R$3:$R$4),0))</f>
        <v>0</v>
      </c>
      <c r="E127" s="46">
        <f>ABS(ROUND(SUMIF('Trial Balance'!$Q$3:$Q$4,F127,'Trial Balance'!$P$3:$P$4),0))+G127</f>
        <v>0</v>
      </c>
      <c r="F127" t="str">
        <f t="shared" si="14"/>
        <v>BS98</v>
      </c>
      <c r="I127" s="9">
        <f>IF(SUMIF('Trial Balance'!D:D,"121",'Trial Balance'!H:H)&gt;=0,SUMIF('Trial Balance'!D:D,"121",'Trial Balance'!H:H),0)</f>
        <v>0</v>
      </c>
      <c r="J127" s="9">
        <f>IF(SUMIF('Trial Balance'!D:D,"121",'Trial Balance'!K:K)&gt;=0,SUMIF('Trial Balance'!D:D,"121",'Trial Balance'!K:K),0)</f>
        <v>0</v>
      </c>
      <c r="M127" s="264"/>
      <c r="N127" s="264"/>
      <c r="O127" s="265">
        <f t="shared" si="8"/>
        <v>0</v>
      </c>
      <c r="P127" s="265">
        <f t="shared" si="9"/>
        <v>0</v>
      </c>
      <c r="AX127" t="s">
        <v>2510</v>
      </c>
      <c r="AY127" t="s">
        <v>2760</v>
      </c>
    </row>
    <row r="128" spans="1:51" ht="14.5" x14ac:dyDescent="0.35">
      <c r="A128" s="45" t="s">
        <v>200</v>
      </c>
      <c r="B128" s="45">
        <v>100</v>
      </c>
      <c r="C128" s="45">
        <v>99</v>
      </c>
      <c r="D128" s="46">
        <f>ABS(ROUND(SUMIF('Trial Balance'!N:N,F128,'Trial Balance'!H:H),0))</f>
        <v>0</v>
      </c>
      <c r="E128" s="46">
        <f>ABS(ROUND(SUMIF('Trial Balance'!N:N,F128,'Trial Balance'!K:K),0))+G128</f>
        <v>0</v>
      </c>
      <c r="F128" t="str">
        <f t="shared" si="14"/>
        <v>BS99</v>
      </c>
      <c r="I128" s="9">
        <f>SUMIF('Trial Balance'!N:N,F128,'Trial Balance'!H:H)</f>
        <v>0</v>
      </c>
      <c r="J128" s="9">
        <f>SUMIF('Trial Balance'!N:N,F128,'Trial Balance'!K:K)</f>
        <v>0</v>
      </c>
      <c r="L128" t="s">
        <v>39</v>
      </c>
      <c r="M128" s="264"/>
      <c r="N128" s="264"/>
      <c r="O128" s="265">
        <f t="shared" si="8"/>
        <v>0</v>
      </c>
      <c r="P128" s="265">
        <f t="shared" si="9"/>
        <v>0</v>
      </c>
      <c r="AX128" t="s">
        <v>2511</v>
      </c>
      <c r="AY128" t="s">
        <v>2761</v>
      </c>
    </row>
    <row r="129" spans="1:51" ht="14.5" x14ac:dyDescent="0.35">
      <c r="A129" s="47" t="s">
        <v>201</v>
      </c>
      <c r="B129" s="47">
        <v>101</v>
      </c>
      <c r="C129" s="47">
        <v>100</v>
      </c>
      <c r="D129" s="48">
        <f>D111+D112+D113+D118-D119+D120-D121+D123-D124+D126-D127-D128</f>
        <v>0</v>
      </c>
      <c r="E129" s="48">
        <f>E111+E112+E113+E118-E119+E120-E121+E123-E124+E126-E127-E128</f>
        <v>0</v>
      </c>
      <c r="F129" t="str">
        <f t="shared" si="14"/>
        <v>BS100</v>
      </c>
      <c r="M129" s="264"/>
      <c r="N129" s="264"/>
      <c r="O129" s="265">
        <f t="shared" si="8"/>
        <v>0</v>
      </c>
      <c r="P129" s="265">
        <f t="shared" si="9"/>
        <v>0</v>
      </c>
      <c r="AX129" t="s">
        <v>2512</v>
      </c>
      <c r="AY129" t="s">
        <v>2762</v>
      </c>
    </row>
    <row r="130" spans="1:51" ht="14.5" x14ac:dyDescent="0.35">
      <c r="A130" s="45" t="s">
        <v>202</v>
      </c>
      <c r="B130" s="45">
        <v>102</v>
      </c>
      <c r="C130" s="45">
        <v>101</v>
      </c>
      <c r="D130" s="46">
        <f>ROUND(SUMIF('Trial Balance'!N:N,F130,'Trial Balance'!H:H),0)</f>
        <v>0</v>
      </c>
      <c r="E130" s="46">
        <f>ABS(ROUND(SUMIF('Trial Balance'!N:N,F130,'Trial Balance'!K:K),0))+G130</f>
        <v>0</v>
      </c>
      <c r="F130" t="str">
        <f t="shared" si="14"/>
        <v>BS101</v>
      </c>
      <c r="I130" s="9">
        <f>SUMIF('Trial Balance'!N:N,F130,'Trial Balance'!H:H)</f>
        <v>0</v>
      </c>
      <c r="J130" s="9">
        <f>SUMIF('Trial Balance'!N:N,F130,'Trial Balance'!K:K)</f>
        <v>0</v>
      </c>
      <c r="M130" s="264"/>
      <c r="N130" s="264"/>
      <c r="O130" s="265">
        <f t="shared" si="8"/>
        <v>0</v>
      </c>
      <c r="P130" s="265">
        <f t="shared" si="9"/>
        <v>0</v>
      </c>
      <c r="AX130" t="s">
        <v>2513</v>
      </c>
      <c r="AY130" t="s">
        <v>2763</v>
      </c>
    </row>
    <row r="131" spans="1:51" ht="14.5" x14ac:dyDescent="0.35">
      <c r="A131" s="45" t="s">
        <v>203</v>
      </c>
      <c r="B131" s="45">
        <v>103</v>
      </c>
      <c r="C131" s="45">
        <v>102</v>
      </c>
      <c r="D131" s="46">
        <f>ROUND(SUMIF('Trial Balance'!N:N,F131,'Trial Balance'!H:H),0)</f>
        <v>0</v>
      </c>
      <c r="E131" s="46">
        <f>ABS(ROUND(SUMIF('Trial Balance'!N:N,F131,'Trial Balance'!K:K),0))+G131</f>
        <v>0</v>
      </c>
      <c r="F131" t="str">
        <f t="shared" si="14"/>
        <v>BS102</v>
      </c>
      <c r="I131" s="9">
        <f>SUMIF('Trial Balance'!N:N,F131,'Trial Balance'!H:H)</f>
        <v>0</v>
      </c>
      <c r="J131" s="9">
        <f>SUMIF('Trial Balance'!N:N,F131,'Trial Balance'!K:K)</f>
        <v>0</v>
      </c>
      <c r="M131" s="264"/>
      <c r="N131" s="264"/>
      <c r="O131" s="265">
        <f t="shared" si="8"/>
        <v>0</v>
      </c>
      <c r="P131" s="265">
        <f t="shared" si="9"/>
        <v>0</v>
      </c>
      <c r="AX131" t="s">
        <v>2514</v>
      </c>
      <c r="AY131" t="s">
        <v>2764</v>
      </c>
    </row>
    <row r="132" spans="1:51" ht="14.5" x14ac:dyDescent="0.35">
      <c r="A132" s="47" t="s">
        <v>204</v>
      </c>
      <c r="B132" s="47">
        <v>104</v>
      </c>
      <c r="C132" s="47">
        <v>103</v>
      </c>
      <c r="D132" s="48">
        <f>D129+D130</f>
        <v>0</v>
      </c>
      <c r="E132" s="48">
        <f>E129+E130</f>
        <v>0</v>
      </c>
      <c r="F132" t="str">
        <f t="shared" si="14"/>
        <v>BS103</v>
      </c>
      <c r="M132" s="264"/>
      <c r="N132" s="264"/>
      <c r="O132" s="265">
        <f t="shared" si="8"/>
        <v>0</v>
      </c>
      <c r="P132" s="265">
        <f t="shared" si="9"/>
        <v>0</v>
      </c>
      <c r="AX132" t="s">
        <v>2515</v>
      </c>
      <c r="AY132" t="s">
        <v>2765</v>
      </c>
    </row>
    <row r="133" spans="1:51" ht="12.65" customHeight="1" thickBot="1" x14ac:dyDescent="0.35">
      <c r="D133" s="9"/>
      <c r="E133" s="9"/>
    </row>
    <row r="134" spans="1:51" x14ac:dyDescent="0.3">
      <c r="A134" s="50" t="s">
        <v>205</v>
      </c>
      <c r="B134" s="51"/>
      <c r="C134" s="51"/>
      <c r="D134" s="52">
        <f>D40+D61+D62</f>
        <v>0</v>
      </c>
      <c r="E134" s="53">
        <f>E40+E61+E62</f>
        <v>0</v>
      </c>
    </row>
    <row r="135" spans="1:51" ht="12.65" customHeight="1" thickBot="1" x14ac:dyDescent="0.35">
      <c r="A135" s="54" t="s">
        <v>206</v>
      </c>
      <c r="B135" s="16"/>
      <c r="C135" s="16"/>
      <c r="D135" s="55">
        <f>D74+D86+D91+D103+D132</f>
        <v>0</v>
      </c>
      <c r="E135" s="56">
        <f>E74+E86+E91+E103+E132</f>
        <v>0</v>
      </c>
    </row>
    <row r="136" spans="1:51" ht="13" customHeight="1" thickTop="1" thickBot="1" x14ac:dyDescent="0.35">
      <c r="A136" s="57" t="s">
        <v>207</v>
      </c>
      <c r="B136" s="58"/>
      <c r="C136" s="58"/>
      <c r="D136" s="59">
        <f>D134-D135</f>
        <v>0</v>
      </c>
      <c r="E136" s="60">
        <f>E134-E135</f>
        <v>0</v>
      </c>
    </row>
    <row r="137" spans="1:51" x14ac:dyDescent="0.3">
      <c r="E1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W95"/>
  <sheetViews>
    <sheetView showGridLines="0" topLeftCell="B1" zoomScale="80" zoomScaleNormal="80" workbookViewId="0">
      <selection activeCell="F24" sqref="F24"/>
    </sheetView>
  </sheetViews>
  <sheetFormatPr defaultColWidth="27.6640625" defaultRowHeight="12" x14ac:dyDescent="0.3"/>
  <cols>
    <col min="1" max="1" width="54.33203125" customWidth="1"/>
    <col min="2" max="2" width="26.33203125" bestFit="1" customWidth="1"/>
    <col min="3" max="3" width="9.109375" bestFit="1" customWidth="1"/>
    <col min="11" max="11" width="11.5546875" customWidth="1"/>
    <col min="12" max="12" width="14.21875" customWidth="1"/>
    <col min="13" max="13" width="13.109375" customWidth="1"/>
    <col min="14" max="14" width="15.44140625" customWidth="1"/>
    <col min="48" max="49" width="26.33203125" style="18" customWidth="1"/>
  </cols>
  <sheetData>
    <row r="1" spans="1:49" x14ac:dyDescent="0.3">
      <c r="A1" s="1" t="s">
        <v>0</v>
      </c>
      <c r="B1" s="18">
        <f>'1. F10'!B1</f>
        <v>0</v>
      </c>
      <c r="C1" s="3"/>
    </row>
    <row r="2" spans="1:49" x14ac:dyDescent="0.3">
      <c r="A2" s="1" t="s">
        <v>1</v>
      </c>
      <c r="B2" s="18">
        <f>'1. F10'!B2</f>
        <v>0</v>
      </c>
      <c r="C2" s="3"/>
    </row>
    <row r="3" spans="1:49" x14ac:dyDescent="0.3">
      <c r="A3" s="1" t="s">
        <v>6</v>
      </c>
      <c r="B3" s="18">
        <f>'1. F10'!B3</f>
        <v>0</v>
      </c>
      <c r="C3" s="3"/>
    </row>
    <row r="4" spans="1:49" x14ac:dyDescent="0.3">
      <c r="A4" s="1" t="s">
        <v>7</v>
      </c>
      <c r="B4" s="18">
        <f>'1. F10'!B4</f>
        <v>0</v>
      </c>
      <c r="C4" s="3"/>
    </row>
    <row r="5" spans="1:49" x14ac:dyDescent="0.3">
      <c r="A5" s="1" t="s">
        <v>8</v>
      </c>
      <c r="B5" s="18">
        <f>'1. F10'!B5</f>
        <v>0</v>
      </c>
      <c r="C5" s="3"/>
    </row>
    <row r="6" spans="1:49" x14ac:dyDescent="0.3">
      <c r="A6" s="1" t="s">
        <v>9</v>
      </c>
      <c r="B6" s="18">
        <f>'1. F10'!B6</f>
        <v>0</v>
      </c>
      <c r="C6" s="3"/>
    </row>
    <row r="7" spans="1:49" x14ac:dyDescent="0.3">
      <c r="A7" s="1" t="s">
        <v>11</v>
      </c>
      <c r="B7" s="18">
        <f>'1. F10'!B7</f>
        <v>0</v>
      </c>
      <c r="C7" s="18"/>
    </row>
    <row r="8" spans="1:49" x14ac:dyDescent="0.3">
      <c r="H8" s="61" t="s">
        <v>208</v>
      </c>
      <c r="I8" s="61" t="s">
        <v>208</v>
      </c>
    </row>
    <row r="9" spans="1:49" x14ac:dyDescent="0.3">
      <c r="H9" s="27">
        <f>SUM(H12:H91)-'Trial Balance'!J11</f>
        <v>0</v>
      </c>
      <c r="I9" s="27">
        <f>SUM(I12:I91)-'Trial Balance'!K11</f>
        <v>0</v>
      </c>
    </row>
    <row r="10" spans="1:49" x14ac:dyDescent="0.3">
      <c r="A10" s="26" t="s">
        <v>209</v>
      </c>
      <c r="B10" s="26"/>
      <c r="C10" s="26"/>
      <c r="D10" s="38" t="s">
        <v>3210</v>
      </c>
      <c r="E10" s="26" t="s">
        <v>47</v>
      </c>
      <c r="K10" s="3"/>
    </row>
    <row r="11" spans="1:49" ht="12.65" customHeight="1" thickBot="1" x14ac:dyDescent="0.35">
      <c r="A11" s="62" t="s">
        <v>210</v>
      </c>
      <c r="B11" s="62" t="s">
        <v>49</v>
      </c>
      <c r="C11" s="62" t="s">
        <v>50</v>
      </c>
      <c r="D11" s="62">
        <f>'Trial Balance'!J6</f>
        <v>-1</v>
      </c>
      <c r="E11" s="62">
        <f>'Trial Balance'!K6</f>
        <v>0</v>
      </c>
      <c r="F11" s="31" t="s">
        <v>4</v>
      </c>
      <c r="G11" s="41" t="s">
        <v>51</v>
      </c>
      <c r="H11" s="31" t="s">
        <v>211</v>
      </c>
      <c r="I11" s="31" t="s">
        <v>212</v>
      </c>
      <c r="K11" s="41" t="s">
        <v>46</v>
      </c>
      <c r="L11" s="41" t="s">
        <v>3211</v>
      </c>
      <c r="M11" s="263" t="s">
        <v>43</v>
      </c>
      <c r="N11" s="263" t="s">
        <v>44</v>
      </c>
      <c r="AV11" s="18" t="s">
        <v>535</v>
      </c>
      <c r="AW11" s="18" t="s">
        <v>539</v>
      </c>
    </row>
    <row r="12" spans="1:49" ht="12.65" customHeight="1" thickTop="1" x14ac:dyDescent="0.35">
      <c r="A12" s="63" t="s">
        <v>213</v>
      </c>
      <c r="B12" s="63">
        <v>1</v>
      </c>
      <c r="C12" s="63">
        <v>1</v>
      </c>
      <c r="D12" s="64">
        <f>D14+D15-D16+D17+D18</f>
        <v>0</v>
      </c>
      <c r="E12" s="64">
        <f>E14+E15-E16+E17+E18</f>
        <v>0</v>
      </c>
      <c r="M12" s="265">
        <f>D12-K12</f>
        <v>0</v>
      </c>
      <c r="N12" s="265">
        <f>E12-L12</f>
        <v>0</v>
      </c>
      <c r="AV12" s="18" t="s">
        <v>2516</v>
      </c>
      <c r="AW12" s="18" t="s">
        <v>2589</v>
      </c>
    </row>
    <row r="13" spans="1:49" ht="14.5" x14ac:dyDescent="0.35">
      <c r="A13" s="45" t="s">
        <v>214</v>
      </c>
      <c r="B13" s="45">
        <v>2</v>
      </c>
      <c r="C13" s="45" t="s">
        <v>2079</v>
      </c>
      <c r="D13" s="46"/>
      <c r="E13" s="46"/>
      <c r="M13" s="265">
        <f t="shared" ref="M13:M76" si="0">D13-K13</f>
        <v>0</v>
      </c>
      <c r="N13" s="265">
        <f t="shared" ref="N13:N76" si="1">E13-L13</f>
        <v>0</v>
      </c>
      <c r="AV13" s="18" t="s">
        <v>3208</v>
      </c>
      <c r="AW13" s="18" t="s">
        <v>3209</v>
      </c>
    </row>
    <row r="14" spans="1:49" ht="14.5" x14ac:dyDescent="0.3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c r="M14" s="265">
        <f t="shared" si="0"/>
        <v>0</v>
      </c>
      <c r="N14" s="265">
        <f t="shared" si="1"/>
        <v>0</v>
      </c>
      <c r="AV14" s="18" t="s">
        <v>2517</v>
      </c>
      <c r="AW14" s="18" t="s">
        <v>2590</v>
      </c>
    </row>
    <row r="15" spans="1:49" ht="14.5" x14ac:dyDescent="0.3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c r="M15" s="265">
        <f t="shared" si="0"/>
        <v>0</v>
      </c>
      <c r="N15" s="265">
        <f t="shared" si="1"/>
        <v>0</v>
      </c>
      <c r="AV15" s="18" t="s">
        <v>2518</v>
      </c>
      <c r="AW15" s="18" t="s">
        <v>2591</v>
      </c>
    </row>
    <row r="16" spans="1:49" ht="14.5" x14ac:dyDescent="0.3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c r="M16" s="265">
        <f t="shared" si="0"/>
        <v>0</v>
      </c>
      <c r="N16" s="265">
        <f t="shared" si="1"/>
        <v>0</v>
      </c>
      <c r="AV16" s="18" t="s">
        <v>2519</v>
      </c>
      <c r="AW16" s="18" t="s">
        <v>2592</v>
      </c>
    </row>
    <row r="17" spans="1:49" ht="14.5" x14ac:dyDescent="0.35">
      <c r="A17" s="45"/>
      <c r="B17" s="45"/>
      <c r="C17" s="45"/>
      <c r="D17" s="46"/>
      <c r="E17" s="46"/>
      <c r="M17" s="265">
        <f t="shared" si="0"/>
        <v>0</v>
      </c>
      <c r="N17" s="265">
        <f t="shared" si="1"/>
        <v>0</v>
      </c>
    </row>
    <row r="18" spans="1:49" ht="14.5" x14ac:dyDescent="0.3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c r="M18" s="265">
        <f t="shared" si="0"/>
        <v>0</v>
      </c>
      <c r="N18" s="265">
        <f t="shared" si="1"/>
        <v>0</v>
      </c>
      <c r="AV18" s="18" t="s">
        <v>2520</v>
      </c>
      <c r="AW18" s="18" t="s">
        <v>2593</v>
      </c>
    </row>
    <row r="19" spans="1:49" ht="24" customHeight="1" x14ac:dyDescent="0.35">
      <c r="A19" s="65" t="s">
        <v>219</v>
      </c>
      <c r="B19" s="45"/>
      <c r="C19" s="45"/>
      <c r="D19" s="46"/>
      <c r="E19" s="46"/>
      <c r="M19" s="265">
        <f t="shared" si="0"/>
        <v>0</v>
      </c>
      <c r="N19" s="265">
        <f t="shared" si="1"/>
        <v>0</v>
      </c>
    </row>
    <row r="20" spans="1:49" ht="14.5" x14ac:dyDescent="0.35">
      <c r="A20" s="45" t="s">
        <v>220</v>
      </c>
      <c r="B20" s="45">
        <v>7</v>
      </c>
      <c r="C20" s="45">
        <v>7</v>
      </c>
      <c r="D20" s="46">
        <f>ABS(ROUND(SUMIF('Trial Balance'!$S$3:$S$5,F20,'Trial Balance'!$R$3:$R$5),0))</f>
        <v>0</v>
      </c>
      <c r="E20" s="46">
        <f>ABS(ROUND(SUMIF('Trial Balance'!$Q$3:$Q$5,F20,'Trial Balance'!$P$3:$P$5),0))+G20</f>
        <v>0</v>
      </c>
      <c r="F20" t="str">
        <f t="shared" ref="F20:F28" si="2">"PL"&amp;C20</f>
        <v>PL7</v>
      </c>
      <c r="H20" s="9">
        <f>SUMIF('Trial Balance'!N:N,F20,'Trial Balance'!H:H)</f>
        <v>0</v>
      </c>
      <c r="I20" s="9">
        <f>SUMIF('Trial Balance'!N:N,F20,'Trial Balance'!K:K)</f>
        <v>0</v>
      </c>
      <c r="M20" s="265">
        <f t="shared" si="0"/>
        <v>0</v>
      </c>
      <c r="N20" s="265">
        <f t="shared" si="1"/>
        <v>0</v>
      </c>
      <c r="AV20" s="18" t="s">
        <v>2521</v>
      </c>
      <c r="AW20" s="18" t="s">
        <v>2594</v>
      </c>
    </row>
    <row r="21" spans="1:49" ht="14.5" x14ac:dyDescent="0.35">
      <c r="A21" s="45" t="s">
        <v>221</v>
      </c>
      <c r="B21" s="45">
        <v>8</v>
      </c>
      <c r="C21" s="45">
        <v>8</v>
      </c>
      <c r="D21" s="46">
        <f>ABS(ROUND(SUMIF('Trial Balance'!$S$3:$S$5,F21,'Trial Balance'!$R$3:$R$5),0))</f>
        <v>0</v>
      </c>
      <c r="E21" s="46">
        <f>ABS(ROUND(SUMIF('Trial Balance'!$Q$3:$Q$5,F21,'Trial Balance'!$P$3:$P$5),0))+G21</f>
        <v>0</v>
      </c>
      <c r="F21" t="str">
        <f t="shared" si="2"/>
        <v>PL8</v>
      </c>
      <c r="H21" s="9">
        <f>SUMIF('Trial Balance'!N:N,F21,'Trial Balance'!H:H)</f>
        <v>0</v>
      </c>
      <c r="I21" s="9">
        <f>SUMIF('Trial Balance'!N:N,F21,'Trial Balance'!K:K)</f>
        <v>0</v>
      </c>
      <c r="M21" s="265">
        <f t="shared" si="0"/>
        <v>0</v>
      </c>
      <c r="N21" s="265">
        <f t="shared" si="1"/>
        <v>0</v>
      </c>
      <c r="AV21" s="18" t="s">
        <v>2522</v>
      </c>
      <c r="AW21" s="18" t="s">
        <v>2595</v>
      </c>
    </row>
    <row r="22" spans="1:49" ht="14.5" x14ac:dyDescent="0.35">
      <c r="A22" s="45" t="s">
        <v>222</v>
      </c>
      <c r="B22" s="45">
        <v>9</v>
      </c>
      <c r="C22" s="45">
        <v>9</v>
      </c>
      <c r="D22" s="46">
        <f>ABS(ROUND(SUMIF('Trial Balance'!N:N,F22,'Trial Balance'!H:H),0))</f>
        <v>0</v>
      </c>
      <c r="E22" s="46">
        <f>ABS(ROUND(SUMIF('Trial Balance'!N:N,F22,'Trial Balance'!K:K),0))+G22</f>
        <v>0</v>
      </c>
      <c r="F22" t="str">
        <f t="shared" si="2"/>
        <v>PL9</v>
      </c>
      <c r="H22" s="9">
        <f>SUMIF('Trial Balance'!N:N,F22,'Trial Balance'!H:H)</f>
        <v>0</v>
      </c>
      <c r="I22" s="9">
        <f>SUMIF('Trial Balance'!N:N,F22,'Trial Balance'!K:K)</f>
        <v>0</v>
      </c>
      <c r="M22" s="265">
        <f t="shared" si="0"/>
        <v>0</v>
      </c>
      <c r="N22" s="265">
        <f t="shared" si="1"/>
        <v>0</v>
      </c>
      <c r="AV22" s="18" t="s">
        <v>2523</v>
      </c>
      <c r="AW22" s="18" t="s">
        <v>2596</v>
      </c>
    </row>
    <row r="23" spans="1:49" ht="14.5" x14ac:dyDescent="0.35">
      <c r="A23" s="45" t="s">
        <v>223</v>
      </c>
      <c r="B23" s="45">
        <v>10</v>
      </c>
      <c r="C23" s="45">
        <v>10</v>
      </c>
      <c r="D23" s="46">
        <f>ABS(ROUND(SUMIF('Trial Balance'!N:N,F23,'Trial Balance'!H:H),0))</f>
        <v>0</v>
      </c>
      <c r="E23" s="46">
        <f>ABS(ROUND(SUMIF('Trial Balance'!N:N,F23,'Trial Balance'!K:K),0))+G23</f>
        <v>0</v>
      </c>
      <c r="F23" t="str">
        <f t="shared" si="2"/>
        <v>PL10</v>
      </c>
      <c r="H23" s="9">
        <f>SUMIF('Trial Balance'!N:N,F23,'Trial Balance'!H:H)</f>
        <v>0</v>
      </c>
      <c r="I23" s="9">
        <f>SUMIF('Trial Balance'!N:N,F23,'Trial Balance'!K:K)</f>
        <v>0</v>
      </c>
      <c r="M23" s="265">
        <f t="shared" si="0"/>
        <v>0</v>
      </c>
      <c r="N23" s="265">
        <f t="shared" si="1"/>
        <v>0</v>
      </c>
      <c r="AV23" s="18" t="s">
        <v>2524</v>
      </c>
      <c r="AW23" s="18" t="s">
        <v>2597</v>
      </c>
    </row>
    <row r="24" spans="1:49" ht="14.5" x14ac:dyDescent="0.35">
      <c r="A24" s="45" t="s">
        <v>224</v>
      </c>
      <c r="B24" s="45">
        <v>11</v>
      </c>
      <c r="C24" s="45">
        <v>11</v>
      </c>
      <c r="D24" s="46">
        <f>ABS(ROUND(SUMIF('Trial Balance'!N:N,F24,'Trial Balance'!H:H),0))</f>
        <v>0</v>
      </c>
      <c r="E24" s="46">
        <f>ABS(ROUND(SUMIF('Trial Balance'!N:N,F24,'Trial Balance'!K:K),0))+G24</f>
        <v>0</v>
      </c>
      <c r="F24" t="str">
        <f t="shared" si="2"/>
        <v>PL11</v>
      </c>
      <c r="H24" s="9">
        <f>SUMIF('Trial Balance'!N:N,F24,'Trial Balance'!H:H)</f>
        <v>0</v>
      </c>
      <c r="I24" s="9">
        <f>SUMIF('Trial Balance'!N:N,F24,'Trial Balance'!K:K)</f>
        <v>0</v>
      </c>
      <c r="M24" s="265">
        <f t="shared" si="0"/>
        <v>0</v>
      </c>
      <c r="N24" s="265">
        <f t="shared" si="1"/>
        <v>0</v>
      </c>
      <c r="AV24" s="18" t="s">
        <v>2525</v>
      </c>
      <c r="AW24" s="18" t="s">
        <v>2598</v>
      </c>
    </row>
    <row r="25" spans="1:49" ht="14.5" x14ac:dyDescent="0.35">
      <c r="A25" s="45" t="s">
        <v>225</v>
      </c>
      <c r="B25" s="45">
        <v>12</v>
      </c>
      <c r="C25" s="45">
        <v>12</v>
      </c>
      <c r="D25" s="46">
        <f>ABS(ROUND(SUMIF('Trial Balance'!N:N,F25,'Trial Balance'!H:H),0))</f>
        <v>0</v>
      </c>
      <c r="E25" s="46">
        <f>ABS(ROUND(SUMIF('Trial Balance'!N:N,F25,'Trial Balance'!K:K),0))+G25</f>
        <v>0</v>
      </c>
      <c r="F25" t="str">
        <f t="shared" si="2"/>
        <v>PL12</v>
      </c>
      <c r="H25" s="9">
        <f>SUMIF('Trial Balance'!N:N,F25,'Trial Balance'!H:H)</f>
        <v>0</v>
      </c>
      <c r="I25" s="9">
        <f>SUMIF('Trial Balance'!N:N,F25,'Trial Balance'!K:K)</f>
        <v>0</v>
      </c>
      <c r="M25" s="265">
        <f t="shared" si="0"/>
        <v>0</v>
      </c>
      <c r="N25" s="265">
        <f t="shared" si="1"/>
        <v>0</v>
      </c>
      <c r="AV25" s="18" t="s">
        <v>2526</v>
      </c>
      <c r="AW25" s="18" t="s">
        <v>2599</v>
      </c>
    </row>
    <row r="26" spans="1:49" ht="14.5" x14ac:dyDescent="0.35">
      <c r="A26" s="45" t="s">
        <v>226</v>
      </c>
      <c r="B26" s="45">
        <v>13</v>
      </c>
      <c r="C26" s="45">
        <v>13</v>
      </c>
      <c r="D26" s="46">
        <f>ABS(ROUND(SUMIF('Trial Balance'!N:N,F26,'Trial Balance'!H:H),0))</f>
        <v>0</v>
      </c>
      <c r="E26" s="46">
        <f>ABS(ROUND(SUMIF('Trial Balance'!N:N,F26,'Trial Balance'!K:K),0))+G26</f>
        <v>0</v>
      </c>
      <c r="F26" t="str">
        <f t="shared" si="2"/>
        <v>PL13</v>
      </c>
      <c r="H26" s="9">
        <f>SUMIF('Trial Balance'!N:N,F26,'Trial Balance'!H:H)</f>
        <v>0</v>
      </c>
      <c r="I26" s="9">
        <f>SUMIF('Trial Balance'!N:N,F26,'Trial Balance'!K:K)</f>
        <v>0</v>
      </c>
      <c r="M26" s="265">
        <f t="shared" si="0"/>
        <v>0</v>
      </c>
      <c r="N26" s="265">
        <f t="shared" si="1"/>
        <v>0</v>
      </c>
      <c r="AV26" s="18" t="s">
        <v>2527</v>
      </c>
      <c r="AW26" s="18" t="s">
        <v>2600</v>
      </c>
    </row>
    <row r="27" spans="1:49" ht="14.5" x14ac:dyDescent="0.35">
      <c r="A27" s="45" t="s">
        <v>227</v>
      </c>
      <c r="B27" s="45">
        <v>14</v>
      </c>
      <c r="C27" s="45">
        <v>14</v>
      </c>
      <c r="D27" s="46">
        <f>ABS(ROUND(SUMIF('Trial Balance'!N:N,F27,'Trial Balance'!H:H),0))</f>
        <v>0</v>
      </c>
      <c r="E27" s="46">
        <f>ABS(ROUND(SUMIF('Trial Balance'!N:N,F27,'Trial Balance'!K:K),0))+G27</f>
        <v>0</v>
      </c>
      <c r="F27" t="str">
        <f t="shared" si="2"/>
        <v>PL14</v>
      </c>
      <c r="H27" s="9">
        <f>SUMIF('Trial Balance'!N:N,F27,'Trial Balance'!H:H)</f>
        <v>0</v>
      </c>
      <c r="I27" s="9">
        <f>SUMIF('Trial Balance'!N:N,F27,'Trial Balance'!K:K)</f>
        <v>0</v>
      </c>
      <c r="M27" s="265">
        <f t="shared" si="0"/>
        <v>0</v>
      </c>
      <c r="N27" s="265">
        <f t="shared" si="1"/>
        <v>0</v>
      </c>
      <c r="AV27" s="18" t="s">
        <v>2528</v>
      </c>
      <c r="AW27" s="18" t="s">
        <v>2601</v>
      </c>
    </row>
    <row r="28" spans="1:49" ht="14.5" x14ac:dyDescent="0.35">
      <c r="A28" s="45" t="s">
        <v>228</v>
      </c>
      <c r="B28" s="45">
        <v>15</v>
      </c>
      <c r="C28" s="45">
        <v>15</v>
      </c>
      <c r="D28" s="46">
        <f>ABS(ROUND(SUMIF('Trial Balance'!N:N,F28,'Trial Balance'!H:H),0))</f>
        <v>0</v>
      </c>
      <c r="E28" s="46">
        <f>ABS(ROUND(SUMIF('Trial Balance'!N:N,F28,'Trial Balance'!K:K),0))+G28</f>
        <v>0</v>
      </c>
      <c r="F28" t="str">
        <f t="shared" si="2"/>
        <v>PL15</v>
      </c>
      <c r="H28" s="9">
        <f>SUMIF('Trial Balance'!N:N,F28,'Trial Balance'!H:H)</f>
        <v>0</v>
      </c>
      <c r="I28" s="9">
        <f>SUMIF('Trial Balance'!N:N,F28,'Trial Balance'!K:K)</f>
        <v>0</v>
      </c>
      <c r="M28" s="265">
        <f t="shared" si="0"/>
        <v>0</v>
      </c>
      <c r="N28" s="265">
        <f t="shared" si="1"/>
        <v>0</v>
      </c>
      <c r="AV28" s="18" t="s">
        <v>2529</v>
      </c>
      <c r="AW28" s="18" t="s">
        <v>2602</v>
      </c>
    </row>
    <row r="29" spans="1:49" ht="14.5" x14ac:dyDescent="0.35">
      <c r="A29" s="47" t="s">
        <v>229</v>
      </c>
      <c r="B29" s="47">
        <v>16</v>
      </c>
      <c r="C29" s="47">
        <v>16</v>
      </c>
      <c r="D29" s="48">
        <f>D12+D20-D21+D22+D23+D24+D25+D26</f>
        <v>0</v>
      </c>
      <c r="E29" s="48">
        <f>E12+E20-E21+E22+E23+E24+E25+E26</f>
        <v>0</v>
      </c>
      <c r="M29" s="265">
        <f t="shared" si="0"/>
        <v>0</v>
      </c>
      <c r="N29" s="265">
        <f t="shared" si="1"/>
        <v>0</v>
      </c>
      <c r="AV29" s="18" t="s">
        <v>2530</v>
      </c>
      <c r="AW29" s="18" t="s">
        <v>2603</v>
      </c>
    </row>
    <row r="30" spans="1:49" ht="14.5" x14ac:dyDescent="0.3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c r="M30" s="265">
        <f t="shared" si="0"/>
        <v>0</v>
      </c>
      <c r="N30" s="265">
        <f t="shared" si="1"/>
        <v>0</v>
      </c>
      <c r="AV30" s="18" t="s">
        <v>2531</v>
      </c>
      <c r="AW30" s="18" t="s">
        <v>2604</v>
      </c>
    </row>
    <row r="31" spans="1:49" ht="14.5" x14ac:dyDescent="0.3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c r="M31" s="265">
        <f t="shared" si="0"/>
        <v>0</v>
      </c>
      <c r="N31" s="265">
        <f t="shared" si="1"/>
        <v>0</v>
      </c>
      <c r="AV31" s="18" t="s">
        <v>2532</v>
      </c>
      <c r="AW31" s="18" t="s">
        <v>2605</v>
      </c>
    </row>
    <row r="32" spans="1:49" ht="14.5" x14ac:dyDescent="0.3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c r="M32" s="265">
        <f t="shared" si="0"/>
        <v>0</v>
      </c>
      <c r="N32" s="265">
        <f t="shared" si="1"/>
        <v>0</v>
      </c>
      <c r="AV32" s="18" t="s">
        <v>2533</v>
      </c>
      <c r="AW32" s="18" t="s">
        <v>2606</v>
      </c>
    </row>
    <row r="33" spans="1:49" ht="14.5" x14ac:dyDescent="0.35">
      <c r="A33" s="45" t="s">
        <v>233</v>
      </c>
      <c r="B33" s="45">
        <v>20</v>
      </c>
      <c r="C33" s="45" t="s">
        <v>2080</v>
      </c>
      <c r="D33" s="46">
        <f>ABS(ROUND(SUMIF('Trial Balance'!E:E,"6051",'Trial Balance'!H:H),0))</f>
        <v>0</v>
      </c>
      <c r="E33" s="46">
        <f>ABS(ROUND(SUMIF('Trial Balance'!E:E,"6051",'Trial Balance'!K:K),0))</f>
        <v>0</v>
      </c>
      <c r="M33" s="265">
        <f t="shared" si="0"/>
        <v>0</v>
      </c>
      <c r="N33" s="265">
        <f t="shared" si="1"/>
        <v>0</v>
      </c>
      <c r="AV33" s="18" t="s">
        <v>2534</v>
      </c>
      <c r="AW33" s="18" t="s">
        <v>2607</v>
      </c>
    </row>
    <row r="34" spans="1:49" ht="14.5" x14ac:dyDescent="0.35">
      <c r="A34" s="45" t="s">
        <v>234</v>
      </c>
      <c r="B34" s="45">
        <v>21</v>
      </c>
      <c r="C34" s="45" t="s">
        <v>2081</v>
      </c>
      <c r="D34" s="46">
        <f>ABS(ROUND(SUMIF('Trial Balance'!E:E,"6053",'Trial Balance'!H:H),0))</f>
        <v>0</v>
      </c>
      <c r="E34" s="46">
        <f>ABS(ROUND(SUMIF('Trial Balance'!E:E,"6053",'Trial Balance'!K:K),0))</f>
        <v>0</v>
      </c>
      <c r="M34" s="265">
        <f t="shared" si="0"/>
        <v>0</v>
      </c>
      <c r="N34" s="265">
        <f t="shared" si="1"/>
        <v>0</v>
      </c>
      <c r="AV34" s="18" t="s">
        <v>2535</v>
      </c>
      <c r="AW34" s="18" t="s">
        <v>2608</v>
      </c>
    </row>
    <row r="35" spans="1:49" ht="14.5" x14ac:dyDescent="0.3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c r="M35" s="265">
        <f t="shared" si="0"/>
        <v>0</v>
      </c>
      <c r="N35" s="265">
        <f t="shared" si="1"/>
        <v>0</v>
      </c>
      <c r="AV35" s="18" t="s">
        <v>2536</v>
      </c>
      <c r="AW35" s="18" t="s">
        <v>2609</v>
      </c>
    </row>
    <row r="36" spans="1:49" ht="14.5" x14ac:dyDescent="0.3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c r="M36" s="265">
        <f t="shared" si="0"/>
        <v>0</v>
      </c>
      <c r="N36" s="265">
        <f t="shared" si="1"/>
        <v>0</v>
      </c>
      <c r="AV36" s="18" t="s">
        <v>2537</v>
      </c>
      <c r="AW36" s="18" t="s">
        <v>2610</v>
      </c>
    </row>
    <row r="37" spans="1:49" ht="14.5" x14ac:dyDescent="0.35">
      <c r="A37" s="47" t="s">
        <v>237</v>
      </c>
      <c r="B37" s="47">
        <v>24</v>
      </c>
      <c r="C37" s="47">
        <v>22</v>
      </c>
      <c r="D37" s="48">
        <f>D38+D39</f>
        <v>0</v>
      </c>
      <c r="E37" s="48">
        <f>E38+E39</f>
        <v>0</v>
      </c>
      <c r="M37" s="265">
        <f t="shared" si="0"/>
        <v>0</v>
      </c>
      <c r="N37" s="265">
        <f t="shared" si="1"/>
        <v>0</v>
      </c>
      <c r="AV37" s="18" t="s">
        <v>2538</v>
      </c>
      <c r="AW37" s="18" t="s">
        <v>2611</v>
      </c>
    </row>
    <row r="38" spans="1:49" ht="14.5" x14ac:dyDescent="0.3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c r="M38" s="265">
        <f t="shared" si="0"/>
        <v>0</v>
      </c>
      <c r="N38" s="265">
        <f t="shared" si="1"/>
        <v>0</v>
      </c>
      <c r="AV38" s="18" t="s">
        <v>2539</v>
      </c>
      <c r="AW38" s="18" t="s">
        <v>2612</v>
      </c>
    </row>
    <row r="39" spans="1:49" ht="14.5" x14ac:dyDescent="0.3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c r="M39" s="265">
        <f t="shared" si="0"/>
        <v>0</v>
      </c>
      <c r="N39" s="265">
        <f t="shared" si="1"/>
        <v>0</v>
      </c>
      <c r="AV39" s="18" t="s">
        <v>2540</v>
      </c>
      <c r="AW39" s="18" t="s">
        <v>2613</v>
      </c>
    </row>
    <row r="40" spans="1:49" ht="14.5" x14ac:dyDescent="0.35">
      <c r="A40" s="47" t="s">
        <v>240</v>
      </c>
      <c r="B40" s="47">
        <v>27</v>
      </c>
      <c r="C40" s="47">
        <v>25</v>
      </c>
      <c r="D40" s="48">
        <f>D41-D42</f>
        <v>0</v>
      </c>
      <c r="E40" s="48">
        <f>E41-E42</f>
        <v>0</v>
      </c>
      <c r="M40" s="265">
        <f t="shared" si="0"/>
        <v>0</v>
      </c>
      <c r="N40" s="265">
        <f t="shared" si="1"/>
        <v>0</v>
      </c>
      <c r="AV40" s="18" t="s">
        <v>2541</v>
      </c>
      <c r="AW40" s="18" t="s">
        <v>2614</v>
      </c>
    </row>
    <row r="41" spans="1:49" ht="14.5" x14ac:dyDescent="0.3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c r="M41" s="265">
        <f t="shared" si="0"/>
        <v>0</v>
      </c>
      <c r="N41" s="265">
        <f t="shared" si="1"/>
        <v>0</v>
      </c>
      <c r="AV41" s="18" t="s">
        <v>2542</v>
      </c>
      <c r="AW41" s="18" t="s">
        <v>2615</v>
      </c>
    </row>
    <row r="42" spans="1:49" ht="14.5" x14ac:dyDescent="0.3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c r="M42" s="265">
        <f t="shared" si="0"/>
        <v>0</v>
      </c>
      <c r="N42" s="265">
        <f t="shared" si="1"/>
        <v>0</v>
      </c>
      <c r="AV42" s="18" t="s">
        <v>2543</v>
      </c>
      <c r="AW42" s="18" t="s">
        <v>2616</v>
      </c>
    </row>
    <row r="43" spans="1:49" ht="14.5" x14ac:dyDescent="0.35">
      <c r="A43" s="47" t="s">
        <v>243</v>
      </c>
      <c r="B43" s="47">
        <v>30</v>
      </c>
      <c r="C43" s="47">
        <v>28</v>
      </c>
      <c r="D43" s="48">
        <f>D44-D45</f>
        <v>0</v>
      </c>
      <c r="E43" s="48">
        <f>E44-E45</f>
        <v>0</v>
      </c>
      <c r="M43" s="265">
        <f t="shared" si="0"/>
        <v>0</v>
      </c>
      <c r="N43" s="265">
        <f t="shared" si="1"/>
        <v>0</v>
      </c>
      <c r="AV43" s="18" t="s">
        <v>2544</v>
      </c>
      <c r="AW43" s="18" t="s">
        <v>2617</v>
      </c>
    </row>
    <row r="44" spans="1:49" ht="14.5" x14ac:dyDescent="0.3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c r="M44" s="265">
        <f t="shared" si="0"/>
        <v>0</v>
      </c>
      <c r="N44" s="265">
        <f t="shared" si="1"/>
        <v>0</v>
      </c>
      <c r="AV44" s="18" t="s">
        <v>2545</v>
      </c>
      <c r="AW44" s="18" t="s">
        <v>2618</v>
      </c>
    </row>
    <row r="45" spans="1:49" ht="14.5" x14ac:dyDescent="0.3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c r="M45" s="265">
        <f t="shared" si="0"/>
        <v>0</v>
      </c>
      <c r="N45" s="265">
        <f t="shared" si="1"/>
        <v>0</v>
      </c>
      <c r="AV45" s="18" t="s">
        <v>2546</v>
      </c>
      <c r="AW45" s="18" t="s">
        <v>2619</v>
      </c>
    </row>
    <row r="46" spans="1:49" ht="14.5" x14ac:dyDescent="0.35">
      <c r="A46" s="47" t="s">
        <v>246</v>
      </c>
      <c r="B46" s="47">
        <v>33</v>
      </c>
      <c r="C46" s="47">
        <v>31</v>
      </c>
      <c r="D46" s="48">
        <f>SUM(D47:D52)</f>
        <v>0</v>
      </c>
      <c r="E46" s="48">
        <f>SUM(E47:E52)</f>
        <v>0</v>
      </c>
      <c r="M46" s="265">
        <f t="shared" si="0"/>
        <v>0</v>
      </c>
      <c r="N46" s="265">
        <f t="shared" si="1"/>
        <v>0</v>
      </c>
      <c r="AV46" s="18" t="s">
        <v>2547</v>
      </c>
      <c r="AW46" s="18" t="s">
        <v>2620</v>
      </c>
    </row>
    <row r="47" spans="1:49" ht="14.5" x14ac:dyDescent="0.35">
      <c r="A47" s="45" t="s">
        <v>247</v>
      </c>
      <c r="B47" s="45">
        <v>34</v>
      </c>
      <c r="C47" s="45">
        <v>32</v>
      </c>
      <c r="D47" s="46">
        <f>ABS(ROUND(SUMIF('Trial Balance'!N:N,F47,'Trial Balance'!H:H),0))</f>
        <v>0</v>
      </c>
      <c r="E47" s="46">
        <f>ABS(ROUND(SUMIF('Trial Balance'!N:N,F47,'Trial Balance'!K:K),0))+G47</f>
        <v>0</v>
      </c>
      <c r="F47" t="str">
        <f t="shared" ref="F47:F52" si="3">"PL"&amp;C47</f>
        <v>PL32</v>
      </c>
      <c r="H47" s="9">
        <f>SUMIF('Trial Balance'!N:N,F47,'Trial Balance'!H:H)</f>
        <v>0</v>
      </c>
      <c r="I47" s="9">
        <f>SUMIF('Trial Balance'!N:N,F47,'Trial Balance'!K:K)</f>
        <v>0</v>
      </c>
      <c r="M47" s="265">
        <f t="shared" si="0"/>
        <v>0</v>
      </c>
      <c r="N47" s="265">
        <f t="shared" si="1"/>
        <v>0</v>
      </c>
      <c r="AV47" s="18" t="s">
        <v>2548</v>
      </c>
      <c r="AW47" s="18" t="s">
        <v>2621</v>
      </c>
    </row>
    <row r="48" spans="1:49" ht="14.5" x14ac:dyDescent="0.35">
      <c r="A48" s="45" t="s">
        <v>248</v>
      </c>
      <c r="B48" s="45">
        <f>B47+1</f>
        <v>35</v>
      </c>
      <c r="C48" s="45">
        <v>33</v>
      </c>
      <c r="D48" s="46">
        <f>ABS(ROUND(SUMIF('Trial Balance'!N:N,F48,'Trial Balance'!H:H),0))</f>
        <v>0</v>
      </c>
      <c r="E48" s="46">
        <f>ABS(ROUND(SUMIF('Trial Balance'!N:N,F48,'Trial Balance'!K:K),0))+G48</f>
        <v>0</v>
      </c>
      <c r="F48" t="str">
        <f t="shared" si="3"/>
        <v>PL33</v>
      </c>
      <c r="H48" s="9">
        <f>SUMIF('Trial Balance'!N:N,F48,'Trial Balance'!H:H)</f>
        <v>0</v>
      </c>
      <c r="I48" s="9">
        <f>SUMIF('Trial Balance'!N:N,F48,'Trial Balance'!K:K)</f>
        <v>0</v>
      </c>
      <c r="M48" s="265">
        <f t="shared" si="0"/>
        <v>0</v>
      </c>
      <c r="N48" s="265">
        <f t="shared" si="1"/>
        <v>0</v>
      </c>
      <c r="AV48" s="18" t="s">
        <v>2549</v>
      </c>
      <c r="AW48" s="18" t="s">
        <v>2622</v>
      </c>
    </row>
    <row r="49" spans="1:49" ht="14.5" x14ac:dyDescent="0.35">
      <c r="A49" s="45" t="s">
        <v>249</v>
      </c>
      <c r="B49" s="45">
        <f>B48+1</f>
        <v>36</v>
      </c>
      <c r="C49" s="45">
        <v>34</v>
      </c>
      <c r="D49" s="46">
        <f>ABS(ROUND(SUMIF('Trial Balance'!N:N,F49,'Trial Balance'!H:H),0))</f>
        <v>0</v>
      </c>
      <c r="E49" s="46">
        <f>ABS(ROUND(SUMIF('Trial Balance'!N:N,F49,'Trial Balance'!K:K),0))+G49</f>
        <v>0</v>
      </c>
      <c r="F49" t="str">
        <f t="shared" si="3"/>
        <v>PL34</v>
      </c>
      <c r="H49" s="9">
        <f>SUMIF('Trial Balance'!N:N,F49,'Trial Balance'!H:H)</f>
        <v>0</v>
      </c>
      <c r="I49" s="9">
        <f>SUMIF('Trial Balance'!N:N,F49,'Trial Balance'!K:K)</f>
        <v>0</v>
      </c>
      <c r="M49" s="265">
        <f t="shared" si="0"/>
        <v>0</v>
      </c>
      <c r="N49" s="265">
        <f t="shared" si="1"/>
        <v>0</v>
      </c>
      <c r="AV49" s="18" t="s">
        <v>2550</v>
      </c>
      <c r="AW49" s="18" t="s">
        <v>2623</v>
      </c>
    </row>
    <row r="50" spans="1:49" ht="14.5" x14ac:dyDescent="0.35">
      <c r="A50" s="45" t="s">
        <v>250</v>
      </c>
      <c r="B50" s="45">
        <f>B49+1</f>
        <v>37</v>
      </c>
      <c r="C50" s="45">
        <v>35</v>
      </c>
      <c r="D50" s="46">
        <f>ABS(ROUND(SUMIF('Trial Balance'!N:N,F50,'Trial Balance'!H:H),0))</f>
        <v>0</v>
      </c>
      <c r="E50" s="46">
        <f>ABS(ROUND(SUMIF('Trial Balance'!N:N,F50,'Trial Balance'!K:K),0))+G50</f>
        <v>0</v>
      </c>
      <c r="F50" t="str">
        <f t="shared" si="3"/>
        <v>PL35</v>
      </c>
      <c r="H50" s="9">
        <f>SUMIF('Trial Balance'!N:N,F50,'Trial Balance'!H:H)</f>
        <v>0</v>
      </c>
      <c r="I50" s="9">
        <f>SUMIF('Trial Balance'!N:N,F50,'Trial Balance'!K:K)</f>
        <v>0</v>
      </c>
      <c r="M50" s="265">
        <f t="shared" si="0"/>
        <v>0</v>
      </c>
      <c r="N50" s="265">
        <f t="shared" si="1"/>
        <v>0</v>
      </c>
      <c r="AV50" s="18" t="s">
        <v>2551</v>
      </c>
      <c r="AW50" s="18" t="s">
        <v>2624</v>
      </c>
    </row>
    <row r="51" spans="1:49" ht="14.5" x14ac:dyDescent="0.35">
      <c r="A51" s="45" t="s">
        <v>251</v>
      </c>
      <c r="B51" s="45">
        <f>B50+1</f>
        <v>38</v>
      </c>
      <c r="C51" s="45">
        <v>36</v>
      </c>
      <c r="D51" s="46">
        <f>ABS(ROUND(SUMIF('Trial Balance'!N:N,F51,'Trial Balance'!H:H),0))</f>
        <v>0</v>
      </c>
      <c r="E51" s="46">
        <f>ABS(ROUND(SUMIF('Trial Balance'!N:N,F51,'Trial Balance'!K:K),0))+G51</f>
        <v>0</v>
      </c>
      <c r="F51" t="str">
        <f t="shared" si="3"/>
        <v>PL36</v>
      </c>
      <c r="H51" s="9">
        <f>SUMIF('Trial Balance'!N:N,F51,'Trial Balance'!H:H)</f>
        <v>0</v>
      </c>
      <c r="I51" s="9">
        <f>SUMIF('Trial Balance'!N:N,F51,'Trial Balance'!K:K)</f>
        <v>0</v>
      </c>
      <c r="M51" s="265">
        <f t="shared" si="0"/>
        <v>0</v>
      </c>
      <c r="N51" s="265">
        <f t="shared" si="1"/>
        <v>0</v>
      </c>
      <c r="AV51" s="18" t="s">
        <v>2552</v>
      </c>
      <c r="AW51" s="18" t="s">
        <v>2625</v>
      </c>
    </row>
    <row r="52" spans="1:49" ht="14.5" x14ac:dyDescent="0.35">
      <c r="A52" s="45" t="s">
        <v>252</v>
      </c>
      <c r="B52" s="45">
        <f>B51+1</f>
        <v>39</v>
      </c>
      <c r="C52" s="45">
        <v>37</v>
      </c>
      <c r="D52" s="46">
        <f>ABS(ROUND(SUMIF('Trial Balance'!N:N,F52,'Trial Balance'!H:H),0))</f>
        <v>0</v>
      </c>
      <c r="E52" s="46">
        <f>ABS(ROUND(SUMIF('Trial Balance'!N:N,F52,'Trial Balance'!K:K),0))+G52</f>
        <v>0</v>
      </c>
      <c r="F52" t="str">
        <f t="shared" si="3"/>
        <v>PL37</v>
      </c>
      <c r="H52" s="9">
        <f>SUMIF('Trial Balance'!N:N,F52,'Trial Balance'!H:H)</f>
        <v>0</v>
      </c>
      <c r="I52" s="9">
        <f>SUMIF('Trial Balance'!N:N,F52,'Trial Balance'!K:K)</f>
        <v>0</v>
      </c>
      <c r="M52" s="265">
        <f t="shared" si="0"/>
        <v>0</v>
      </c>
      <c r="N52" s="265">
        <f t="shared" si="1"/>
        <v>0</v>
      </c>
      <c r="AV52" s="18" t="s">
        <v>2553</v>
      </c>
      <c r="AW52" s="18" t="s">
        <v>2626</v>
      </c>
    </row>
    <row r="53" spans="1:49" ht="14.5" x14ac:dyDescent="0.35">
      <c r="A53" s="45" t="s">
        <v>2082</v>
      </c>
      <c r="B53" s="45"/>
      <c r="C53" s="45">
        <v>38</v>
      </c>
      <c r="D53" s="46"/>
      <c r="E53" s="46"/>
      <c r="M53" s="265">
        <f t="shared" si="0"/>
        <v>0</v>
      </c>
      <c r="N53" s="265">
        <f t="shared" si="1"/>
        <v>0</v>
      </c>
      <c r="AV53" s="18" t="s">
        <v>2554</v>
      </c>
      <c r="AW53" s="18" t="s">
        <v>2627</v>
      </c>
    </row>
    <row r="54" spans="1:49" ht="14.5" x14ac:dyDescent="0.35">
      <c r="A54" s="47" t="s">
        <v>253</v>
      </c>
      <c r="B54" s="47">
        <v>40</v>
      </c>
      <c r="C54" s="47">
        <v>39</v>
      </c>
      <c r="D54" s="48">
        <f>D55-D56</f>
        <v>0</v>
      </c>
      <c r="E54" s="48">
        <f>E55-E56</f>
        <v>0</v>
      </c>
      <c r="M54" s="265">
        <f t="shared" si="0"/>
        <v>0</v>
      </c>
      <c r="N54" s="265">
        <f t="shared" si="1"/>
        <v>0</v>
      </c>
      <c r="AV54" s="18" t="s">
        <v>2555</v>
      </c>
      <c r="AW54" s="18" t="s">
        <v>2628</v>
      </c>
    </row>
    <row r="55" spans="1:49" ht="14.5" x14ac:dyDescent="0.3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c r="M55" s="265">
        <f t="shared" si="0"/>
        <v>0</v>
      </c>
      <c r="N55" s="265">
        <f t="shared" si="1"/>
        <v>0</v>
      </c>
      <c r="AV55" s="18" t="s">
        <v>2556</v>
      </c>
      <c r="AW55" s="18" t="s">
        <v>2629</v>
      </c>
    </row>
    <row r="56" spans="1:49" ht="14.5" x14ac:dyDescent="0.3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c r="M56" s="265">
        <f t="shared" si="0"/>
        <v>0</v>
      </c>
      <c r="N56" s="265">
        <f t="shared" si="1"/>
        <v>0</v>
      </c>
      <c r="AV56" s="18" t="s">
        <v>2557</v>
      </c>
      <c r="AW56" s="18" t="s">
        <v>2630</v>
      </c>
    </row>
    <row r="57" spans="1:49" ht="14.5" x14ac:dyDescent="0.35">
      <c r="A57" s="47" t="s">
        <v>256</v>
      </c>
      <c r="B57" s="47">
        <v>43</v>
      </c>
      <c r="C57" s="47">
        <v>42</v>
      </c>
      <c r="D57" s="48">
        <f>SUM(D30:D32)+D35-D36+D37+D40+D43+D46+D54</f>
        <v>0</v>
      </c>
      <c r="E57" s="48">
        <f>SUM(E30:E32)+E35-E36+E37+E40+E43+E46+E54</f>
        <v>0</v>
      </c>
      <c r="M57" s="265">
        <f t="shared" si="0"/>
        <v>0</v>
      </c>
      <c r="N57" s="265">
        <f t="shared" si="1"/>
        <v>0</v>
      </c>
      <c r="AV57" s="18" t="s">
        <v>2558</v>
      </c>
      <c r="AW57" s="18" t="s">
        <v>2631</v>
      </c>
    </row>
    <row r="58" spans="1:49" ht="14.5" x14ac:dyDescent="0.35">
      <c r="A58" s="45" t="s">
        <v>257</v>
      </c>
      <c r="B58" s="45"/>
      <c r="C58" s="45"/>
      <c r="D58" s="46"/>
      <c r="E58" s="46"/>
      <c r="M58" s="265">
        <f t="shared" si="0"/>
        <v>0</v>
      </c>
      <c r="N58" s="265">
        <f t="shared" si="1"/>
        <v>0</v>
      </c>
    </row>
    <row r="59" spans="1:49" ht="14.5" x14ac:dyDescent="0.35">
      <c r="A59" s="47" t="s">
        <v>258</v>
      </c>
      <c r="B59" s="47">
        <v>44</v>
      </c>
      <c r="C59" s="47">
        <v>43</v>
      </c>
      <c r="D59" s="48">
        <f>IF((D57-D29)&lt;0,-(D57-D29),0)</f>
        <v>0</v>
      </c>
      <c r="E59" s="48">
        <f>IF((E57-E29)&lt;0,-(E57-E29),0)</f>
        <v>0</v>
      </c>
      <c r="M59" s="265">
        <f t="shared" si="0"/>
        <v>0</v>
      </c>
      <c r="N59" s="265">
        <f t="shared" si="1"/>
        <v>0</v>
      </c>
      <c r="AV59" s="18" t="s">
        <v>2559</v>
      </c>
      <c r="AW59" s="18" t="s">
        <v>2632</v>
      </c>
    </row>
    <row r="60" spans="1:49" ht="14.5" x14ac:dyDescent="0.35">
      <c r="A60" s="47" t="s">
        <v>259</v>
      </c>
      <c r="B60" s="47">
        <v>45</v>
      </c>
      <c r="C60" s="47">
        <v>44</v>
      </c>
      <c r="D60" s="48">
        <f>IF(D59=0,D57-D29,0)</f>
        <v>0</v>
      </c>
      <c r="E60" s="48">
        <f>IF(E59=0,E57-E29,0)</f>
        <v>0</v>
      </c>
      <c r="M60" s="265">
        <f t="shared" si="0"/>
        <v>0</v>
      </c>
      <c r="N60" s="265">
        <f t="shared" si="1"/>
        <v>0</v>
      </c>
      <c r="AV60" s="18" t="s">
        <v>2560</v>
      </c>
      <c r="AW60" s="18" t="s">
        <v>2633</v>
      </c>
    </row>
    <row r="61" spans="1:49" ht="14.5" x14ac:dyDescent="0.35">
      <c r="A61" s="45" t="s">
        <v>260</v>
      </c>
      <c r="B61" s="45">
        <f t="shared" ref="B61:B67" si="4">B60+1</f>
        <v>46</v>
      </c>
      <c r="C61" s="45">
        <v>45</v>
      </c>
      <c r="D61" s="46">
        <f>ABS(ROUND(SUMIF('Trial Balance'!N:N,F61,'Trial Balance'!H:H),0))</f>
        <v>0</v>
      </c>
      <c r="E61" s="46">
        <f>ABS(ROUND(SUMIF('Trial Balance'!N:N,F61,'Trial Balance'!K:K),0))+G61</f>
        <v>0</v>
      </c>
      <c r="F61" t="str">
        <f t="shared" ref="F61:F67" si="5">"PL"&amp;C61</f>
        <v>PL45</v>
      </c>
      <c r="H61" s="9">
        <f>SUMIF('Trial Balance'!N:N,F61,'Trial Balance'!H:H)</f>
        <v>0</v>
      </c>
      <c r="I61" s="9">
        <f>SUMIF('Trial Balance'!N:N,F61,'Trial Balance'!K:K)</f>
        <v>0</v>
      </c>
      <c r="M61" s="265">
        <f t="shared" si="0"/>
        <v>0</v>
      </c>
      <c r="N61" s="265">
        <f t="shared" si="1"/>
        <v>0</v>
      </c>
      <c r="AV61" s="18" t="s">
        <v>2561</v>
      </c>
      <c r="AW61" s="18" t="s">
        <v>2634</v>
      </c>
    </row>
    <row r="62" spans="1:49" ht="14.5" x14ac:dyDescent="0.35">
      <c r="A62" s="45" t="s">
        <v>261</v>
      </c>
      <c r="B62" s="45">
        <f t="shared" si="4"/>
        <v>47</v>
      </c>
      <c r="C62" s="45">
        <v>46</v>
      </c>
      <c r="D62" s="46">
        <f>ABS(ROUND(SUMIF('Trial Balance'!N:N,F62,'Trial Balance'!H:H),0))</f>
        <v>0</v>
      </c>
      <c r="E62" s="46">
        <f>ABS(ROUND(SUMIF('Trial Balance'!N:N,F62,'Trial Balance'!K:K),0))+G62</f>
        <v>0</v>
      </c>
      <c r="F62" t="str">
        <f t="shared" si="5"/>
        <v>PL46</v>
      </c>
      <c r="H62" s="9">
        <f>SUMIF('Trial Balance'!N:N,F62,'Trial Balance'!H:H)</f>
        <v>0</v>
      </c>
      <c r="I62" s="9">
        <f>SUMIF('Trial Balance'!N:N,F62,'Trial Balance'!K:K)</f>
        <v>0</v>
      </c>
      <c r="M62" s="265">
        <f t="shared" si="0"/>
        <v>0</v>
      </c>
      <c r="N62" s="265">
        <f t="shared" si="1"/>
        <v>0</v>
      </c>
      <c r="AV62" s="18" t="s">
        <v>2562</v>
      </c>
      <c r="AW62" s="18" t="s">
        <v>2635</v>
      </c>
    </row>
    <row r="63" spans="1:49" ht="14.5" x14ac:dyDescent="0.35">
      <c r="A63" s="45" t="s">
        <v>262</v>
      </c>
      <c r="B63" s="45">
        <f t="shared" si="4"/>
        <v>48</v>
      </c>
      <c r="C63" s="45">
        <v>47</v>
      </c>
      <c r="D63" s="46">
        <f>ABS(ROUND(SUMIF('Trial Balance'!N:N,F63,'Trial Balance'!H:H),0))</f>
        <v>0</v>
      </c>
      <c r="E63" s="46">
        <f>ABS(ROUND(SUMIF('Trial Balance'!N:N,F63,'Trial Balance'!K:K),0))+G63</f>
        <v>0</v>
      </c>
      <c r="F63" t="str">
        <f t="shared" si="5"/>
        <v>PL47</v>
      </c>
      <c r="H63" s="9">
        <f>SUMIF('Trial Balance'!N:N,F63,'Trial Balance'!H:H)</f>
        <v>0</v>
      </c>
      <c r="I63" s="9">
        <f>SUMIF('Trial Balance'!N:N,F63,'Trial Balance'!K:K)</f>
        <v>0</v>
      </c>
      <c r="M63" s="265">
        <f t="shared" si="0"/>
        <v>0</v>
      </c>
      <c r="N63" s="265">
        <f t="shared" si="1"/>
        <v>0</v>
      </c>
      <c r="AV63" s="18" t="s">
        <v>2563</v>
      </c>
      <c r="AW63" s="18" t="s">
        <v>2636</v>
      </c>
    </row>
    <row r="64" spans="1:49" ht="14.5" x14ac:dyDescent="0.35">
      <c r="A64" s="45" t="s">
        <v>261</v>
      </c>
      <c r="B64" s="45">
        <f t="shared" si="4"/>
        <v>49</v>
      </c>
      <c r="C64" s="45">
        <v>48</v>
      </c>
      <c r="D64" s="46">
        <f>ABS(ROUND(SUMIF('Trial Balance'!N:N,F64,'Trial Balance'!H:H),0))</f>
        <v>0</v>
      </c>
      <c r="E64" s="46">
        <f>ABS(ROUND(SUMIF('Trial Balance'!N:N,F64,'Trial Balance'!K:K),0))+G64</f>
        <v>0</v>
      </c>
      <c r="F64" t="str">
        <f t="shared" si="5"/>
        <v>PL48</v>
      </c>
      <c r="H64" s="9">
        <f>SUMIF('Trial Balance'!N:N,F64,'Trial Balance'!H:H)</f>
        <v>0</v>
      </c>
      <c r="I64" s="9">
        <f>SUMIF('Trial Balance'!N:N,F64,'Trial Balance'!K:K)</f>
        <v>0</v>
      </c>
      <c r="M64" s="265">
        <f t="shared" si="0"/>
        <v>0</v>
      </c>
      <c r="N64" s="265">
        <f t="shared" si="1"/>
        <v>0</v>
      </c>
      <c r="AV64" s="18" t="s">
        <v>2564</v>
      </c>
      <c r="AW64" s="18" t="s">
        <v>2637</v>
      </c>
    </row>
    <row r="65" spans="1:49" ht="14.5" x14ac:dyDescent="0.35">
      <c r="A65" s="45" t="s">
        <v>263</v>
      </c>
      <c r="B65" s="45">
        <f t="shared" si="4"/>
        <v>50</v>
      </c>
      <c r="C65" s="45">
        <v>49</v>
      </c>
      <c r="D65" s="46">
        <f>ABS(ROUND(SUMIF('Trial Balance'!N:N,F65,'Trial Balance'!H:H),0))</f>
        <v>0</v>
      </c>
      <c r="E65" s="46">
        <f>ABS(ROUND(SUMIF('Trial Balance'!N:N,F65,'Trial Balance'!K:K),0))+G65</f>
        <v>0</v>
      </c>
      <c r="F65" t="str">
        <f t="shared" si="5"/>
        <v>PL49</v>
      </c>
      <c r="H65" s="9">
        <f>SUMIF('Trial Balance'!N:N,F65,'Trial Balance'!H:H)</f>
        <v>0</v>
      </c>
      <c r="I65" s="9">
        <f>SUMIF('Trial Balance'!N:N,F65,'Trial Balance'!K:K)</f>
        <v>0</v>
      </c>
      <c r="M65" s="265">
        <f t="shared" si="0"/>
        <v>0</v>
      </c>
      <c r="N65" s="265">
        <f t="shared" si="1"/>
        <v>0</v>
      </c>
      <c r="AV65" s="18" t="s">
        <v>2565</v>
      </c>
      <c r="AW65" s="18" t="s">
        <v>2638</v>
      </c>
    </row>
    <row r="66" spans="1:49" ht="14.5" x14ac:dyDescent="0.35">
      <c r="A66" s="45" t="s">
        <v>264</v>
      </c>
      <c r="B66" s="45">
        <f t="shared" si="4"/>
        <v>51</v>
      </c>
      <c r="C66" s="45">
        <v>50</v>
      </c>
      <c r="D66" s="46">
        <f>ABS(ROUND(SUMIF('Trial Balance'!N:N,F66,'Trial Balance'!H:H),0))</f>
        <v>0</v>
      </c>
      <c r="E66" s="46">
        <f>ABS(ROUND(SUMIF('Trial Balance'!N:N,F66,'Trial Balance'!K:K),0))+G66</f>
        <v>0</v>
      </c>
      <c r="F66" t="str">
        <f t="shared" si="5"/>
        <v>PL50</v>
      </c>
      <c r="H66" s="9">
        <f>SUMIF('Trial Balance'!N:N,F66,'Trial Balance'!H:H)</f>
        <v>0</v>
      </c>
      <c r="I66" s="9">
        <f>SUMIF('Trial Balance'!N:N,F66,'Trial Balance'!K:K)</f>
        <v>0</v>
      </c>
      <c r="M66" s="265">
        <f t="shared" si="0"/>
        <v>0</v>
      </c>
      <c r="N66" s="265">
        <f t="shared" si="1"/>
        <v>0</v>
      </c>
      <c r="AV66" s="18" t="s">
        <v>2566</v>
      </c>
      <c r="AW66" s="18" t="s">
        <v>2639</v>
      </c>
    </row>
    <row r="67" spans="1:49" ht="14.5" x14ac:dyDescent="0.35">
      <c r="A67" s="45" t="s">
        <v>265</v>
      </c>
      <c r="B67" s="45">
        <f t="shared" si="4"/>
        <v>52</v>
      </c>
      <c r="C67" s="45">
        <v>51</v>
      </c>
      <c r="D67" s="46">
        <f>ABS(ROUND(SUMIF('Trial Balance'!N:N,F67,'Trial Balance'!H:H),0))</f>
        <v>0</v>
      </c>
      <c r="E67" s="46">
        <f>ABS(ROUND(SUMIF('Trial Balance'!N:N,F67,'Trial Balance'!K:K),0))+G67</f>
        <v>0</v>
      </c>
      <c r="F67" t="str">
        <f t="shared" si="5"/>
        <v>PL51</v>
      </c>
      <c r="H67" s="9">
        <f>SUMIF('Trial Balance'!N:N,F67,'Trial Balance'!H:H)</f>
        <v>0</v>
      </c>
      <c r="I67" s="9">
        <f>SUMIF('Trial Balance'!N:N,F67,'Trial Balance'!K:K)</f>
        <v>0</v>
      </c>
      <c r="M67" s="265">
        <f t="shared" si="0"/>
        <v>0</v>
      </c>
      <c r="N67" s="265">
        <f t="shared" si="1"/>
        <v>0</v>
      </c>
      <c r="AV67" s="18" t="s">
        <v>2567</v>
      </c>
      <c r="AW67" s="18" t="s">
        <v>2640</v>
      </c>
    </row>
    <row r="68" spans="1:49" ht="14.5" x14ac:dyDescent="0.35">
      <c r="A68" s="47" t="s">
        <v>266</v>
      </c>
      <c r="B68" s="47">
        <v>53</v>
      </c>
      <c r="C68" s="47">
        <v>52</v>
      </c>
      <c r="D68" s="48">
        <f>D61+D63+D65+D66</f>
        <v>0</v>
      </c>
      <c r="E68" s="48">
        <f>E61+E63+E65+E66</f>
        <v>0</v>
      </c>
      <c r="M68" s="265">
        <f t="shared" si="0"/>
        <v>0</v>
      </c>
      <c r="N68" s="265">
        <f t="shared" si="1"/>
        <v>0</v>
      </c>
      <c r="AV68" s="18" t="s">
        <v>2568</v>
      </c>
      <c r="AW68" s="18" t="s">
        <v>2641</v>
      </c>
    </row>
    <row r="69" spans="1:49" ht="36" customHeight="1" x14ac:dyDescent="0.35">
      <c r="A69" s="66" t="s">
        <v>267</v>
      </c>
      <c r="B69" s="47">
        <v>54</v>
      </c>
      <c r="C69" s="47">
        <v>53</v>
      </c>
      <c r="D69" s="48">
        <f>D70-D71</f>
        <v>0</v>
      </c>
      <c r="E69" s="48">
        <f>E70-E71</f>
        <v>0</v>
      </c>
      <c r="M69" s="265">
        <f t="shared" si="0"/>
        <v>0</v>
      </c>
      <c r="N69" s="265">
        <f t="shared" si="1"/>
        <v>0</v>
      </c>
      <c r="AV69" s="18" t="s">
        <v>2569</v>
      </c>
      <c r="AW69" s="18" t="s">
        <v>2642</v>
      </c>
    </row>
    <row r="70" spans="1:49" ht="14.5" x14ac:dyDescent="0.3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c r="M70" s="265">
        <f t="shared" si="0"/>
        <v>0</v>
      </c>
      <c r="N70" s="265">
        <f t="shared" si="1"/>
        <v>0</v>
      </c>
      <c r="AV70" s="18" t="s">
        <v>2570</v>
      </c>
      <c r="AW70" s="18" t="s">
        <v>2643</v>
      </c>
    </row>
    <row r="71" spans="1:49" ht="14.5" x14ac:dyDescent="0.3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c r="M71" s="265">
        <f t="shared" si="0"/>
        <v>0</v>
      </c>
      <c r="N71" s="265">
        <f t="shared" si="1"/>
        <v>0</v>
      </c>
      <c r="AV71" s="18" t="s">
        <v>2571</v>
      </c>
      <c r="AW71" s="18" t="s">
        <v>2644</v>
      </c>
    </row>
    <row r="72" spans="1:49" ht="14.5" x14ac:dyDescent="0.3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c r="M72" s="265">
        <f t="shared" si="0"/>
        <v>0</v>
      </c>
      <c r="N72" s="265">
        <f t="shared" si="1"/>
        <v>0</v>
      </c>
      <c r="AV72" s="18" t="s">
        <v>2572</v>
      </c>
      <c r="AW72" s="18" t="s">
        <v>2645</v>
      </c>
    </row>
    <row r="73" spans="1:49" ht="14.5" x14ac:dyDescent="0.3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c r="M73" s="265">
        <f t="shared" si="0"/>
        <v>0</v>
      </c>
      <c r="N73" s="265">
        <f t="shared" si="1"/>
        <v>0</v>
      </c>
      <c r="AV73" s="18" t="s">
        <v>2573</v>
      </c>
      <c r="AW73" s="18" t="s">
        <v>2646</v>
      </c>
    </row>
    <row r="74" spans="1:49" ht="14.5" x14ac:dyDescent="0.3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c r="M74" s="265">
        <f t="shared" si="0"/>
        <v>0</v>
      </c>
      <c r="N74" s="265">
        <f t="shared" si="1"/>
        <v>0</v>
      </c>
      <c r="AV74" s="18" t="s">
        <v>2574</v>
      </c>
      <c r="AW74" s="18" t="s">
        <v>2647</v>
      </c>
    </row>
    <row r="75" spans="1:49" ht="14.5" x14ac:dyDescent="0.35">
      <c r="A75" s="47" t="s">
        <v>273</v>
      </c>
      <c r="B75" s="47">
        <v>60</v>
      </c>
      <c r="C75" s="47">
        <v>59</v>
      </c>
      <c r="D75" s="48">
        <f>D69+D72+D74</f>
        <v>0</v>
      </c>
      <c r="E75" s="48">
        <f>E69+E72+E74</f>
        <v>0</v>
      </c>
      <c r="M75" s="265">
        <f t="shared" si="0"/>
        <v>0</v>
      </c>
      <c r="N75" s="265">
        <f t="shared" si="1"/>
        <v>0</v>
      </c>
      <c r="AV75" s="18" t="s">
        <v>2575</v>
      </c>
      <c r="AW75" s="18" t="s">
        <v>2648</v>
      </c>
    </row>
    <row r="76" spans="1:49" ht="14.5" x14ac:dyDescent="0.35">
      <c r="A76" s="45" t="s">
        <v>274</v>
      </c>
      <c r="B76" s="45"/>
      <c r="C76" s="45"/>
      <c r="D76" s="46"/>
      <c r="E76" s="46"/>
      <c r="M76" s="265">
        <f t="shared" si="0"/>
        <v>0</v>
      </c>
      <c r="N76" s="265">
        <f t="shared" si="1"/>
        <v>0</v>
      </c>
    </row>
    <row r="77" spans="1:49" ht="14.5" x14ac:dyDescent="0.35">
      <c r="A77" s="47" t="s">
        <v>275</v>
      </c>
      <c r="B77" s="47">
        <v>61</v>
      </c>
      <c r="C77" s="47">
        <v>60</v>
      </c>
      <c r="D77" s="48">
        <f>IF((D75-D68)&lt;0,-(D75-D68),0)</f>
        <v>0</v>
      </c>
      <c r="E77" s="48">
        <f>IF((E75-E68)&lt;0,-(E75-E68),0)</f>
        <v>0</v>
      </c>
      <c r="M77" s="265">
        <f t="shared" ref="M77:M91" si="6">D77-K77</f>
        <v>0</v>
      </c>
      <c r="N77" s="265">
        <f t="shared" ref="N77:N91" si="7">E77-L77</f>
        <v>0</v>
      </c>
      <c r="AV77" s="18" t="s">
        <v>2576</v>
      </c>
      <c r="AW77" s="18" t="s">
        <v>2649</v>
      </c>
    </row>
    <row r="78" spans="1:49" ht="14.5" x14ac:dyDescent="0.35">
      <c r="A78" s="47" t="s">
        <v>276</v>
      </c>
      <c r="B78" s="47">
        <f>B77+1</f>
        <v>62</v>
      </c>
      <c r="C78" s="47">
        <v>61</v>
      </c>
      <c r="D78" s="48">
        <f>IF(D77=0,D75-D68,0)</f>
        <v>0</v>
      </c>
      <c r="E78" s="48">
        <f>IF(E77=0,E75-E68,0)</f>
        <v>0</v>
      </c>
      <c r="M78" s="265">
        <f t="shared" si="6"/>
        <v>0</v>
      </c>
      <c r="N78" s="265">
        <f t="shared" si="7"/>
        <v>0</v>
      </c>
      <c r="AV78" s="18" t="s">
        <v>2577</v>
      </c>
      <c r="AW78" s="18" t="s">
        <v>2650</v>
      </c>
    </row>
    <row r="79" spans="1:49" ht="14.5" x14ac:dyDescent="0.35">
      <c r="A79" s="47" t="s">
        <v>277</v>
      </c>
      <c r="B79" s="47">
        <f>B78+1</f>
        <v>63</v>
      </c>
      <c r="C79" s="47">
        <v>62</v>
      </c>
      <c r="D79" s="48">
        <f>D29+D68</f>
        <v>0</v>
      </c>
      <c r="E79" s="48">
        <f>E29+E68</f>
        <v>0</v>
      </c>
      <c r="M79" s="265">
        <f t="shared" si="6"/>
        <v>0</v>
      </c>
      <c r="N79" s="265">
        <f t="shared" si="7"/>
        <v>0</v>
      </c>
      <c r="AV79" s="18" t="s">
        <v>2578</v>
      </c>
      <c r="AW79" s="18" t="s">
        <v>2651</v>
      </c>
    </row>
    <row r="80" spans="1:49" ht="14.5" x14ac:dyDescent="0.35">
      <c r="A80" s="47" t="s">
        <v>278</v>
      </c>
      <c r="B80" s="47">
        <f>B79+1</f>
        <v>64</v>
      </c>
      <c r="C80" s="47">
        <v>63</v>
      </c>
      <c r="D80" s="48">
        <f>D57+D75</f>
        <v>0</v>
      </c>
      <c r="E80" s="48">
        <f>E57+E75</f>
        <v>0</v>
      </c>
      <c r="M80" s="265">
        <f t="shared" si="6"/>
        <v>0</v>
      </c>
      <c r="N80" s="265">
        <f t="shared" si="7"/>
        <v>0</v>
      </c>
      <c r="AV80" s="18" t="s">
        <v>2579</v>
      </c>
      <c r="AW80" s="18" t="s">
        <v>2652</v>
      </c>
    </row>
    <row r="81" spans="1:49" ht="14.5" x14ac:dyDescent="0.35">
      <c r="A81" s="45" t="s">
        <v>279</v>
      </c>
      <c r="B81" s="45"/>
      <c r="C81" s="45"/>
      <c r="D81" s="46"/>
      <c r="E81" s="46"/>
      <c r="M81" s="265">
        <f t="shared" si="6"/>
        <v>0</v>
      </c>
      <c r="N81" s="265">
        <f t="shared" si="7"/>
        <v>0</v>
      </c>
    </row>
    <row r="82" spans="1:49" ht="14.5" x14ac:dyDescent="0.35">
      <c r="A82" s="47" t="s">
        <v>280</v>
      </c>
      <c r="B82" s="47">
        <v>65</v>
      </c>
      <c r="C82" s="47">
        <v>64</v>
      </c>
      <c r="D82" s="48">
        <f>IF((D80-D79)&lt;0,-(D80-D79),0)</f>
        <v>0</v>
      </c>
      <c r="E82" s="48">
        <f>IF((E80-E79)&lt;0,-(E80-E79),0)</f>
        <v>0</v>
      </c>
      <c r="M82" s="265">
        <f t="shared" si="6"/>
        <v>0</v>
      </c>
      <c r="N82" s="265">
        <f t="shared" si="7"/>
        <v>0</v>
      </c>
      <c r="AV82" s="18" t="s">
        <v>2580</v>
      </c>
      <c r="AW82" s="18" t="s">
        <v>2653</v>
      </c>
    </row>
    <row r="83" spans="1:49" ht="14.5" x14ac:dyDescent="0.35">
      <c r="A83" s="47" t="s">
        <v>281</v>
      </c>
      <c r="B83" s="47">
        <v>66</v>
      </c>
      <c r="C83" s="47">
        <v>65</v>
      </c>
      <c r="D83" s="48">
        <f>IF(D82=0,D80-D79,0)</f>
        <v>0</v>
      </c>
      <c r="E83" s="48">
        <f>IF(E82=0,E80-E79,0)</f>
        <v>0</v>
      </c>
      <c r="M83" s="265">
        <f t="shared" si="6"/>
        <v>0</v>
      </c>
      <c r="N83" s="265">
        <f t="shared" si="7"/>
        <v>0</v>
      </c>
      <c r="AV83" s="18" t="s">
        <v>2581</v>
      </c>
      <c r="AW83" s="18" t="s">
        <v>2654</v>
      </c>
    </row>
    <row r="84" spans="1:49" ht="14.5" x14ac:dyDescent="0.3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c r="M84" s="265">
        <f t="shared" si="6"/>
        <v>0</v>
      </c>
      <c r="N84" s="265">
        <f t="shared" si="7"/>
        <v>0</v>
      </c>
      <c r="AV84" s="18" t="s">
        <v>2582</v>
      </c>
      <c r="AW84" s="18" t="s">
        <v>2655</v>
      </c>
    </row>
    <row r="85" spans="1:49" ht="14.5" x14ac:dyDescent="0.35">
      <c r="A85" s="49" t="s">
        <v>283</v>
      </c>
      <c r="B85" s="45">
        <v>68</v>
      </c>
      <c r="C85" s="45" t="s">
        <v>2083</v>
      </c>
      <c r="D85" s="46"/>
      <c r="E85" s="46"/>
      <c r="F85" t="str">
        <f>"PL"&amp;C85</f>
        <v>PL66a</v>
      </c>
      <c r="M85" s="265">
        <f t="shared" si="6"/>
        <v>0</v>
      </c>
      <c r="N85" s="265">
        <f t="shared" si="7"/>
        <v>0</v>
      </c>
      <c r="AV85" s="18" t="s">
        <v>2583</v>
      </c>
      <c r="AW85" s="18" t="s">
        <v>2656</v>
      </c>
    </row>
    <row r="86" spans="1:49" ht="14.5" x14ac:dyDescent="0.35">
      <c r="A86" s="49" t="s">
        <v>284</v>
      </c>
      <c r="B86" s="45">
        <v>69</v>
      </c>
      <c r="C86" s="45" t="s">
        <v>2084</v>
      </c>
      <c r="D86" s="46"/>
      <c r="E86" s="46"/>
      <c r="F86" t="str">
        <f>"PL"&amp;C86</f>
        <v>PL66b</v>
      </c>
      <c r="M86" s="265">
        <f t="shared" si="6"/>
        <v>0</v>
      </c>
      <c r="N86" s="265">
        <f t="shared" si="7"/>
        <v>0</v>
      </c>
      <c r="AV86" s="18" t="s">
        <v>2584</v>
      </c>
      <c r="AW86" s="18" t="s">
        <v>2657</v>
      </c>
    </row>
    <row r="87" spans="1:49" ht="14.5" x14ac:dyDescent="0.3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c r="M87" s="265">
        <f t="shared" si="6"/>
        <v>0</v>
      </c>
      <c r="N87" s="265">
        <f t="shared" si="7"/>
        <v>0</v>
      </c>
      <c r="AV87" s="18" t="s">
        <v>2585</v>
      </c>
      <c r="AW87" s="18" t="s">
        <v>2658</v>
      </c>
    </row>
    <row r="88" spans="1:49" ht="14.5" x14ac:dyDescent="0.3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c r="M88" s="265">
        <f t="shared" si="6"/>
        <v>0</v>
      </c>
      <c r="N88" s="265">
        <f t="shared" si="7"/>
        <v>0</v>
      </c>
      <c r="AV88" s="18" t="s">
        <v>2586</v>
      </c>
      <c r="AW88" s="18" t="s">
        <v>2659</v>
      </c>
    </row>
    <row r="89" spans="1:49" ht="14.5" x14ac:dyDescent="0.35">
      <c r="A89" s="45" t="s">
        <v>287</v>
      </c>
      <c r="B89" s="45"/>
      <c r="C89" s="45"/>
      <c r="D89" s="46"/>
      <c r="E89" s="46"/>
      <c r="M89" s="265">
        <f t="shared" si="6"/>
        <v>0</v>
      </c>
      <c r="N89" s="265">
        <f t="shared" si="7"/>
        <v>0</v>
      </c>
    </row>
    <row r="90" spans="1:49" ht="14.5" x14ac:dyDescent="0.35">
      <c r="A90" s="47" t="s">
        <v>288</v>
      </c>
      <c r="B90" s="47">
        <v>72</v>
      </c>
      <c r="C90" s="47">
        <v>69</v>
      </c>
      <c r="D90" s="48">
        <f>IF((D82-D83-D84-D85-D86-D87-D88)&gt;0,(D82-D83-D84-D85-D86-D87-D88),0)</f>
        <v>0</v>
      </c>
      <c r="E90" s="48">
        <f>IF((E82-E83-E84-E85-E86-E87-E88)&gt;0,(E82-E83-E84-E85-E86-E87-E88),0)</f>
        <v>0</v>
      </c>
      <c r="M90" s="265">
        <f t="shared" si="6"/>
        <v>0</v>
      </c>
      <c r="N90" s="265">
        <f t="shared" si="7"/>
        <v>0</v>
      </c>
      <c r="AV90" s="18" t="s">
        <v>2587</v>
      </c>
      <c r="AW90" s="18" t="s">
        <v>2660</v>
      </c>
    </row>
    <row r="91" spans="1:49" ht="14.5" x14ac:dyDescent="0.35">
      <c r="A91" s="47" t="s">
        <v>289</v>
      </c>
      <c r="B91" s="47">
        <v>73</v>
      </c>
      <c r="C91" s="47">
        <v>70</v>
      </c>
      <c r="D91" s="48">
        <f>IF(D90=0,-(D82-D83-D84-D87-D88),0)</f>
        <v>0</v>
      </c>
      <c r="E91" s="48">
        <f>IF(E90=0,-(E82-E83-E84-E87-E88),0)</f>
        <v>0</v>
      </c>
      <c r="M91" s="265">
        <f t="shared" si="6"/>
        <v>0</v>
      </c>
      <c r="N91" s="265">
        <f t="shared" si="7"/>
        <v>0</v>
      </c>
      <c r="AV91" s="18" t="s">
        <v>2588</v>
      </c>
      <c r="AW91" s="18" t="s">
        <v>2661</v>
      </c>
    </row>
    <row r="92" spans="1:49" x14ac:dyDescent="0.3">
      <c r="D92" s="9"/>
      <c r="E92" s="9"/>
    </row>
    <row r="93" spans="1:49" ht="12.65" customHeight="1" thickBot="1" x14ac:dyDescent="0.35">
      <c r="D93" s="9"/>
      <c r="E93" s="9"/>
    </row>
    <row r="94" spans="1:49" x14ac:dyDescent="0.3">
      <c r="C94" s="50" t="s">
        <v>290</v>
      </c>
      <c r="D94" s="52">
        <f>SUM('1. F10'!D126:D127)</f>
        <v>0</v>
      </c>
      <c r="E94" s="53">
        <f>SUM('1. F10'!E126:E127)</f>
        <v>0</v>
      </c>
    </row>
    <row r="95" spans="1:49" ht="12.6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292"/>
  <sheetViews>
    <sheetView showGridLines="0" workbookViewId="0">
      <selection activeCell="A16" sqref="A16"/>
    </sheetView>
  </sheetViews>
  <sheetFormatPr defaultColWidth="40.109375" defaultRowHeight="13" x14ac:dyDescent="0.3"/>
  <cols>
    <col min="1" max="1" width="60.44140625" style="68" bestFit="1" customWidth="1"/>
    <col min="2" max="2" width="6.44140625" style="68" bestFit="1" customWidth="1"/>
    <col min="3" max="3" width="17.109375" style="68" bestFit="1" customWidth="1"/>
    <col min="4" max="4" width="22.6640625" style="68" bestFit="1" customWidth="1"/>
    <col min="5" max="5" width="26.44140625" style="68" bestFit="1" customWidth="1"/>
    <col min="6" max="6" width="26.77734375" style="68" customWidth="1"/>
    <col min="7" max="7" width="1.44140625" style="69" customWidth="1"/>
    <col min="8" max="8" width="23.6640625" customWidth="1"/>
    <col min="9" max="9" width="77.109375" customWidth="1"/>
    <col min="10" max="10" width="40.109375" style="68" customWidth="1"/>
    <col min="11" max="45" width="40.109375" style="68"/>
    <col min="46" max="48" width="6.44140625" style="68" customWidth="1"/>
    <col min="49" max="49" width="11.5546875" style="68" bestFit="1" customWidth="1"/>
    <col min="50" max="16384" width="40.109375" style="68"/>
  </cols>
  <sheetData>
    <row r="1" spans="1:49" x14ac:dyDescent="0.3">
      <c r="A1" s="1" t="str">
        <f>'1. F10'!A1</f>
        <v>Companie:</v>
      </c>
      <c r="B1" s="67">
        <f>'Trial Balance'!B1</f>
        <v>0</v>
      </c>
    </row>
    <row r="2" spans="1:49" x14ac:dyDescent="0.3">
      <c r="A2" s="1" t="str">
        <f>'1. F10'!A2</f>
        <v xml:space="preserve">Adresa:                    </v>
      </c>
      <c r="B2" s="67">
        <f>'Trial Balance'!B2</f>
        <v>0</v>
      </c>
    </row>
    <row r="3" spans="1:49" x14ac:dyDescent="0.3">
      <c r="A3" s="1" t="str">
        <f>'1. F10'!A3</f>
        <v xml:space="preserve">Cod fiscal TVA: </v>
      </c>
      <c r="B3" s="67">
        <f>'Trial Balance'!B3</f>
        <v>0</v>
      </c>
    </row>
    <row r="4" spans="1:49" x14ac:dyDescent="0.3">
      <c r="A4" s="1" t="str">
        <f>'1. F10'!A4</f>
        <v xml:space="preserve">Nr. de inregistrare:      </v>
      </c>
      <c r="B4" s="67">
        <f>'Trial Balance'!B4</f>
        <v>0</v>
      </c>
    </row>
    <row r="5" spans="1:49" x14ac:dyDescent="0.3">
      <c r="A5" s="1" t="str">
        <f>'1. F10'!A5</f>
        <v xml:space="preserve">Tipul companiei:      </v>
      </c>
      <c r="B5" s="67">
        <f>'Trial Balance'!B5</f>
        <v>0</v>
      </c>
    </row>
    <row r="6" spans="1:49" x14ac:dyDescent="0.3">
      <c r="A6" s="1" t="str">
        <f>'1. F10'!A6</f>
        <v xml:space="preserve">Activitate principala:         </v>
      </c>
      <c r="B6" s="67">
        <f>'Trial Balance'!B6</f>
        <v>0</v>
      </c>
    </row>
    <row r="7" spans="1:49" x14ac:dyDescent="0.3">
      <c r="A7" s="1" t="str">
        <f>'1. F10'!A7</f>
        <v>An financiar</v>
      </c>
      <c r="B7" s="67">
        <f>'Trial Balance'!B7</f>
        <v>0</v>
      </c>
    </row>
    <row r="15" spans="1:49" x14ac:dyDescent="0.3">
      <c r="H15" s="70" t="s">
        <v>291</v>
      </c>
      <c r="I15" s="70" t="s">
        <v>35</v>
      </c>
    </row>
    <row r="16" spans="1:49" x14ac:dyDescent="0.3">
      <c r="J16" s="262"/>
      <c r="AT16" s="68" t="s">
        <v>3204</v>
      </c>
      <c r="AU16" s="68" t="s">
        <v>3205</v>
      </c>
      <c r="AV16" s="68" t="s">
        <v>3206</v>
      </c>
      <c r="AW16" s="68" t="s">
        <v>3207</v>
      </c>
    </row>
    <row r="17" spans="1:48" x14ac:dyDescent="0.3">
      <c r="A17" s="71" t="s">
        <v>292</v>
      </c>
      <c r="B17" s="71" t="s">
        <v>50</v>
      </c>
      <c r="C17" s="71" t="s">
        <v>293</v>
      </c>
      <c r="D17" s="71" t="s">
        <v>294</v>
      </c>
    </row>
    <row r="18" spans="1:48" x14ac:dyDescent="0.3">
      <c r="A18" s="71" t="s">
        <v>295</v>
      </c>
      <c r="B18" s="71" t="s">
        <v>296</v>
      </c>
      <c r="C18" s="71" t="s">
        <v>297</v>
      </c>
      <c r="D18" s="71" t="s">
        <v>298</v>
      </c>
    </row>
    <row r="19" spans="1:48" x14ac:dyDescent="0.3">
      <c r="A19" s="45" t="s">
        <v>299</v>
      </c>
      <c r="B19" s="45">
        <v>1</v>
      </c>
      <c r="C19" s="46"/>
      <c r="D19" s="46">
        <f>ABS(ROUND(SUMIF('Trial Balance'!$Q$3:$Q$5,"BS98",'Trial Balance'!$P$3:$P$5),0))</f>
        <v>0</v>
      </c>
      <c r="E19" s="72"/>
      <c r="F19" s="72"/>
      <c r="H19" t="s">
        <v>300</v>
      </c>
      <c r="AT19" s="68" t="s">
        <v>2766</v>
      </c>
      <c r="AU19" s="68" t="s">
        <v>2961</v>
      </c>
    </row>
    <row r="20" spans="1:48" x14ac:dyDescent="0.3">
      <c r="A20" s="45" t="s">
        <v>301</v>
      </c>
      <c r="B20" s="45">
        <v>2</v>
      </c>
      <c r="C20" s="46"/>
      <c r="D20" s="46">
        <f>ABS(ROUND(SUMIF('Trial Balance'!$Q$3:$Q$5,"BS99",'Trial Balance'!$P$3:$P$5),0))</f>
        <v>0</v>
      </c>
      <c r="E20" s="72"/>
      <c r="F20" s="72"/>
      <c r="H20" t="s">
        <v>300</v>
      </c>
      <c r="AT20" s="68" t="s">
        <v>2767</v>
      </c>
      <c r="AU20" s="68" t="s">
        <v>2962</v>
      </c>
    </row>
    <row r="21" spans="1:48" ht="24" customHeight="1" x14ac:dyDescent="0.3">
      <c r="A21" s="45" t="s">
        <v>302</v>
      </c>
      <c r="B21" s="45">
        <v>3</v>
      </c>
      <c r="C21" s="46"/>
      <c r="D21" s="46"/>
      <c r="E21" s="72"/>
      <c r="F21" s="72"/>
      <c r="H21" t="s">
        <v>303</v>
      </c>
      <c r="AT21" s="68" t="s">
        <v>2768</v>
      </c>
      <c r="AU21" s="68" t="s">
        <v>2963</v>
      </c>
    </row>
    <row r="22" spans="1:48" x14ac:dyDescent="0.3">
      <c r="A22" s="73"/>
      <c r="B22" s="74"/>
      <c r="C22" s="75"/>
      <c r="D22" s="75"/>
      <c r="E22" s="75"/>
      <c r="F22" s="75"/>
    </row>
    <row r="23" spans="1:48" x14ac:dyDescent="0.3">
      <c r="A23" s="73"/>
      <c r="B23" s="74"/>
      <c r="C23" s="75"/>
      <c r="D23" s="75"/>
      <c r="E23" s="75"/>
      <c r="F23" s="75"/>
    </row>
    <row r="24" spans="1:48" x14ac:dyDescent="0.3">
      <c r="A24" s="45" t="s">
        <v>304</v>
      </c>
      <c r="B24" s="45" t="s">
        <v>50</v>
      </c>
      <c r="C24" s="45" t="s">
        <v>305</v>
      </c>
      <c r="D24" s="45" t="s">
        <v>306</v>
      </c>
      <c r="E24" s="45"/>
    </row>
    <row r="25" spans="1:48" ht="13.4" customHeight="1" x14ac:dyDescent="0.3">
      <c r="A25" s="45"/>
      <c r="B25" s="45"/>
      <c r="C25" s="45"/>
      <c r="D25" s="45" t="s">
        <v>307</v>
      </c>
      <c r="E25" s="45" t="s">
        <v>308</v>
      </c>
    </row>
    <row r="26" spans="1:48" x14ac:dyDescent="0.3">
      <c r="A26" s="45" t="s">
        <v>295</v>
      </c>
      <c r="B26" s="45" t="s">
        <v>296</v>
      </c>
      <c r="C26" s="45" t="s">
        <v>297</v>
      </c>
      <c r="D26" s="45" t="s">
        <v>298</v>
      </c>
      <c r="E26" s="45" t="s">
        <v>309</v>
      </c>
    </row>
    <row r="27" spans="1:48" ht="24" customHeight="1" x14ac:dyDescent="0.3">
      <c r="A27" s="44" t="s">
        <v>310</v>
      </c>
      <c r="B27" s="44">
        <v>4</v>
      </c>
      <c r="C27" s="76">
        <f>C28+SUM(C38:C40)+C42</f>
        <v>0</v>
      </c>
      <c r="D27" s="76">
        <f>D28+SUM(D38:D40)+D42</f>
        <v>0</v>
      </c>
      <c r="E27" s="76">
        <f>E28+SUM(E38:E40)+E42</f>
        <v>0</v>
      </c>
      <c r="F27" s="72"/>
      <c r="H27" t="s">
        <v>311</v>
      </c>
      <c r="AT27" s="68" t="s">
        <v>2769</v>
      </c>
      <c r="AU27" s="68" t="s">
        <v>2964</v>
      </c>
      <c r="AV27" s="68" t="s">
        <v>2980</v>
      </c>
    </row>
    <row r="28" spans="1:48" x14ac:dyDescent="0.3">
      <c r="A28" s="45" t="s">
        <v>312</v>
      </c>
      <c r="B28" s="45">
        <v>5</v>
      </c>
      <c r="C28" s="46">
        <f>'N9 - TP'!C20</f>
        <v>0</v>
      </c>
      <c r="D28" s="46">
        <f>C28</f>
        <v>0</v>
      </c>
      <c r="E28" s="46"/>
      <c r="F28" s="72"/>
      <c r="H28" t="s">
        <v>300</v>
      </c>
      <c r="I28" t="s">
        <v>313</v>
      </c>
      <c r="AT28" s="68" t="s">
        <v>2770</v>
      </c>
      <c r="AU28" s="68" t="s">
        <v>2965</v>
      </c>
      <c r="AV28" s="68" t="s">
        <v>2981</v>
      </c>
    </row>
    <row r="29" spans="1:48" x14ac:dyDescent="0.3">
      <c r="A29" s="45" t="s">
        <v>314</v>
      </c>
      <c r="B29" s="45">
        <v>6</v>
      </c>
      <c r="C29" s="46">
        <f>D29</f>
        <v>0</v>
      </c>
      <c r="D29" s="46"/>
      <c r="E29" s="46"/>
      <c r="F29" s="72"/>
      <c r="H29" t="s">
        <v>303</v>
      </c>
      <c r="I29" t="s">
        <v>313</v>
      </c>
      <c r="AT29" s="68" t="s">
        <v>2771</v>
      </c>
      <c r="AU29" s="68" t="s">
        <v>2966</v>
      </c>
      <c r="AV29" s="68" t="s">
        <v>2982</v>
      </c>
    </row>
    <row r="30" spans="1:48" x14ac:dyDescent="0.3">
      <c r="A30" s="45" t="s">
        <v>315</v>
      </c>
      <c r="B30" s="45">
        <v>7</v>
      </c>
      <c r="C30" s="46">
        <f>D30</f>
        <v>0</v>
      </c>
      <c r="D30" s="46"/>
      <c r="E30" s="46"/>
      <c r="F30" s="72"/>
      <c r="H30" t="s">
        <v>303</v>
      </c>
      <c r="I30" t="s">
        <v>313</v>
      </c>
      <c r="AT30" s="68" t="s">
        <v>2772</v>
      </c>
      <c r="AU30" s="68" t="s">
        <v>2967</v>
      </c>
      <c r="AV30" s="68" t="s">
        <v>2983</v>
      </c>
    </row>
    <row r="31" spans="1:48" x14ac:dyDescent="0.3">
      <c r="A31" s="45" t="s">
        <v>316</v>
      </c>
      <c r="B31" s="45">
        <v>8</v>
      </c>
      <c r="C31" s="46">
        <f>SUM('N9 - TP'!F20:G20)</f>
        <v>0</v>
      </c>
      <c r="D31" s="46">
        <f>C31</f>
        <v>0</v>
      </c>
      <c r="E31" s="46"/>
      <c r="F31" s="72"/>
      <c r="H31" t="s">
        <v>300</v>
      </c>
      <c r="I31" t="s">
        <v>313</v>
      </c>
      <c r="AT31" s="68" t="s">
        <v>2773</v>
      </c>
      <c r="AU31" s="68" t="s">
        <v>2968</v>
      </c>
      <c r="AV31" s="68" t="s">
        <v>2984</v>
      </c>
    </row>
    <row r="32" spans="1:48" x14ac:dyDescent="0.3">
      <c r="A32" s="44" t="s">
        <v>317</v>
      </c>
      <c r="B32" s="44">
        <v>9</v>
      </c>
      <c r="C32" s="76">
        <f>SUM(C33:C37)</f>
        <v>0</v>
      </c>
      <c r="D32" s="76">
        <f>SUM(D33:D37)</f>
        <v>0</v>
      </c>
      <c r="E32" s="76">
        <f>SUM(E33:E37)</f>
        <v>0</v>
      </c>
      <c r="F32" s="72"/>
      <c r="H32" t="s">
        <v>311</v>
      </c>
      <c r="AT32" s="68" t="s">
        <v>2774</v>
      </c>
      <c r="AU32" s="68" t="s">
        <v>2969</v>
      </c>
      <c r="AV32" s="68" t="s">
        <v>2985</v>
      </c>
    </row>
    <row r="33" spans="1:48" ht="36" customHeight="1" x14ac:dyDescent="0.3">
      <c r="A33" s="45" t="s">
        <v>318</v>
      </c>
      <c r="B33" s="45">
        <v>10</v>
      </c>
      <c r="C33" s="46">
        <f>ABS(ROUND(SUMIF('Trial Balance'!W:W,B33,'Trial Balance'!K:K),0))</f>
        <v>0</v>
      </c>
      <c r="D33" s="46">
        <f>C33</f>
        <v>0</v>
      </c>
      <c r="E33" s="46"/>
      <c r="F33" s="72"/>
      <c r="H33" t="s">
        <v>300</v>
      </c>
      <c r="I33" t="s">
        <v>313</v>
      </c>
      <c r="AT33" s="68" t="s">
        <v>2775</v>
      </c>
      <c r="AU33" s="68" t="s">
        <v>2970</v>
      </c>
      <c r="AV33" s="68" t="s">
        <v>2986</v>
      </c>
    </row>
    <row r="34" spans="1:48" ht="24" customHeight="1" x14ac:dyDescent="0.3">
      <c r="A34" s="45" t="s">
        <v>319</v>
      </c>
      <c r="B34" s="45">
        <v>11</v>
      </c>
      <c r="C34" s="46">
        <f>ABS(ROUND(SUMIF('Trial Balance'!W:W,B34,'Trial Balance'!K:K),0))</f>
        <v>0</v>
      </c>
      <c r="D34" s="46">
        <f>C34</f>
        <v>0</v>
      </c>
      <c r="E34" s="46"/>
      <c r="F34" s="72"/>
      <c r="H34" t="s">
        <v>300</v>
      </c>
      <c r="I34" t="s">
        <v>313</v>
      </c>
      <c r="AT34" s="68" t="s">
        <v>2776</v>
      </c>
      <c r="AU34" s="68" t="s">
        <v>2971</v>
      </c>
      <c r="AV34" s="68" t="s">
        <v>2987</v>
      </c>
    </row>
    <row r="35" spans="1:48" x14ac:dyDescent="0.3">
      <c r="A35" s="45" t="s">
        <v>320</v>
      </c>
      <c r="B35" s="45">
        <v>12</v>
      </c>
      <c r="C35" s="46">
        <f>ABS(ROUND(SUMIF('Trial Balance'!W:W,B35,'Trial Balance'!K:K),0))</f>
        <v>0</v>
      </c>
      <c r="D35" s="46">
        <f>C35</f>
        <v>0</v>
      </c>
      <c r="E35" s="46"/>
      <c r="F35" s="72"/>
      <c r="H35" t="s">
        <v>300</v>
      </c>
      <c r="I35" t="s">
        <v>313</v>
      </c>
      <c r="AT35" s="68" t="s">
        <v>2777</v>
      </c>
      <c r="AU35" s="68" t="s">
        <v>2972</v>
      </c>
      <c r="AV35" s="68" t="s">
        <v>2988</v>
      </c>
    </row>
    <row r="36" spans="1:48" ht="24" customHeight="1" x14ac:dyDescent="0.3">
      <c r="A36" s="45" t="s">
        <v>321</v>
      </c>
      <c r="B36" s="45">
        <v>13</v>
      </c>
      <c r="C36" s="46">
        <f>ABS(ROUND(SUMIF('Trial Balance'!W:W,B36,'Trial Balance'!K:K),0))</f>
        <v>0</v>
      </c>
      <c r="D36" s="46">
        <f>C36</f>
        <v>0</v>
      </c>
      <c r="E36" s="46"/>
      <c r="F36" s="72"/>
      <c r="H36" t="s">
        <v>300</v>
      </c>
      <c r="I36" t="s">
        <v>313</v>
      </c>
      <c r="AT36" s="68" t="s">
        <v>2778</v>
      </c>
      <c r="AU36" s="68" t="s">
        <v>2973</v>
      </c>
      <c r="AV36" s="68" t="s">
        <v>2989</v>
      </c>
    </row>
    <row r="37" spans="1:48" x14ac:dyDescent="0.3">
      <c r="A37" s="45" t="s">
        <v>322</v>
      </c>
      <c r="B37" s="45">
        <v>14</v>
      </c>
      <c r="C37" s="46">
        <f>ABS(ROUND(SUMIF('Trial Balance'!W:W,B37,'Trial Balance'!K:K),0))</f>
        <v>0</v>
      </c>
      <c r="D37" s="46">
        <f>C37</f>
        <v>0</v>
      </c>
      <c r="E37" s="46"/>
      <c r="F37" s="72"/>
      <c r="H37" t="s">
        <v>300</v>
      </c>
      <c r="I37" t="s">
        <v>313</v>
      </c>
      <c r="AT37" s="68" t="s">
        <v>2779</v>
      </c>
      <c r="AU37" s="68" t="s">
        <v>2974</v>
      </c>
      <c r="AV37" s="68" t="s">
        <v>2990</v>
      </c>
    </row>
    <row r="38" spans="1:48" ht="24" customHeight="1" x14ac:dyDescent="0.3">
      <c r="A38" s="45" t="s">
        <v>323</v>
      </c>
      <c r="B38" s="45">
        <v>15</v>
      </c>
      <c r="C38" s="46"/>
      <c r="D38" s="46"/>
      <c r="E38" s="46"/>
      <c r="F38" s="72"/>
      <c r="H38" t="s">
        <v>303</v>
      </c>
      <c r="AT38" s="68" t="s">
        <v>2780</v>
      </c>
      <c r="AU38" s="68" t="s">
        <v>2975</v>
      </c>
      <c r="AV38" s="68" t="s">
        <v>2991</v>
      </c>
    </row>
    <row r="39" spans="1:48" x14ac:dyDescent="0.3">
      <c r="A39" s="45" t="s">
        <v>324</v>
      </c>
      <c r="B39" s="45">
        <v>16</v>
      </c>
      <c r="C39" s="46"/>
      <c r="D39" s="46"/>
      <c r="E39" s="46"/>
      <c r="F39" s="72"/>
      <c r="H39" t="s">
        <v>303</v>
      </c>
      <c r="AT39" s="68" t="s">
        <v>2781</v>
      </c>
      <c r="AU39" s="68" t="s">
        <v>2976</v>
      </c>
      <c r="AV39" s="68" t="s">
        <v>2992</v>
      </c>
    </row>
    <row r="40" spans="1:48" x14ac:dyDescent="0.3">
      <c r="A40" s="45" t="s">
        <v>325</v>
      </c>
      <c r="B40" s="45">
        <v>17</v>
      </c>
      <c r="C40" s="46"/>
      <c r="D40" s="46"/>
      <c r="E40" s="46"/>
      <c r="F40" s="72"/>
      <c r="H40" t="s">
        <v>303</v>
      </c>
      <c r="AT40" s="68" t="s">
        <v>2782</v>
      </c>
      <c r="AU40" s="68" t="s">
        <v>2977</v>
      </c>
      <c r="AV40" s="68" t="s">
        <v>2993</v>
      </c>
    </row>
    <row r="41" spans="1:48" x14ac:dyDescent="0.3">
      <c r="A41" s="45" t="s">
        <v>326</v>
      </c>
      <c r="B41" s="45">
        <v>18</v>
      </c>
      <c r="C41" s="46"/>
      <c r="D41" s="46"/>
      <c r="E41" s="46"/>
      <c r="F41" s="72"/>
      <c r="H41" t="s">
        <v>303</v>
      </c>
      <c r="AT41" s="68" t="s">
        <v>2783</v>
      </c>
      <c r="AU41" s="68" t="s">
        <v>2978</v>
      </c>
      <c r="AV41" s="68" t="s">
        <v>2994</v>
      </c>
    </row>
    <row r="42" spans="1:48" ht="24" customHeight="1" x14ac:dyDescent="0.3">
      <c r="A42" s="45" t="s">
        <v>327</v>
      </c>
      <c r="B42" s="45">
        <v>19</v>
      </c>
      <c r="C42" s="46"/>
      <c r="D42" s="46"/>
      <c r="E42" s="46"/>
      <c r="F42" s="72"/>
      <c r="H42" t="s">
        <v>303</v>
      </c>
      <c r="AT42" s="68" t="s">
        <v>2784</v>
      </c>
      <c r="AU42" s="68" t="s">
        <v>2979</v>
      </c>
      <c r="AV42" s="68" t="s">
        <v>2995</v>
      </c>
    </row>
    <row r="43" spans="1:48" x14ac:dyDescent="0.3">
      <c r="A43" s="77"/>
      <c r="B43" s="74"/>
      <c r="C43" s="78"/>
      <c r="D43" s="79"/>
      <c r="E43" s="79"/>
      <c r="F43" s="78"/>
    </row>
    <row r="44" spans="1:48" x14ac:dyDescent="0.3">
      <c r="A44" s="77"/>
      <c r="B44" s="74"/>
      <c r="C44" s="78"/>
      <c r="D44" s="79"/>
      <c r="E44" s="79"/>
      <c r="F44" s="78"/>
    </row>
    <row r="45" spans="1:48" x14ac:dyDescent="0.3">
      <c r="A45" s="205" t="s">
        <v>328</v>
      </c>
      <c r="B45" s="205" t="s">
        <v>50</v>
      </c>
      <c r="C45" s="205" t="s">
        <v>329</v>
      </c>
      <c r="D45" s="205" t="s">
        <v>330</v>
      </c>
    </row>
    <row r="46" spans="1:48" x14ac:dyDescent="0.3">
      <c r="A46" s="205" t="s">
        <v>295</v>
      </c>
      <c r="B46" s="205" t="s">
        <v>296</v>
      </c>
      <c r="C46" s="205" t="s">
        <v>297</v>
      </c>
      <c r="D46" s="205" t="s">
        <v>298</v>
      </c>
    </row>
    <row r="47" spans="1:48" x14ac:dyDescent="0.3">
      <c r="A47" s="205" t="s">
        <v>331</v>
      </c>
      <c r="B47" s="205">
        <v>20</v>
      </c>
      <c r="C47" s="206"/>
      <c r="D47" s="206"/>
      <c r="E47" s="72"/>
      <c r="F47" s="72"/>
      <c r="H47" t="s">
        <v>303</v>
      </c>
      <c r="AT47" s="68" t="s">
        <v>2785</v>
      </c>
      <c r="AU47" s="68" t="s">
        <v>2996</v>
      </c>
    </row>
    <row r="48" spans="1:48" x14ac:dyDescent="0.3">
      <c r="A48" s="205" t="s">
        <v>332</v>
      </c>
      <c r="B48" s="205">
        <v>21</v>
      </c>
      <c r="C48" s="206"/>
      <c r="D48" s="206"/>
      <c r="E48" s="72"/>
      <c r="F48" s="72"/>
      <c r="H48" t="s">
        <v>303</v>
      </c>
      <c r="AT48" s="68" t="s">
        <v>2786</v>
      </c>
      <c r="AU48" s="68" t="s">
        <v>2997</v>
      </c>
    </row>
    <row r="49" spans="1:47" x14ac:dyDescent="0.3">
      <c r="A49" s="80"/>
      <c r="B49" s="81"/>
      <c r="C49" s="78"/>
      <c r="D49" s="79"/>
    </row>
    <row r="50" spans="1:47" ht="36" customHeight="1" x14ac:dyDescent="0.3">
      <c r="A50" s="45" t="s">
        <v>333</v>
      </c>
      <c r="B50" s="45" t="s">
        <v>50</v>
      </c>
      <c r="C50" s="45" t="s">
        <v>294</v>
      </c>
    </row>
    <row r="51" spans="1:47" x14ac:dyDescent="0.3">
      <c r="A51" s="45" t="s">
        <v>295</v>
      </c>
      <c r="B51" s="45" t="s">
        <v>296</v>
      </c>
      <c r="C51" s="45" t="s">
        <v>297</v>
      </c>
    </row>
    <row r="52" spans="1:47" ht="36" customHeight="1" x14ac:dyDescent="0.3">
      <c r="A52" s="45" t="s">
        <v>334</v>
      </c>
      <c r="B52" s="45">
        <v>22</v>
      </c>
      <c r="C52" s="46"/>
      <c r="D52" s="9"/>
      <c r="E52" s="72"/>
      <c r="F52" s="72"/>
      <c r="H52" t="s">
        <v>303</v>
      </c>
      <c r="AT52" s="68" t="s">
        <v>2787</v>
      </c>
      <c r="AU52" s="68" t="s">
        <v>2998</v>
      </c>
    </row>
    <row r="53" spans="1:47" x14ac:dyDescent="0.3">
      <c r="A53" s="45" t="s">
        <v>335</v>
      </c>
      <c r="B53" s="45">
        <v>23</v>
      </c>
      <c r="C53" s="46"/>
      <c r="D53" s="9"/>
      <c r="E53" s="72"/>
      <c r="F53" s="72"/>
      <c r="H53" t="s">
        <v>303</v>
      </c>
      <c r="AT53" s="68" t="s">
        <v>2788</v>
      </c>
      <c r="AU53" s="68" t="s">
        <v>2999</v>
      </c>
    </row>
    <row r="54" spans="1:47" x14ac:dyDescent="0.3">
      <c r="A54" s="45" t="s">
        <v>336</v>
      </c>
      <c r="B54" s="45">
        <v>24</v>
      </c>
      <c r="C54" s="46"/>
      <c r="D54" s="9"/>
      <c r="E54" s="72"/>
      <c r="F54" s="72"/>
      <c r="H54" t="s">
        <v>303</v>
      </c>
      <c r="AT54" s="68" t="s">
        <v>2789</v>
      </c>
      <c r="AU54" s="68" t="s">
        <v>3000</v>
      </c>
    </row>
    <row r="55" spans="1:47" x14ac:dyDescent="0.3">
      <c r="A55" s="45" t="s">
        <v>337</v>
      </c>
      <c r="B55" s="45">
        <v>25</v>
      </c>
      <c r="C55" s="46"/>
      <c r="D55" s="9"/>
      <c r="E55" s="72"/>
      <c r="F55" s="72"/>
      <c r="H55" t="s">
        <v>303</v>
      </c>
      <c r="AT55" s="68" t="s">
        <v>2790</v>
      </c>
      <c r="AU55" s="68" t="s">
        <v>3001</v>
      </c>
    </row>
    <row r="56" spans="1:47" ht="25.75" customHeight="1" x14ac:dyDescent="0.3">
      <c r="A56" s="45" t="s">
        <v>338</v>
      </c>
      <c r="B56" s="45">
        <v>26</v>
      </c>
      <c r="C56" s="46"/>
      <c r="D56" s="9"/>
      <c r="E56" s="72"/>
      <c r="F56" s="72"/>
      <c r="H56" t="s">
        <v>303</v>
      </c>
      <c r="AT56" s="68" t="s">
        <v>2791</v>
      </c>
      <c r="AU56" s="68" t="s">
        <v>3002</v>
      </c>
    </row>
    <row r="57" spans="1:47" ht="24" customHeight="1" x14ac:dyDescent="0.3">
      <c r="A57" s="45" t="s">
        <v>339</v>
      </c>
      <c r="B57" s="45">
        <v>27</v>
      </c>
      <c r="C57" s="46"/>
      <c r="D57" s="9"/>
      <c r="E57" s="72"/>
      <c r="F57" s="72"/>
      <c r="H57" t="s">
        <v>303</v>
      </c>
      <c r="AT57" s="68" t="s">
        <v>2792</v>
      </c>
      <c r="AU57" s="68" t="s">
        <v>3003</v>
      </c>
    </row>
    <row r="58" spans="1:47" x14ac:dyDescent="0.3">
      <c r="A58" s="45" t="s">
        <v>340</v>
      </c>
      <c r="B58" s="45">
        <v>28</v>
      </c>
      <c r="C58" s="46"/>
      <c r="D58" s="9"/>
      <c r="E58" s="72"/>
      <c r="F58" s="72"/>
      <c r="H58" t="s">
        <v>303</v>
      </c>
      <c r="AT58" s="68" t="s">
        <v>2793</v>
      </c>
      <c r="AU58" s="68" t="s">
        <v>3004</v>
      </c>
    </row>
    <row r="59" spans="1:47" ht="36" customHeight="1" x14ac:dyDescent="0.3">
      <c r="A59" s="45" t="s">
        <v>341</v>
      </c>
      <c r="B59" s="45">
        <v>29</v>
      </c>
      <c r="C59" s="46"/>
      <c r="D59" s="9"/>
      <c r="E59" s="72"/>
      <c r="F59" s="72"/>
      <c r="H59" t="s">
        <v>303</v>
      </c>
      <c r="AT59" s="68" t="s">
        <v>2794</v>
      </c>
      <c r="AU59" s="68" t="s">
        <v>3005</v>
      </c>
    </row>
    <row r="60" spans="1:47" x14ac:dyDescent="0.3">
      <c r="A60" s="45" t="s">
        <v>340</v>
      </c>
      <c r="B60" s="45">
        <v>30</v>
      </c>
      <c r="C60" s="46"/>
      <c r="D60" s="9"/>
      <c r="E60" s="72"/>
      <c r="F60" s="72"/>
      <c r="H60" t="s">
        <v>303</v>
      </c>
      <c r="AT60" s="68" t="s">
        <v>2795</v>
      </c>
      <c r="AU60" s="68" t="s">
        <v>3006</v>
      </c>
    </row>
    <row r="61" spans="1:47" ht="24" customHeight="1" x14ac:dyDescent="0.3">
      <c r="A61" s="45" t="s">
        <v>342</v>
      </c>
      <c r="B61" s="45">
        <v>31</v>
      </c>
      <c r="C61" s="46"/>
      <c r="D61" s="9"/>
      <c r="E61" s="72"/>
      <c r="F61" s="72"/>
      <c r="H61" t="s">
        <v>303</v>
      </c>
      <c r="AT61" s="68" t="s">
        <v>2796</v>
      </c>
      <c r="AU61" s="68" t="s">
        <v>3007</v>
      </c>
    </row>
    <row r="62" spans="1:47" x14ac:dyDescent="0.3">
      <c r="A62" s="45" t="s">
        <v>343</v>
      </c>
      <c r="B62" s="45">
        <v>32</v>
      </c>
      <c r="C62" s="46"/>
      <c r="D62" s="9"/>
      <c r="E62" s="72"/>
      <c r="F62" s="72"/>
      <c r="H62" t="s">
        <v>303</v>
      </c>
      <c r="AT62" s="68" t="s">
        <v>2797</v>
      </c>
      <c r="AU62" s="68" t="s">
        <v>3008</v>
      </c>
    </row>
    <row r="63" spans="1:47" x14ac:dyDescent="0.3">
      <c r="A63" s="45" t="s">
        <v>344</v>
      </c>
      <c r="B63" s="45">
        <v>33</v>
      </c>
      <c r="C63" s="46"/>
      <c r="D63" s="9"/>
      <c r="E63" s="72"/>
      <c r="F63" s="72"/>
      <c r="H63" t="s">
        <v>303</v>
      </c>
      <c r="AT63" s="68" t="s">
        <v>2798</v>
      </c>
      <c r="AU63" s="68" t="s">
        <v>3009</v>
      </c>
    </row>
    <row r="64" spans="1:47" ht="25.75" customHeight="1" x14ac:dyDescent="0.3">
      <c r="A64" s="45" t="s">
        <v>345</v>
      </c>
      <c r="B64" s="45">
        <v>34</v>
      </c>
      <c r="C64" s="46"/>
      <c r="D64" s="9"/>
      <c r="E64" s="72"/>
      <c r="F64" s="72"/>
      <c r="H64" t="s">
        <v>303</v>
      </c>
      <c r="AT64" s="68" t="s">
        <v>2799</v>
      </c>
      <c r="AU64" s="68" t="s">
        <v>3010</v>
      </c>
    </row>
    <row r="65" spans="1:47" ht="24" customHeight="1" x14ac:dyDescent="0.3">
      <c r="A65" s="45" t="s">
        <v>346</v>
      </c>
      <c r="B65" s="45">
        <v>35</v>
      </c>
      <c r="C65" s="46"/>
      <c r="D65" s="9"/>
      <c r="E65" s="72"/>
      <c r="F65" s="72"/>
      <c r="H65" t="s">
        <v>303</v>
      </c>
      <c r="AT65" s="68" t="s">
        <v>2800</v>
      </c>
      <c r="AU65" s="68" t="s">
        <v>3011</v>
      </c>
    </row>
    <row r="66" spans="1:47" x14ac:dyDescent="0.3">
      <c r="A66" s="45" t="s">
        <v>347</v>
      </c>
      <c r="B66" s="45">
        <v>36</v>
      </c>
      <c r="C66" s="46"/>
      <c r="D66" s="9"/>
      <c r="E66" s="72"/>
      <c r="F66" s="72"/>
      <c r="H66" t="s">
        <v>303</v>
      </c>
      <c r="AT66" s="68" t="s">
        <v>2801</v>
      </c>
      <c r="AU66" s="68" t="s">
        <v>3012</v>
      </c>
    </row>
    <row r="67" spans="1:47" ht="36" customHeight="1" x14ac:dyDescent="0.3">
      <c r="A67" s="45" t="s">
        <v>348</v>
      </c>
      <c r="B67" s="45">
        <v>37</v>
      </c>
      <c r="C67" s="46"/>
      <c r="D67" s="9"/>
      <c r="E67" s="72"/>
      <c r="F67" s="72"/>
      <c r="H67" t="s">
        <v>303</v>
      </c>
      <c r="AT67" s="68" t="s">
        <v>2802</v>
      </c>
      <c r="AU67" s="68" t="s">
        <v>3013</v>
      </c>
    </row>
    <row r="68" spans="1:47" x14ac:dyDescent="0.3">
      <c r="A68" s="45" t="s">
        <v>349</v>
      </c>
      <c r="B68" s="45">
        <v>38</v>
      </c>
      <c r="C68" s="46"/>
      <c r="D68" s="9"/>
      <c r="E68" s="72"/>
      <c r="F68" s="72"/>
      <c r="H68" t="s">
        <v>303</v>
      </c>
      <c r="AT68" s="68" t="s">
        <v>2803</v>
      </c>
      <c r="AU68" s="68" t="s">
        <v>3014</v>
      </c>
    </row>
    <row r="69" spans="1:47" ht="24" customHeight="1" x14ac:dyDescent="0.3">
      <c r="A69" s="45" t="s">
        <v>350</v>
      </c>
      <c r="B69" s="45">
        <v>39</v>
      </c>
      <c r="C69" s="46"/>
      <c r="D69" s="9"/>
      <c r="E69" s="72"/>
      <c r="F69" s="72"/>
      <c r="H69" t="s">
        <v>303</v>
      </c>
      <c r="AT69" s="68" t="s">
        <v>2804</v>
      </c>
      <c r="AU69" s="68" t="s">
        <v>3015</v>
      </c>
    </row>
    <row r="70" spans="1:47" x14ac:dyDescent="0.3">
      <c r="A70" s="82"/>
      <c r="B70" s="74"/>
      <c r="C70" s="83"/>
      <c r="D70" s="83"/>
    </row>
    <row r="71" spans="1:47" x14ac:dyDescent="0.3">
      <c r="A71" s="82"/>
      <c r="B71" s="74"/>
      <c r="C71" s="83"/>
      <c r="D71" s="83"/>
    </row>
    <row r="72" spans="1:47" x14ac:dyDescent="0.3">
      <c r="A72" s="44" t="s">
        <v>351</v>
      </c>
      <c r="B72" s="44" t="s">
        <v>50</v>
      </c>
      <c r="C72" s="44" t="s">
        <v>294</v>
      </c>
      <c r="D72" s="83"/>
    </row>
    <row r="73" spans="1:47" x14ac:dyDescent="0.3">
      <c r="A73" s="45" t="s">
        <v>295</v>
      </c>
      <c r="B73" s="45" t="s">
        <v>296</v>
      </c>
      <c r="C73" s="45" t="s">
        <v>297</v>
      </c>
      <c r="D73" s="83"/>
    </row>
    <row r="74" spans="1:47" x14ac:dyDescent="0.3">
      <c r="A74" s="45" t="s">
        <v>352</v>
      </c>
      <c r="B74" s="45">
        <v>40</v>
      </c>
      <c r="C74" s="46">
        <f>'N15 - Personnel'!$C$23</f>
        <v>0</v>
      </c>
      <c r="D74" s="84"/>
      <c r="E74" s="72"/>
      <c r="F74" s="72"/>
      <c r="H74" t="s">
        <v>353</v>
      </c>
      <c r="AT74" s="68" t="s">
        <v>2805</v>
      </c>
      <c r="AU74" s="68" t="s">
        <v>3016</v>
      </c>
    </row>
    <row r="75" spans="1:47" x14ac:dyDescent="0.3">
      <c r="A75" s="45" t="s">
        <v>354</v>
      </c>
      <c r="B75" s="45">
        <v>41</v>
      </c>
      <c r="C75" s="46"/>
      <c r="D75" s="84"/>
      <c r="E75" s="72"/>
      <c r="F75" s="72"/>
      <c r="H75" t="s">
        <v>303</v>
      </c>
      <c r="AT75" s="68" t="s">
        <v>2806</v>
      </c>
      <c r="AU75" s="68" t="s">
        <v>3017</v>
      </c>
    </row>
    <row r="76" spans="1:47" x14ac:dyDescent="0.3">
      <c r="A76" s="80"/>
      <c r="B76" s="74"/>
      <c r="C76" s="83"/>
      <c r="D76" s="83"/>
    </row>
    <row r="77" spans="1:47" x14ac:dyDescent="0.3">
      <c r="A77" s="80"/>
      <c r="B77" s="74"/>
      <c r="C77" s="83"/>
      <c r="D77" s="83"/>
    </row>
    <row r="78" spans="1:47" x14ac:dyDescent="0.3">
      <c r="A78" s="80"/>
      <c r="B78" s="74"/>
      <c r="C78" s="83"/>
      <c r="D78" s="83"/>
    </row>
    <row r="79" spans="1:47" x14ac:dyDescent="0.3">
      <c r="A79" s="45" t="s">
        <v>355</v>
      </c>
      <c r="B79" s="45" t="s">
        <v>50</v>
      </c>
      <c r="C79" s="45" t="s">
        <v>294</v>
      </c>
      <c r="D79" s="45"/>
    </row>
    <row r="80" spans="1:47" x14ac:dyDescent="0.3">
      <c r="A80" s="45"/>
      <c r="B80" s="45"/>
      <c r="C80" s="45" t="s">
        <v>329</v>
      </c>
      <c r="D80" s="45" t="s">
        <v>330</v>
      </c>
    </row>
    <row r="81" spans="1:47" x14ac:dyDescent="0.3">
      <c r="A81" s="45" t="s">
        <v>295</v>
      </c>
      <c r="B81" s="45" t="s">
        <v>296</v>
      </c>
      <c r="C81" s="45" t="s">
        <v>297</v>
      </c>
      <c r="D81" s="45" t="s">
        <v>298</v>
      </c>
    </row>
    <row r="82" spans="1:47" x14ac:dyDescent="0.3">
      <c r="A82" s="45" t="s">
        <v>356</v>
      </c>
      <c r="B82" s="45">
        <v>42</v>
      </c>
      <c r="C82" s="46">
        <f>ABS(ROUND(SUMIF('Trial Balance'!O:O,B82,'Trial Balance'!H:H),0))</f>
        <v>0</v>
      </c>
      <c r="D82" s="46">
        <f>ABS(ROUND(SUMIF('Trial Balance'!O:O,B82,'Trial Balance'!K:K),0))</f>
        <v>0</v>
      </c>
      <c r="E82" s="72"/>
      <c r="F82" s="72"/>
      <c r="H82" t="s">
        <v>303</v>
      </c>
      <c r="AT82" s="68" t="s">
        <v>2807</v>
      </c>
      <c r="AU82" s="68" t="s">
        <v>3018</v>
      </c>
    </row>
    <row r="83" spans="1:47" ht="48" customHeight="1" x14ac:dyDescent="0.3">
      <c r="A83" s="45" t="s">
        <v>357</v>
      </c>
      <c r="B83" s="45">
        <v>43</v>
      </c>
      <c r="C83" s="46"/>
      <c r="D83" s="46"/>
      <c r="E83" s="72"/>
      <c r="F83" s="72"/>
      <c r="H83" t="s">
        <v>303</v>
      </c>
      <c r="AT83" s="68" t="s">
        <v>2808</v>
      </c>
      <c r="AU83" s="68" t="s">
        <v>3019</v>
      </c>
    </row>
    <row r="84" spans="1:47" ht="24" customHeight="1" x14ac:dyDescent="0.3">
      <c r="A84" s="44" t="s">
        <v>358</v>
      </c>
      <c r="B84" s="44">
        <v>44</v>
      </c>
      <c r="C84" s="76">
        <f>SUM(C85:C86)</f>
        <v>0</v>
      </c>
      <c r="D84" s="76">
        <f>SUM(D85:D86)</f>
        <v>0</v>
      </c>
      <c r="E84" s="72"/>
      <c r="F84" s="72"/>
      <c r="H84" t="s">
        <v>311</v>
      </c>
      <c r="AT84" s="68" t="s">
        <v>2809</v>
      </c>
      <c r="AU84" s="68" t="s">
        <v>3020</v>
      </c>
    </row>
    <row r="85" spans="1:47" x14ac:dyDescent="0.3">
      <c r="A85" s="45" t="s">
        <v>359</v>
      </c>
      <c r="B85" s="45">
        <v>45</v>
      </c>
      <c r="C85" s="46"/>
      <c r="D85" s="46"/>
      <c r="E85" s="72"/>
      <c r="F85" s="72"/>
      <c r="H85" t="s">
        <v>303</v>
      </c>
      <c r="AT85" s="68" t="s">
        <v>2810</v>
      </c>
      <c r="AU85" s="68" t="s">
        <v>3021</v>
      </c>
    </row>
    <row r="86" spans="1:47" x14ac:dyDescent="0.3">
      <c r="A86" s="45" t="s">
        <v>360</v>
      </c>
      <c r="B86" s="45">
        <v>46</v>
      </c>
      <c r="C86" s="46"/>
      <c r="D86" s="46"/>
      <c r="E86" s="72"/>
      <c r="F86" s="72"/>
      <c r="H86" t="s">
        <v>303</v>
      </c>
      <c r="AT86" s="68" t="s">
        <v>2811</v>
      </c>
      <c r="AU86" s="68" t="s">
        <v>3022</v>
      </c>
    </row>
    <row r="87" spans="1:47" ht="24" customHeight="1" x14ac:dyDescent="0.3">
      <c r="A87" s="44" t="s">
        <v>361</v>
      </c>
      <c r="B87" s="44">
        <v>47</v>
      </c>
      <c r="C87" s="76">
        <f>SUM(C88:C89)</f>
        <v>0</v>
      </c>
      <c r="D87" s="76">
        <f>SUM(D88:D89)</f>
        <v>0</v>
      </c>
      <c r="E87" s="72"/>
      <c r="F87" s="72"/>
      <c r="H87" t="s">
        <v>311</v>
      </c>
      <c r="AT87" s="68" t="s">
        <v>2812</v>
      </c>
      <c r="AU87" s="68" t="s">
        <v>3023</v>
      </c>
    </row>
    <row r="88" spans="1:47" x14ac:dyDescent="0.3">
      <c r="A88" s="45" t="s">
        <v>362</v>
      </c>
      <c r="B88" s="45">
        <v>48</v>
      </c>
      <c r="C88" s="46"/>
      <c r="D88" s="46"/>
      <c r="E88" s="72"/>
      <c r="F88" s="72"/>
      <c r="H88" t="s">
        <v>303</v>
      </c>
      <c r="AT88" s="68" t="s">
        <v>2813</v>
      </c>
      <c r="AU88" s="68" t="s">
        <v>3024</v>
      </c>
    </row>
    <row r="89" spans="1:47" x14ac:dyDescent="0.3">
      <c r="A89" s="45" t="s">
        <v>363</v>
      </c>
      <c r="B89" s="45">
        <v>49</v>
      </c>
      <c r="C89" s="46"/>
      <c r="D89" s="46"/>
      <c r="E89" s="72"/>
      <c r="F89" s="72"/>
      <c r="H89" t="s">
        <v>303</v>
      </c>
      <c r="AT89" s="68" t="s">
        <v>2814</v>
      </c>
      <c r="AU89" s="68" t="s">
        <v>3025</v>
      </c>
    </row>
    <row r="90" spans="1:47" x14ac:dyDescent="0.3">
      <c r="A90" s="85"/>
      <c r="B90" s="85"/>
      <c r="C90" s="78"/>
      <c r="D90" s="79"/>
    </row>
    <row r="91" spans="1:47" x14ac:dyDescent="0.3">
      <c r="A91" s="85"/>
      <c r="B91" s="85"/>
      <c r="C91" s="78"/>
      <c r="D91" s="79"/>
    </row>
    <row r="92" spans="1:47" x14ac:dyDescent="0.3">
      <c r="A92" s="45" t="s">
        <v>364</v>
      </c>
      <c r="B92" s="45" t="s">
        <v>50</v>
      </c>
      <c r="C92" s="45" t="s">
        <v>294</v>
      </c>
      <c r="D92" s="45"/>
    </row>
    <row r="93" spans="1:47" x14ac:dyDescent="0.3">
      <c r="A93" s="45"/>
      <c r="B93" s="45"/>
      <c r="C93" s="45" t="s">
        <v>329</v>
      </c>
      <c r="D93" s="45" t="s">
        <v>330</v>
      </c>
    </row>
    <row r="94" spans="1:47" x14ac:dyDescent="0.3">
      <c r="A94" s="45" t="s">
        <v>295</v>
      </c>
      <c r="B94" s="45" t="s">
        <v>296</v>
      </c>
      <c r="C94" s="45" t="s">
        <v>297</v>
      </c>
      <c r="D94" s="45" t="s">
        <v>298</v>
      </c>
    </row>
    <row r="95" spans="1:47" x14ac:dyDescent="0.3">
      <c r="A95" s="45" t="s">
        <v>365</v>
      </c>
      <c r="B95" s="45">
        <v>50</v>
      </c>
      <c r="C95" s="46"/>
      <c r="D95" s="46"/>
      <c r="E95" s="72"/>
      <c r="F95" s="72"/>
      <c r="H95" t="s">
        <v>303</v>
      </c>
      <c r="AT95" s="68" t="s">
        <v>2815</v>
      </c>
      <c r="AU95" s="68" t="s">
        <v>3026</v>
      </c>
    </row>
    <row r="96" spans="1:47" ht="48" customHeight="1" x14ac:dyDescent="0.3">
      <c r="A96" s="45" t="s">
        <v>357</v>
      </c>
      <c r="B96" s="45">
        <v>51</v>
      </c>
      <c r="C96" s="46"/>
      <c r="D96" s="46"/>
      <c r="E96" s="72"/>
      <c r="F96" s="72"/>
      <c r="H96" t="s">
        <v>303</v>
      </c>
      <c r="AT96" s="68" t="s">
        <v>2816</v>
      </c>
      <c r="AU96" s="68" t="s">
        <v>3027</v>
      </c>
    </row>
    <row r="97" spans="1:47" x14ac:dyDescent="0.3">
      <c r="A97" s="77"/>
      <c r="B97" s="74"/>
      <c r="C97" s="78"/>
      <c r="D97" s="79"/>
    </row>
    <row r="98" spans="1:47" x14ac:dyDescent="0.3">
      <c r="A98" s="77"/>
      <c r="B98" s="74"/>
      <c r="C98" s="78"/>
      <c r="D98" s="79"/>
    </row>
    <row r="99" spans="1:47" x14ac:dyDescent="0.3">
      <c r="A99" s="45" t="s">
        <v>366</v>
      </c>
      <c r="B99" s="45" t="s">
        <v>50</v>
      </c>
      <c r="C99" s="45" t="s">
        <v>294</v>
      </c>
      <c r="D99" s="45"/>
    </row>
    <row r="100" spans="1:47" x14ac:dyDescent="0.3">
      <c r="A100" s="45"/>
      <c r="B100" s="45"/>
      <c r="C100" s="45" t="s">
        <v>329</v>
      </c>
      <c r="D100" s="45" t="s">
        <v>330</v>
      </c>
    </row>
    <row r="101" spans="1:47" x14ac:dyDescent="0.3">
      <c r="A101" s="45" t="s">
        <v>295</v>
      </c>
      <c r="B101" s="45" t="s">
        <v>296</v>
      </c>
      <c r="C101" s="45" t="s">
        <v>297</v>
      </c>
      <c r="D101" s="45" t="s">
        <v>298</v>
      </c>
    </row>
    <row r="102" spans="1:47" ht="24" customHeight="1" x14ac:dyDescent="0.3">
      <c r="A102" s="45" t="s">
        <v>367</v>
      </c>
      <c r="B102" s="45">
        <v>52</v>
      </c>
      <c r="C102" s="46">
        <f>ABS(ROUND(SUMIF('Trial Balance'!O:O,B102,'Trial Balance'!H:H),0))</f>
        <v>0</v>
      </c>
      <c r="D102" s="46">
        <f>ABS(ROUND(SUMIF('Trial Balance'!O:O,B102,'Trial Balance'!K:K),0))</f>
        <v>0</v>
      </c>
      <c r="E102" s="72"/>
      <c r="F102" s="72"/>
      <c r="H102" t="s">
        <v>353</v>
      </c>
      <c r="AT102" s="68" t="s">
        <v>2817</v>
      </c>
      <c r="AU102" s="68" t="s">
        <v>3028</v>
      </c>
    </row>
    <row r="103" spans="1:47" ht="36" customHeight="1" x14ac:dyDescent="0.3">
      <c r="A103" s="45" t="s">
        <v>368</v>
      </c>
      <c r="B103" s="45">
        <v>53</v>
      </c>
      <c r="C103" s="46"/>
      <c r="D103" s="46"/>
      <c r="E103" s="72"/>
      <c r="F103" s="72"/>
      <c r="H103" t="s">
        <v>303</v>
      </c>
      <c r="AT103" s="68" t="s">
        <v>2818</v>
      </c>
      <c r="AU103" s="68" t="s">
        <v>3029</v>
      </c>
    </row>
    <row r="104" spans="1:47" ht="36" customHeight="1" x14ac:dyDescent="0.3">
      <c r="A104" s="45" t="s">
        <v>369</v>
      </c>
      <c r="B104" s="45">
        <v>54</v>
      </c>
      <c r="C104" s="46"/>
      <c r="D104" s="46"/>
      <c r="E104" s="72"/>
      <c r="F104" s="72"/>
      <c r="H104" t="s">
        <v>303</v>
      </c>
      <c r="AT104" s="68" t="s">
        <v>2819</v>
      </c>
      <c r="AU104" s="68" t="s">
        <v>3030</v>
      </c>
    </row>
    <row r="105" spans="1:47" ht="24" customHeight="1" x14ac:dyDescent="0.3">
      <c r="A105" s="45" t="s">
        <v>370</v>
      </c>
      <c r="B105" s="45">
        <v>55</v>
      </c>
      <c r="C105" s="46">
        <f>ABS(ROUND(SUMIF('Trial Balance'!E:E,"4093",'Trial Balance'!H:H),0))</f>
        <v>0</v>
      </c>
      <c r="D105" s="46">
        <f>ABS(ROUND(SUMIF('Trial Balance'!E:E,"4093",'Trial Balance'!K:K),0))</f>
        <v>0</v>
      </c>
      <c r="E105" s="72"/>
      <c r="F105" s="72"/>
      <c r="H105" t="s">
        <v>353</v>
      </c>
      <c r="AT105" s="68" t="s">
        <v>2820</v>
      </c>
      <c r="AU105" s="68" t="s">
        <v>3031</v>
      </c>
    </row>
    <row r="106" spans="1:47" ht="36" customHeight="1" x14ac:dyDescent="0.3">
      <c r="A106" s="45" t="s">
        <v>371</v>
      </c>
      <c r="B106" s="45">
        <v>56</v>
      </c>
      <c r="C106" s="46"/>
      <c r="D106" s="46"/>
      <c r="E106" s="72"/>
      <c r="F106" s="72"/>
      <c r="H106" t="s">
        <v>303</v>
      </c>
      <c r="AT106" s="68" t="s">
        <v>2821</v>
      </c>
      <c r="AU106" s="68" t="s">
        <v>3032</v>
      </c>
    </row>
    <row r="107" spans="1:47" ht="36" customHeight="1" x14ac:dyDescent="0.3">
      <c r="A107" s="45" t="s">
        <v>372</v>
      </c>
      <c r="B107" s="45">
        <v>57</v>
      </c>
      <c r="C107" s="46"/>
      <c r="D107" s="46"/>
      <c r="E107" s="72"/>
      <c r="F107" s="72"/>
      <c r="H107" t="s">
        <v>303</v>
      </c>
      <c r="AT107" s="68" t="s">
        <v>2822</v>
      </c>
      <c r="AU107" s="68" t="s">
        <v>3033</v>
      </c>
    </row>
    <row r="108" spans="1:47" ht="24" customHeight="1" x14ac:dyDescent="0.3">
      <c r="A108" s="44" t="s">
        <v>373</v>
      </c>
      <c r="B108" s="44">
        <v>58</v>
      </c>
      <c r="C108" s="76">
        <f>C109+C115</f>
        <v>0</v>
      </c>
      <c r="D108" s="76">
        <f>D109+D115</f>
        <v>0</v>
      </c>
      <c r="E108" s="72"/>
      <c r="F108" s="72"/>
      <c r="H108" t="s">
        <v>311</v>
      </c>
      <c r="AT108" s="68" t="s">
        <v>2823</v>
      </c>
      <c r="AU108" s="68" t="s">
        <v>3034</v>
      </c>
    </row>
    <row r="109" spans="1:47" ht="48" customHeight="1" x14ac:dyDescent="0.3">
      <c r="A109" s="45" t="s">
        <v>374</v>
      </c>
      <c r="B109" s="45">
        <v>59</v>
      </c>
      <c r="C109" s="46">
        <f>'1. F10'!D39-'3. F30'!C115</f>
        <v>0</v>
      </c>
      <c r="D109" s="46">
        <f>'1. F10'!E39-'3. F30'!D115</f>
        <v>0</v>
      </c>
      <c r="E109" s="72"/>
      <c r="F109" s="72"/>
      <c r="H109" t="s">
        <v>353</v>
      </c>
      <c r="AT109" s="68" t="s">
        <v>2824</v>
      </c>
      <c r="AU109" s="68" t="s">
        <v>3035</v>
      </c>
    </row>
    <row r="110" spans="1:47" x14ac:dyDescent="0.3">
      <c r="A110" s="45" t="s">
        <v>375</v>
      </c>
      <c r="B110" s="45">
        <v>60</v>
      </c>
      <c r="C110" s="46"/>
      <c r="D110" s="46"/>
      <c r="E110" s="72"/>
      <c r="F110" s="72"/>
      <c r="H110" t="s">
        <v>303</v>
      </c>
      <c r="AT110" s="68" t="s">
        <v>2825</v>
      </c>
      <c r="AU110" s="68" t="s">
        <v>3036</v>
      </c>
    </row>
    <row r="111" spans="1:47" x14ac:dyDescent="0.3">
      <c r="A111" s="45" t="s">
        <v>376</v>
      </c>
      <c r="B111" s="45">
        <v>61</v>
      </c>
      <c r="C111" s="46"/>
      <c r="D111" s="46"/>
      <c r="E111" s="72"/>
      <c r="F111" s="72"/>
      <c r="H111" t="s">
        <v>303</v>
      </c>
      <c r="AT111" s="68" t="s">
        <v>2826</v>
      </c>
      <c r="AU111" s="68" t="s">
        <v>3037</v>
      </c>
    </row>
    <row r="112" spans="1:47" ht="24" customHeight="1" x14ac:dyDescent="0.3">
      <c r="A112" s="45" t="s">
        <v>377</v>
      </c>
      <c r="B112" s="45">
        <v>62</v>
      </c>
      <c r="C112" s="46"/>
      <c r="D112" s="46"/>
      <c r="E112" s="72"/>
      <c r="F112" s="72"/>
      <c r="H112" t="s">
        <v>303</v>
      </c>
      <c r="AT112" s="68" t="s">
        <v>2827</v>
      </c>
      <c r="AU112" s="68" t="s">
        <v>3038</v>
      </c>
    </row>
    <row r="113" spans="1:47" x14ac:dyDescent="0.3">
      <c r="A113" s="45" t="s">
        <v>378</v>
      </c>
      <c r="B113" s="45">
        <v>63</v>
      </c>
      <c r="C113" s="46"/>
      <c r="D113" s="46"/>
      <c r="E113" s="72"/>
      <c r="F113" s="72"/>
      <c r="H113" t="s">
        <v>303</v>
      </c>
      <c r="AT113" s="68" t="s">
        <v>2828</v>
      </c>
      <c r="AU113" s="68" t="s">
        <v>3039</v>
      </c>
    </row>
    <row r="114" spans="1:47" x14ac:dyDescent="0.3">
      <c r="A114" s="45" t="s">
        <v>379</v>
      </c>
      <c r="B114" s="45">
        <v>64</v>
      </c>
      <c r="C114" s="46"/>
      <c r="D114" s="46"/>
      <c r="E114" s="72"/>
      <c r="F114" s="72"/>
      <c r="H114" t="s">
        <v>303</v>
      </c>
      <c r="AT114" s="68" t="s">
        <v>2829</v>
      </c>
      <c r="AU114" s="68" t="s">
        <v>3040</v>
      </c>
    </row>
    <row r="115" spans="1:47" ht="24" customHeight="1" x14ac:dyDescent="0.3">
      <c r="A115" s="44" t="s">
        <v>380</v>
      </c>
      <c r="B115" s="44">
        <v>65</v>
      </c>
      <c r="C115" s="76">
        <f>SUM(C116:C117)</f>
        <v>0</v>
      </c>
      <c r="D115" s="76">
        <f>SUM(D116:D117)</f>
        <v>0</v>
      </c>
      <c r="E115" s="72"/>
      <c r="F115" s="72"/>
      <c r="H115" t="s">
        <v>311</v>
      </c>
      <c r="AT115" s="68" t="s">
        <v>2830</v>
      </c>
      <c r="AU115" s="68" t="s">
        <v>3041</v>
      </c>
    </row>
    <row r="116" spans="1:47" ht="36" customHeight="1" x14ac:dyDescent="0.3">
      <c r="A116" s="45" t="s">
        <v>381</v>
      </c>
      <c r="B116" s="45">
        <v>66</v>
      </c>
      <c r="C116" s="46">
        <f>'1. F10'!D38</f>
        <v>0</v>
      </c>
      <c r="D116" s="46">
        <f>'1. F10'!E38</f>
        <v>0</v>
      </c>
      <c r="E116" s="72"/>
      <c r="F116" s="72"/>
      <c r="H116" t="s">
        <v>353</v>
      </c>
      <c r="I116" t="s">
        <v>382</v>
      </c>
      <c r="AT116" s="68" t="s">
        <v>2831</v>
      </c>
      <c r="AU116" s="68" t="s">
        <v>3042</v>
      </c>
    </row>
    <row r="117" spans="1:47" x14ac:dyDescent="0.3">
      <c r="A117" s="45" t="s">
        <v>383</v>
      </c>
      <c r="B117" s="45">
        <v>67</v>
      </c>
      <c r="C117" s="46"/>
      <c r="D117" s="46"/>
      <c r="E117" s="72"/>
      <c r="F117" s="72"/>
      <c r="H117" t="s">
        <v>303</v>
      </c>
      <c r="AT117" s="68" t="s">
        <v>2832</v>
      </c>
      <c r="AU117" s="68" t="s">
        <v>3043</v>
      </c>
    </row>
    <row r="118" spans="1:47" ht="60" customHeight="1" x14ac:dyDescent="0.3">
      <c r="A118" s="45" t="s">
        <v>384</v>
      </c>
      <c r="B118" s="45">
        <v>68</v>
      </c>
      <c r="C118" s="46">
        <f>ABS(ROUND(SUMIF('Trial Balance'!O:O,B118,'Trial Balance'!H:H),0))</f>
        <v>0</v>
      </c>
      <c r="D118" s="46">
        <f>ABS(ROUND(SUMIF('Trial Balance'!O:O,B118,'Trial Balance'!K:K),0))</f>
        <v>0</v>
      </c>
      <c r="E118" s="72"/>
      <c r="F118" s="72"/>
      <c r="H118" t="s">
        <v>353</v>
      </c>
      <c r="AT118" s="68" t="s">
        <v>2833</v>
      </c>
      <c r="AU118" s="68" t="s">
        <v>3044</v>
      </c>
    </row>
    <row r="119" spans="1:47" ht="96" customHeight="1" x14ac:dyDescent="0.3">
      <c r="A119" s="45" t="s">
        <v>385</v>
      </c>
      <c r="B119" s="45">
        <v>69</v>
      </c>
      <c r="C119" s="46"/>
      <c r="D119" s="46"/>
      <c r="E119" s="72"/>
      <c r="F119" s="72"/>
      <c r="H119" t="s">
        <v>303</v>
      </c>
      <c r="AT119" s="68" t="s">
        <v>2834</v>
      </c>
      <c r="AU119" s="68" t="s">
        <v>3045</v>
      </c>
    </row>
    <row r="120" spans="1:47" ht="96" customHeight="1" x14ac:dyDescent="0.3">
      <c r="A120" s="45" t="s">
        <v>386</v>
      </c>
      <c r="B120" s="45">
        <v>70</v>
      </c>
      <c r="C120" s="46"/>
      <c r="D120" s="46"/>
      <c r="E120" s="72"/>
      <c r="F120" s="72"/>
      <c r="H120" t="s">
        <v>303</v>
      </c>
      <c r="AT120" s="68" t="s">
        <v>2835</v>
      </c>
      <c r="AU120" s="68" t="s">
        <v>3046</v>
      </c>
    </row>
    <row r="121" spans="1:47" x14ac:dyDescent="0.3">
      <c r="A121" s="45" t="s">
        <v>387</v>
      </c>
      <c r="B121" s="45">
        <v>71</v>
      </c>
      <c r="C121" s="46"/>
      <c r="D121" s="46"/>
      <c r="E121" s="72"/>
      <c r="F121" s="72"/>
      <c r="H121" t="s">
        <v>303</v>
      </c>
      <c r="AT121" s="68" t="s">
        <v>2836</v>
      </c>
      <c r="AU121" s="68" t="s">
        <v>3047</v>
      </c>
    </row>
    <row r="122" spans="1:47" ht="24" customHeight="1" x14ac:dyDescent="0.3">
      <c r="A122" s="45" t="s">
        <v>388</v>
      </c>
      <c r="B122" s="45">
        <v>72</v>
      </c>
      <c r="C122" s="46">
        <f>ABS(ROUND(SUMIF('Trial Balance'!O:O,B122,'Trial Balance'!H:H),0))</f>
        <v>0</v>
      </c>
      <c r="D122" s="46">
        <f>ABS(ROUND(SUMIF('Trial Balance'!O:O,B122,'Trial Balance'!K:K),0))</f>
        <v>0</v>
      </c>
      <c r="E122" s="72"/>
      <c r="F122" s="72"/>
      <c r="H122" t="s">
        <v>353</v>
      </c>
      <c r="AT122" s="68" t="s">
        <v>2837</v>
      </c>
      <c r="AU122" s="68" t="s">
        <v>3048</v>
      </c>
    </row>
    <row r="123" spans="1:47" ht="48" customHeight="1" x14ac:dyDescent="0.3">
      <c r="A123" s="44" t="s">
        <v>389</v>
      </c>
      <c r="B123" s="44">
        <v>73</v>
      </c>
      <c r="C123" s="76">
        <f>SUM(C124:C128)</f>
        <v>0</v>
      </c>
      <c r="D123" s="76">
        <f>SUM(D124:D128)</f>
        <v>0</v>
      </c>
      <c r="E123" s="72"/>
      <c r="F123" s="72"/>
      <c r="H123" t="s">
        <v>311</v>
      </c>
      <c r="AT123" s="68" t="s">
        <v>2838</v>
      </c>
      <c r="AU123" s="68" t="s">
        <v>3049</v>
      </c>
    </row>
    <row r="124" spans="1:47" x14ac:dyDescent="0.3">
      <c r="A124" s="45" t="s">
        <v>390</v>
      </c>
      <c r="B124" s="45">
        <v>74</v>
      </c>
      <c r="C124" s="46">
        <f>ABS(ROUND(SUMIF('Trial Balance'!O:O,B124,'Trial Balance'!H:H),0))</f>
        <v>0</v>
      </c>
      <c r="D124" s="46">
        <f>ABS(ROUND(SUMIF('Trial Balance'!O:O,B124,'Trial Balance'!K:K),0))</f>
        <v>0</v>
      </c>
      <c r="E124" s="72"/>
      <c r="F124" s="72"/>
      <c r="H124" t="s">
        <v>353</v>
      </c>
      <c r="I124" t="s">
        <v>391</v>
      </c>
      <c r="AT124" s="68" t="s">
        <v>2839</v>
      </c>
      <c r="AU124" s="68" t="s">
        <v>3050</v>
      </c>
    </row>
    <row r="125" spans="1:47" x14ac:dyDescent="0.3">
      <c r="A125" s="45" t="s">
        <v>392</v>
      </c>
      <c r="B125" s="45">
        <v>75</v>
      </c>
      <c r="C125" s="46">
        <f>ABS(ROUND(SUMIF('Trial Balance'!O:O,B125,'Trial Balance'!H:H),0))</f>
        <v>0</v>
      </c>
      <c r="D125" s="46">
        <f>ABS(ROUND(SUMIF('Trial Balance'!O:O,B125,'Trial Balance'!K:K),0))</f>
        <v>0</v>
      </c>
      <c r="E125" s="72"/>
      <c r="F125" s="72"/>
      <c r="H125" t="s">
        <v>353</v>
      </c>
      <c r="I125" t="s">
        <v>393</v>
      </c>
      <c r="AT125" s="68" t="s">
        <v>2840</v>
      </c>
      <c r="AU125" s="68" t="s">
        <v>3051</v>
      </c>
    </row>
    <row r="126" spans="1:47" x14ac:dyDescent="0.3">
      <c r="A126" s="45" t="s">
        <v>394</v>
      </c>
      <c r="B126" s="45">
        <v>76</v>
      </c>
      <c r="C126" s="46">
        <f>ABS(ROUND(SUMIF('Trial Balance'!O:O,B126,'Trial Balance'!H:H),0))</f>
        <v>0</v>
      </c>
      <c r="D126" s="46">
        <f>ABS(ROUND(SUMIF('Trial Balance'!O:O,B126,'Trial Balance'!K:K),0))</f>
        <v>0</v>
      </c>
      <c r="E126" s="72"/>
      <c r="F126" s="72"/>
      <c r="H126" t="s">
        <v>353</v>
      </c>
      <c r="AT126" s="68" t="s">
        <v>2841</v>
      </c>
      <c r="AU126" s="68" t="s">
        <v>3052</v>
      </c>
    </row>
    <row r="127" spans="1:47" ht="24" customHeight="1" x14ac:dyDescent="0.3">
      <c r="A127" s="45" t="s">
        <v>395</v>
      </c>
      <c r="B127" s="45">
        <v>77</v>
      </c>
      <c r="C127" s="46">
        <f>ABS(ROUND(SUMIF('Trial Balance'!O:O,B127,'Trial Balance'!H:H),0))</f>
        <v>0</v>
      </c>
      <c r="D127" s="46">
        <f>ABS(ROUND(SUMIF('Trial Balance'!O:O,B127,'Trial Balance'!K:K),0))</f>
        <v>0</v>
      </c>
      <c r="E127" s="72"/>
      <c r="F127" s="72"/>
      <c r="H127" t="s">
        <v>303</v>
      </c>
      <c r="I127" t="s">
        <v>396</v>
      </c>
      <c r="AT127" s="68" t="s">
        <v>2842</v>
      </c>
      <c r="AU127" s="68" t="s">
        <v>3053</v>
      </c>
    </row>
    <row r="128" spans="1:47" ht="24" customHeight="1" x14ac:dyDescent="0.3">
      <c r="A128" s="45" t="s">
        <v>397</v>
      </c>
      <c r="B128" s="45">
        <v>78</v>
      </c>
      <c r="C128" s="46">
        <f>ABS(ROUND(SUMIF('Trial Balance'!O:O,B128,'Trial Balance'!H:H),0))</f>
        <v>0</v>
      </c>
      <c r="D128" s="46">
        <f>ABS(ROUND(SUMIF('Trial Balance'!O:O,B128,'Trial Balance'!K:K),0))</f>
        <v>0</v>
      </c>
      <c r="E128" s="72"/>
      <c r="F128" s="72"/>
      <c r="H128" t="s">
        <v>353</v>
      </c>
      <c r="AT128" s="68" t="s">
        <v>2843</v>
      </c>
      <c r="AU128" s="68" t="s">
        <v>3054</v>
      </c>
    </row>
    <row r="129" spans="1:47" ht="24" customHeight="1" x14ac:dyDescent="0.3">
      <c r="A129" s="45" t="s">
        <v>398</v>
      </c>
      <c r="B129" s="45">
        <v>79</v>
      </c>
      <c r="C129" s="46">
        <f>ABS(ROUND(SUMIF('Trial Balance'!D:D,"451",'Trial Balance'!H:H),2))</f>
        <v>0</v>
      </c>
      <c r="D129" s="46">
        <f>ABS(ROUND(SUMIF('Trial Balance'!D:D,"451",'Trial Balance'!K:K),2))</f>
        <v>0</v>
      </c>
      <c r="E129" s="72"/>
      <c r="F129" s="72"/>
      <c r="H129" t="s">
        <v>353</v>
      </c>
      <c r="I129" t="s">
        <v>399</v>
      </c>
      <c r="AT129" s="68" t="s">
        <v>2844</v>
      </c>
      <c r="AU129" s="68" t="s">
        <v>3055</v>
      </c>
    </row>
    <row r="130" spans="1:47" ht="24" customHeight="1" x14ac:dyDescent="0.3">
      <c r="A130" s="45" t="s">
        <v>400</v>
      </c>
      <c r="B130" s="45">
        <v>80</v>
      </c>
      <c r="C130" s="46"/>
      <c r="D130" s="46"/>
      <c r="E130" s="72"/>
      <c r="F130" s="72"/>
      <c r="H130" t="s">
        <v>303</v>
      </c>
      <c r="AT130" s="68" t="s">
        <v>2845</v>
      </c>
      <c r="AU130" s="68" t="s">
        <v>3056</v>
      </c>
    </row>
    <row r="131" spans="1:47" ht="24" customHeight="1" x14ac:dyDescent="0.3">
      <c r="A131" s="45" t="s">
        <v>401</v>
      </c>
      <c r="B131" s="45">
        <v>81</v>
      </c>
      <c r="C131" s="46"/>
      <c r="D131" s="46"/>
      <c r="E131" s="72"/>
      <c r="F131" s="72"/>
      <c r="H131" t="s">
        <v>303</v>
      </c>
      <c r="AT131" s="68" t="s">
        <v>2846</v>
      </c>
      <c r="AU131" s="68" t="s">
        <v>3057</v>
      </c>
    </row>
    <row r="132" spans="1:47" ht="72" customHeight="1" x14ac:dyDescent="0.3">
      <c r="A132" s="45" t="s">
        <v>402</v>
      </c>
      <c r="B132" s="45">
        <v>82</v>
      </c>
      <c r="C132" s="46"/>
      <c r="D132" s="46"/>
      <c r="E132" s="72"/>
      <c r="F132" s="72"/>
      <c r="H132" t="s">
        <v>303</v>
      </c>
      <c r="AT132" s="68" t="s">
        <v>2847</v>
      </c>
      <c r="AU132" s="68" t="s">
        <v>3058</v>
      </c>
    </row>
    <row r="133" spans="1:47"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47" x14ac:dyDescent="0.3">
      <c r="A134" s="45" t="s">
        <v>404</v>
      </c>
      <c r="B134" s="45">
        <v>84</v>
      </c>
      <c r="C134" s="46">
        <f>'1. F10'!D52</f>
        <v>0</v>
      </c>
      <c r="D134" s="46">
        <f>'1. F10'!E52</f>
        <v>0</v>
      </c>
      <c r="E134" s="72"/>
      <c r="F134" s="72"/>
      <c r="H134" t="s">
        <v>353</v>
      </c>
      <c r="AT134" s="68" t="s">
        <v>2848</v>
      </c>
      <c r="AU134" s="68" t="s">
        <v>3059</v>
      </c>
    </row>
    <row r="135" spans="1:47" ht="48" customHeight="1" x14ac:dyDescent="0.3">
      <c r="A135" s="45" t="s">
        <v>405</v>
      </c>
      <c r="B135" s="45">
        <v>85</v>
      </c>
      <c r="C135" s="46"/>
      <c r="D135" s="46"/>
      <c r="E135" s="72"/>
      <c r="F135" s="72"/>
      <c r="H135" t="s">
        <v>303</v>
      </c>
      <c r="AT135" s="68" t="s">
        <v>2849</v>
      </c>
      <c r="AU135" s="68" t="s">
        <v>3060</v>
      </c>
    </row>
    <row r="136" spans="1:47" ht="60" customHeight="1" x14ac:dyDescent="0.3">
      <c r="A136" s="45" t="s">
        <v>406</v>
      </c>
      <c r="B136" s="45">
        <v>86</v>
      </c>
      <c r="C136" s="46"/>
      <c r="D136" s="46"/>
      <c r="E136" s="72"/>
      <c r="F136" s="72"/>
      <c r="H136" t="s">
        <v>303</v>
      </c>
      <c r="AT136" s="68" t="s">
        <v>2850</v>
      </c>
      <c r="AU136" s="68" t="s">
        <v>3061</v>
      </c>
    </row>
    <row r="137" spans="1:47" ht="60" customHeight="1" x14ac:dyDescent="0.3">
      <c r="A137" s="45" t="s">
        <v>407</v>
      </c>
      <c r="B137" s="45">
        <v>87</v>
      </c>
      <c r="C137" s="46"/>
      <c r="D137" s="46"/>
      <c r="E137" s="72"/>
      <c r="F137" s="72"/>
      <c r="H137" t="s">
        <v>303</v>
      </c>
      <c r="AT137" s="68" t="s">
        <v>2851</v>
      </c>
      <c r="AU137" s="68" t="s">
        <v>3062</v>
      </c>
    </row>
    <row r="138" spans="1:47" x14ac:dyDescent="0.3">
      <c r="A138" s="45" t="s">
        <v>408</v>
      </c>
      <c r="B138" s="45">
        <v>88</v>
      </c>
      <c r="C138" s="46">
        <f>ABS(ROUND(SUMIF('Trial Balance'!O:O,B138,'Trial Balance'!H:H),0))</f>
        <v>0</v>
      </c>
      <c r="D138" s="46">
        <f>ABS(ROUND(SUMIF('Trial Balance'!O:O,B138,'Trial Balance'!K:K),0))</f>
        <v>0</v>
      </c>
      <c r="E138" s="72"/>
      <c r="F138" s="72"/>
      <c r="H138" t="s">
        <v>353</v>
      </c>
      <c r="AT138" s="68" t="s">
        <v>2852</v>
      </c>
      <c r="AU138" s="68" t="s">
        <v>3063</v>
      </c>
    </row>
    <row r="139" spans="1:47" x14ac:dyDescent="0.3">
      <c r="A139" s="45" t="s">
        <v>409</v>
      </c>
      <c r="B139" s="45">
        <v>89</v>
      </c>
      <c r="C139" s="46"/>
      <c r="D139" s="46"/>
      <c r="E139" s="72"/>
      <c r="F139" s="72"/>
      <c r="H139" t="s">
        <v>303</v>
      </c>
      <c r="AT139" s="68" t="s">
        <v>2853</v>
      </c>
      <c r="AU139" s="68" t="s">
        <v>3064</v>
      </c>
    </row>
    <row r="140" spans="1:47" ht="24" customHeight="1" x14ac:dyDescent="0.3">
      <c r="A140" s="45" t="s">
        <v>410</v>
      </c>
      <c r="B140" s="45">
        <v>90</v>
      </c>
      <c r="C140" s="46"/>
      <c r="D140" s="46"/>
      <c r="E140" s="72"/>
      <c r="F140" s="72"/>
      <c r="H140" t="s">
        <v>303</v>
      </c>
      <c r="AT140" s="68" t="s">
        <v>2854</v>
      </c>
      <c r="AU140" s="68" t="s">
        <v>3065</v>
      </c>
    </row>
    <row r="141" spans="1:47" ht="24" customHeight="1" x14ac:dyDescent="0.3">
      <c r="A141" s="45" t="s">
        <v>411</v>
      </c>
      <c r="B141" s="45">
        <v>91</v>
      </c>
      <c r="C141" s="46"/>
      <c r="D141" s="46"/>
      <c r="E141" s="72"/>
      <c r="F141" s="72"/>
      <c r="H141" t="s">
        <v>303</v>
      </c>
      <c r="AT141" s="68" t="s">
        <v>2855</v>
      </c>
      <c r="AU141" s="68" t="s">
        <v>3066</v>
      </c>
    </row>
    <row r="142" spans="1:47" x14ac:dyDescent="0.3">
      <c r="A142" s="45" t="s">
        <v>412</v>
      </c>
      <c r="B142" s="45">
        <v>92</v>
      </c>
      <c r="C142" s="46">
        <f>'1. F10'!D58-C148</f>
        <v>0</v>
      </c>
      <c r="D142" s="46">
        <f>'1. F10'!E58-D148</f>
        <v>0</v>
      </c>
      <c r="E142" s="72"/>
      <c r="F142" s="72"/>
      <c r="H142" t="s">
        <v>353</v>
      </c>
      <c r="AT142" s="68" t="s">
        <v>2856</v>
      </c>
      <c r="AU142" s="68" t="s">
        <v>3067</v>
      </c>
    </row>
    <row r="143" spans="1:47" x14ac:dyDescent="0.3">
      <c r="A143" s="45" t="s">
        <v>375</v>
      </c>
      <c r="B143" s="45">
        <v>93</v>
      </c>
      <c r="C143" s="46"/>
      <c r="D143" s="46"/>
      <c r="E143" s="72"/>
      <c r="F143" s="72"/>
      <c r="H143" t="s">
        <v>303</v>
      </c>
      <c r="AT143" s="68" t="s">
        <v>2857</v>
      </c>
      <c r="AU143" s="68" t="s">
        <v>3068</v>
      </c>
    </row>
    <row r="144" spans="1:47" x14ac:dyDescent="0.3">
      <c r="A144" s="45" t="s">
        <v>376</v>
      </c>
      <c r="B144" s="45">
        <v>94</v>
      </c>
      <c r="C144" s="46"/>
      <c r="D144" s="46"/>
      <c r="E144" s="72"/>
      <c r="F144" s="72"/>
      <c r="H144" t="s">
        <v>303</v>
      </c>
      <c r="AT144" s="68" t="s">
        <v>2858</v>
      </c>
      <c r="AU144" s="68" t="s">
        <v>3069</v>
      </c>
    </row>
    <row r="145" spans="1:47" x14ac:dyDescent="0.3">
      <c r="A145" s="45" t="s">
        <v>413</v>
      </c>
      <c r="B145" s="45">
        <v>95</v>
      </c>
      <c r="C145" s="46"/>
      <c r="D145" s="46"/>
      <c r="E145" s="72"/>
      <c r="F145" s="72"/>
      <c r="H145" t="s">
        <v>303</v>
      </c>
      <c r="AT145" s="68" t="s">
        <v>2859</v>
      </c>
      <c r="AU145" s="68" t="s">
        <v>3070</v>
      </c>
    </row>
    <row r="146" spans="1:47" x14ac:dyDescent="0.3">
      <c r="A146" s="45" t="s">
        <v>379</v>
      </c>
      <c r="B146" s="45">
        <v>96</v>
      </c>
      <c r="C146" s="46"/>
      <c r="D146" s="46"/>
      <c r="E146" s="72"/>
      <c r="F146" s="72"/>
      <c r="H146" t="s">
        <v>303</v>
      </c>
      <c r="AT146" s="68" t="s">
        <v>2860</v>
      </c>
      <c r="AU146" s="68" t="s">
        <v>3071</v>
      </c>
    </row>
    <row r="147" spans="1:47" x14ac:dyDescent="0.3">
      <c r="A147" s="45" t="s">
        <v>414</v>
      </c>
      <c r="B147" s="45">
        <v>97</v>
      </c>
      <c r="C147" s="46"/>
      <c r="D147" s="46"/>
      <c r="E147" s="72"/>
      <c r="F147" s="72"/>
      <c r="H147" t="s">
        <v>303</v>
      </c>
      <c r="AT147" s="68" t="s">
        <v>2861</v>
      </c>
      <c r="AU147" s="68" t="s">
        <v>3072</v>
      </c>
    </row>
    <row r="148" spans="1:47" x14ac:dyDescent="0.3">
      <c r="A148" s="45" t="s">
        <v>415</v>
      </c>
      <c r="B148" s="45">
        <v>98</v>
      </c>
      <c r="C148" s="46">
        <f>ABS(ROUND(SUMIF('Trial Balance'!O:O,B148,'Trial Balance'!H:H),0))</f>
        <v>0</v>
      </c>
      <c r="D148" s="46">
        <f>ABS(ROUND(SUMIF('Trial Balance'!O:O,B148,'Trial Balance'!K:K),0))</f>
        <v>0</v>
      </c>
      <c r="E148" s="72"/>
      <c r="F148" s="72"/>
      <c r="H148" t="s">
        <v>353</v>
      </c>
      <c r="AT148" s="68" t="s">
        <v>2862</v>
      </c>
      <c r="AU148" s="68" t="s">
        <v>3073</v>
      </c>
    </row>
    <row r="149" spans="1:47" x14ac:dyDescent="0.3">
      <c r="A149" s="44" t="s">
        <v>416</v>
      </c>
      <c r="B149" s="44">
        <v>99</v>
      </c>
      <c r="C149" s="76">
        <f>SUM(C150:C151)</f>
        <v>0</v>
      </c>
      <c r="D149" s="76">
        <f>SUM(D150:D151)</f>
        <v>0</v>
      </c>
      <c r="E149" s="72"/>
      <c r="F149" s="72"/>
      <c r="H149" t="s">
        <v>311</v>
      </c>
      <c r="AT149" s="68" t="s">
        <v>2863</v>
      </c>
      <c r="AU149" s="68" t="s">
        <v>3074</v>
      </c>
    </row>
    <row r="150" spans="1:47" x14ac:dyDescent="0.3">
      <c r="A150" s="45" t="s">
        <v>417</v>
      </c>
      <c r="B150" s="45">
        <v>100</v>
      </c>
      <c r="C150" s="46">
        <f>ABS(ROUND(SUMIF('Trial Balance'!O:O,B150,'Trial Balance'!H:H),0))</f>
        <v>0</v>
      </c>
      <c r="D150" s="46">
        <f>ABS(ROUND(SUMIF('Trial Balance'!O:O,B150,'Trial Balance'!K:K),0))</f>
        <v>0</v>
      </c>
      <c r="E150" s="72"/>
      <c r="F150" s="72"/>
      <c r="H150" t="s">
        <v>353</v>
      </c>
      <c r="AT150" s="68" t="s">
        <v>2864</v>
      </c>
      <c r="AU150" s="68" t="s">
        <v>3075</v>
      </c>
    </row>
    <row r="151" spans="1:47" x14ac:dyDescent="0.3">
      <c r="A151" s="45" t="s">
        <v>418</v>
      </c>
      <c r="B151" s="45">
        <v>101</v>
      </c>
      <c r="C151" s="46">
        <f>ABS(ROUND(SUMIF('Trial Balance'!O:O,B151,'Trial Balance'!H:H),0))</f>
        <v>0</v>
      </c>
      <c r="D151" s="46">
        <f>ABS(ROUND(SUMIF('Trial Balance'!O:O,B151,'Trial Balance'!K:K),0))</f>
        <v>0</v>
      </c>
      <c r="E151" s="72"/>
      <c r="F151" s="72"/>
      <c r="H151" t="s">
        <v>353</v>
      </c>
      <c r="AT151" s="68" t="s">
        <v>2865</v>
      </c>
      <c r="AU151" s="68" t="s">
        <v>3076</v>
      </c>
    </row>
    <row r="152" spans="1:47" ht="24" customHeight="1" x14ac:dyDescent="0.3">
      <c r="A152" s="44" t="s">
        <v>419</v>
      </c>
      <c r="B152" s="44">
        <v>102</v>
      </c>
      <c r="C152" s="76">
        <f>C153+C155</f>
        <v>0</v>
      </c>
      <c r="D152" s="76">
        <f>D153+D155</f>
        <v>0</v>
      </c>
      <c r="E152" s="72"/>
      <c r="F152" s="72"/>
      <c r="H152" t="s">
        <v>311</v>
      </c>
      <c r="AT152" s="68" t="s">
        <v>2866</v>
      </c>
      <c r="AU152" s="68" t="s">
        <v>3077</v>
      </c>
    </row>
    <row r="153" spans="1:47" x14ac:dyDescent="0.3">
      <c r="A153" s="45" t="s">
        <v>420</v>
      </c>
      <c r="B153" s="45">
        <v>103</v>
      </c>
      <c r="C153" s="46">
        <f>ABS(ROUND(SUMIF('Trial Balance'!O:O,B153,'Trial Balance'!H:H),0))</f>
        <v>0</v>
      </c>
      <c r="D153" s="46">
        <f>ABS(ROUND(SUMIF('Trial Balance'!O:O,B153,'Trial Balance'!K:K),0))</f>
        <v>0</v>
      </c>
      <c r="E153" s="72"/>
      <c r="F153" s="72"/>
      <c r="H153" t="s">
        <v>353</v>
      </c>
      <c r="AT153" s="68" t="s">
        <v>2867</v>
      </c>
      <c r="AU153" s="68" t="s">
        <v>3078</v>
      </c>
    </row>
    <row r="154" spans="1:47" ht="24" customHeight="1" x14ac:dyDescent="0.3">
      <c r="A154" s="45" t="s">
        <v>421</v>
      </c>
      <c r="B154" s="45">
        <v>104</v>
      </c>
      <c r="C154" s="46"/>
      <c r="D154" s="46"/>
      <c r="E154" s="72"/>
      <c r="F154" s="72"/>
      <c r="H154" t="s">
        <v>303</v>
      </c>
      <c r="AT154" s="68" t="s">
        <v>2868</v>
      </c>
      <c r="AU154" s="68" t="s">
        <v>3079</v>
      </c>
    </row>
    <row r="155" spans="1:47" x14ac:dyDescent="0.3">
      <c r="A155" s="45" t="s">
        <v>422</v>
      </c>
      <c r="B155" s="45">
        <v>105</v>
      </c>
      <c r="C155" s="46">
        <f>ABS(ROUND(SUMIF('Trial Balance'!O:O,B155,'Trial Balance'!H:H),0))</f>
        <v>0</v>
      </c>
      <c r="D155" s="46">
        <f>ABS(ROUND(SUMIF('Trial Balance'!O:O,B155,'Trial Balance'!K:K),0))</f>
        <v>0</v>
      </c>
      <c r="E155" s="72"/>
      <c r="F155" s="72"/>
      <c r="H155" t="s">
        <v>353</v>
      </c>
      <c r="AT155" s="68" t="s">
        <v>2869</v>
      </c>
      <c r="AU155" s="68" t="s">
        <v>3080</v>
      </c>
    </row>
    <row r="156" spans="1:47" ht="24" customHeight="1" x14ac:dyDescent="0.3">
      <c r="A156" s="45" t="s">
        <v>423</v>
      </c>
      <c r="B156" s="45">
        <v>106</v>
      </c>
      <c r="C156" s="46"/>
      <c r="D156" s="46"/>
      <c r="E156" s="72"/>
      <c r="F156" s="72"/>
      <c r="H156" t="s">
        <v>303</v>
      </c>
      <c r="AT156" s="68" t="s">
        <v>2870</v>
      </c>
      <c r="AU156" s="68" t="s">
        <v>3081</v>
      </c>
    </row>
    <row r="157" spans="1:47" ht="24" customHeight="1" x14ac:dyDescent="0.3">
      <c r="A157" s="44" t="s">
        <v>424</v>
      </c>
      <c r="B157" s="44">
        <v>107</v>
      </c>
      <c r="C157" s="76">
        <f>SUM(C158:C159)</f>
        <v>0</v>
      </c>
      <c r="D157" s="76">
        <f>SUM(D158:D159)</f>
        <v>0</v>
      </c>
      <c r="E157" s="72"/>
      <c r="F157" s="72"/>
      <c r="H157" t="s">
        <v>311</v>
      </c>
      <c r="AT157" s="68" t="s">
        <v>2871</v>
      </c>
      <c r="AU157" s="68" t="s">
        <v>3082</v>
      </c>
    </row>
    <row r="158" spans="1:47"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c r="AT158" s="68" t="s">
        <v>2872</v>
      </c>
      <c r="AU158" s="68" t="s">
        <v>3083</v>
      </c>
    </row>
    <row r="159" spans="1:47" x14ac:dyDescent="0.3">
      <c r="A159" s="45" t="s">
        <v>427</v>
      </c>
      <c r="B159" s="45">
        <v>109</v>
      </c>
      <c r="C159" s="46">
        <f>ABS(ROUND(SUMIF('Trial Balance'!O:O,B159,'Trial Balance'!H:H),0))</f>
        <v>0</v>
      </c>
      <c r="D159" s="46">
        <f>ABS(ROUND(SUMIF('Trial Balance'!O:O,B159,'Trial Balance'!K:K),0))</f>
        <v>0</v>
      </c>
      <c r="E159" s="72"/>
      <c r="F159" s="72"/>
      <c r="H159" t="s">
        <v>353</v>
      </c>
      <c r="I159" t="s">
        <v>428</v>
      </c>
      <c r="AT159" s="68" t="s">
        <v>2873</v>
      </c>
      <c r="AU159" s="68" t="s">
        <v>3084</v>
      </c>
    </row>
    <row r="160" spans="1:47" ht="36" customHeight="1" x14ac:dyDescent="0.3">
      <c r="A160" s="44" t="s">
        <v>429</v>
      </c>
      <c r="B160" s="44">
        <v>110</v>
      </c>
      <c r="C160" s="76">
        <f>C161+C164+C167+C168+C171+C174+C177+C178+C183+C187+C190+C191+C197</f>
        <v>0</v>
      </c>
      <c r="D160" s="76">
        <f>D161+D164+D167+D168+D171+D174+D177+D178+D183+D187+D190+D191+D197</f>
        <v>0</v>
      </c>
      <c r="E160" s="72"/>
      <c r="F160" s="72"/>
      <c r="H160" t="s">
        <v>311</v>
      </c>
      <c r="AT160" s="68" t="s">
        <v>2874</v>
      </c>
      <c r="AU160" s="68" t="s">
        <v>3085</v>
      </c>
    </row>
    <row r="161" spans="1:47" ht="60" customHeight="1" x14ac:dyDescent="0.3">
      <c r="A161" s="44" t="s">
        <v>430</v>
      </c>
      <c r="B161" s="44">
        <v>111</v>
      </c>
      <c r="C161" s="76">
        <f>SUM(C162:C163)</f>
        <v>0</v>
      </c>
      <c r="D161" s="76">
        <f>SUM(D162:D163)</f>
        <v>0</v>
      </c>
      <c r="E161" s="72"/>
      <c r="F161" s="72"/>
      <c r="H161" t="s">
        <v>311</v>
      </c>
      <c r="AT161" s="68" t="s">
        <v>2875</v>
      </c>
      <c r="AU161" s="68" t="s">
        <v>3086</v>
      </c>
    </row>
    <row r="162" spans="1:47" x14ac:dyDescent="0.3">
      <c r="A162" s="45" t="s">
        <v>431</v>
      </c>
      <c r="B162" s="45">
        <v>112</v>
      </c>
      <c r="C162" s="46"/>
      <c r="D162" s="46"/>
      <c r="E162" s="72"/>
      <c r="F162" s="72"/>
      <c r="H162" t="s">
        <v>303</v>
      </c>
      <c r="AT162" s="68" t="s">
        <v>2876</v>
      </c>
      <c r="AU162" s="68" t="s">
        <v>3087</v>
      </c>
    </row>
    <row r="163" spans="1:47" x14ac:dyDescent="0.3">
      <c r="A163" s="45" t="s">
        <v>432</v>
      </c>
      <c r="B163" s="45">
        <v>113</v>
      </c>
      <c r="C163" s="46"/>
      <c r="D163" s="46"/>
      <c r="E163" s="72"/>
      <c r="F163" s="72"/>
      <c r="H163" t="s">
        <v>303</v>
      </c>
      <c r="AT163" s="68" t="s">
        <v>2877</v>
      </c>
      <c r="AU163" s="68" t="s">
        <v>3088</v>
      </c>
    </row>
    <row r="164" spans="1:47" ht="60" customHeight="1" x14ac:dyDescent="0.3">
      <c r="A164" s="44" t="s">
        <v>433</v>
      </c>
      <c r="B164" s="44">
        <v>114</v>
      </c>
      <c r="C164" s="76">
        <f>SUM(C165:C166)</f>
        <v>0</v>
      </c>
      <c r="D164" s="76">
        <f>SUM(D165:D166)</f>
        <v>0</v>
      </c>
      <c r="E164" s="72"/>
      <c r="F164" s="72"/>
      <c r="H164" t="s">
        <v>311</v>
      </c>
      <c r="AT164" s="68" t="s">
        <v>2878</v>
      </c>
      <c r="AU164" s="68" t="s">
        <v>3089</v>
      </c>
    </row>
    <row r="165" spans="1:47" x14ac:dyDescent="0.3">
      <c r="A165" s="45" t="s">
        <v>434</v>
      </c>
      <c r="B165" s="45">
        <v>115</v>
      </c>
      <c r="C165" s="46"/>
      <c r="D165" s="46"/>
      <c r="E165" s="72"/>
      <c r="F165" s="72"/>
      <c r="H165" t="s">
        <v>303</v>
      </c>
      <c r="AT165" s="68" t="s">
        <v>2879</v>
      </c>
      <c r="AU165" s="68" t="s">
        <v>3090</v>
      </c>
    </row>
    <row r="166" spans="1:47" x14ac:dyDescent="0.3">
      <c r="A166" s="45" t="s">
        <v>432</v>
      </c>
      <c r="B166" s="45">
        <v>116</v>
      </c>
      <c r="C166" s="46"/>
      <c r="D166" s="46"/>
      <c r="E166" s="72"/>
      <c r="F166" s="72"/>
      <c r="H166" t="s">
        <v>303</v>
      </c>
      <c r="AT166" s="68" t="s">
        <v>2880</v>
      </c>
      <c r="AU166" s="68" t="s">
        <v>3091</v>
      </c>
    </row>
    <row r="167" spans="1:47" x14ac:dyDescent="0.3">
      <c r="A167" s="45" t="s">
        <v>435</v>
      </c>
      <c r="B167" s="45">
        <v>117</v>
      </c>
      <c r="C167" s="46">
        <f>ABS(ROUND(SUMIF('Trial Balance'!O:O,B167,'Trial Balance'!H:H),0))</f>
        <v>0</v>
      </c>
      <c r="D167" s="46">
        <f>ABS(ROUND(SUMIF('Trial Balance'!O:O,B167,'Trial Balance'!K:K),0))</f>
        <v>0</v>
      </c>
      <c r="E167" s="72"/>
      <c r="F167" s="72"/>
      <c r="H167" t="s">
        <v>353</v>
      </c>
      <c r="AT167" s="68" t="s">
        <v>2881</v>
      </c>
      <c r="AU167" s="68" t="s">
        <v>3092</v>
      </c>
    </row>
    <row r="168" spans="1:47" x14ac:dyDescent="0.3">
      <c r="A168" s="44" t="s">
        <v>436</v>
      </c>
      <c r="B168" s="44">
        <v>118</v>
      </c>
      <c r="C168" s="76">
        <f>SUM(C169:C170)</f>
        <v>0</v>
      </c>
      <c r="D168" s="76">
        <f>SUM(D169:D170)</f>
        <v>0</v>
      </c>
      <c r="E168" s="72"/>
      <c r="F168" s="72"/>
      <c r="H168" t="s">
        <v>311</v>
      </c>
      <c r="AT168" s="68" t="s">
        <v>2882</v>
      </c>
      <c r="AU168" s="68" t="s">
        <v>3093</v>
      </c>
    </row>
    <row r="169" spans="1:47" x14ac:dyDescent="0.3">
      <c r="A169" s="45" t="s">
        <v>437</v>
      </c>
      <c r="B169" s="45">
        <v>119</v>
      </c>
      <c r="C169" s="46"/>
      <c r="D169" s="46"/>
      <c r="E169" s="72"/>
      <c r="F169" s="72"/>
      <c r="H169" t="s">
        <v>303</v>
      </c>
      <c r="AT169" s="68" t="s">
        <v>2883</v>
      </c>
      <c r="AU169" s="68" t="s">
        <v>3094</v>
      </c>
    </row>
    <row r="170" spans="1:47" x14ac:dyDescent="0.3">
      <c r="A170" s="45" t="s">
        <v>432</v>
      </c>
      <c r="B170" s="45">
        <v>120</v>
      </c>
      <c r="C170" s="46"/>
      <c r="D170" s="46"/>
      <c r="E170" s="72"/>
      <c r="F170" s="72"/>
      <c r="H170" t="s">
        <v>303</v>
      </c>
      <c r="AT170" s="68" t="s">
        <v>2884</v>
      </c>
      <c r="AU170" s="68" t="s">
        <v>3095</v>
      </c>
    </row>
    <row r="171" spans="1:47" ht="24" customHeight="1" x14ac:dyDescent="0.3">
      <c r="A171" s="45" t="s">
        <v>438</v>
      </c>
      <c r="B171" s="45">
        <v>121</v>
      </c>
      <c r="C171" s="46">
        <f>ABS(ROUND(SUMIF('Trial Balance'!O:O,B171,'Trial Balance'!H:H),0))</f>
        <v>0</v>
      </c>
      <c r="D171" s="46">
        <f>ABS(ROUND(SUMIF('Trial Balance'!O:O,B171,'Trial Balance'!K:K),0))</f>
        <v>0</v>
      </c>
      <c r="E171" s="72"/>
      <c r="F171" s="72"/>
      <c r="H171" t="s">
        <v>353</v>
      </c>
      <c r="AT171" s="68" t="s">
        <v>2885</v>
      </c>
      <c r="AU171" s="68" t="s">
        <v>3096</v>
      </c>
    </row>
    <row r="172" spans="1:47" x14ac:dyDescent="0.3">
      <c r="A172" s="45" t="s">
        <v>439</v>
      </c>
      <c r="B172" s="45">
        <v>122</v>
      </c>
      <c r="C172" s="46"/>
      <c r="D172" s="46"/>
      <c r="E172" s="72"/>
      <c r="F172" s="72"/>
      <c r="H172" t="s">
        <v>303</v>
      </c>
      <c r="AT172" s="68" t="s">
        <v>2886</v>
      </c>
      <c r="AU172" s="68" t="s">
        <v>3097</v>
      </c>
    </row>
    <row r="173" spans="1:47" ht="24" customHeight="1" x14ac:dyDescent="0.3">
      <c r="A173" s="45" t="s">
        <v>440</v>
      </c>
      <c r="B173" s="45">
        <v>123</v>
      </c>
      <c r="C173" s="46"/>
      <c r="D173" s="46"/>
      <c r="E173" s="72"/>
      <c r="F173" s="72"/>
      <c r="H173" t="s">
        <v>303</v>
      </c>
      <c r="AT173" s="68" t="s">
        <v>2887</v>
      </c>
      <c r="AU173" s="68" t="s">
        <v>3098</v>
      </c>
    </row>
    <row r="174" spans="1:47" ht="48" customHeight="1" x14ac:dyDescent="0.3">
      <c r="A174" s="45" t="s">
        <v>441</v>
      </c>
      <c r="B174" s="45">
        <v>124</v>
      </c>
      <c r="C174" s="46">
        <f>ABS(ROUND(SUMIF('Trial Balance'!O:O,B174,'Trial Balance'!H:H),0))</f>
        <v>0</v>
      </c>
      <c r="D174" s="46">
        <f>ABS(ROUND(SUMIF('Trial Balance'!O:O,B174,'Trial Balance'!K:K),0))</f>
        <v>0</v>
      </c>
      <c r="E174" s="72"/>
      <c r="F174" s="72"/>
      <c r="H174" t="s">
        <v>353</v>
      </c>
      <c r="AT174" s="68" t="s">
        <v>2888</v>
      </c>
      <c r="AU174" s="68" t="s">
        <v>3099</v>
      </c>
    </row>
    <row r="175" spans="1:47" ht="84" customHeight="1" x14ac:dyDescent="0.3">
      <c r="A175" s="45" t="s">
        <v>442</v>
      </c>
      <c r="B175" s="45">
        <v>125</v>
      </c>
      <c r="C175" s="46"/>
      <c r="D175" s="46"/>
      <c r="E175" s="72"/>
      <c r="F175" s="72"/>
      <c r="H175" t="s">
        <v>303</v>
      </c>
      <c r="AT175" s="68" t="s">
        <v>2889</v>
      </c>
      <c r="AU175" s="68" t="s">
        <v>3100</v>
      </c>
    </row>
    <row r="176" spans="1:47" ht="84" customHeight="1" x14ac:dyDescent="0.3">
      <c r="A176" s="45" t="s">
        <v>443</v>
      </c>
      <c r="B176" s="45">
        <v>126</v>
      </c>
      <c r="C176" s="46"/>
      <c r="D176" s="46"/>
      <c r="E176" s="72"/>
      <c r="F176" s="72"/>
      <c r="H176" t="s">
        <v>303</v>
      </c>
      <c r="AT176" s="68" t="s">
        <v>2890</v>
      </c>
      <c r="AU176" s="68" t="s">
        <v>3101</v>
      </c>
    </row>
    <row r="177" spans="1:47" ht="36" customHeight="1" x14ac:dyDescent="0.3">
      <c r="A177" s="45" t="s">
        <v>444</v>
      </c>
      <c r="B177" s="45">
        <v>127</v>
      </c>
      <c r="C177" s="46">
        <f>ABS(ROUND(SUMIF('Trial Balance'!O:O,B177,'Trial Balance'!H:H),0))</f>
        <v>0</v>
      </c>
      <c r="D177" s="46">
        <f>ABS(ROUND(SUMIF('Trial Balance'!O:O,B177,'Trial Balance'!K:K),0))</f>
        <v>0</v>
      </c>
      <c r="E177" s="72"/>
      <c r="F177" s="72"/>
      <c r="H177" t="s">
        <v>353</v>
      </c>
      <c r="AT177" s="68" t="s">
        <v>2891</v>
      </c>
      <c r="AU177" s="68" t="s">
        <v>3102</v>
      </c>
    </row>
    <row r="178" spans="1:47" ht="48" customHeight="1" x14ac:dyDescent="0.3">
      <c r="A178" s="44" t="s">
        <v>445</v>
      </c>
      <c r="B178" s="44">
        <v>128</v>
      </c>
      <c r="C178" s="76">
        <f>SUM(C179:C182)</f>
        <v>0</v>
      </c>
      <c r="D178" s="76">
        <f>SUM(D179:D182)</f>
        <v>0</v>
      </c>
      <c r="E178" s="72"/>
      <c r="F178" s="72"/>
      <c r="H178" t="s">
        <v>311</v>
      </c>
      <c r="AT178" s="68" t="s">
        <v>2892</v>
      </c>
      <c r="AU178" s="68" t="s">
        <v>3103</v>
      </c>
    </row>
    <row r="179" spans="1:47" x14ac:dyDescent="0.3">
      <c r="A179" s="45" t="s">
        <v>446</v>
      </c>
      <c r="B179" s="45">
        <v>129</v>
      </c>
      <c r="C179" s="46">
        <f>ABS(ROUND(SUMIF('Trial Balance'!O:O,B179,'Trial Balance'!H:H),0))</f>
        <v>0</v>
      </c>
      <c r="D179" s="46">
        <f>ABS(ROUND(SUMIF('Trial Balance'!O:O,B179,'Trial Balance'!K:K),0))</f>
        <v>0</v>
      </c>
      <c r="E179" s="72"/>
      <c r="F179" s="72"/>
      <c r="H179" t="s">
        <v>303</v>
      </c>
      <c r="I179" t="s">
        <v>447</v>
      </c>
      <c r="AT179" s="68" t="s">
        <v>2893</v>
      </c>
      <c r="AU179" s="68" t="s">
        <v>3104</v>
      </c>
    </row>
    <row r="180" spans="1:47" x14ac:dyDescent="0.3">
      <c r="A180" s="45" t="s">
        <v>448</v>
      </c>
      <c r="B180" s="45">
        <v>130</v>
      </c>
      <c r="C180" s="46">
        <f>ABS(ROUND(SUMIF('Trial Balance'!O:O,B180,'Trial Balance'!H:H),0))</f>
        <v>0</v>
      </c>
      <c r="D180" s="46">
        <f>ABS(ROUND(SUMIF('Trial Balance'!O:O,B180,'Trial Balance'!K:K),0))</f>
        <v>0</v>
      </c>
      <c r="E180" s="72"/>
      <c r="F180" s="72"/>
      <c r="H180" t="s">
        <v>353</v>
      </c>
      <c r="I180" t="s">
        <v>449</v>
      </c>
      <c r="AT180" s="68" t="s">
        <v>2894</v>
      </c>
      <c r="AU180" s="68" t="s">
        <v>3105</v>
      </c>
    </row>
    <row r="181" spans="1:47"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c r="AT181" s="68" t="s">
        <v>2895</v>
      </c>
      <c r="AU181" s="68" t="s">
        <v>3106</v>
      </c>
    </row>
    <row r="182" spans="1:47" ht="24" customHeight="1" x14ac:dyDescent="0.3">
      <c r="A182" s="45" t="s">
        <v>451</v>
      </c>
      <c r="B182" s="45">
        <v>132</v>
      </c>
      <c r="C182" s="46">
        <f>ABS(ROUND(SUMIF('Trial Balance'!O:O,B182,'Trial Balance'!H:H),0))</f>
        <v>0</v>
      </c>
      <c r="D182" s="46">
        <f>ABS(ROUND(SUMIF('Trial Balance'!O:O,B182,'Trial Balance'!K:K),0))</f>
        <v>0</v>
      </c>
      <c r="E182" s="72"/>
      <c r="F182" s="72"/>
      <c r="H182" t="s">
        <v>353</v>
      </c>
      <c r="AT182" s="68" t="s">
        <v>2896</v>
      </c>
      <c r="AU182" s="68" t="s">
        <v>3107</v>
      </c>
    </row>
    <row r="183" spans="1:47" ht="24" customHeight="1" x14ac:dyDescent="0.3">
      <c r="A183" s="45" t="s">
        <v>452</v>
      </c>
      <c r="B183" s="45">
        <v>133</v>
      </c>
      <c r="C183" s="46"/>
      <c r="D183" s="46"/>
      <c r="E183" s="72"/>
      <c r="F183" s="72"/>
      <c r="H183" t="s">
        <v>303</v>
      </c>
      <c r="AT183" s="68" t="s">
        <v>2897</v>
      </c>
      <c r="AU183" s="68" t="s">
        <v>3108</v>
      </c>
    </row>
    <row r="184" spans="1:47" ht="25.75" customHeight="1" x14ac:dyDescent="0.3">
      <c r="A184" s="45" t="s">
        <v>453</v>
      </c>
      <c r="B184" s="45">
        <v>134</v>
      </c>
      <c r="C184" s="46"/>
      <c r="D184" s="46"/>
      <c r="E184" s="72"/>
      <c r="F184" s="72"/>
      <c r="H184" t="s">
        <v>303</v>
      </c>
      <c r="AT184" s="68" t="s">
        <v>2898</v>
      </c>
      <c r="AU184" s="68" t="s">
        <v>3109</v>
      </c>
    </row>
    <row r="185" spans="1:47" x14ac:dyDescent="0.3">
      <c r="A185" s="45" t="s">
        <v>454</v>
      </c>
      <c r="B185" s="45">
        <v>135</v>
      </c>
      <c r="C185" s="46"/>
      <c r="D185" s="46"/>
      <c r="E185" s="72"/>
      <c r="F185" s="72"/>
      <c r="H185" t="s">
        <v>303</v>
      </c>
      <c r="AT185" s="68" t="s">
        <v>2899</v>
      </c>
      <c r="AU185" s="68" t="s">
        <v>3110</v>
      </c>
    </row>
    <row r="186" spans="1:47" ht="36" customHeight="1" x14ac:dyDescent="0.3">
      <c r="A186" s="45" t="s">
        <v>455</v>
      </c>
      <c r="B186" s="45">
        <v>136</v>
      </c>
      <c r="C186" s="46"/>
      <c r="D186" s="46"/>
      <c r="E186" s="72"/>
      <c r="F186" s="72"/>
      <c r="H186" t="s">
        <v>303</v>
      </c>
      <c r="AT186" s="68" t="s">
        <v>2900</v>
      </c>
      <c r="AU186" s="68" t="s">
        <v>3111</v>
      </c>
    </row>
    <row r="187" spans="1:47" ht="24" customHeight="1" x14ac:dyDescent="0.3">
      <c r="A187" s="45" t="s">
        <v>456</v>
      </c>
      <c r="B187" s="45">
        <v>137</v>
      </c>
      <c r="C187" s="46">
        <f>ABS(ROUND(SUMIF('Trial Balance'!O:O,B187,'Trial Balance'!H:H),0))</f>
        <v>0</v>
      </c>
      <c r="D187" s="46">
        <f>ABS(ROUND(SUMIF('Trial Balance'!O:O,B187,'Trial Balance'!K:K),0))</f>
        <v>0</v>
      </c>
      <c r="E187" s="72"/>
      <c r="F187" s="72"/>
      <c r="H187" t="s">
        <v>353</v>
      </c>
      <c r="AT187" s="68" t="s">
        <v>2901</v>
      </c>
      <c r="AU187" s="68" t="s">
        <v>3112</v>
      </c>
    </row>
    <row r="188" spans="1:47" ht="24" customHeight="1" x14ac:dyDescent="0.3">
      <c r="A188" s="45" t="s">
        <v>457</v>
      </c>
      <c r="B188" s="45">
        <v>138</v>
      </c>
      <c r="C188" s="46"/>
      <c r="D188" s="46"/>
      <c r="E188" s="72"/>
      <c r="F188" s="72"/>
      <c r="H188" t="s">
        <v>303</v>
      </c>
      <c r="AT188" s="68" t="s">
        <v>2902</v>
      </c>
      <c r="AU188" s="68" t="s">
        <v>3113</v>
      </c>
    </row>
    <row r="189" spans="1:47" ht="24" customHeight="1" x14ac:dyDescent="0.3">
      <c r="A189" s="45" t="s">
        <v>458</v>
      </c>
      <c r="B189" s="45">
        <v>139</v>
      </c>
      <c r="C189" s="46"/>
      <c r="D189" s="46"/>
      <c r="E189" s="72"/>
      <c r="F189" s="72"/>
      <c r="H189" t="s">
        <v>303</v>
      </c>
      <c r="AT189" s="68" t="s">
        <v>2903</v>
      </c>
      <c r="AU189" s="68" t="s">
        <v>3114</v>
      </c>
    </row>
    <row r="190" spans="1:47" ht="24" customHeight="1" x14ac:dyDescent="0.3">
      <c r="A190" s="49" t="s">
        <v>459</v>
      </c>
      <c r="B190" s="49">
        <v>140</v>
      </c>
      <c r="C190" s="133"/>
      <c r="D190" s="133"/>
      <c r="E190" s="72"/>
      <c r="F190" s="72"/>
      <c r="H190" t="s">
        <v>303</v>
      </c>
    </row>
    <row r="191" spans="1:47" ht="36" customHeight="1" x14ac:dyDescent="0.3">
      <c r="A191" s="45" t="s">
        <v>460</v>
      </c>
      <c r="B191" s="45">
        <v>141</v>
      </c>
      <c r="C191" s="46">
        <f>ABS(ROUND(SUMIF('Trial Balance'!O:O,B191,'Trial Balance'!H:H),0))</f>
        <v>0</v>
      </c>
      <c r="D191" s="46">
        <f>ABS(ROUND(SUMIF('Trial Balance'!O:O,B191,'Trial Balance'!K:K),0))</f>
        <v>0</v>
      </c>
      <c r="E191" s="72"/>
      <c r="F191" s="72"/>
      <c r="H191" t="s">
        <v>353</v>
      </c>
      <c r="AT191" s="68" t="s">
        <v>2904</v>
      </c>
      <c r="AU191" s="68" t="s">
        <v>3115</v>
      </c>
    </row>
    <row r="192" spans="1:47" ht="60" customHeight="1" x14ac:dyDescent="0.3">
      <c r="A192" s="45" t="s">
        <v>461</v>
      </c>
      <c r="B192" s="45">
        <v>142</v>
      </c>
      <c r="C192" s="46"/>
      <c r="D192" s="46"/>
      <c r="E192" s="72"/>
      <c r="F192" s="72"/>
      <c r="H192" t="s">
        <v>303</v>
      </c>
      <c r="AT192" s="68" t="s">
        <v>2905</v>
      </c>
      <c r="AU192" s="68" t="s">
        <v>3116</v>
      </c>
    </row>
    <row r="193" spans="1:47" ht="61.75" customHeight="1" x14ac:dyDescent="0.3">
      <c r="A193" s="45" t="s">
        <v>462</v>
      </c>
      <c r="B193" s="45">
        <v>143</v>
      </c>
      <c r="C193" s="46"/>
      <c r="D193" s="46"/>
      <c r="E193" s="72"/>
      <c r="F193" s="72"/>
      <c r="H193" t="s">
        <v>303</v>
      </c>
      <c r="AT193" s="68" t="s">
        <v>2906</v>
      </c>
      <c r="AU193" s="68" t="s">
        <v>3117</v>
      </c>
    </row>
    <row r="194" spans="1:47" x14ac:dyDescent="0.3">
      <c r="A194" s="45" t="s">
        <v>463</v>
      </c>
      <c r="B194" s="45">
        <v>144</v>
      </c>
      <c r="C194" s="46"/>
      <c r="D194" s="46"/>
      <c r="E194" s="72"/>
      <c r="F194" s="72"/>
      <c r="H194" t="s">
        <v>303</v>
      </c>
      <c r="AT194" s="68" t="s">
        <v>2907</v>
      </c>
      <c r="AU194" s="68" t="s">
        <v>3118</v>
      </c>
    </row>
    <row r="195" spans="1:47" ht="36" customHeight="1" x14ac:dyDescent="0.3">
      <c r="A195" s="45" t="s">
        <v>464</v>
      </c>
      <c r="B195" s="45">
        <v>145</v>
      </c>
      <c r="C195" s="46"/>
      <c r="D195" s="46"/>
      <c r="E195" s="72"/>
      <c r="F195" s="72"/>
      <c r="H195" t="s">
        <v>303</v>
      </c>
      <c r="AT195" s="68" t="s">
        <v>2908</v>
      </c>
      <c r="AU195" s="68" t="s">
        <v>3119</v>
      </c>
    </row>
    <row r="196" spans="1:47" x14ac:dyDescent="0.3">
      <c r="A196" s="45" t="s">
        <v>465</v>
      </c>
      <c r="B196" s="45">
        <v>146</v>
      </c>
      <c r="C196" s="46"/>
      <c r="D196" s="46"/>
      <c r="E196" s="72"/>
      <c r="F196" s="72"/>
      <c r="H196" t="s">
        <v>303</v>
      </c>
      <c r="AT196" s="68" t="s">
        <v>2909</v>
      </c>
      <c r="AU196" s="68" t="s">
        <v>3120</v>
      </c>
    </row>
    <row r="197" spans="1:47" x14ac:dyDescent="0.3">
      <c r="A197" s="45" t="s">
        <v>466</v>
      </c>
      <c r="B197" s="45">
        <v>147</v>
      </c>
      <c r="C197" s="46">
        <f>ABS(ROUND(SUMIF('Trial Balance'!O:O,B197,'Trial Balance'!H:H),0))</f>
        <v>0</v>
      </c>
      <c r="D197" s="46">
        <f>ABS(ROUND(SUMIF('Trial Balance'!O:O,B197,'Trial Balance'!K:K),0))</f>
        <v>0</v>
      </c>
      <c r="E197" s="72"/>
      <c r="F197" s="72"/>
      <c r="H197" t="s">
        <v>353</v>
      </c>
      <c r="AT197" s="68" t="s">
        <v>2910</v>
      </c>
      <c r="AU197" s="68" t="s">
        <v>3121</v>
      </c>
    </row>
    <row r="198" spans="1:47" x14ac:dyDescent="0.3">
      <c r="A198" s="45" t="s">
        <v>467</v>
      </c>
      <c r="B198" s="45">
        <v>148</v>
      </c>
      <c r="C198" s="46"/>
      <c r="D198" s="46"/>
      <c r="E198" s="72"/>
      <c r="F198" s="72"/>
      <c r="H198" t="s">
        <v>303</v>
      </c>
      <c r="AT198" s="68" t="s">
        <v>2911</v>
      </c>
      <c r="AU198" s="68" t="s">
        <v>3122</v>
      </c>
    </row>
    <row r="199" spans="1:47" ht="24" customHeight="1" x14ac:dyDescent="0.3">
      <c r="A199" s="45" t="s">
        <v>468</v>
      </c>
      <c r="B199" s="45">
        <v>149</v>
      </c>
      <c r="C199" s="46"/>
      <c r="D199" s="46"/>
      <c r="E199" s="72"/>
      <c r="F199" s="72"/>
      <c r="H199" t="s">
        <v>303</v>
      </c>
      <c r="AT199" s="68" t="s">
        <v>2912</v>
      </c>
      <c r="AU199" s="68" t="s">
        <v>3123</v>
      </c>
    </row>
    <row r="200" spans="1:47" ht="24" customHeight="1" x14ac:dyDescent="0.3">
      <c r="A200" s="45" t="s">
        <v>469</v>
      </c>
      <c r="B200" s="45">
        <v>150</v>
      </c>
      <c r="C200" s="46"/>
      <c r="D200" s="46"/>
      <c r="E200" s="72"/>
      <c r="F200" s="72"/>
      <c r="H200" t="s">
        <v>303</v>
      </c>
      <c r="AT200" s="68" t="s">
        <v>2913</v>
      </c>
      <c r="AU200" s="68" t="s">
        <v>3124</v>
      </c>
    </row>
    <row r="201" spans="1:47" x14ac:dyDescent="0.3">
      <c r="A201" s="45" t="s">
        <v>470</v>
      </c>
      <c r="B201" s="45">
        <v>151</v>
      </c>
      <c r="C201" s="46">
        <f>ABS(ROUND(SUMIF('Trial Balance'!O:O,B201,'Trial Balance'!H:H),0))</f>
        <v>0</v>
      </c>
      <c r="D201" s="46">
        <f>ABS(ROUND(SUMIF('Trial Balance'!O:O,B201,'Trial Balance'!K:K),0))</f>
        <v>0</v>
      </c>
      <c r="E201" s="72"/>
      <c r="F201" s="72"/>
      <c r="H201" t="s">
        <v>353</v>
      </c>
      <c r="AT201" s="68" t="s">
        <v>2914</v>
      </c>
      <c r="AU201" s="68" t="s">
        <v>3125</v>
      </c>
    </row>
    <row r="202" spans="1:47" x14ac:dyDescent="0.3">
      <c r="A202" s="45" t="s">
        <v>471</v>
      </c>
      <c r="B202" s="45">
        <v>152</v>
      </c>
      <c r="C202" s="46"/>
      <c r="D202" s="46"/>
      <c r="E202" s="72"/>
      <c r="F202" s="72"/>
      <c r="H202" t="s">
        <v>303</v>
      </c>
      <c r="AT202" s="68" t="s">
        <v>2915</v>
      </c>
      <c r="AU202" s="68" t="s">
        <v>3126</v>
      </c>
    </row>
    <row r="203" spans="1:47" x14ac:dyDescent="0.3">
      <c r="A203" s="45" t="s">
        <v>472</v>
      </c>
      <c r="B203" s="45">
        <v>153</v>
      </c>
      <c r="C203" s="46"/>
      <c r="D203" s="46"/>
      <c r="E203" s="72"/>
      <c r="F203" s="72"/>
      <c r="H203" t="s">
        <v>303</v>
      </c>
      <c r="AT203" s="68" t="s">
        <v>2916</v>
      </c>
      <c r="AU203" s="68" t="s">
        <v>3127</v>
      </c>
    </row>
    <row r="204" spans="1:47" x14ac:dyDescent="0.3">
      <c r="A204" s="45" t="s">
        <v>473</v>
      </c>
      <c r="B204" s="45">
        <v>154</v>
      </c>
      <c r="C204" s="46"/>
      <c r="D204" s="46"/>
      <c r="E204" s="72"/>
      <c r="F204" s="72"/>
      <c r="H204" t="s">
        <v>303</v>
      </c>
      <c r="AT204" s="68" t="s">
        <v>2917</v>
      </c>
      <c r="AU204" s="68" t="s">
        <v>3128</v>
      </c>
    </row>
    <row r="205" spans="1:47" ht="24" customHeight="1" x14ac:dyDescent="0.3">
      <c r="A205" s="45" t="s">
        <v>474</v>
      </c>
      <c r="B205" s="45">
        <v>155</v>
      </c>
      <c r="C205" s="46"/>
      <c r="D205" s="46"/>
      <c r="E205" s="72"/>
      <c r="F205" s="72"/>
      <c r="H205" t="s">
        <v>303</v>
      </c>
      <c r="AT205" s="68" t="s">
        <v>2918</v>
      </c>
      <c r="AU205" s="68" t="s">
        <v>3129</v>
      </c>
    </row>
    <row r="206" spans="1:47" x14ac:dyDescent="0.3">
      <c r="A206" s="45" t="s">
        <v>475</v>
      </c>
      <c r="B206" s="45">
        <v>156</v>
      </c>
      <c r="C206" s="46">
        <f>ABS(ROUND(SUMIF('Trial Balance'!O:O,B206,'Trial Balance'!H:H),0))</f>
        <v>0</v>
      </c>
      <c r="D206" s="46">
        <f>ABS(ROUND(SUMIF('Trial Balance'!O:O,B206,'Trial Balance'!K:K),0))</f>
        <v>0</v>
      </c>
      <c r="E206" s="72"/>
      <c r="F206" s="72"/>
      <c r="H206" t="s">
        <v>353</v>
      </c>
      <c r="AT206" s="68" t="s">
        <v>2919</v>
      </c>
      <c r="AU206" s="68" t="s">
        <v>3130</v>
      </c>
    </row>
    <row r="207" spans="1:47" x14ac:dyDescent="0.3">
      <c r="A207" s="86"/>
      <c r="B207" s="85"/>
      <c r="C207" s="78"/>
      <c r="D207" s="79"/>
    </row>
    <row r="208" spans="1:47" x14ac:dyDescent="0.3">
      <c r="A208" s="86"/>
      <c r="B208" s="85"/>
      <c r="C208" s="78"/>
      <c r="D208" s="79"/>
    </row>
    <row r="209" spans="1:47" x14ac:dyDescent="0.3">
      <c r="A209" s="45" t="s">
        <v>476</v>
      </c>
      <c r="B209" s="45" t="s">
        <v>50</v>
      </c>
      <c r="C209" s="45" t="s">
        <v>294</v>
      </c>
      <c r="D209" s="45"/>
    </row>
    <row r="210" spans="1:47" x14ac:dyDescent="0.3">
      <c r="A210" s="45"/>
      <c r="B210" s="45"/>
      <c r="C210" s="45" t="s">
        <v>329</v>
      </c>
      <c r="D210" s="45" t="s">
        <v>330</v>
      </c>
    </row>
    <row r="211" spans="1:47" x14ac:dyDescent="0.3">
      <c r="A211" s="45" t="s">
        <v>295</v>
      </c>
      <c r="B211" s="45" t="s">
        <v>296</v>
      </c>
      <c r="C211" s="45" t="s">
        <v>297</v>
      </c>
      <c r="D211" s="45" t="s">
        <v>298</v>
      </c>
    </row>
    <row r="212" spans="1:47" x14ac:dyDescent="0.3">
      <c r="A212" s="45" t="s">
        <v>477</v>
      </c>
      <c r="B212" s="45">
        <v>157</v>
      </c>
      <c r="C212" s="46">
        <f>ABS(ROUND(SUMIF('Trial Balance'!O:O,B212,'Trial Balance'!H:H),0))</f>
        <v>0</v>
      </c>
      <c r="D212" s="46">
        <f>ABS(ROUND(SUMIF('Trial Balance'!O:O,B212,'Trial Balance'!K:K),0))</f>
        <v>0</v>
      </c>
      <c r="E212" s="72"/>
      <c r="F212" s="72"/>
      <c r="H212" t="s">
        <v>353</v>
      </c>
      <c r="AT212" s="68" t="s">
        <v>2920</v>
      </c>
      <c r="AU212" s="68" t="s">
        <v>3131</v>
      </c>
    </row>
    <row r="213" spans="1:47" x14ac:dyDescent="0.3">
      <c r="A213" s="78"/>
      <c r="B213" s="74"/>
      <c r="C213" s="78"/>
      <c r="D213" s="79"/>
    </row>
    <row r="214" spans="1:47" x14ac:dyDescent="0.3">
      <c r="A214" s="78"/>
      <c r="B214" s="74"/>
      <c r="C214" s="78"/>
      <c r="D214" s="79"/>
    </row>
    <row r="215" spans="1:47" x14ac:dyDescent="0.3">
      <c r="A215" s="78"/>
      <c r="B215" s="74"/>
      <c r="C215" s="78"/>
      <c r="D215" s="79"/>
    </row>
    <row r="216" spans="1:47" x14ac:dyDescent="0.3">
      <c r="A216" s="45" t="s">
        <v>478</v>
      </c>
      <c r="B216" s="45" t="s">
        <v>50</v>
      </c>
      <c r="C216" s="45" t="s">
        <v>294</v>
      </c>
      <c r="D216" s="45"/>
    </row>
    <row r="217" spans="1:47" x14ac:dyDescent="0.3">
      <c r="A217" s="45"/>
      <c r="B217" s="45"/>
      <c r="C217" s="45" t="s">
        <v>329</v>
      </c>
      <c r="D217" s="45" t="s">
        <v>330</v>
      </c>
    </row>
    <row r="218" spans="1:47" x14ac:dyDescent="0.3">
      <c r="A218" s="45" t="s">
        <v>295</v>
      </c>
      <c r="B218" s="45" t="s">
        <v>296</v>
      </c>
      <c r="C218" s="45" t="s">
        <v>297</v>
      </c>
      <c r="D218" s="45" t="s">
        <v>298</v>
      </c>
    </row>
    <row r="219" spans="1:47" ht="24" customHeight="1" x14ac:dyDescent="0.3">
      <c r="A219" s="45" t="s">
        <v>479</v>
      </c>
      <c r="B219" s="45">
        <v>158</v>
      </c>
      <c r="C219" s="46"/>
      <c r="D219" s="46"/>
      <c r="E219" s="72"/>
      <c r="F219" s="72"/>
      <c r="H219" t="s">
        <v>303</v>
      </c>
      <c r="AT219" s="68" t="s">
        <v>2921</v>
      </c>
      <c r="AU219" s="68" t="s">
        <v>3132</v>
      </c>
    </row>
    <row r="220" spans="1:47" ht="24" customHeight="1" x14ac:dyDescent="0.3">
      <c r="A220" s="45" t="s">
        <v>480</v>
      </c>
      <c r="B220" s="45">
        <v>159</v>
      </c>
      <c r="C220" s="46"/>
      <c r="D220" s="46"/>
      <c r="E220" s="72"/>
      <c r="F220" s="72"/>
      <c r="H220" t="s">
        <v>303</v>
      </c>
      <c r="AT220" s="68" t="s">
        <v>2922</v>
      </c>
      <c r="AU220" s="68" t="s">
        <v>3133</v>
      </c>
    </row>
    <row r="221" spans="1:47" ht="24" customHeight="1" x14ac:dyDescent="0.3">
      <c r="A221" s="45" t="s">
        <v>481</v>
      </c>
      <c r="B221" s="45">
        <v>160</v>
      </c>
      <c r="C221" s="46"/>
      <c r="D221" s="46"/>
      <c r="E221" s="72"/>
      <c r="F221" s="72"/>
      <c r="H221" t="s">
        <v>303</v>
      </c>
      <c r="AT221" s="68" t="s">
        <v>2923</v>
      </c>
      <c r="AU221" s="68" t="s">
        <v>3134</v>
      </c>
    </row>
    <row r="222" spans="1:47" x14ac:dyDescent="0.3">
      <c r="A222" s="45" t="s">
        <v>482</v>
      </c>
      <c r="B222" s="45">
        <v>161</v>
      </c>
      <c r="C222" s="46"/>
      <c r="D222" s="46"/>
      <c r="E222" s="87"/>
      <c r="F222" s="88"/>
      <c r="H222" t="s">
        <v>303</v>
      </c>
      <c r="AT222" s="68" t="s">
        <v>2924</v>
      </c>
      <c r="AU222" s="68" t="s">
        <v>3135</v>
      </c>
    </row>
    <row r="223" spans="1:47" x14ac:dyDescent="0.3">
      <c r="A223" s="89"/>
      <c r="B223" s="81"/>
      <c r="C223" s="78"/>
      <c r="D223" s="79"/>
      <c r="E223" s="79"/>
      <c r="F223" s="79"/>
    </row>
    <row r="224" spans="1:47" x14ac:dyDescent="0.3">
      <c r="A224" s="90"/>
      <c r="B224" s="81"/>
      <c r="C224" s="78"/>
      <c r="D224" s="79"/>
      <c r="E224" s="79"/>
      <c r="F224" s="79"/>
    </row>
    <row r="225" spans="1:49" x14ac:dyDescent="0.3">
      <c r="A225" s="45" t="s">
        <v>483</v>
      </c>
      <c r="B225" s="45" t="s">
        <v>50</v>
      </c>
      <c r="C225" s="45" t="s">
        <v>329</v>
      </c>
      <c r="D225" s="45"/>
      <c r="E225" s="45"/>
      <c r="F225" s="45"/>
    </row>
    <row r="226" spans="1:49" x14ac:dyDescent="0.3">
      <c r="A226" s="45"/>
      <c r="B226" s="45"/>
      <c r="C226" s="45" t="s">
        <v>484</v>
      </c>
      <c r="D226" s="45" t="s">
        <v>485</v>
      </c>
      <c r="E226" s="45" t="s">
        <v>486</v>
      </c>
      <c r="F226" s="45" t="s">
        <v>487</v>
      </c>
    </row>
    <row r="227" spans="1:49" x14ac:dyDescent="0.3">
      <c r="A227" s="45" t="s">
        <v>488</v>
      </c>
      <c r="B227" s="45">
        <v>162</v>
      </c>
      <c r="C227" s="46">
        <f>C201</f>
        <v>0</v>
      </c>
      <c r="D227" s="46" t="s">
        <v>489</v>
      </c>
      <c r="E227" s="46">
        <f>D201</f>
        <v>0</v>
      </c>
      <c r="F227" s="46" t="s">
        <v>489</v>
      </c>
      <c r="H227" t="s">
        <v>353</v>
      </c>
      <c r="AT227" s="68" t="s">
        <v>2925</v>
      </c>
      <c r="AU227" s="68" t="s">
        <v>3136</v>
      </c>
      <c r="AV227" s="68" t="s">
        <v>3148</v>
      </c>
      <c r="AW227" s="68" t="s">
        <v>3184</v>
      </c>
    </row>
    <row r="228" spans="1:49" ht="24" customHeight="1" x14ac:dyDescent="0.3">
      <c r="A228" s="45" t="s">
        <v>490</v>
      </c>
      <c r="B228" s="45">
        <v>163</v>
      </c>
      <c r="C228" s="46"/>
      <c r="D228" s="46"/>
      <c r="E228" s="46"/>
      <c r="F228" s="46"/>
      <c r="H228" t="s">
        <v>303</v>
      </c>
      <c r="AT228" s="68" t="s">
        <v>2926</v>
      </c>
      <c r="AU228" s="68" t="s">
        <v>3137</v>
      </c>
      <c r="AV228" s="68" t="s">
        <v>3149</v>
      </c>
      <c r="AW228" s="68" t="s">
        <v>3185</v>
      </c>
    </row>
    <row r="229" spans="1:49" ht="24" customHeight="1" x14ac:dyDescent="0.3">
      <c r="A229" s="45" t="s">
        <v>491</v>
      </c>
      <c r="B229" s="45">
        <v>164</v>
      </c>
      <c r="C229" s="46"/>
      <c r="D229" s="46"/>
      <c r="E229" s="46"/>
      <c r="F229" s="46"/>
      <c r="H229" t="s">
        <v>303</v>
      </c>
      <c r="AT229" s="68" t="s">
        <v>2927</v>
      </c>
      <c r="AU229" s="68" t="s">
        <v>3138</v>
      </c>
      <c r="AV229" s="68" t="s">
        <v>3150</v>
      </c>
      <c r="AW229" s="68" t="s">
        <v>3186</v>
      </c>
    </row>
    <row r="230" spans="1:49" ht="24" customHeight="1" x14ac:dyDescent="0.3">
      <c r="A230" s="45" t="s">
        <v>492</v>
      </c>
      <c r="B230" s="45">
        <v>165</v>
      </c>
      <c r="C230" s="46"/>
      <c r="D230" s="46"/>
      <c r="E230" s="46"/>
      <c r="F230" s="46"/>
      <c r="H230" t="s">
        <v>303</v>
      </c>
      <c r="AT230" s="68" t="s">
        <v>2928</v>
      </c>
      <c r="AU230" s="68" t="s">
        <v>3139</v>
      </c>
      <c r="AV230" s="68" t="s">
        <v>3151</v>
      </c>
      <c r="AW230" s="68" t="s">
        <v>3187</v>
      </c>
    </row>
    <row r="231" spans="1:49" ht="24" customHeight="1" x14ac:dyDescent="0.3">
      <c r="A231" s="45" t="s">
        <v>493</v>
      </c>
      <c r="B231" s="45">
        <v>166</v>
      </c>
      <c r="C231" s="46"/>
      <c r="D231" s="46"/>
      <c r="E231" s="46"/>
      <c r="F231" s="46"/>
      <c r="H231" t="s">
        <v>303</v>
      </c>
      <c r="AT231" s="68" t="s">
        <v>2929</v>
      </c>
      <c r="AU231" s="68" t="s">
        <v>3140</v>
      </c>
      <c r="AV231" s="68" t="s">
        <v>3152</v>
      </c>
      <c r="AW231" s="68" t="s">
        <v>3188</v>
      </c>
    </row>
    <row r="232" spans="1:49" x14ac:dyDescent="0.3">
      <c r="A232" s="45" t="s">
        <v>494</v>
      </c>
      <c r="B232" s="45">
        <v>167</v>
      </c>
      <c r="C232" s="46"/>
      <c r="D232" s="46"/>
      <c r="E232" s="46"/>
      <c r="F232" s="46"/>
      <c r="H232" t="s">
        <v>303</v>
      </c>
      <c r="AT232" s="68" t="s">
        <v>2930</v>
      </c>
      <c r="AU232" s="68" t="s">
        <v>3141</v>
      </c>
      <c r="AV232" s="68" t="s">
        <v>3153</v>
      </c>
      <c r="AW232" s="68" t="s">
        <v>3189</v>
      </c>
    </row>
    <row r="233" spans="1:49" x14ac:dyDescent="0.3">
      <c r="A233" s="45" t="s">
        <v>495</v>
      </c>
      <c r="B233" s="45">
        <v>168</v>
      </c>
      <c r="C233" s="46"/>
      <c r="D233" s="46"/>
      <c r="E233" s="46"/>
      <c r="F233" s="46"/>
      <c r="H233" t="s">
        <v>303</v>
      </c>
      <c r="AT233" s="68" t="s">
        <v>2931</v>
      </c>
      <c r="AU233" s="68" t="s">
        <v>3142</v>
      </c>
      <c r="AV233" s="68" t="s">
        <v>3154</v>
      </c>
      <c r="AW233" s="68" t="s">
        <v>3190</v>
      </c>
    </row>
    <row r="234" spans="1:49" x14ac:dyDescent="0.3">
      <c r="A234" s="45" t="s">
        <v>496</v>
      </c>
      <c r="B234" s="45">
        <v>169</v>
      </c>
      <c r="C234" s="46"/>
      <c r="D234" s="46"/>
      <c r="E234" s="46"/>
      <c r="F234" s="46"/>
      <c r="H234" t="s">
        <v>303</v>
      </c>
      <c r="AT234" s="68" t="s">
        <v>2932</v>
      </c>
      <c r="AU234" s="68" t="s">
        <v>3143</v>
      </c>
      <c r="AV234" s="68" t="s">
        <v>3155</v>
      </c>
      <c r="AW234" s="68" t="s">
        <v>3191</v>
      </c>
    </row>
    <row r="235" spans="1:49" x14ac:dyDescent="0.3">
      <c r="A235" s="45" t="s">
        <v>497</v>
      </c>
      <c r="B235" s="45">
        <v>170</v>
      </c>
      <c r="C235" s="46"/>
      <c r="D235" s="46"/>
      <c r="E235" s="46"/>
      <c r="F235" s="46"/>
      <c r="H235" t="s">
        <v>303</v>
      </c>
      <c r="AT235" s="68" t="s">
        <v>2933</v>
      </c>
      <c r="AU235" s="68" t="s">
        <v>3144</v>
      </c>
      <c r="AV235" s="68" t="s">
        <v>3156</v>
      </c>
      <c r="AW235" s="68" t="s">
        <v>3192</v>
      </c>
    </row>
    <row r="236" spans="1:49" x14ac:dyDescent="0.3">
      <c r="A236" s="45" t="s">
        <v>498</v>
      </c>
      <c r="B236" s="45">
        <v>171</v>
      </c>
      <c r="C236" s="46"/>
      <c r="D236" s="46"/>
      <c r="E236" s="46"/>
      <c r="F236" s="46"/>
      <c r="H236" t="s">
        <v>303</v>
      </c>
      <c r="AT236" s="68" t="s">
        <v>2934</v>
      </c>
      <c r="AU236" s="68" t="s">
        <v>3145</v>
      </c>
      <c r="AV236" s="68" t="s">
        <v>3157</v>
      </c>
      <c r="AW236" s="68" t="s">
        <v>3193</v>
      </c>
    </row>
    <row r="237" spans="1:49" x14ac:dyDescent="0.3">
      <c r="A237" s="45" t="s">
        <v>499</v>
      </c>
      <c r="B237" s="45">
        <v>172</v>
      </c>
      <c r="C237" s="46"/>
      <c r="D237" s="46"/>
      <c r="E237" s="46"/>
      <c r="F237" s="46"/>
      <c r="H237" t="s">
        <v>303</v>
      </c>
      <c r="AT237" s="68" t="s">
        <v>2935</v>
      </c>
      <c r="AU237" s="68" t="s">
        <v>3146</v>
      </c>
      <c r="AV237" s="68" t="s">
        <v>3158</v>
      </c>
      <c r="AW237" s="68" t="s">
        <v>3194</v>
      </c>
    </row>
    <row r="238" spans="1:49" x14ac:dyDescent="0.3">
      <c r="A238" s="45" t="s">
        <v>500</v>
      </c>
      <c r="B238" s="45">
        <v>173</v>
      </c>
      <c r="C238" s="46"/>
      <c r="D238" s="46"/>
      <c r="E238" s="46"/>
      <c r="F238" s="46"/>
      <c r="H238" t="s">
        <v>303</v>
      </c>
      <c r="AT238" s="68" t="s">
        <v>2936</v>
      </c>
      <c r="AU238" s="68" t="s">
        <v>3147</v>
      </c>
      <c r="AV238" s="68" t="s">
        <v>3159</v>
      </c>
      <c r="AW238" s="68" t="s">
        <v>3195</v>
      </c>
    </row>
    <row r="240" spans="1:49" x14ac:dyDescent="0.3">
      <c r="A240" s="78"/>
      <c r="B240" s="85"/>
      <c r="C240" s="85"/>
      <c r="D240" s="85"/>
      <c r="E240" s="85"/>
      <c r="F240" s="85"/>
    </row>
    <row r="241" spans="1:47" x14ac:dyDescent="0.3">
      <c r="A241" s="45"/>
      <c r="B241" s="45" t="s">
        <v>50</v>
      </c>
      <c r="C241" s="45" t="s">
        <v>294</v>
      </c>
      <c r="D241" s="45"/>
    </row>
    <row r="242" spans="1:47" x14ac:dyDescent="0.3">
      <c r="A242" s="45" t="s">
        <v>295</v>
      </c>
      <c r="B242" s="45" t="s">
        <v>296</v>
      </c>
      <c r="C242" s="45" t="s">
        <v>501</v>
      </c>
      <c r="D242" s="45" t="s">
        <v>502</v>
      </c>
    </row>
    <row r="243" spans="1:47" ht="60" customHeight="1" x14ac:dyDescent="0.3">
      <c r="A243" s="45" t="s">
        <v>503</v>
      </c>
      <c r="B243" s="45">
        <v>174</v>
      </c>
      <c r="C243" s="46"/>
      <c r="D243" s="46"/>
      <c r="E243" s="72"/>
      <c r="F243" s="72"/>
      <c r="AT243" s="68" t="s">
        <v>2937</v>
      </c>
      <c r="AU243" s="68" t="s">
        <v>3160</v>
      </c>
    </row>
    <row r="244" spans="1:47" x14ac:dyDescent="0.3">
      <c r="A244" s="45" t="s">
        <v>504</v>
      </c>
      <c r="B244" s="45">
        <v>175</v>
      </c>
      <c r="C244" s="46"/>
      <c r="D244" s="46"/>
      <c r="E244" s="72"/>
      <c r="F244" s="72"/>
      <c r="H244" t="s">
        <v>303</v>
      </c>
      <c r="AT244" s="68" t="s">
        <v>2938</v>
      </c>
      <c r="AU244" s="68" t="s">
        <v>3161</v>
      </c>
    </row>
    <row r="245" spans="1:47" x14ac:dyDescent="0.3">
      <c r="A245" s="45" t="s">
        <v>505</v>
      </c>
      <c r="B245" s="45">
        <v>176</v>
      </c>
      <c r="C245" s="46"/>
      <c r="D245" s="46"/>
      <c r="E245" s="72"/>
      <c r="F245" s="72"/>
      <c r="H245" t="s">
        <v>303</v>
      </c>
      <c r="AT245" s="68" t="s">
        <v>2939</v>
      </c>
      <c r="AU245" s="68" t="s">
        <v>3162</v>
      </c>
    </row>
    <row r="246" spans="1:47" ht="48" customHeight="1" x14ac:dyDescent="0.3">
      <c r="A246" s="45" t="s">
        <v>506</v>
      </c>
      <c r="B246" s="45">
        <v>177</v>
      </c>
      <c r="C246" s="46"/>
      <c r="D246" s="46"/>
      <c r="E246" s="72"/>
      <c r="F246" s="72"/>
      <c r="H246" t="s">
        <v>303</v>
      </c>
      <c r="AT246" s="68" t="s">
        <v>2940</v>
      </c>
      <c r="AU246" s="68" t="s">
        <v>3163</v>
      </c>
    </row>
    <row r="247" spans="1:47" x14ac:dyDescent="0.3">
      <c r="A247" s="73"/>
      <c r="B247" s="74"/>
      <c r="C247" s="91"/>
      <c r="D247" s="91"/>
      <c r="E247" s="91"/>
      <c r="F247" s="91"/>
    </row>
    <row r="248" spans="1:47" x14ac:dyDescent="0.3">
      <c r="A248" s="45"/>
      <c r="B248" s="45" t="s">
        <v>50</v>
      </c>
      <c r="C248" s="45" t="s">
        <v>294</v>
      </c>
      <c r="D248" s="45"/>
    </row>
    <row r="249" spans="1:47" x14ac:dyDescent="0.3">
      <c r="A249" s="45" t="s">
        <v>295</v>
      </c>
      <c r="B249" s="45" t="s">
        <v>296</v>
      </c>
      <c r="C249" s="45" t="s">
        <v>501</v>
      </c>
      <c r="D249" s="45" t="s">
        <v>502</v>
      </c>
    </row>
    <row r="250" spans="1:47" ht="60" customHeight="1" x14ac:dyDescent="0.3">
      <c r="A250" s="45" t="s">
        <v>507</v>
      </c>
      <c r="B250" s="45">
        <v>178</v>
      </c>
      <c r="C250" s="46"/>
      <c r="D250" s="46"/>
      <c r="E250" s="72"/>
      <c r="F250" s="72"/>
      <c r="AT250" s="68" t="s">
        <v>2941</v>
      </c>
      <c r="AU250" s="68" t="s">
        <v>3164</v>
      </c>
    </row>
    <row r="251" spans="1:47" x14ac:dyDescent="0.3">
      <c r="A251" s="45" t="s">
        <v>508</v>
      </c>
      <c r="B251" s="45">
        <v>179</v>
      </c>
      <c r="C251" s="46"/>
      <c r="D251" s="46"/>
      <c r="E251" s="72"/>
      <c r="F251" s="72"/>
      <c r="H251" t="s">
        <v>303</v>
      </c>
      <c r="AT251" s="68" t="s">
        <v>2942</v>
      </c>
      <c r="AU251" s="68" t="s">
        <v>3165</v>
      </c>
    </row>
    <row r="252" spans="1:47" x14ac:dyDescent="0.3">
      <c r="A252" s="45" t="s">
        <v>509</v>
      </c>
      <c r="B252" s="45">
        <v>180</v>
      </c>
      <c r="C252" s="46"/>
      <c r="D252" s="46"/>
      <c r="E252" s="72"/>
      <c r="F252" s="72"/>
      <c r="H252" t="s">
        <v>303</v>
      </c>
      <c r="AT252" s="68" t="s">
        <v>2943</v>
      </c>
      <c r="AU252" s="68" t="s">
        <v>3166</v>
      </c>
    </row>
    <row r="253" spans="1:47" x14ac:dyDescent="0.3">
      <c r="A253" s="45" t="s">
        <v>510</v>
      </c>
      <c r="B253" s="45">
        <v>181</v>
      </c>
      <c r="C253" s="46"/>
      <c r="D253" s="46"/>
      <c r="E253" s="72"/>
      <c r="F253" s="72"/>
      <c r="H253" t="s">
        <v>303</v>
      </c>
      <c r="AT253" s="68" t="s">
        <v>2944</v>
      </c>
      <c r="AU253" s="68" t="s">
        <v>3167</v>
      </c>
    </row>
    <row r="254" spans="1:47" ht="60" customHeight="1" x14ac:dyDescent="0.3">
      <c r="A254" s="45" t="s">
        <v>511</v>
      </c>
      <c r="B254" s="45">
        <v>182</v>
      </c>
      <c r="C254" s="46"/>
      <c r="D254" s="46"/>
      <c r="E254" s="72"/>
      <c r="F254" s="72"/>
      <c r="H254" t="s">
        <v>303</v>
      </c>
      <c r="AT254" s="68" t="s">
        <v>2945</v>
      </c>
      <c r="AU254" s="68" t="s">
        <v>3168</v>
      </c>
    </row>
    <row r="255" spans="1:47" ht="36" customHeight="1" x14ac:dyDescent="0.3">
      <c r="A255" s="45" t="s">
        <v>512</v>
      </c>
      <c r="B255" s="45">
        <v>183</v>
      </c>
      <c r="C255" s="46"/>
      <c r="D255" s="46"/>
      <c r="E255" s="72"/>
      <c r="F255" s="72"/>
      <c r="H255" t="s">
        <v>303</v>
      </c>
      <c r="AT255" s="68" t="s">
        <v>2946</v>
      </c>
      <c r="AU255" s="68" t="s">
        <v>3169</v>
      </c>
    </row>
    <row r="256" spans="1:47" x14ac:dyDescent="0.3">
      <c r="A256" s="45" t="s">
        <v>509</v>
      </c>
      <c r="B256" s="45">
        <v>184</v>
      </c>
      <c r="C256" s="46"/>
      <c r="D256" s="46"/>
      <c r="E256" s="72"/>
      <c r="F256" s="72"/>
      <c r="H256" t="s">
        <v>303</v>
      </c>
      <c r="AT256" s="68" t="s">
        <v>2947</v>
      </c>
      <c r="AU256" s="68" t="s">
        <v>3170</v>
      </c>
    </row>
    <row r="257" spans="1:47" x14ac:dyDescent="0.3">
      <c r="A257" s="45" t="s">
        <v>513</v>
      </c>
      <c r="B257" s="45">
        <v>185</v>
      </c>
      <c r="C257" s="46"/>
      <c r="D257" s="46"/>
      <c r="E257" s="72"/>
      <c r="F257" s="72"/>
      <c r="H257" t="s">
        <v>303</v>
      </c>
      <c r="AT257" s="68" t="s">
        <v>2948</v>
      </c>
      <c r="AU257" s="68" t="s">
        <v>3171</v>
      </c>
    </row>
    <row r="258" spans="1:47" ht="48" customHeight="1" x14ac:dyDescent="0.3">
      <c r="A258" s="45" t="s">
        <v>514</v>
      </c>
      <c r="B258" s="45">
        <v>186</v>
      </c>
      <c r="C258" s="46"/>
      <c r="D258" s="46"/>
      <c r="E258" s="72"/>
      <c r="F258" s="72"/>
      <c r="H258" t="s">
        <v>303</v>
      </c>
      <c r="AT258" s="68" t="s">
        <v>2949</v>
      </c>
      <c r="AU258" s="68" t="s">
        <v>3172</v>
      </c>
    </row>
    <row r="259" spans="1:47" x14ac:dyDescent="0.3">
      <c r="A259" s="77"/>
      <c r="B259" s="74"/>
      <c r="C259" s="91"/>
      <c r="D259" s="91"/>
      <c r="E259" s="91"/>
      <c r="F259" s="91"/>
    </row>
    <row r="260" spans="1:47" x14ac:dyDescent="0.3">
      <c r="A260" s="77"/>
      <c r="B260" s="74"/>
      <c r="C260" s="91"/>
      <c r="D260" s="91"/>
      <c r="E260" s="91"/>
      <c r="F260" s="91"/>
    </row>
    <row r="261" spans="1:47" x14ac:dyDescent="0.3">
      <c r="A261" s="45"/>
      <c r="B261" s="45" t="s">
        <v>50</v>
      </c>
      <c r="C261" s="45" t="s">
        <v>294</v>
      </c>
      <c r="D261" s="45"/>
    </row>
    <row r="262" spans="1:47" x14ac:dyDescent="0.3">
      <c r="A262" s="45" t="s">
        <v>295</v>
      </c>
      <c r="B262" s="45" t="s">
        <v>296</v>
      </c>
      <c r="C262" s="45" t="s">
        <v>501</v>
      </c>
      <c r="D262" s="45" t="s">
        <v>502</v>
      </c>
    </row>
    <row r="263" spans="1:47" ht="24" customHeight="1" x14ac:dyDescent="0.3">
      <c r="A263" s="45" t="s">
        <v>515</v>
      </c>
      <c r="B263" s="45" t="s">
        <v>50</v>
      </c>
      <c r="C263" s="45"/>
      <c r="D263" s="45"/>
    </row>
    <row r="264" spans="1:47" x14ac:dyDescent="0.3">
      <c r="A264" s="45" t="s">
        <v>516</v>
      </c>
      <c r="B264" s="45">
        <v>187</v>
      </c>
      <c r="C264" s="46"/>
      <c r="D264" s="46"/>
      <c r="E264" s="72"/>
      <c r="F264" s="72"/>
      <c r="H264" t="s">
        <v>303</v>
      </c>
      <c r="AT264" s="68" t="s">
        <v>2950</v>
      </c>
      <c r="AU264" s="68" t="s">
        <v>3173</v>
      </c>
    </row>
    <row r="266" spans="1:47" x14ac:dyDescent="0.3">
      <c r="A266" s="45"/>
      <c r="B266" s="45" t="s">
        <v>50</v>
      </c>
      <c r="C266" s="45" t="s">
        <v>294</v>
      </c>
      <c r="D266" s="45"/>
    </row>
    <row r="267" spans="1:47" x14ac:dyDescent="0.3">
      <c r="A267" s="45" t="s">
        <v>295</v>
      </c>
      <c r="B267" s="45" t="s">
        <v>296</v>
      </c>
      <c r="C267" s="45" t="s">
        <v>297</v>
      </c>
      <c r="D267" s="45" t="s">
        <v>298</v>
      </c>
    </row>
    <row r="268" spans="1:47" ht="24" customHeight="1" x14ac:dyDescent="0.3">
      <c r="A268" s="45" t="s">
        <v>517</v>
      </c>
      <c r="B268" s="45" t="s">
        <v>50</v>
      </c>
      <c r="C268" s="45" t="s">
        <v>501</v>
      </c>
      <c r="D268" s="45" t="s">
        <v>502</v>
      </c>
    </row>
    <row r="269" spans="1:47" x14ac:dyDescent="0.3">
      <c r="A269" s="45" t="s">
        <v>518</v>
      </c>
      <c r="B269" s="45">
        <v>188</v>
      </c>
      <c r="C269" s="46"/>
      <c r="D269" s="46"/>
      <c r="E269" s="72"/>
      <c r="F269" s="72"/>
      <c r="H269" t="s">
        <v>303</v>
      </c>
      <c r="AT269" s="68" t="s">
        <v>2951</v>
      </c>
      <c r="AU269" s="68" t="s">
        <v>3174</v>
      </c>
    </row>
    <row r="270" spans="1:47" x14ac:dyDescent="0.3">
      <c r="A270" s="92"/>
      <c r="B270" s="85"/>
      <c r="C270" s="91"/>
      <c r="D270" s="91"/>
      <c r="E270" s="79"/>
    </row>
    <row r="271" spans="1:47" x14ac:dyDescent="0.3">
      <c r="A271" s="92"/>
      <c r="B271" s="85"/>
      <c r="C271" s="91"/>
      <c r="D271" s="91"/>
      <c r="E271" s="79"/>
    </row>
    <row r="272" spans="1:47" x14ac:dyDescent="0.3">
      <c r="A272" s="45" t="s">
        <v>519</v>
      </c>
      <c r="B272" s="45" t="s">
        <v>520</v>
      </c>
      <c r="C272" s="45" t="s">
        <v>294</v>
      </c>
      <c r="D272" s="45"/>
    </row>
    <row r="273" spans="1:47" x14ac:dyDescent="0.3">
      <c r="A273" s="45" t="s">
        <v>521</v>
      </c>
      <c r="B273" s="45" t="s">
        <v>522</v>
      </c>
      <c r="C273" s="45" t="s">
        <v>329</v>
      </c>
      <c r="D273" s="45" t="s">
        <v>330</v>
      </c>
    </row>
    <row r="274" spans="1:47" x14ac:dyDescent="0.3">
      <c r="A274" s="45" t="s">
        <v>295</v>
      </c>
      <c r="B274" s="45" t="s">
        <v>296</v>
      </c>
      <c r="C274" s="45" t="s">
        <v>297</v>
      </c>
      <c r="D274" s="45" t="s">
        <v>298</v>
      </c>
    </row>
    <row r="275" spans="1:47" x14ac:dyDescent="0.3">
      <c r="A275" s="45" t="s">
        <v>523</v>
      </c>
      <c r="B275" s="45">
        <v>189</v>
      </c>
      <c r="C275" s="46"/>
      <c r="D275" s="46"/>
      <c r="E275" s="72"/>
      <c r="F275" s="72"/>
      <c r="H275" t="s">
        <v>303</v>
      </c>
      <c r="AT275" s="68" t="s">
        <v>2952</v>
      </c>
      <c r="AU275" s="68" t="s">
        <v>3175</v>
      </c>
    </row>
    <row r="276" spans="1:47" ht="24" customHeight="1" x14ac:dyDescent="0.3">
      <c r="A276" s="45" t="s">
        <v>524</v>
      </c>
      <c r="B276" s="45">
        <v>190</v>
      </c>
      <c r="C276" s="46"/>
      <c r="D276" s="46"/>
      <c r="E276" s="72"/>
      <c r="F276" s="72"/>
      <c r="H276" t="s">
        <v>303</v>
      </c>
      <c r="AT276" s="68" t="s">
        <v>2953</v>
      </c>
      <c r="AU276" s="68" t="s">
        <v>3176</v>
      </c>
    </row>
    <row r="277" spans="1:47" x14ac:dyDescent="0.3">
      <c r="A277" s="45" t="s">
        <v>525</v>
      </c>
      <c r="B277" s="45">
        <v>191</v>
      </c>
      <c r="C277" s="46"/>
      <c r="D277" s="46"/>
      <c r="E277" s="72"/>
      <c r="F277" s="72"/>
      <c r="H277" t="s">
        <v>303</v>
      </c>
      <c r="AT277" s="68" t="s">
        <v>2954</v>
      </c>
      <c r="AU277" s="68" t="s">
        <v>3177</v>
      </c>
    </row>
    <row r="278" spans="1:47" ht="24" customHeight="1" x14ac:dyDescent="0.3">
      <c r="A278" s="45" t="s">
        <v>526</v>
      </c>
      <c r="B278" s="45">
        <v>192</v>
      </c>
      <c r="C278" s="46"/>
      <c r="D278" s="46"/>
      <c r="E278" s="72"/>
      <c r="F278" s="72"/>
      <c r="H278" t="s">
        <v>303</v>
      </c>
      <c r="AT278" s="68" t="s">
        <v>2955</v>
      </c>
      <c r="AU278" s="68" t="s">
        <v>3178</v>
      </c>
    </row>
    <row r="279" spans="1:47" x14ac:dyDescent="0.3">
      <c r="A279" s="82"/>
      <c r="B279" s="81"/>
      <c r="C279" s="79"/>
      <c r="D279" s="79"/>
      <c r="E279" s="79"/>
    </row>
    <row r="280" spans="1:47" x14ac:dyDescent="0.3">
      <c r="A280" s="82"/>
      <c r="B280" s="81"/>
      <c r="C280" s="79"/>
      <c r="D280" s="79"/>
      <c r="E280" s="79"/>
    </row>
    <row r="281" spans="1:47" x14ac:dyDescent="0.3">
      <c r="A281" s="45" t="s">
        <v>527</v>
      </c>
      <c r="B281" s="45" t="s">
        <v>520</v>
      </c>
      <c r="C281" s="45" t="s">
        <v>294</v>
      </c>
      <c r="D281" s="45"/>
    </row>
    <row r="282" spans="1:47" x14ac:dyDescent="0.3">
      <c r="A282" s="45"/>
      <c r="B282" s="45" t="s">
        <v>522</v>
      </c>
      <c r="C282" s="45" t="s">
        <v>329</v>
      </c>
      <c r="D282" s="45" t="s">
        <v>330</v>
      </c>
    </row>
    <row r="283" spans="1:47" x14ac:dyDescent="0.3">
      <c r="A283" s="45" t="s">
        <v>295</v>
      </c>
      <c r="B283" s="45" t="s">
        <v>296</v>
      </c>
      <c r="C283" s="45" t="s">
        <v>297</v>
      </c>
      <c r="D283" s="45" t="s">
        <v>298</v>
      </c>
    </row>
    <row r="284" spans="1:47" x14ac:dyDescent="0.3">
      <c r="A284" s="45" t="s">
        <v>528</v>
      </c>
      <c r="B284" s="45">
        <v>193</v>
      </c>
      <c r="C284" s="46"/>
      <c r="D284" s="46"/>
      <c r="E284" s="72"/>
      <c r="F284" s="72"/>
      <c r="H284" t="s">
        <v>303</v>
      </c>
      <c r="AT284" s="68" t="s">
        <v>2956</v>
      </c>
      <c r="AU284" s="68" t="s">
        <v>3179</v>
      </c>
    </row>
    <row r="285" spans="1:47" x14ac:dyDescent="0.3">
      <c r="A285" s="86"/>
      <c r="B285" s="85"/>
      <c r="C285" s="79"/>
      <c r="D285" s="79"/>
      <c r="E285" s="79"/>
    </row>
    <row r="286" spans="1:47" x14ac:dyDescent="0.3">
      <c r="A286" s="86"/>
      <c r="B286" s="85"/>
      <c r="C286" s="79"/>
      <c r="D286" s="79"/>
      <c r="E286" s="79"/>
    </row>
    <row r="287" spans="1:47" x14ac:dyDescent="0.3">
      <c r="A287" s="45"/>
      <c r="B287" s="45" t="s">
        <v>50</v>
      </c>
      <c r="C287" s="45" t="s">
        <v>294</v>
      </c>
      <c r="D287" s="45"/>
    </row>
    <row r="288" spans="1:47" x14ac:dyDescent="0.3">
      <c r="A288" s="45" t="s">
        <v>295</v>
      </c>
      <c r="B288" s="45" t="s">
        <v>296</v>
      </c>
      <c r="C288" s="45" t="s">
        <v>297</v>
      </c>
      <c r="D288" s="45" t="s">
        <v>298</v>
      </c>
    </row>
    <row r="289" spans="1:47" x14ac:dyDescent="0.3">
      <c r="A289" s="45" t="s">
        <v>529</v>
      </c>
      <c r="B289" s="45">
        <v>194</v>
      </c>
      <c r="C289" s="46"/>
      <c r="D289" s="46"/>
      <c r="E289" s="72"/>
      <c r="F289" s="72"/>
      <c r="AT289" s="68" t="s">
        <v>2957</v>
      </c>
      <c r="AU289" s="68" t="s">
        <v>3180</v>
      </c>
    </row>
    <row r="290" spans="1:47" x14ac:dyDescent="0.3">
      <c r="A290" s="45" t="s">
        <v>530</v>
      </c>
      <c r="B290" s="45">
        <v>195</v>
      </c>
      <c r="C290" s="46"/>
      <c r="D290" s="46"/>
      <c r="E290" s="72"/>
      <c r="F290" s="72"/>
      <c r="H290" t="s">
        <v>303</v>
      </c>
      <c r="AT290" s="68" t="s">
        <v>2958</v>
      </c>
      <c r="AU290" s="68" t="s">
        <v>3181</v>
      </c>
    </row>
    <row r="291" spans="1:47" x14ac:dyDescent="0.3">
      <c r="A291" s="45" t="s">
        <v>531</v>
      </c>
      <c r="B291" s="45">
        <v>196</v>
      </c>
      <c r="C291" s="46"/>
      <c r="D291" s="46"/>
      <c r="E291" s="72"/>
      <c r="F291" s="72"/>
      <c r="H291" t="s">
        <v>303</v>
      </c>
      <c r="AT291" s="68" t="s">
        <v>2959</v>
      </c>
      <c r="AU291" s="68" t="s">
        <v>3182</v>
      </c>
    </row>
    <row r="292" spans="1:47" x14ac:dyDescent="0.3">
      <c r="A292" s="45" t="s">
        <v>532</v>
      </c>
      <c r="B292" s="45">
        <v>197</v>
      </c>
      <c r="C292" s="46"/>
      <c r="D292" s="46"/>
      <c r="E292" s="72"/>
      <c r="F292" s="72"/>
      <c r="H292" t="s">
        <v>303</v>
      </c>
      <c r="AT292" s="68" t="s">
        <v>2960</v>
      </c>
      <c r="AU292" s="68" t="s">
        <v>3183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U81"/>
  <sheetViews>
    <sheetView showGridLines="0" topLeftCell="B1" workbookViewId="0">
      <selection activeCell="D16" sqref="D16"/>
    </sheetView>
  </sheetViews>
  <sheetFormatPr defaultRowHeight="12" outlineLevelCol="1" x14ac:dyDescent="0.3"/>
  <cols>
    <col min="1" max="1" width="41.6640625" hidden="1" customWidth="1"/>
    <col min="2" max="2" width="45.109375" customWidth="1"/>
    <col min="3" max="3" width="7" bestFit="1" customWidth="1"/>
    <col min="4" max="8" width="7" customWidth="1"/>
    <col min="9" max="9" width="16" bestFit="1" customWidth="1"/>
    <col min="10" max="10" width="26.77734375" bestFit="1" customWidth="1"/>
    <col min="11" max="11" width="56.6640625" bestFit="1" customWidth="1"/>
    <col min="12" max="12" width="39.109375" customWidth="1"/>
    <col min="13" max="13" width="26.109375" bestFit="1" customWidth="1"/>
    <col min="17" max="21" width="9.109375" customWidth="1" outlineLevel="1"/>
  </cols>
  <sheetData>
    <row r="1" spans="1:21" x14ac:dyDescent="0.3">
      <c r="B1" s="1" t="s">
        <v>2159</v>
      </c>
      <c r="C1" s="18">
        <f>'3. F30'!C1</f>
        <v>0</v>
      </c>
      <c r="D1" s="18"/>
      <c r="E1" s="18"/>
      <c r="F1" s="18"/>
      <c r="G1" s="18"/>
      <c r="H1" s="18"/>
    </row>
    <row r="2" spans="1:21" x14ac:dyDescent="0.3">
      <c r="B2" s="1" t="s">
        <v>2160</v>
      </c>
      <c r="C2" s="18">
        <f>'3. F30'!C2</f>
        <v>0</v>
      </c>
      <c r="D2" s="18"/>
      <c r="E2" s="18"/>
      <c r="F2" s="18"/>
      <c r="G2" s="18"/>
      <c r="H2" s="18"/>
    </row>
    <row r="3" spans="1:21" x14ac:dyDescent="0.3">
      <c r="B3" s="1" t="s">
        <v>2161</v>
      </c>
      <c r="C3" s="18">
        <f>'3. F30'!C3</f>
        <v>0</v>
      </c>
      <c r="D3" s="18"/>
      <c r="E3" s="18"/>
      <c r="F3" s="18"/>
      <c r="G3" s="18"/>
      <c r="H3" s="18"/>
    </row>
    <row r="4" spans="1:21" x14ac:dyDescent="0.3">
      <c r="B4" s="1" t="s">
        <v>2162</v>
      </c>
      <c r="C4" s="18">
        <f>'3. F30'!C4</f>
        <v>0</v>
      </c>
      <c r="D4" s="18"/>
      <c r="E4" s="18"/>
      <c r="F4" s="18"/>
      <c r="G4" s="18"/>
      <c r="H4" s="18"/>
    </row>
    <row r="5" spans="1:21" x14ac:dyDescent="0.3">
      <c r="B5" s="1" t="s">
        <v>2163</v>
      </c>
      <c r="C5" s="18">
        <f>'3. F30'!C5</f>
        <v>0</v>
      </c>
      <c r="D5" s="18"/>
      <c r="E5" s="18"/>
      <c r="F5" s="18"/>
      <c r="G5" s="18"/>
      <c r="H5" s="18"/>
    </row>
    <row r="6" spans="1:21" x14ac:dyDescent="0.3">
      <c r="B6" s="1" t="s">
        <v>2164</v>
      </c>
      <c r="C6" s="18">
        <f>'3. F30'!C6</f>
        <v>0</v>
      </c>
      <c r="D6" s="18"/>
      <c r="E6" s="18"/>
      <c r="F6" s="18"/>
      <c r="G6" s="18"/>
      <c r="H6" s="18"/>
    </row>
    <row r="7" spans="1:21" x14ac:dyDescent="0.3">
      <c r="B7" s="1" t="s">
        <v>2165</v>
      </c>
      <c r="C7" s="18">
        <f>'3. F30'!C7</f>
        <v>0</v>
      </c>
      <c r="D7" s="18"/>
      <c r="E7" s="18"/>
      <c r="F7" s="18"/>
      <c r="G7" s="18"/>
      <c r="H7" s="18"/>
    </row>
    <row r="9" spans="1:21" x14ac:dyDescent="0.3">
      <c r="A9" s="3" t="s">
        <v>533</v>
      </c>
      <c r="B9" s="3" t="s">
        <v>534</v>
      </c>
      <c r="Q9" t="s">
        <v>535</v>
      </c>
      <c r="R9" t="s">
        <v>536</v>
      </c>
      <c r="S9" t="s">
        <v>537</v>
      </c>
      <c r="T9" t="s">
        <v>538</v>
      </c>
      <c r="U9" t="s">
        <v>539</v>
      </c>
    </row>
    <row r="12" spans="1:21" x14ac:dyDescent="0.3">
      <c r="A12" s="71" t="s">
        <v>540</v>
      </c>
      <c r="B12" s="71" t="s">
        <v>541</v>
      </c>
      <c r="C12" s="71" t="s">
        <v>2166</v>
      </c>
      <c r="D12" s="71"/>
      <c r="E12" s="71"/>
      <c r="F12" s="71"/>
      <c r="G12" s="71"/>
      <c r="H12" s="71"/>
      <c r="I12" s="71" t="s">
        <v>543</v>
      </c>
      <c r="J12" s="71" t="s">
        <v>544</v>
      </c>
      <c r="K12" s="71" t="s">
        <v>545</v>
      </c>
      <c r="L12" s="71"/>
      <c r="M12" s="71" t="s">
        <v>546</v>
      </c>
    </row>
    <row r="13" spans="1:21" x14ac:dyDescent="0.3">
      <c r="A13" s="44"/>
      <c r="B13" s="44"/>
      <c r="C13" s="44" t="s">
        <v>542</v>
      </c>
      <c r="D13" s="44"/>
      <c r="E13" s="44"/>
      <c r="F13" s="44"/>
      <c r="G13" s="44"/>
      <c r="H13" s="44"/>
      <c r="I13" s="44" t="s">
        <v>542</v>
      </c>
      <c r="J13" s="44" t="s">
        <v>542</v>
      </c>
      <c r="K13" s="44" t="s">
        <v>311</v>
      </c>
      <c r="L13" s="44" t="s">
        <v>547</v>
      </c>
      <c r="M13" s="44"/>
    </row>
    <row r="14" spans="1:21" x14ac:dyDescent="0.3">
      <c r="A14" s="45" t="s">
        <v>548</v>
      </c>
      <c r="B14" s="45" t="s">
        <v>549</v>
      </c>
      <c r="C14" s="45" t="s">
        <v>550</v>
      </c>
      <c r="D14" s="45"/>
      <c r="E14" s="45"/>
      <c r="F14" s="45"/>
      <c r="G14" s="45"/>
      <c r="H14" s="45"/>
      <c r="I14" s="45">
        <v>1</v>
      </c>
      <c r="J14" s="45">
        <v>2</v>
      </c>
      <c r="K14" s="45">
        <v>3</v>
      </c>
      <c r="L14" s="45">
        <v>4</v>
      </c>
      <c r="M14" s="44">
        <v>5</v>
      </c>
    </row>
    <row r="15" spans="1:21" s="3" customFormat="1" x14ac:dyDescent="0.3">
      <c r="A15" s="44" t="s">
        <v>551</v>
      </c>
      <c r="B15" s="44" t="s">
        <v>552</v>
      </c>
      <c r="C15" s="44" t="s">
        <v>542</v>
      </c>
      <c r="D15" s="44"/>
      <c r="E15" s="44"/>
      <c r="F15" s="44"/>
      <c r="G15" s="44"/>
      <c r="H15" s="44"/>
      <c r="I15" s="44" t="s">
        <v>542</v>
      </c>
      <c r="J15" s="44" t="s">
        <v>542</v>
      </c>
      <c r="K15" s="44" t="s">
        <v>542</v>
      </c>
      <c r="L15" s="44" t="s">
        <v>542</v>
      </c>
      <c r="M15" s="44" t="s">
        <v>542</v>
      </c>
    </row>
    <row r="16" spans="1:21" x14ac:dyDescent="0.3">
      <c r="A16" s="45" t="s">
        <v>2167</v>
      </c>
      <c r="B16" s="45" t="s">
        <v>2168</v>
      </c>
      <c r="C16" s="45" t="s">
        <v>2169</v>
      </c>
      <c r="D16" s="257" t="s">
        <v>2102</v>
      </c>
      <c r="E16" s="257" t="s">
        <v>2103</v>
      </c>
      <c r="F16" s="257" t="s">
        <v>2104</v>
      </c>
      <c r="G16" s="257" t="s">
        <v>2170</v>
      </c>
      <c r="H16" s="257" t="s">
        <v>2171</v>
      </c>
      <c r="I16" s="46">
        <f>ROUND(SUMIF('Trial Balance'!P:P,Q16,'Trial Balance'!H:H),0)</f>
        <v>0</v>
      </c>
      <c r="J16" s="46">
        <f>ROUND(SUMIF('Trial Balance'!Q:Q,R16,'Trial Balance'!I:I),0)</f>
        <v>0</v>
      </c>
      <c r="K16" s="46">
        <f>ROUND(SUMIF('Trial Balance'!R:R,S16,'Trial Balance'!J:J),0)</f>
        <v>0</v>
      </c>
      <c r="L16" s="133">
        <v>0</v>
      </c>
      <c r="M16" s="76">
        <f>I16+J16-K16</f>
        <v>0</v>
      </c>
      <c r="Q16" t="s">
        <v>2102</v>
      </c>
      <c r="R16" t="s">
        <v>2103</v>
      </c>
      <c r="S16" t="s">
        <v>2104</v>
      </c>
      <c r="T16" t="s">
        <v>2170</v>
      </c>
      <c r="U16" t="s">
        <v>2171</v>
      </c>
    </row>
    <row r="17" spans="1:21" x14ac:dyDescent="0.3">
      <c r="A17" s="45" t="s">
        <v>553</v>
      </c>
      <c r="B17" s="45" t="s">
        <v>2172</v>
      </c>
      <c r="C17" s="45" t="s">
        <v>2173</v>
      </c>
      <c r="D17" s="257" t="s">
        <v>2105</v>
      </c>
      <c r="E17" s="257" t="s">
        <v>2106</v>
      </c>
      <c r="F17" s="257" t="s">
        <v>2107</v>
      </c>
      <c r="G17" s="257" t="s">
        <v>2174</v>
      </c>
      <c r="H17" s="257" t="s">
        <v>2175</v>
      </c>
      <c r="I17" s="46">
        <f>ROUND(SUMIF('Trial Balance'!P:P,Q17,'Trial Balance'!H:H),0)</f>
        <v>0</v>
      </c>
      <c r="J17" s="46">
        <f>ROUND(SUMIF('Trial Balance'!Q:Q,R17,'Trial Balance'!I:I),0)</f>
        <v>0</v>
      </c>
      <c r="K17" s="46">
        <f>ROUND(SUMIF('Trial Balance'!R:R,S17,'Trial Balance'!J:J),0)</f>
        <v>0</v>
      </c>
      <c r="L17" s="133">
        <v>0</v>
      </c>
      <c r="M17" s="76">
        <f t="shared" ref="M17:M22" si="0">I17+J17-K17</f>
        <v>0</v>
      </c>
      <c r="Q17" t="s">
        <v>2105</v>
      </c>
      <c r="R17" t="s">
        <v>2106</v>
      </c>
      <c r="S17" t="s">
        <v>2107</v>
      </c>
      <c r="T17" t="s">
        <v>2174</v>
      </c>
      <c r="U17" t="s">
        <v>2175</v>
      </c>
    </row>
    <row r="18" spans="1:21" x14ac:dyDescent="0.3">
      <c r="A18" s="45" t="s">
        <v>2176</v>
      </c>
      <c r="B18" s="45" t="s">
        <v>2177</v>
      </c>
      <c r="C18" s="45" t="s">
        <v>2178</v>
      </c>
      <c r="D18" s="258" t="s">
        <v>2108</v>
      </c>
      <c r="E18" s="260" t="s">
        <v>2109</v>
      </c>
      <c r="F18" s="260" t="s">
        <v>2110</v>
      </c>
      <c r="G18" s="260" t="s">
        <v>2179</v>
      </c>
      <c r="H18" s="260" t="s">
        <v>2180</v>
      </c>
      <c r="I18" s="46">
        <f>ROUND(SUMIF('Trial Balance'!P:P,Q18,'Trial Balance'!H:H),0)</f>
        <v>0</v>
      </c>
      <c r="J18" s="46">
        <f>ROUND(SUMIF('Trial Balance'!Q:Q,R18,'Trial Balance'!I:I),0)</f>
        <v>0</v>
      </c>
      <c r="K18" s="46">
        <f>ROUND(SUMIF('Trial Balance'!R:R,S18,'Trial Balance'!J:J),0)</f>
        <v>0</v>
      </c>
      <c r="L18" s="133">
        <v>0</v>
      </c>
      <c r="M18" s="76">
        <f t="shared" si="0"/>
        <v>0</v>
      </c>
      <c r="Q18" t="s">
        <v>2108</v>
      </c>
      <c r="R18" t="s">
        <v>2109</v>
      </c>
      <c r="S18" t="s">
        <v>2110</v>
      </c>
      <c r="T18" t="s">
        <v>2179</v>
      </c>
      <c r="U18" t="s">
        <v>2180</v>
      </c>
    </row>
    <row r="19" spans="1:21" x14ac:dyDescent="0.3">
      <c r="A19" s="45" t="s">
        <v>2181</v>
      </c>
      <c r="B19" s="45" t="s">
        <v>2182</v>
      </c>
      <c r="C19" s="45" t="s">
        <v>2183</v>
      </c>
      <c r="D19" s="257" t="s">
        <v>2114</v>
      </c>
      <c r="E19" s="257" t="s">
        <v>2115</v>
      </c>
      <c r="F19" s="257" t="s">
        <v>2116</v>
      </c>
      <c r="G19" s="257" t="s">
        <v>2184</v>
      </c>
      <c r="H19" s="257" t="s">
        <v>2185</v>
      </c>
      <c r="I19" s="46">
        <f>ROUND(SUMIF('Trial Balance'!P:P,Q19,'Trial Balance'!H:H),0)</f>
        <v>0</v>
      </c>
      <c r="J19" s="46">
        <f>ROUND(SUMIF('Trial Balance'!Q:Q,R19,'Trial Balance'!I:I),0)</f>
        <v>0</v>
      </c>
      <c r="K19" s="46">
        <f>ROUND(SUMIF('Trial Balance'!R:R,S19,'Trial Balance'!J:J),0)</f>
        <v>0</v>
      </c>
      <c r="L19" s="133">
        <v>0</v>
      </c>
      <c r="M19" s="76">
        <f t="shared" si="0"/>
        <v>0</v>
      </c>
      <c r="Q19" t="s">
        <v>2114</v>
      </c>
      <c r="R19" t="s">
        <v>2115</v>
      </c>
      <c r="S19" t="s">
        <v>2116</v>
      </c>
      <c r="T19" t="s">
        <v>2184</v>
      </c>
      <c r="U19" t="s">
        <v>2185</v>
      </c>
    </row>
    <row r="20" spans="1:21" x14ac:dyDescent="0.3">
      <c r="A20" s="45" t="s">
        <v>554</v>
      </c>
      <c r="B20" s="45" t="s">
        <v>2186</v>
      </c>
      <c r="C20" s="45" t="s">
        <v>2187</v>
      </c>
      <c r="D20" s="258" t="s">
        <v>2111</v>
      </c>
      <c r="E20" s="260" t="s">
        <v>2112</v>
      </c>
      <c r="F20" s="260" t="s">
        <v>2113</v>
      </c>
      <c r="G20" s="260" t="s">
        <v>2188</v>
      </c>
      <c r="H20" s="260" t="s">
        <v>2189</v>
      </c>
      <c r="I20" s="46">
        <f>ROUND(SUMIF('Trial Balance'!P:P,Q20,'Trial Balance'!H:H),0)</f>
        <v>0</v>
      </c>
      <c r="J20" s="46">
        <f>ROUND(SUMIF('Trial Balance'!Q:Q,R20,'Trial Balance'!I:I),0)</f>
        <v>0</v>
      </c>
      <c r="K20" s="46">
        <f>ROUND(SUMIF('Trial Balance'!R:R,S20,'Trial Balance'!J:J),0)</f>
        <v>0</v>
      </c>
      <c r="L20" s="133">
        <v>0</v>
      </c>
      <c r="M20" s="76">
        <f t="shared" si="0"/>
        <v>0</v>
      </c>
      <c r="Q20" t="s">
        <v>2111</v>
      </c>
      <c r="R20" t="s">
        <v>2112</v>
      </c>
      <c r="S20" t="s">
        <v>2113</v>
      </c>
      <c r="T20" t="s">
        <v>2188</v>
      </c>
      <c r="U20" t="s">
        <v>2189</v>
      </c>
    </row>
    <row r="21" spans="1:21" x14ac:dyDescent="0.3">
      <c r="A21" s="45" t="s">
        <v>555</v>
      </c>
      <c r="B21" s="45" t="s">
        <v>2190</v>
      </c>
      <c r="C21" s="45" t="s">
        <v>2191</v>
      </c>
      <c r="D21" s="258" t="s">
        <v>2117</v>
      </c>
      <c r="E21" s="260" t="s">
        <v>2118</v>
      </c>
      <c r="F21" s="260" t="s">
        <v>2119</v>
      </c>
      <c r="G21" s="260" t="s">
        <v>2192</v>
      </c>
      <c r="H21" s="260" t="s">
        <v>2193</v>
      </c>
      <c r="I21" s="46">
        <f>ROUND(SUMIF('Trial Balance'!P:P,Q21,'Trial Balance'!H:H),0)</f>
        <v>0</v>
      </c>
      <c r="J21" s="46">
        <f>ROUND(SUMIF('Trial Balance'!Q:Q,R21,'Trial Balance'!I:I),0)</f>
        <v>0</v>
      </c>
      <c r="K21" s="46">
        <f>ROUND(SUMIF('Trial Balance'!R:R,S21,'Trial Balance'!J:J),0)</f>
        <v>0</v>
      </c>
      <c r="L21" s="133">
        <v>0</v>
      </c>
      <c r="M21" s="76">
        <f t="shared" si="0"/>
        <v>0</v>
      </c>
      <c r="Q21" t="s">
        <v>2117</v>
      </c>
      <c r="R21" t="s">
        <v>2118</v>
      </c>
      <c r="S21" t="s">
        <v>2119</v>
      </c>
      <c r="T21" t="s">
        <v>2192</v>
      </c>
      <c r="U21" t="s">
        <v>2193</v>
      </c>
    </row>
    <row r="22" spans="1:21" s="3" customFormat="1" x14ac:dyDescent="0.3">
      <c r="A22" s="44" t="s">
        <v>2194</v>
      </c>
      <c r="B22" s="44" t="s">
        <v>2195</v>
      </c>
      <c r="C22" s="44" t="s">
        <v>2196</v>
      </c>
      <c r="D22" s="259" t="s">
        <v>2197</v>
      </c>
      <c r="E22" s="261" t="s">
        <v>2198</v>
      </c>
      <c r="F22" s="261" t="s">
        <v>2199</v>
      </c>
      <c r="G22" s="261" t="s">
        <v>2200</v>
      </c>
      <c r="H22" s="261" t="s">
        <v>2201</v>
      </c>
      <c r="I22" s="76">
        <f>SUM(I16:I21)</f>
        <v>0</v>
      </c>
      <c r="J22" s="76">
        <f t="shared" ref="J22:L22" si="1">SUM(J16:J21)</f>
        <v>0</v>
      </c>
      <c r="K22" s="76">
        <f t="shared" si="1"/>
        <v>0</v>
      </c>
      <c r="L22" s="134">
        <f t="shared" si="1"/>
        <v>0</v>
      </c>
      <c r="M22" s="76">
        <f t="shared" si="0"/>
        <v>0</v>
      </c>
      <c r="Q22" s="3" t="s">
        <v>2197</v>
      </c>
      <c r="R22" s="3" t="s">
        <v>2198</v>
      </c>
      <c r="S22" s="3" t="s">
        <v>2199</v>
      </c>
      <c r="T22" s="3" t="s">
        <v>2200</v>
      </c>
      <c r="U22" s="3" t="s">
        <v>2201</v>
      </c>
    </row>
    <row r="23" spans="1:21" s="3" customFormat="1" x14ac:dyDescent="0.3">
      <c r="A23" s="44" t="s">
        <v>556</v>
      </c>
      <c r="B23" s="44" t="s">
        <v>557</v>
      </c>
      <c r="C23" s="44"/>
      <c r="D23" s="44"/>
      <c r="E23" s="44"/>
      <c r="F23" s="44"/>
      <c r="G23" s="44"/>
      <c r="H23" s="44"/>
      <c r="I23" s="76"/>
      <c r="J23" s="76"/>
      <c r="K23" s="76"/>
      <c r="L23" s="76"/>
      <c r="M23" s="76"/>
    </row>
    <row r="24" spans="1:21" x14ac:dyDescent="0.3">
      <c r="A24" s="45" t="s">
        <v>558</v>
      </c>
      <c r="B24" s="45" t="s">
        <v>2202</v>
      </c>
      <c r="C24" s="45" t="s">
        <v>2203</v>
      </c>
      <c r="D24" s="258" t="s">
        <v>2120</v>
      </c>
      <c r="E24" s="260" t="s">
        <v>2121</v>
      </c>
      <c r="F24" s="260" t="s">
        <v>2122</v>
      </c>
      <c r="G24" s="260" t="s">
        <v>2204</v>
      </c>
      <c r="H24" s="260" t="s">
        <v>2205</v>
      </c>
      <c r="I24" s="46">
        <f>ROUND(SUMIF('Trial Balance'!P:P,Q24,'Trial Balance'!H:H),0)</f>
        <v>0</v>
      </c>
      <c r="J24" s="46">
        <f>ROUND(SUMIF('Trial Balance'!Q:Q,R24,'Trial Balance'!I:I),0)</f>
        <v>0</v>
      </c>
      <c r="K24" s="46">
        <f>ROUND(SUMIF('Trial Balance'!R:R,S24,'Trial Balance'!J:J),0)</f>
        <v>0</v>
      </c>
      <c r="L24" s="133">
        <v>0</v>
      </c>
      <c r="M24" s="76">
        <f t="shared" ref="M24:M35" si="2">I24+J24-K24</f>
        <v>0</v>
      </c>
      <c r="Q24" t="s">
        <v>2120</v>
      </c>
      <c r="R24" t="s">
        <v>2121</v>
      </c>
      <c r="S24" t="s">
        <v>2122</v>
      </c>
      <c r="T24" t="s">
        <v>2204</v>
      </c>
      <c r="U24" t="s">
        <v>2205</v>
      </c>
    </row>
    <row r="25" spans="1:21" x14ac:dyDescent="0.3">
      <c r="A25" s="45" t="s">
        <v>559</v>
      </c>
      <c r="B25" s="45" t="s">
        <v>2206</v>
      </c>
      <c r="C25" s="45" t="s">
        <v>2207</v>
      </c>
      <c r="D25" s="258" t="s">
        <v>2123</v>
      </c>
      <c r="E25" s="260" t="s">
        <v>2124</v>
      </c>
      <c r="F25" s="260" t="s">
        <v>2125</v>
      </c>
      <c r="G25" s="260" t="s">
        <v>2208</v>
      </c>
      <c r="H25" s="260" t="s">
        <v>2209</v>
      </c>
      <c r="I25" s="46">
        <f>ROUND(SUMIF('Trial Balance'!P:P,Q25,'Trial Balance'!H:H),0)</f>
        <v>0</v>
      </c>
      <c r="J25" s="46">
        <f>ROUND(SUMIF('Trial Balance'!Q:Q,R25,'Trial Balance'!I:I),0)</f>
        <v>0</v>
      </c>
      <c r="K25" s="46">
        <f>ROUND(SUMIF('Trial Balance'!R:R,S25,'Trial Balance'!J:J),0)</f>
        <v>0</v>
      </c>
      <c r="L25" s="133">
        <v>0</v>
      </c>
      <c r="M25" s="76">
        <f t="shared" si="2"/>
        <v>0</v>
      </c>
      <c r="Q25" t="s">
        <v>2123</v>
      </c>
      <c r="R25" t="s">
        <v>2124</v>
      </c>
      <c r="S25" t="s">
        <v>2125</v>
      </c>
      <c r="T25" t="s">
        <v>2208</v>
      </c>
      <c r="U25" t="s">
        <v>2209</v>
      </c>
    </row>
    <row r="26" spans="1:21" x14ac:dyDescent="0.3">
      <c r="A26" s="45" t="s">
        <v>560</v>
      </c>
      <c r="B26" s="45" t="s">
        <v>2210</v>
      </c>
      <c r="C26" s="45">
        <v>10</v>
      </c>
      <c r="D26" s="258" t="s">
        <v>1989</v>
      </c>
      <c r="E26" s="260" t="s">
        <v>1990</v>
      </c>
      <c r="F26" s="260" t="s">
        <v>1991</v>
      </c>
      <c r="G26" s="260" t="s">
        <v>2211</v>
      </c>
      <c r="H26" s="260" t="s">
        <v>2212</v>
      </c>
      <c r="I26" s="46">
        <f>ROUND(SUMIF('Trial Balance'!P:P,Q26,'Trial Balance'!H:H),0)</f>
        <v>0</v>
      </c>
      <c r="J26" s="46">
        <f>ROUND(SUMIF('Trial Balance'!Q:Q,R26,'Trial Balance'!I:I),0)</f>
        <v>0</v>
      </c>
      <c r="K26" s="46">
        <f>ROUND(SUMIF('Trial Balance'!R:R,S26,'Trial Balance'!J:J),0)</f>
        <v>0</v>
      </c>
      <c r="L26" s="133">
        <v>0</v>
      </c>
      <c r="M26" s="76">
        <f t="shared" si="2"/>
        <v>0</v>
      </c>
      <c r="Q26" t="s">
        <v>1989</v>
      </c>
      <c r="R26" t="s">
        <v>1990</v>
      </c>
      <c r="S26" t="s">
        <v>1991</v>
      </c>
      <c r="T26" t="s">
        <v>2211</v>
      </c>
      <c r="U26" t="s">
        <v>2212</v>
      </c>
    </row>
    <row r="27" spans="1:21" x14ac:dyDescent="0.3">
      <c r="A27" s="45" t="s">
        <v>561</v>
      </c>
      <c r="B27" s="45" t="s">
        <v>2213</v>
      </c>
      <c r="C27" s="45">
        <v>11</v>
      </c>
      <c r="D27" s="258" t="s">
        <v>1992</v>
      </c>
      <c r="E27" s="260" t="s">
        <v>1993</v>
      </c>
      <c r="F27" s="260" t="s">
        <v>1994</v>
      </c>
      <c r="G27" s="260" t="s">
        <v>2214</v>
      </c>
      <c r="H27" s="260" t="s">
        <v>2215</v>
      </c>
      <c r="I27" s="46">
        <f>ROUND(SUMIF('Trial Balance'!P:P,Q27,'Trial Balance'!H:H),0)</f>
        <v>0</v>
      </c>
      <c r="J27" s="46">
        <f>ROUND(SUMIF('Trial Balance'!Q:Q,R27,'Trial Balance'!I:I),0)</f>
        <v>0</v>
      </c>
      <c r="K27" s="46">
        <f>ROUND(SUMIF('Trial Balance'!R:R,S27,'Trial Balance'!J:J),0)</f>
        <v>0</v>
      </c>
      <c r="L27" s="133">
        <v>0</v>
      </c>
      <c r="M27" s="76">
        <f t="shared" si="2"/>
        <v>0</v>
      </c>
      <c r="Q27" t="s">
        <v>1992</v>
      </c>
      <c r="R27" t="s">
        <v>1993</v>
      </c>
      <c r="S27" t="s">
        <v>1994</v>
      </c>
      <c r="T27" t="s">
        <v>2214</v>
      </c>
      <c r="U27" t="s">
        <v>2215</v>
      </c>
    </row>
    <row r="28" spans="1:21" x14ac:dyDescent="0.3">
      <c r="A28" s="45" t="s">
        <v>562</v>
      </c>
      <c r="B28" s="45" t="s">
        <v>2216</v>
      </c>
      <c r="C28" s="45">
        <v>12</v>
      </c>
      <c r="D28" s="258" t="s">
        <v>1986</v>
      </c>
      <c r="E28" s="260" t="s">
        <v>1987</v>
      </c>
      <c r="F28" s="260" t="s">
        <v>1988</v>
      </c>
      <c r="G28" s="260" t="s">
        <v>2217</v>
      </c>
      <c r="H28" s="260" t="s">
        <v>2218</v>
      </c>
      <c r="I28" s="46">
        <f>ROUND(SUMIF('Trial Balance'!P:P,Q28,'Trial Balance'!H:H),0)</f>
        <v>0</v>
      </c>
      <c r="J28" s="46">
        <f>ROUND(SUMIF('Trial Balance'!Q:Q,R28,'Trial Balance'!I:I),0)</f>
        <v>0</v>
      </c>
      <c r="K28" s="46">
        <f>ROUND(SUMIF('Trial Balance'!R:R,S28,'Trial Balance'!J:J),0)</f>
        <v>0</v>
      </c>
      <c r="L28" s="133">
        <v>0</v>
      </c>
      <c r="M28" s="76">
        <f t="shared" si="2"/>
        <v>0</v>
      </c>
      <c r="Q28" t="s">
        <v>1986</v>
      </c>
      <c r="R28" t="s">
        <v>1987</v>
      </c>
      <c r="S28" t="s">
        <v>1988</v>
      </c>
      <c r="T28" t="s">
        <v>2217</v>
      </c>
      <c r="U28" t="s">
        <v>2218</v>
      </c>
    </row>
    <row r="29" spans="1:21" x14ac:dyDescent="0.3">
      <c r="A29" s="45" t="s">
        <v>564</v>
      </c>
      <c r="B29" s="45" t="s">
        <v>2219</v>
      </c>
      <c r="C29" s="45">
        <v>13</v>
      </c>
      <c r="D29" s="258" t="s">
        <v>1995</v>
      </c>
      <c r="E29" s="260" t="s">
        <v>1996</v>
      </c>
      <c r="F29" s="260" t="s">
        <v>1997</v>
      </c>
      <c r="G29" s="260" t="s">
        <v>2220</v>
      </c>
      <c r="H29" s="260" t="s">
        <v>2221</v>
      </c>
      <c r="I29" s="46">
        <f>ROUND(SUMIF('Trial Balance'!P:P,Q29,'Trial Balance'!H:H),0)</f>
        <v>0</v>
      </c>
      <c r="J29" s="46">
        <f>ROUND(SUMIF('Trial Balance'!Q:Q,R29,'Trial Balance'!I:I),0)</f>
        <v>0</v>
      </c>
      <c r="K29" s="46">
        <f>ROUND(SUMIF('Trial Balance'!R:R,S29,'Trial Balance'!J:J),0)</f>
        <v>0</v>
      </c>
      <c r="L29" s="133">
        <v>0</v>
      </c>
      <c r="M29" s="76">
        <f t="shared" si="2"/>
        <v>0</v>
      </c>
      <c r="Q29" t="s">
        <v>1995</v>
      </c>
      <c r="R29" t="s">
        <v>1996</v>
      </c>
      <c r="S29" t="s">
        <v>1997</v>
      </c>
      <c r="T29" t="s">
        <v>2220</v>
      </c>
      <c r="U29" t="s">
        <v>2221</v>
      </c>
    </row>
    <row r="30" spans="1:21" x14ac:dyDescent="0.3">
      <c r="A30" s="45" t="s">
        <v>565</v>
      </c>
      <c r="B30" s="45" t="s">
        <v>2222</v>
      </c>
      <c r="C30" s="45">
        <v>14</v>
      </c>
      <c r="D30" s="258" t="s">
        <v>2001</v>
      </c>
      <c r="E30" s="260" t="s">
        <v>2002</v>
      </c>
      <c r="F30" s="260" t="s">
        <v>2003</v>
      </c>
      <c r="G30" s="260" t="s">
        <v>2223</v>
      </c>
      <c r="H30" s="260" t="s">
        <v>2224</v>
      </c>
      <c r="I30" s="46">
        <f>ROUND(SUMIF('Trial Balance'!P:P,Q30,'Trial Balance'!H:H),0)</f>
        <v>0</v>
      </c>
      <c r="J30" s="46">
        <f>ROUND(SUMIF('Trial Balance'!Q:Q,R30,'Trial Balance'!I:I),0)</f>
        <v>0</v>
      </c>
      <c r="K30" s="46">
        <f>ROUND(SUMIF('Trial Balance'!R:R,S30,'Trial Balance'!J:J),0)</f>
        <v>0</v>
      </c>
      <c r="L30" s="133">
        <v>0</v>
      </c>
      <c r="M30" s="76">
        <f t="shared" si="2"/>
        <v>0</v>
      </c>
      <c r="Q30" t="s">
        <v>2001</v>
      </c>
      <c r="R30" t="s">
        <v>2002</v>
      </c>
      <c r="S30" t="s">
        <v>2003</v>
      </c>
      <c r="T30" t="s">
        <v>2223</v>
      </c>
      <c r="U30" t="s">
        <v>2224</v>
      </c>
    </row>
    <row r="31" spans="1:21" x14ac:dyDescent="0.3">
      <c r="A31" s="45" t="s">
        <v>563</v>
      </c>
      <c r="B31" s="45" t="s">
        <v>2225</v>
      </c>
      <c r="C31" s="45">
        <v>15</v>
      </c>
      <c r="D31" s="258" t="s">
        <v>1998</v>
      </c>
      <c r="E31" s="260" t="s">
        <v>1999</v>
      </c>
      <c r="F31" s="260" t="s">
        <v>2000</v>
      </c>
      <c r="G31" s="260" t="s">
        <v>2226</v>
      </c>
      <c r="H31" s="260" t="s">
        <v>2227</v>
      </c>
      <c r="I31" s="46">
        <f>ROUND(SUMIF('Trial Balance'!P:P,Q31,'Trial Balance'!H:H),0)</f>
        <v>0</v>
      </c>
      <c r="J31" s="46">
        <f>ROUND(SUMIF('Trial Balance'!Q:Q,R31,'Trial Balance'!I:I),0)</f>
        <v>0</v>
      </c>
      <c r="K31" s="46">
        <f>ROUND(SUMIF('Trial Balance'!R:R,S31,'Trial Balance'!J:J),0)</f>
        <v>0</v>
      </c>
      <c r="L31" s="133">
        <v>0</v>
      </c>
      <c r="M31" s="76">
        <f t="shared" si="2"/>
        <v>0</v>
      </c>
      <c r="Q31" t="s">
        <v>1998</v>
      </c>
      <c r="R31" t="s">
        <v>1999</v>
      </c>
      <c r="S31" t="s">
        <v>2000</v>
      </c>
      <c r="T31" t="s">
        <v>2226</v>
      </c>
      <c r="U31" t="s">
        <v>2227</v>
      </c>
    </row>
    <row r="32" spans="1:21" x14ac:dyDescent="0.3">
      <c r="A32" s="45" t="s">
        <v>2228</v>
      </c>
      <c r="B32" s="45" t="s">
        <v>2229</v>
      </c>
      <c r="C32" s="45">
        <v>16</v>
      </c>
      <c r="D32" s="258" t="s">
        <v>2126</v>
      </c>
      <c r="E32" s="260" t="s">
        <v>2127</v>
      </c>
      <c r="F32" s="260" t="s">
        <v>2128</v>
      </c>
      <c r="G32" s="260" t="s">
        <v>2230</v>
      </c>
      <c r="H32" s="260" t="s">
        <v>2231</v>
      </c>
      <c r="I32" s="46">
        <f>ROUND(SUMIF('Trial Balance'!P:P,Q32,'Trial Balance'!H:H),0)</f>
        <v>0</v>
      </c>
      <c r="J32" s="46">
        <f>ROUND(SUMIF('Trial Balance'!Q:Q,R32,'Trial Balance'!I:I),0)</f>
        <v>0</v>
      </c>
      <c r="K32" s="46">
        <f>ROUND(SUMIF('Trial Balance'!R:R,S32,'Trial Balance'!J:J),0)</f>
        <v>0</v>
      </c>
      <c r="L32" s="133">
        <v>0</v>
      </c>
      <c r="M32" s="76">
        <f t="shared" si="2"/>
        <v>0</v>
      </c>
      <c r="Q32" t="s">
        <v>2126</v>
      </c>
      <c r="R32" t="s">
        <v>2127</v>
      </c>
      <c r="S32" t="s">
        <v>2128</v>
      </c>
      <c r="T32" t="s">
        <v>2230</v>
      </c>
      <c r="U32" t="s">
        <v>2231</v>
      </c>
    </row>
    <row r="33" spans="1:21" x14ac:dyDescent="0.3">
      <c r="A33" s="45" t="s">
        <v>566</v>
      </c>
      <c r="B33" s="45" t="s">
        <v>2232</v>
      </c>
      <c r="C33" s="45">
        <v>17</v>
      </c>
      <c r="D33" s="258" t="s">
        <v>2004</v>
      </c>
      <c r="E33" s="260" t="s">
        <v>2005</v>
      </c>
      <c r="F33" s="260" t="s">
        <v>2006</v>
      </c>
      <c r="G33" s="260" t="s">
        <v>2233</v>
      </c>
      <c r="H33" s="260" t="s">
        <v>2234</v>
      </c>
      <c r="I33" s="46">
        <f>ROUND(SUMIF('Trial Balance'!P:P,Q33,'Trial Balance'!H:H),0)</f>
        <v>0</v>
      </c>
      <c r="J33" s="46">
        <f>ROUND(SUMIF('Trial Balance'!Q:Q,R33,'Trial Balance'!I:I),0)</f>
        <v>0</v>
      </c>
      <c r="K33" s="46">
        <f>ROUND(SUMIF('Trial Balance'!R:R,S33,'Trial Balance'!J:J),0)</f>
        <v>0</v>
      </c>
      <c r="L33" s="133">
        <v>0</v>
      </c>
      <c r="M33" s="76">
        <f t="shared" si="2"/>
        <v>0</v>
      </c>
      <c r="Q33" t="s">
        <v>2004</v>
      </c>
      <c r="R33" t="s">
        <v>2005</v>
      </c>
      <c r="S33" t="s">
        <v>2006</v>
      </c>
      <c r="T33" t="s">
        <v>2233</v>
      </c>
      <c r="U33" t="s">
        <v>2234</v>
      </c>
    </row>
    <row r="34" spans="1:21" x14ac:dyDescent="0.3">
      <c r="A34" s="44" t="s">
        <v>2235</v>
      </c>
      <c r="B34" s="44" t="s">
        <v>2236</v>
      </c>
      <c r="C34" s="44">
        <v>18</v>
      </c>
      <c r="D34" s="258" t="s">
        <v>2237</v>
      </c>
      <c r="E34" s="260" t="s">
        <v>2238</v>
      </c>
      <c r="F34" s="260" t="s">
        <v>2239</v>
      </c>
      <c r="G34" s="260" t="s">
        <v>2240</v>
      </c>
      <c r="H34" s="260" t="s">
        <v>2241</v>
      </c>
      <c r="I34" s="76">
        <f>SUM(I24:I33)</f>
        <v>0</v>
      </c>
      <c r="J34" s="76">
        <f t="shared" ref="J34:M34" si="3">SUM(J24:J33)</f>
        <v>0</v>
      </c>
      <c r="K34" s="76">
        <f t="shared" si="3"/>
        <v>0</v>
      </c>
      <c r="L34" s="76">
        <f t="shared" si="3"/>
        <v>0</v>
      </c>
      <c r="M34" s="76">
        <f t="shared" si="3"/>
        <v>0</v>
      </c>
      <c r="Q34" t="s">
        <v>2237</v>
      </c>
      <c r="R34" t="s">
        <v>2238</v>
      </c>
      <c r="S34" t="s">
        <v>2239</v>
      </c>
      <c r="T34" t="s">
        <v>2240</v>
      </c>
      <c r="U34" t="s">
        <v>2241</v>
      </c>
    </row>
    <row r="35" spans="1:21" x14ac:dyDescent="0.3">
      <c r="A35" s="45" t="s">
        <v>567</v>
      </c>
      <c r="B35" s="45" t="s">
        <v>568</v>
      </c>
      <c r="C35" s="45">
        <v>19</v>
      </c>
      <c r="D35" s="258" t="s">
        <v>2007</v>
      </c>
      <c r="E35" s="260" t="s">
        <v>2008</v>
      </c>
      <c r="F35" s="260" t="s">
        <v>2009</v>
      </c>
      <c r="G35" s="260" t="s">
        <v>2242</v>
      </c>
      <c r="H35" s="260" t="s">
        <v>2243</v>
      </c>
      <c r="I35" s="46">
        <f>ROUND(SUMIF('Trial Balance'!P:P,Q35,'Trial Balance'!H:H),0)</f>
        <v>0</v>
      </c>
      <c r="J35" s="46">
        <f>ROUND(SUMIF('Trial Balance'!Q:Q,R35,'Trial Balance'!I:I),0)</f>
        <v>0</v>
      </c>
      <c r="K35" s="46">
        <f>ROUND(SUMIF('Trial Balance'!R:R,S35,'Trial Balance'!J:J),0)</f>
        <v>0</v>
      </c>
      <c r="L35" s="133">
        <v>0</v>
      </c>
      <c r="M35" s="76">
        <f t="shared" si="2"/>
        <v>0</v>
      </c>
      <c r="Q35" t="s">
        <v>2007</v>
      </c>
      <c r="R35" t="s">
        <v>2008</v>
      </c>
      <c r="S35" t="s">
        <v>2009</v>
      </c>
      <c r="T35" t="s">
        <v>2242</v>
      </c>
      <c r="U35" t="s">
        <v>2243</v>
      </c>
    </row>
    <row r="36" spans="1:21" s="3" customFormat="1" x14ac:dyDescent="0.3">
      <c r="A36" s="44" t="s">
        <v>2244</v>
      </c>
      <c r="B36" s="44" t="s">
        <v>2245</v>
      </c>
      <c r="C36" s="44">
        <v>20</v>
      </c>
      <c r="D36" s="258" t="s">
        <v>2013</v>
      </c>
      <c r="E36" s="260" t="s">
        <v>2014</v>
      </c>
      <c r="F36" s="260" t="s">
        <v>2015</v>
      </c>
      <c r="G36" s="260" t="s">
        <v>2246</v>
      </c>
      <c r="H36" s="260" t="s">
        <v>2247</v>
      </c>
      <c r="I36" s="76">
        <f>I22+I34+I35</f>
        <v>0</v>
      </c>
      <c r="J36" s="76">
        <f t="shared" ref="J36:M36" si="4">J22+J34+J35</f>
        <v>0</v>
      </c>
      <c r="K36" s="76">
        <f t="shared" si="4"/>
        <v>0</v>
      </c>
      <c r="L36" s="76">
        <f t="shared" si="4"/>
        <v>0</v>
      </c>
      <c r="M36" s="76">
        <f t="shared" si="4"/>
        <v>0</v>
      </c>
      <c r="Q36" s="3" t="s">
        <v>2013</v>
      </c>
      <c r="R36" s="3" t="s">
        <v>2014</v>
      </c>
      <c r="S36" s="3" t="s">
        <v>2015</v>
      </c>
      <c r="T36" s="3" t="s">
        <v>2246</v>
      </c>
      <c r="U36" s="3" t="s">
        <v>2247</v>
      </c>
    </row>
    <row r="37" spans="1:21" x14ac:dyDescent="0.3">
      <c r="C37" t="s">
        <v>542</v>
      </c>
      <c r="I37" t="s">
        <v>542</v>
      </c>
      <c r="J37" t="s">
        <v>542</v>
      </c>
      <c r="K37" t="s">
        <v>542</v>
      </c>
      <c r="L37" t="s">
        <v>542</v>
      </c>
      <c r="M37" t="s">
        <v>542</v>
      </c>
    </row>
    <row r="39" spans="1:21" ht="36" x14ac:dyDescent="0.3">
      <c r="A39" s="131" t="s">
        <v>540</v>
      </c>
      <c r="B39" s="131" t="s">
        <v>541</v>
      </c>
      <c r="C39" s="131" t="s">
        <v>2166</v>
      </c>
      <c r="D39" s="131"/>
      <c r="E39" s="131"/>
      <c r="F39" s="131"/>
      <c r="G39" s="131"/>
      <c r="H39" s="131"/>
      <c r="I39" s="131" t="s">
        <v>2248</v>
      </c>
      <c r="J39" s="131" t="s">
        <v>2249</v>
      </c>
      <c r="K39" s="131" t="s">
        <v>2250</v>
      </c>
      <c r="L39" s="136" t="s">
        <v>2251</v>
      </c>
    </row>
    <row r="40" spans="1:21" s="3" customFormat="1" x14ac:dyDescent="0.3">
      <c r="A40" s="44" t="s">
        <v>295</v>
      </c>
      <c r="B40" s="44" t="s">
        <v>549</v>
      </c>
      <c r="C40" s="44" t="s">
        <v>550</v>
      </c>
      <c r="D40" s="44"/>
      <c r="E40" s="44"/>
      <c r="F40" s="44"/>
      <c r="G40" s="44"/>
      <c r="H40" s="44"/>
      <c r="I40" s="44">
        <v>6</v>
      </c>
      <c r="J40" s="44">
        <v>7</v>
      </c>
      <c r="K40" s="44">
        <v>8</v>
      </c>
      <c r="L40" s="44">
        <v>9</v>
      </c>
    </row>
    <row r="41" spans="1:21" s="3" customFormat="1" x14ac:dyDescent="0.3">
      <c r="A41" s="44" t="s">
        <v>551</v>
      </c>
      <c r="B41" s="44" t="s">
        <v>552</v>
      </c>
      <c r="C41" s="44" t="s">
        <v>542</v>
      </c>
      <c r="D41" s="44"/>
      <c r="E41" s="44"/>
      <c r="F41" s="44"/>
      <c r="G41" s="44"/>
      <c r="H41" s="44"/>
      <c r="I41" s="44" t="s">
        <v>542</v>
      </c>
      <c r="J41" s="44" t="s">
        <v>542</v>
      </c>
      <c r="K41" s="44" t="s">
        <v>542</v>
      </c>
      <c r="L41" s="44"/>
    </row>
    <row r="42" spans="1:21" x14ac:dyDescent="0.3">
      <c r="A42" s="45" t="s">
        <v>2167</v>
      </c>
      <c r="B42" s="45" t="s">
        <v>2168</v>
      </c>
      <c r="C42" s="45">
        <v>21</v>
      </c>
      <c r="D42" s="258" t="s">
        <v>2010</v>
      </c>
      <c r="E42" s="260" t="s">
        <v>2011</v>
      </c>
      <c r="F42" s="260" t="s">
        <v>2012</v>
      </c>
      <c r="G42" s="260" t="s">
        <v>2252</v>
      </c>
      <c r="H42" s="45"/>
      <c r="I42" s="46">
        <f>-ROUND(SUMIF('Trial Balance'!P:P,Q42,'Trial Balance'!H:H),0)</f>
        <v>0</v>
      </c>
      <c r="J42" s="46">
        <f>ROUND(SUMIF('Trial Balance'!Q:Q,R42,'Trial Balance'!J:J),0)</f>
        <v>0</v>
      </c>
      <c r="K42" s="46">
        <f>ROUND(SUMIF('Trial Balance'!R:R,S42,'Trial Balance'!I:I),0)</f>
        <v>0</v>
      </c>
      <c r="L42" s="76">
        <f>I42+J42-K42</f>
        <v>0</v>
      </c>
      <c r="Q42" t="s">
        <v>2010</v>
      </c>
      <c r="R42" t="s">
        <v>2011</v>
      </c>
      <c r="S42" t="s">
        <v>2012</v>
      </c>
      <c r="T42" t="s">
        <v>2252</v>
      </c>
    </row>
    <row r="43" spans="1:21" x14ac:dyDescent="0.3">
      <c r="A43" s="45" t="s">
        <v>553</v>
      </c>
      <c r="B43" s="45" t="s">
        <v>2172</v>
      </c>
      <c r="C43" s="45">
        <v>22</v>
      </c>
      <c r="D43" s="258" t="s">
        <v>2129</v>
      </c>
      <c r="E43" s="260" t="s">
        <v>2130</v>
      </c>
      <c r="F43" s="260" t="s">
        <v>2131</v>
      </c>
      <c r="G43" s="260" t="s">
        <v>2253</v>
      </c>
      <c r="H43" s="45"/>
      <c r="I43" s="46">
        <f>-ROUND(SUMIF('Trial Balance'!P:P,Q43,'Trial Balance'!H:H),0)</f>
        <v>0</v>
      </c>
      <c r="J43" s="46">
        <f>ROUND(SUMIF('Trial Balance'!Q:Q,R43,'Trial Balance'!J:J),0)</f>
        <v>0</v>
      </c>
      <c r="K43" s="46">
        <f>ROUND(SUMIF('Trial Balance'!R:R,S43,'Trial Balance'!I:I),0)</f>
        <v>0</v>
      </c>
      <c r="L43" s="76">
        <f t="shared" ref="L43:L55" si="5">I43+J43-K43</f>
        <v>0</v>
      </c>
      <c r="Q43" t="s">
        <v>2129</v>
      </c>
      <c r="R43" t="s">
        <v>2130</v>
      </c>
      <c r="S43" t="s">
        <v>2131</v>
      </c>
      <c r="T43" t="s">
        <v>2253</v>
      </c>
    </row>
    <row r="44" spans="1:21" x14ac:dyDescent="0.3">
      <c r="A44" s="45" t="s">
        <v>2176</v>
      </c>
      <c r="B44" s="45" t="s">
        <v>2177</v>
      </c>
      <c r="C44" s="45">
        <v>23</v>
      </c>
      <c r="D44" s="258" t="s">
        <v>2016</v>
      </c>
      <c r="E44" s="260" t="s">
        <v>2017</v>
      </c>
      <c r="F44" s="260" t="s">
        <v>2018</v>
      </c>
      <c r="G44" s="260" t="s">
        <v>2254</v>
      </c>
      <c r="H44" s="45"/>
      <c r="I44" s="46">
        <f>-ROUND(SUMIF('Trial Balance'!P:P,Q44,'Trial Balance'!H:H),0)</f>
        <v>0</v>
      </c>
      <c r="J44" s="46">
        <f>ROUND(SUMIF('Trial Balance'!Q:Q,R44,'Trial Balance'!J:J),0)</f>
        <v>0</v>
      </c>
      <c r="K44" s="46">
        <f>ROUND(SUMIF('Trial Balance'!R:R,S44,'Trial Balance'!I:I),0)</f>
        <v>0</v>
      </c>
      <c r="L44" s="76">
        <f t="shared" si="5"/>
        <v>0</v>
      </c>
      <c r="Q44" t="s">
        <v>2016</v>
      </c>
      <c r="R44" t="s">
        <v>2017</v>
      </c>
      <c r="S44" t="s">
        <v>2018</v>
      </c>
      <c r="T44" t="s">
        <v>2254</v>
      </c>
    </row>
    <row r="45" spans="1:21" x14ac:dyDescent="0.3">
      <c r="A45" s="45" t="s">
        <v>2181</v>
      </c>
      <c r="B45" s="45" t="s">
        <v>2182</v>
      </c>
      <c r="C45" s="45">
        <v>24</v>
      </c>
      <c r="D45" s="258" t="s">
        <v>2019</v>
      </c>
      <c r="E45" s="260" t="s">
        <v>2020</v>
      </c>
      <c r="F45" s="260" t="s">
        <v>2021</v>
      </c>
      <c r="G45" s="260" t="s">
        <v>2255</v>
      </c>
      <c r="H45" s="45"/>
      <c r="I45" s="46">
        <f>-ROUND(SUMIF('Trial Balance'!P:P,Q45,'Trial Balance'!H:H),0)</f>
        <v>0</v>
      </c>
      <c r="J45" s="46">
        <f>ROUND(SUMIF('Trial Balance'!Q:Q,R45,'Trial Balance'!J:J),0)</f>
        <v>0</v>
      </c>
      <c r="K45" s="46">
        <f>ROUND(SUMIF('Trial Balance'!R:R,S45,'Trial Balance'!I:I),0)</f>
        <v>0</v>
      </c>
      <c r="L45" s="76">
        <f t="shared" si="5"/>
        <v>0</v>
      </c>
      <c r="Q45" t="s">
        <v>2019</v>
      </c>
      <c r="R45" t="s">
        <v>2020</v>
      </c>
      <c r="S45" t="s">
        <v>2021</v>
      </c>
      <c r="T45" t="s">
        <v>2255</v>
      </c>
    </row>
    <row r="46" spans="1:21" x14ac:dyDescent="0.3">
      <c r="A46" s="45" t="s">
        <v>554</v>
      </c>
      <c r="B46" s="45" t="s">
        <v>2186</v>
      </c>
      <c r="C46" s="45">
        <v>25</v>
      </c>
      <c r="D46" s="258" t="s">
        <v>2022</v>
      </c>
      <c r="E46" s="260" t="s">
        <v>2023</v>
      </c>
      <c r="F46" s="260" t="s">
        <v>2024</v>
      </c>
      <c r="G46" s="260" t="s">
        <v>2256</v>
      </c>
      <c r="H46" s="45"/>
      <c r="I46" s="46">
        <f>-ROUND(SUMIF('Trial Balance'!P:P,Q46,'Trial Balance'!H:H),0)</f>
        <v>0</v>
      </c>
      <c r="J46" s="46">
        <f>ROUND(SUMIF('Trial Balance'!Q:Q,R46,'Trial Balance'!J:J),0)</f>
        <v>0</v>
      </c>
      <c r="K46" s="46">
        <f>ROUND(SUMIF('Trial Balance'!R:R,S46,'Trial Balance'!I:I),0)</f>
        <v>0</v>
      </c>
      <c r="L46" s="76">
        <f t="shared" si="5"/>
        <v>0</v>
      </c>
      <c r="Q46" t="s">
        <v>2022</v>
      </c>
      <c r="R46" t="s">
        <v>2023</v>
      </c>
      <c r="S46" t="s">
        <v>2024</v>
      </c>
      <c r="T46" t="s">
        <v>2256</v>
      </c>
    </row>
    <row r="47" spans="1:21" s="3" customFormat="1" x14ac:dyDescent="0.3">
      <c r="A47" s="44" t="s">
        <v>2257</v>
      </c>
      <c r="B47" s="44" t="s">
        <v>2258</v>
      </c>
      <c r="C47" s="44">
        <v>26</v>
      </c>
      <c r="D47" s="258" t="s">
        <v>2025</v>
      </c>
      <c r="E47" s="261" t="s">
        <v>2026</v>
      </c>
      <c r="F47" s="261" t="s">
        <v>2027</v>
      </c>
      <c r="G47" s="261" t="s">
        <v>2259</v>
      </c>
      <c r="H47" s="44"/>
      <c r="I47" s="76">
        <f>SUM(I42:I46)</f>
        <v>0</v>
      </c>
      <c r="J47" s="76">
        <f t="shared" ref="J47:K47" si="6">SUM(J42:J46)</f>
        <v>0</v>
      </c>
      <c r="K47" s="76">
        <f t="shared" si="6"/>
        <v>0</v>
      </c>
      <c r="L47" s="76">
        <f t="shared" si="5"/>
        <v>0</v>
      </c>
      <c r="Q47" s="3" t="s">
        <v>2025</v>
      </c>
      <c r="R47" s="3" t="s">
        <v>2026</v>
      </c>
      <c r="S47" s="3" t="s">
        <v>2027</v>
      </c>
      <c r="T47" s="3" t="s">
        <v>2259</v>
      </c>
    </row>
    <row r="48" spans="1:21" s="3" customFormat="1" x14ac:dyDescent="0.3">
      <c r="A48" s="44" t="s">
        <v>556</v>
      </c>
      <c r="B48" s="44" t="s">
        <v>569</v>
      </c>
      <c r="C48" s="44"/>
      <c r="D48" s="44"/>
      <c r="E48" s="44"/>
      <c r="F48" s="44"/>
      <c r="G48" s="44"/>
      <c r="H48" s="44"/>
      <c r="I48" s="76"/>
      <c r="J48" s="76"/>
      <c r="K48" s="76"/>
      <c r="L48" s="76"/>
    </row>
    <row r="49" spans="1:20" x14ac:dyDescent="0.3">
      <c r="A49" s="45" t="s">
        <v>570</v>
      </c>
      <c r="B49" s="45" t="s">
        <v>2260</v>
      </c>
      <c r="C49" s="45">
        <v>27</v>
      </c>
      <c r="D49" s="258" t="s">
        <v>2028</v>
      </c>
      <c r="E49" s="260" t="s">
        <v>2029</v>
      </c>
      <c r="F49" s="260" t="s">
        <v>2030</v>
      </c>
      <c r="G49" s="260" t="s">
        <v>2261</v>
      </c>
      <c r="H49" s="45"/>
      <c r="I49" s="46">
        <f>-ROUND(SUMIF('Trial Balance'!P:P,Q49,'Trial Balance'!H:H),0)</f>
        <v>0</v>
      </c>
      <c r="J49" s="46">
        <f>ROUND(SUMIF('Trial Balance'!Q:Q,R49,'Trial Balance'!J:J),0)</f>
        <v>0</v>
      </c>
      <c r="K49" s="46">
        <f>ROUND(SUMIF('Trial Balance'!R:R,S49,'Trial Balance'!I:I),0)</f>
        <v>0</v>
      </c>
      <c r="L49" s="76">
        <f t="shared" si="5"/>
        <v>0</v>
      </c>
      <c r="Q49" t="s">
        <v>2028</v>
      </c>
      <c r="R49" t="s">
        <v>2029</v>
      </c>
      <c r="S49" t="s">
        <v>2030</v>
      </c>
      <c r="T49" t="s">
        <v>2261</v>
      </c>
    </row>
    <row r="50" spans="1:20" x14ac:dyDescent="0.3">
      <c r="A50" s="45" t="s">
        <v>559</v>
      </c>
      <c r="B50" s="45" t="s">
        <v>2262</v>
      </c>
      <c r="C50" s="45">
        <v>28</v>
      </c>
      <c r="D50" s="258" t="s">
        <v>2031</v>
      </c>
      <c r="E50" s="260" t="s">
        <v>2032</v>
      </c>
      <c r="F50" s="260" t="s">
        <v>2033</v>
      </c>
      <c r="G50" s="260" t="s">
        <v>2263</v>
      </c>
      <c r="H50" s="45"/>
      <c r="I50" s="46">
        <f>-ROUND(SUMIF('Trial Balance'!P:P,Q50,'Trial Balance'!H:H),0)</f>
        <v>0</v>
      </c>
      <c r="J50" s="46">
        <f>ROUND(SUMIF('Trial Balance'!Q:Q,R50,'Trial Balance'!J:J),0)</f>
        <v>0</v>
      </c>
      <c r="K50" s="46">
        <f>ROUND(SUMIF('Trial Balance'!R:R,S50,'Trial Balance'!I:I),0)</f>
        <v>0</v>
      </c>
      <c r="L50" s="76">
        <f t="shared" si="5"/>
        <v>0</v>
      </c>
      <c r="Q50" t="s">
        <v>2031</v>
      </c>
      <c r="R50" t="s">
        <v>2032</v>
      </c>
      <c r="S50" t="s">
        <v>2033</v>
      </c>
      <c r="T50" t="s">
        <v>2263</v>
      </c>
    </row>
    <row r="51" spans="1:20" x14ac:dyDescent="0.3">
      <c r="A51" s="45" t="s">
        <v>560</v>
      </c>
      <c r="B51" s="45" t="s">
        <v>2264</v>
      </c>
      <c r="C51" s="45">
        <v>29</v>
      </c>
      <c r="D51" s="258" t="s">
        <v>2034</v>
      </c>
      <c r="E51" s="260" t="s">
        <v>2035</v>
      </c>
      <c r="F51" s="260" t="s">
        <v>2036</v>
      </c>
      <c r="G51" s="260" t="s">
        <v>2265</v>
      </c>
      <c r="H51" s="45"/>
      <c r="I51" s="46">
        <f>-ROUND(SUMIF('Trial Balance'!P:P,Q51,'Trial Balance'!H:H),0)</f>
        <v>0</v>
      </c>
      <c r="J51" s="46">
        <f>ROUND(SUMIF('Trial Balance'!Q:Q,R51,'Trial Balance'!J:J),0)</f>
        <v>0</v>
      </c>
      <c r="K51" s="46">
        <f>ROUND(SUMIF('Trial Balance'!R:R,S51,'Trial Balance'!I:I),0)</f>
        <v>0</v>
      </c>
      <c r="L51" s="76">
        <f t="shared" si="5"/>
        <v>0</v>
      </c>
      <c r="Q51" t="s">
        <v>2034</v>
      </c>
      <c r="R51" t="s">
        <v>2035</v>
      </c>
      <c r="S51" t="s">
        <v>2036</v>
      </c>
      <c r="T51" t="s">
        <v>2265</v>
      </c>
    </row>
    <row r="52" spans="1:20" x14ac:dyDescent="0.3">
      <c r="A52" s="45" t="s">
        <v>561</v>
      </c>
      <c r="B52" s="45" t="s">
        <v>2266</v>
      </c>
      <c r="C52" s="45">
        <v>30</v>
      </c>
      <c r="D52" s="258" t="s">
        <v>2132</v>
      </c>
      <c r="E52" s="260" t="s">
        <v>2133</v>
      </c>
      <c r="F52" s="260" t="s">
        <v>2134</v>
      </c>
      <c r="G52" s="260" t="s">
        <v>2267</v>
      </c>
      <c r="H52" s="45"/>
      <c r="I52" s="46">
        <f>-ROUND(SUMIF('Trial Balance'!P:P,Q52,'Trial Balance'!H:H),0)</f>
        <v>0</v>
      </c>
      <c r="J52" s="46">
        <f>ROUND(SUMIF('Trial Balance'!Q:Q,R52,'Trial Balance'!J:J),0)</f>
        <v>0</v>
      </c>
      <c r="K52" s="46">
        <f>ROUND(SUMIF('Trial Balance'!R:R,S52,'Trial Balance'!I:I),0)</f>
        <v>0</v>
      </c>
      <c r="L52" s="76">
        <f t="shared" si="5"/>
        <v>0</v>
      </c>
      <c r="Q52" t="s">
        <v>2132</v>
      </c>
      <c r="R52" t="s">
        <v>2133</v>
      </c>
      <c r="S52" t="s">
        <v>2134</v>
      </c>
      <c r="T52" t="s">
        <v>2267</v>
      </c>
    </row>
    <row r="53" spans="1:20" x14ac:dyDescent="0.3">
      <c r="A53" s="45" t="s">
        <v>562</v>
      </c>
      <c r="B53" s="45" t="s">
        <v>2268</v>
      </c>
      <c r="C53" s="45">
        <v>31</v>
      </c>
      <c r="D53" s="258" t="s">
        <v>2135</v>
      </c>
      <c r="E53" s="260" t="s">
        <v>2136</v>
      </c>
      <c r="F53" s="260" t="s">
        <v>2137</v>
      </c>
      <c r="G53" s="260" t="s">
        <v>2269</v>
      </c>
      <c r="H53" s="45"/>
      <c r="I53" s="46">
        <f>-ROUND(SUMIF('Trial Balance'!P:P,Q53,'Trial Balance'!H:H),0)</f>
        <v>0</v>
      </c>
      <c r="J53" s="46">
        <f>ROUND(SUMIF('Trial Balance'!Q:Q,R53,'Trial Balance'!J:J),0)</f>
        <v>0</v>
      </c>
      <c r="K53" s="46">
        <f>ROUND(SUMIF('Trial Balance'!R:R,S53,'Trial Balance'!I:I),0)</f>
        <v>0</v>
      </c>
      <c r="L53" s="76">
        <f t="shared" si="5"/>
        <v>0</v>
      </c>
      <c r="Q53" t="s">
        <v>2135</v>
      </c>
      <c r="R53" t="s">
        <v>2136</v>
      </c>
      <c r="S53" t="s">
        <v>2137</v>
      </c>
      <c r="T53" t="s">
        <v>2269</v>
      </c>
    </row>
    <row r="54" spans="1:20" x14ac:dyDescent="0.3">
      <c r="A54" s="45" t="s">
        <v>563</v>
      </c>
      <c r="B54" s="45" t="s">
        <v>2270</v>
      </c>
      <c r="C54" s="45">
        <v>32</v>
      </c>
      <c r="D54" s="258" t="s">
        <v>2037</v>
      </c>
      <c r="E54" s="260" t="s">
        <v>2038</v>
      </c>
      <c r="F54" s="260" t="s">
        <v>2039</v>
      </c>
      <c r="G54" s="260" t="s">
        <v>2271</v>
      </c>
      <c r="H54" s="45"/>
      <c r="I54" s="46">
        <f>-ROUND(SUMIF('Trial Balance'!P:P,Q54,'Trial Balance'!H:H),0)</f>
        <v>0</v>
      </c>
      <c r="J54" s="46">
        <f>ROUND(SUMIF('Trial Balance'!Q:Q,R54,'Trial Balance'!J:J),0)</f>
        <v>0</v>
      </c>
      <c r="K54" s="46">
        <f>ROUND(SUMIF('Trial Balance'!R:R,S54,'Trial Balance'!I:I),0)</f>
        <v>0</v>
      </c>
      <c r="L54" s="76">
        <f t="shared" si="5"/>
        <v>0</v>
      </c>
      <c r="Q54" t="s">
        <v>2037</v>
      </c>
      <c r="R54" t="s">
        <v>2038</v>
      </c>
      <c r="S54" t="s">
        <v>2039</v>
      </c>
      <c r="T54" t="s">
        <v>2271</v>
      </c>
    </row>
    <row r="55" spans="1:20" x14ac:dyDescent="0.3">
      <c r="A55" s="45" t="s">
        <v>2272</v>
      </c>
      <c r="B55" s="45" t="s">
        <v>2273</v>
      </c>
      <c r="C55" s="45">
        <v>33</v>
      </c>
      <c r="D55" s="258" t="s">
        <v>2040</v>
      </c>
      <c r="E55" s="260" t="s">
        <v>2041</v>
      </c>
      <c r="F55" s="260" t="s">
        <v>2042</v>
      </c>
      <c r="G55" s="260" t="s">
        <v>2274</v>
      </c>
      <c r="H55" s="45"/>
      <c r="I55" s="46">
        <f>-ROUND(SUMIF('Trial Balance'!P:P,Q55,'Trial Balance'!H:H),0)</f>
        <v>0</v>
      </c>
      <c r="J55" s="46">
        <f>ROUND(SUMIF('Trial Balance'!Q:Q,R55,'Trial Balance'!J:J),0)</f>
        <v>0</v>
      </c>
      <c r="K55" s="46">
        <f>ROUND(SUMIF('Trial Balance'!R:R,S55,'Trial Balance'!I:I),0)</f>
        <v>0</v>
      </c>
      <c r="L55" s="76">
        <f t="shared" si="5"/>
        <v>0</v>
      </c>
      <c r="Q55" t="s">
        <v>2040</v>
      </c>
      <c r="R55" t="s">
        <v>2041</v>
      </c>
      <c r="S55" t="s">
        <v>2042</v>
      </c>
      <c r="T55" t="s">
        <v>2274</v>
      </c>
    </row>
    <row r="56" spans="1:20" s="3" customFormat="1" x14ac:dyDescent="0.3">
      <c r="A56" s="44" t="s">
        <v>2275</v>
      </c>
      <c r="B56" s="44" t="s">
        <v>2276</v>
      </c>
      <c r="C56" s="44">
        <v>34</v>
      </c>
      <c r="D56" s="259" t="s">
        <v>2277</v>
      </c>
      <c r="E56" s="261" t="s">
        <v>2278</v>
      </c>
      <c r="F56" s="261" t="s">
        <v>2279</v>
      </c>
      <c r="G56" s="261" t="s">
        <v>2280</v>
      </c>
      <c r="H56" s="44"/>
      <c r="I56" s="76">
        <f>SUM(I49:I55)</f>
        <v>0</v>
      </c>
      <c r="J56" s="76">
        <f t="shared" ref="J56:L56" si="7">SUM(J49:J55)</f>
        <v>0</v>
      </c>
      <c r="K56" s="76">
        <f t="shared" si="7"/>
        <v>0</v>
      </c>
      <c r="L56" s="76">
        <f t="shared" si="7"/>
        <v>0</v>
      </c>
      <c r="Q56" s="3" t="s">
        <v>2277</v>
      </c>
      <c r="R56" s="3" t="s">
        <v>2278</v>
      </c>
      <c r="S56" s="3" t="s">
        <v>2279</v>
      </c>
      <c r="T56" s="3" t="s">
        <v>2280</v>
      </c>
    </row>
    <row r="57" spans="1:20" s="3" customFormat="1" x14ac:dyDescent="0.3">
      <c r="A57" s="44" t="s">
        <v>2281</v>
      </c>
      <c r="B57" s="44" t="s">
        <v>2282</v>
      </c>
      <c r="C57" s="44">
        <v>35</v>
      </c>
      <c r="D57" s="259" t="s">
        <v>2283</v>
      </c>
      <c r="E57" s="261" t="s">
        <v>2284</v>
      </c>
      <c r="F57" s="261" t="s">
        <v>2285</v>
      </c>
      <c r="G57" s="261" t="s">
        <v>2286</v>
      </c>
      <c r="H57" s="44"/>
      <c r="I57" s="76">
        <f>I47+I56</f>
        <v>0</v>
      </c>
      <c r="J57" s="76">
        <f t="shared" ref="J57:L57" si="8">J47+J56</f>
        <v>0</v>
      </c>
      <c r="K57" s="76">
        <f t="shared" si="8"/>
        <v>0</v>
      </c>
      <c r="L57" s="76">
        <f t="shared" si="8"/>
        <v>0</v>
      </c>
      <c r="Q57" s="3" t="s">
        <v>2283</v>
      </c>
      <c r="R57" s="3" t="s">
        <v>2284</v>
      </c>
      <c r="S57" s="3" t="s">
        <v>2285</v>
      </c>
      <c r="T57" s="3" t="s">
        <v>2286</v>
      </c>
    </row>
    <row r="60" spans="1:20" ht="24" x14ac:dyDescent="0.3">
      <c r="A60" s="44" t="s">
        <v>540</v>
      </c>
      <c r="B60" s="71" t="s">
        <v>541</v>
      </c>
      <c r="C60" s="71" t="s">
        <v>2166</v>
      </c>
      <c r="D60" s="71"/>
      <c r="E60" s="71"/>
      <c r="F60" s="71"/>
      <c r="G60" s="71"/>
      <c r="H60" s="71"/>
      <c r="I60" s="71" t="s">
        <v>2248</v>
      </c>
      <c r="J60" s="167" t="s">
        <v>2287</v>
      </c>
      <c r="K60" s="167" t="s">
        <v>2288</v>
      </c>
      <c r="L60" s="167" t="s">
        <v>2289</v>
      </c>
    </row>
    <row r="61" spans="1:20" x14ac:dyDescent="0.3">
      <c r="A61" s="44" t="s">
        <v>549</v>
      </c>
      <c r="B61" s="44" t="s">
        <v>549</v>
      </c>
      <c r="C61" s="44" t="s">
        <v>550</v>
      </c>
      <c r="D61" s="44"/>
      <c r="E61" s="44"/>
      <c r="F61" s="44"/>
      <c r="G61" s="44"/>
      <c r="H61" s="44"/>
      <c r="I61" s="44">
        <v>10</v>
      </c>
      <c r="J61" s="44">
        <v>11</v>
      </c>
      <c r="K61" s="44">
        <v>12</v>
      </c>
      <c r="L61" s="44">
        <v>13</v>
      </c>
    </row>
    <row r="62" spans="1:20" s="3" customFormat="1" x14ac:dyDescent="0.3">
      <c r="A62" s="44" t="s">
        <v>571</v>
      </c>
      <c r="B62" s="44" t="s">
        <v>572</v>
      </c>
      <c r="C62" s="44" t="s">
        <v>542</v>
      </c>
      <c r="D62" s="44"/>
      <c r="E62" s="44"/>
      <c r="F62" s="44"/>
      <c r="G62" s="44"/>
      <c r="H62" s="44"/>
      <c r="I62" s="44" t="s">
        <v>542</v>
      </c>
      <c r="J62" s="44" t="s">
        <v>542</v>
      </c>
      <c r="K62" s="44" t="s">
        <v>542</v>
      </c>
      <c r="L62" s="44" t="s">
        <v>542</v>
      </c>
    </row>
    <row r="63" spans="1:20" x14ac:dyDescent="0.3">
      <c r="A63" s="45" t="s">
        <v>553</v>
      </c>
      <c r="B63" s="45" t="s">
        <v>2290</v>
      </c>
      <c r="C63" s="45">
        <v>36</v>
      </c>
      <c r="D63" s="258" t="s">
        <v>2043</v>
      </c>
      <c r="E63" s="260" t="s">
        <v>2044</v>
      </c>
      <c r="F63" s="260" t="s">
        <v>2045</v>
      </c>
      <c r="G63" s="260" t="s">
        <v>2291</v>
      </c>
      <c r="H63" s="45"/>
      <c r="I63" s="46">
        <f>-ROUND(SUMIF('Trial Balance'!P:P,Q63,'Trial Balance'!H:H),0)</f>
        <v>0</v>
      </c>
      <c r="J63" s="46">
        <f>ROUND(SUMIF('Trial Balance'!Q:Q,R63,'Trial Balance'!J:J),0)</f>
        <v>0</v>
      </c>
      <c r="K63" s="46">
        <f>ROUND(SUMIF('Trial Balance'!R:R,S63,'Trial Balance'!I:I),0)</f>
        <v>0</v>
      </c>
      <c r="L63" s="46">
        <f>I63+J63-K63</f>
        <v>0</v>
      </c>
      <c r="Q63" t="s">
        <v>2043</v>
      </c>
      <c r="R63" t="s">
        <v>2044</v>
      </c>
      <c r="S63" t="s">
        <v>2045</v>
      </c>
      <c r="T63" t="s">
        <v>2291</v>
      </c>
    </row>
    <row r="64" spans="1:20" x14ac:dyDescent="0.3">
      <c r="A64" s="45" t="s">
        <v>2176</v>
      </c>
      <c r="B64" s="45" t="s">
        <v>2292</v>
      </c>
      <c r="C64" s="45">
        <v>37</v>
      </c>
      <c r="D64" s="258" t="s">
        <v>3196</v>
      </c>
      <c r="E64" s="260" t="s">
        <v>3197</v>
      </c>
      <c r="F64" s="260" t="s">
        <v>3198</v>
      </c>
      <c r="G64" s="260" t="s">
        <v>3199</v>
      </c>
      <c r="H64" s="45"/>
      <c r="I64" s="46">
        <f>-ROUND(SUMIF('Trial Balance'!P:P,Q64,'Trial Balance'!H:H),0)</f>
        <v>0</v>
      </c>
      <c r="J64" s="46">
        <f>ROUND(SUMIF('Trial Balance'!Q:Q,R64,'Trial Balance'!J:J),0)</f>
        <v>0</v>
      </c>
      <c r="K64" s="46">
        <f>ROUND(SUMIF('Trial Balance'!R:R,S64,'Trial Balance'!I:I),0)</f>
        <v>0</v>
      </c>
      <c r="L64" s="46">
        <f t="shared" ref="L64:L66" si="9">I64+J64-K64</f>
        <v>0</v>
      </c>
      <c r="Q64" t="s">
        <v>573</v>
      </c>
      <c r="R64" t="s">
        <v>574</v>
      </c>
      <c r="S64" t="s">
        <v>575</v>
      </c>
      <c r="T64" t="s">
        <v>576</v>
      </c>
    </row>
    <row r="65" spans="1:20" x14ac:dyDescent="0.3">
      <c r="A65" s="45" t="s">
        <v>554</v>
      </c>
      <c r="B65" s="45" t="s">
        <v>2293</v>
      </c>
      <c r="C65" s="45">
        <v>38</v>
      </c>
      <c r="D65" s="258" t="s">
        <v>2046</v>
      </c>
      <c r="E65" s="260" t="s">
        <v>2047</v>
      </c>
      <c r="F65" s="260" t="s">
        <v>2048</v>
      </c>
      <c r="G65" s="260" t="s">
        <v>2294</v>
      </c>
      <c r="H65" s="45"/>
      <c r="I65" s="46">
        <f>-ROUND(SUMIF('Trial Balance'!P:P,Q65,'Trial Balance'!H:H),0)</f>
        <v>0</v>
      </c>
      <c r="J65" s="46">
        <f>ROUND(SUMIF('Trial Balance'!Q:Q,R65,'Trial Balance'!J:J),0)</f>
        <v>0</v>
      </c>
      <c r="K65" s="46">
        <f>ROUND(SUMIF('Trial Balance'!R:R,S65,'Trial Balance'!I:I),0)</f>
        <v>0</v>
      </c>
      <c r="L65" s="46">
        <f t="shared" si="9"/>
        <v>0</v>
      </c>
      <c r="Q65" t="s">
        <v>2046</v>
      </c>
      <c r="R65" t="s">
        <v>2047</v>
      </c>
      <c r="S65" t="s">
        <v>2048</v>
      </c>
      <c r="T65" t="s">
        <v>2294</v>
      </c>
    </row>
    <row r="66" spans="1:20" x14ac:dyDescent="0.3">
      <c r="A66" s="45" t="s">
        <v>555</v>
      </c>
      <c r="B66" s="45" t="s">
        <v>2295</v>
      </c>
      <c r="C66" s="45">
        <v>39</v>
      </c>
      <c r="D66" s="259" t="s">
        <v>2049</v>
      </c>
      <c r="E66" s="261" t="s">
        <v>2050</v>
      </c>
      <c r="F66" s="261" t="s">
        <v>2051</v>
      </c>
      <c r="G66" s="261" t="s">
        <v>2296</v>
      </c>
      <c r="H66" s="45"/>
      <c r="I66" s="46">
        <f>-ROUND(SUMIF('Trial Balance'!P:P,Q66,'Trial Balance'!H:H),0)</f>
        <v>0</v>
      </c>
      <c r="J66" s="46">
        <f>ROUND(SUMIF('Trial Balance'!Q:Q,R66,'Trial Balance'!J:J),0)</f>
        <v>0</v>
      </c>
      <c r="K66" s="46">
        <f>ROUND(SUMIF('Trial Balance'!R:R,S66,'Trial Balance'!I:I),0)</f>
        <v>0</v>
      </c>
      <c r="L66" s="46">
        <f t="shared" si="9"/>
        <v>0</v>
      </c>
      <c r="M66" s="70" t="s">
        <v>583</v>
      </c>
      <c r="N66" s="168" t="s">
        <v>756</v>
      </c>
      <c r="O66" s="38" t="s">
        <v>207</v>
      </c>
      <c r="Q66" s="169" t="s">
        <v>2049</v>
      </c>
      <c r="R66" s="169" t="s">
        <v>2050</v>
      </c>
      <c r="S66" s="169" t="s">
        <v>2051</v>
      </c>
      <c r="T66" s="169" t="s">
        <v>2296</v>
      </c>
    </row>
    <row r="67" spans="1:20" s="3" customFormat="1" x14ac:dyDescent="0.3">
      <c r="A67" s="44" t="s">
        <v>2297</v>
      </c>
      <c r="B67" s="44" t="s">
        <v>2298</v>
      </c>
      <c r="C67" s="44">
        <v>40</v>
      </c>
      <c r="D67" s="259" t="s">
        <v>2052</v>
      </c>
      <c r="E67" s="261" t="s">
        <v>2053</v>
      </c>
      <c r="F67" s="261" t="s">
        <v>2054</v>
      </c>
      <c r="G67" s="261" t="s">
        <v>2299</v>
      </c>
      <c r="H67" s="44"/>
      <c r="I67" s="76">
        <f t="shared" ref="I67:K67" si="10">SUM(I63:I66)</f>
        <v>0</v>
      </c>
      <c r="J67" s="76">
        <f t="shared" si="10"/>
        <v>0</v>
      </c>
      <c r="K67" s="76">
        <f t="shared" si="10"/>
        <v>0</v>
      </c>
      <c r="L67" s="76">
        <f>SUM(L63:L66)</f>
        <v>0</v>
      </c>
      <c r="M67" s="25">
        <f>M22-L47-L67</f>
        <v>0</v>
      </c>
      <c r="N67" s="170">
        <f>SUMIF('1. F10'!F:F,"BS7",'1. F10'!E:E)</f>
        <v>0</v>
      </c>
      <c r="O67" s="27">
        <f>M67-N67</f>
        <v>0</v>
      </c>
      <c r="Q67" s="3" t="s">
        <v>2052</v>
      </c>
      <c r="R67" s="3" t="s">
        <v>2053</v>
      </c>
      <c r="S67" s="3" t="s">
        <v>2054</v>
      </c>
      <c r="T67" s="3" t="s">
        <v>2299</v>
      </c>
    </row>
    <row r="68" spans="1:20" s="3" customFormat="1" x14ac:dyDescent="0.3">
      <c r="A68" s="44" t="s">
        <v>556</v>
      </c>
      <c r="B68" s="44" t="s">
        <v>577</v>
      </c>
      <c r="C68" s="44" t="s">
        <v>542</v>
      </c>
      <c r="D68" s="44"/>
      <c r="E68" s="44"/>
      <c r="F68" s="44"/>
      <c r="G68" s="44"/>
      <c r="H68" s="44"/>
      <c r="I68" s="44"/>
      <c r="J68" s="44"/>
      <c r="K68" s="44"/>
      <c r="L68" s="44"/>
    </row>
    <row r="69" spans="1:20" x14ac:dyDescent="0.3">
      <c r="A69" s="45" t="s">
        <v>558</v>
      </c>
      <c r="B69" s="45" t="s">
        <v>2202</v>
      </c>
      <c r="C69" s="45">
        <v>41</v>
      </c>
      <c r="D69" s="259" t="s">
        <v>2055</v>
      </c>
      <c r="E69" s="261" t="s">
        <v>2056</v>
      </c>
      <c r="F69" s="261" t="s">
        <v>2057</v>
      </c>
      <c r="G69" s="261" t="s">
        <v>2300</v>
      </c>
      <c r="H69" s="45"/>
      <c r="I69" s="46">
        <f>-ROUND(SUMIF('Trial Balance'!P:P,Q69,'Trial Balance'!H:H),0)</f>
        <v>0</v>
      </c>
      <c r="J69" s="46">
        <f>ROUND(SUMIF('Trial Balance'!Q:Q,R69,'Trial Balance'!J:J),0)</f>
        <v>0</v>
      </c>
      <c r="K69" s="46">
        <f>ROUND(SUMIF('Trial Balance'!R:R,S69,'Trial Balance'!I:I),0)</f>
        <v>0</v>
      </c>
      <c r="L69" s="46">
        <f t="shared" ref="L69:L78" si="11">I69+J69-K69</f>
        <v>0</v>
      </c>
      <c r="Q69" t="s">
        <v>2055</v>
      </c>
      <c r="R69" t="s">
        <v>2056</v>
      </c>
      <c r="S69" t="s">
        <v>2057</v>
      </c>
      <c r="T69" t="s">
        <v>2300</v>
      </c>
    </row>
    <row r="70" spans="1:20" x14ac:dyDescent="0.3">
      <c r="A70" s="45" t="s">
        <v>559</v>
      </c>
      <c r="B70" s="45" t="s">
        <v>2206</v>
      </c>
      <c r="C70" s="45">
        <v>42</v>
      </c>
      <c r="D70" s="258" t="s">
        <v>2058</v>
      </c>
      <c r="E70" s="260" t="s">
        <v>2059</v>
      </c>
      <c r="F70" s="260" t="s">
        <v>2060</v>
      </c>
      <c r="G70" s="260" t="s">
        <v>2301</v>
      </c>
      <c r="H70" s="45"/>
      <c r="I70" s="46">
        <f>-ROUND(SUMIF('Trial Balance'!P:P,Q70,'Trial Balance'!H:H),0)</f>
        <v>0</v>
      </c>
      <c r="J70" s="46">
        <f>ROUND(SUMIF('Trial Balance'!Q:Q,R70,'Trial Balance'!J:J),0)</f>
        <v>0</v>
      </c>
      <c r="K70" s="46">
        <f>ROUND(SUMIF('Trial Balance'!R:R,S70,'Trial Balance'!I:I),0)</f>
        <v>0</v>
      </c>
      <c r="L70" s="46">
        <f t="shared" si="11"/>
        <v>0</v>
      </c>
      <c r="Q70" t="s">
        <v>2058</v>
      </c>
      <c r="R70" t="s">
        <v>2059</v>
      </c>
      <c r="S70" t="s">
        <v>2060</v>
      </c>
      <c r="T70" t="s">
        <v>2301</v>
      </c>
    </row>
    <row r="71" spans="1:20" x14ac:dyDescent="0.3">
      <c r="A71" s="45" t="s">
        <v>560</v>
      </c>
      <c r="B71" s="45" t="s">
        <v>2210</v>
      </c>
      <c r="C71" s="45">
        <v>43</v>
      </c>
      <c r="D71" s="258" t="s">
        <v>2061</v>
      </c>
      <c r="E71" s="260" t="s">
        <v>2062</v>
      </c>
      <c r="F71" s="260" t="s">
        <v>2063</v>
      </c>
      <c r="G71" s="260" t="s">
        <v>2302</v>
      </c>
      <c r="H71" s="45"/>
      <c r="I71" s="46">
        <f>-ROUND(SUMIF('Trial Balance'!P:P,Q71,'Trial Balance'!H:H),0)</f>
        <v>0</v>
      </c>
      <c r="J71" s="46">
        <f>ROUND(SUMIF('Trial Balance'!Q:Q,R71,'Trial Balance'!J:J),0)</f>
        <v>0</v>
      </c>
      <c r="K71" s="46">
        <f>ROUND(SUMIF('Trial Balance'!R:R,S71,'Trial Balance'!I:I),0)</f>
        <v>0</v>
      </c>
      <c r="L71" s="46">
        <f t="shared" si="11"/>
        <v>0</v>
      </c>
      <c r="Q71" t="s">
        <v>2061</v>
      </c>
      <c r="R71" t="s">
        <v>2062</v>
      </c>
      <c r="S71" t="s">
        <v>2063</v>
      </c>
      <c r="T71" t="s">
        <v>2302</v>
      </c>
    </row>
    <row r="72" spans="1:20" x14ac:dyDescent="0.3">
      <c r="A72" s="45" t="s">
        <v>561</v>
      </c>
      <c r="B72" s="45" t="s">
        <v>2213</v>
      </c>
      <c r="C72" s="45">
        <v>44</v>
      </c>
      <c r="D72" s="258" t="s">
        <v>2138</v>
      </c>
      <c r="E72" s="260" t="s">
        <v>2139</v>
      </c>
      <c r="F72" s="260" t="s">
        <v>2140</v>
      </c>
      <c r="G72" s="260" t="s">
        <v>2303</v>
      </c>
      <c r="H72" s="45"/>
      <c r="I72" s="46">
        <f>-ROUND(SUMIF('Trial Balance'!P:P,Q72,'Trial Balance'!H:H),0)</f>
        <v>0</v>
      </c>
      <c r="J72" s="46">
        <f>ROUND(SUMIF('Trial Balance'!Q:Q,R72,'Trial Balance'!J:J),0)</f>
        <v>0</v>
      </c>
      <c r="K72" s="46">
        <f>ROUND(SUMIF('Trial Balance'!R:R,S72,'Trial Balance'!I:I),0)</f>
        <v>0</v>
      </c>
      <c r="L72" s="46">
        <f t="shared" si="11"/>
        <v>0</v>
      </c>
      <c r="Q72" t="s">
        <v>2138</v>
      </c>
      <c r="R72" t="s">
        <v>2139</v>
      </c>
      <c r="S72" t="s">
        <v>2140</v>
      </c>
      <c r="T72" t="s">
        <v>2303</v>
      </c>
    </row>
    <row r="73" spans="1:20" x14ac:dyDescent="0.3">
      <c r="A73" s="45" t="s">
        <v>562</v>
      </c>
      <c r="B73" s="45" t="s">
        <v>2216</v>
      </c>
      <c r="C73" s="45">
        <v>45</v>
      </c>
      <c r="D73" s="258" t="s">
        <v>2141</v>
      </c>
      <c r="E73" s="260" t="s">
        <v>2142</v>
      </c>
      <c r="F73" s="260" t="s">
        <v>2143</v>
      </c>
      <c r="G73" s="260" t="s">
        <v>2304</v>
      </c>
      <c r="H73" s="45"/>
      <c r="I73" s="46">
        <f>-ROUND(SUMIF('Trial Balance'!P:P,Q73,'Trial Balance'!H:H),0)</f>
        <v>0</v>
      </c>
      <c r="J73" s="46">
        <f>ROUND(SUMIF('Trial Balance'!Q:Q,R73,'Trial Balance'!J:J),0)</f>
        <v>0</v>
      </c>
      <c r="K73" s="46">
        <f>ROUND(SUMIF('Trial Balance'!R:R,S73,'Trial Balance'!I:I),0)</f>
        <v>0</v>
      </c>
      <c r="L73" s="46">
        <f t="shared" si="11"/>
        <v>0</v>
      </c>
      <c r="Q73" t="s">
        <v>2141</v>
      </c>
      <c r="R73" t="s">
        <v>2142</v>
      </c>
      <c r="S73" t="s">
        <v>2143</v>
      </c>
      <c r="T73" t="s">
        <v>2304</v>
      </c>
    </row>
    <row r="74" spans="1:20" x14ac:dyDescent="0.3">
      <c r="A74" s="45" t="s">
        <v>564</v>
      </c>
      <c r="B74" s="45" t="s">
        <v>2219</v>
      </c>
      <c r="C74" s="45">
        <v>46</v>
      </c>
      <c r="D74" s="258" t="s">
        <v>2150</v>
      </c>
      <c r="E74" s="260" t="s">
        <v>2151</v>
      </c>
      <c r="F74" s="260" t="s">
        <v>2152</v>
      </c>
      <c r="G74" s="260" t="s">
        <v>2305</v>
      </c>
      <c r="H74" s="45"/>
      <c r="I74" s="46">
        <f>-ROUND(SUMIF('Trial Balance'!P:P,Q74,'Trial Balance'!H:H),0)</f>
        <v>0</v>
      </c>
      <c r="J74" s="46">
        <f>ROUND(SUMIF('Trial Balance'!Q:Q,R74,'Trial Balance'!J:J),0)</f>
        <v>0</v>
      </c>
      <c r="K74" s="46">
        <f>ROUND(SUMIF('Trial Balance'!R:R,S74,'Trial Balance'!I:I),0)</f>
        <v>0</v>
      </c>
      <c r="L74" s="46">
        <f t="shared" si="11"/>
        <v>0</v>
      </c>
      <c r="Q74" t="s">
        <v>2150</v>
      </c>
      <c r="R74" t="s">
        <v>2151</v>
      </c>
      <c r="S74" t="s">
        <v>2152</v>
      </c>
      <c r="T74" t="s">
        <v>2305</v>
      </c>
    </row>
    <row r="75" spans="1:20" x14ac:dyDescent="0.3">
      <c r="A75" s="45" t="s">
        <v>565</v>
      </c>
      <c r="B75" s="45" t="s">
        <v>2222</v>
      </c>
      <c r="C75" s="45">
        <v>47</v>
      </c>
      <c r="D75" s="258" t="s">
        <v>2153</v>
      </c>
      <c r="E75" s="260" t="s">
        <v>2154</v>
      </c>
      <c r="F75" s="260" t="s">
        <v>2155</v>
      </c>
      <c r="G75" s="260" t="s">
        <v>2306</v>
      </c>
      <c r="H75" s="45"/>
      <c r="I75" s="46">
        <f>-ROUND(SUMIF('Trial Balance'!P:P,Q75,'Trial Balance'!H:H),0)</f>
        <v>0</v>
      </c>
      <c r="J75" s="46">
        <f>ROUND(SUMIF('Trial Balance'!Q:Q,R75,'Trial Balance'!J:J),0)</f>
        <v>0</v>
      </c>
      <c r="K75" s="46">
        <f>ROUND(SUMIF('Trial Balance'!R:R,S75,'Trial Balance'!I:I),0)</f>
        <v>0</v>
      </c>
      <c r="L75" s="46">
        <f t="shared" si="11"/>
        <v>0</v>
      </c>
      <c r="Q75" t="s">
        <v>2153</v>
      </c>
      <c r="R75" t="s">
        <v>2154</v>
      </c>
      <c r="S75" t="s">
        <v>2155</v>
      </c>
      <c r="T75" t="s">
        <v>2306</v>
      </c>
    </row>
    <row r="76" spans="1:20" x14ac:dyDescent="0.3">
      <c r="A76" s="45" t="s">
        <v>563</v>
      </c>
      <c r="B76" s="45" t="s">
        <v>2225</v>
      </c>
      <c r="C76" s="45">
        <v>48</v>
      </c>
      <c r="D76" s="258" t="s">
        <v>2144</v>
      </c>
      <c r="E76" s="260" t="s">
        <v>2145</v>
      </c>
      <c r="F76" s="260" t="s">
        <v>2146</v>
      </c>
      <c r="G76" s="260" t="s">
        <v>2307</v>
      </c>
      <c r="H76" s="45"/>
      <c r="I76" s="46">
        <f>-ROUND(SUMIF('Trial Balance'!P:P,Q76,'Trial Balance'!H:H),0)</f>
        <v>0</v>
      </c>
      <c r="J76" s="46">
        <f>ROUND(SUMIF('Trial Balance'!Q:Q,R76,'Trial Balance'!J:J),0)</f>
        <v>0</v>
      </c>
      <c r="K76" s="46">
        <f>ROUND(SUMIF('Trial Balance'!R:R,S76,'Trial Balance'!I:I),0)</f>
        <v>0</v>
      </c>
      <c r="L76" s="46">
        <f t="shared" si="11"/>
        <v>0</v>
      </c>
      <c r="Q76" t="s">
        <v>2144</v>
      </c>
      <c r="R76" t="s">
        <v>2145</v>
      </c>
      <c r="S76" t="s">
        <v>2146</v>
      </c>
      <c r="T76" t="s">
        <v>2307</v>
      </c>
    </row>
    <row r="77" spans="1:20" x14ac:dyDescent="0.3">
      <c r="A77" s="45" t="s">
        <v>2228</v>
      </c>
      <c r="B77" s="45" t="s">
        <v>2229</v>
      </c>
      <c r="C77" s="45">
        <v>49</v>
      </c>
      <c r="D77" s="258" t="s">
        <v>2147</v>
      </c>
      <c r="E77" s="260" t="s">
        <v>2148</v>
      </c>
      <c r="F77" s="260" t="s">
        <v>2149</v>
      </c>
      <c r="G77" s="260" t="s">
        <v>2308</v>
      </c>
      <c r="H77" s="45"/>
      <c r="I77" s="46">
        <f>-ROUND(SUMIF('Trial Balance'!P:P,Q77,'Trial Balance'!H:H),0)</f>
        <v>0</v>
      </c>
      <c r="J77" s="46">
        <f>ROUND(SUMIF('Trial Balance'!Q:Q,R77,'Trial Balance'!J:J),0)</f>
        <v>0</v>
      </c>
      <c r="K77" s="46">
        <f>ROUND(SUMIF('Trial Balance'!R:R,S77,'Trial Balance'!I:I),0)</f>
        <v>0</v>
      </c>
      <c r="L77" s="46">
        <f t="shared" si="11"/>
        <v>0</v>
      </c>
      <c r="Q77" t="s">
        <v>2147</v>
      </c>
      <c r="R77" t="s">
        <v>2148</v>
      </c>
      <c r="S77" t="s">
        <v>2149</v>
      </c>
      <c r="T77" t="s">
        <v>2308</v>
      </c>
    </row>
    <row r="78" spans="1:20" x14ac:dyDescent="0.3">
      <c r="A78" s="45" t="s">
        <v>566</v>
      </c>
      <c r="B78" s="45" t="s">
        <v>2232</v>
      </c>
      <c r="C78" s="45">
        <v>50</v>
      </c>
      <c r="D78" s="258" t="s">
        <v>3200</v>
      </c>
      <c r="E78" s="260" t="s">
        <v>3201</v>
      </c>
      <c r="F78" s="260" t="s">
        <v>3202</v>
      </c>
      <c r="G78" s="260" t="s">
        <v>3203</v>
      </c>
      <c r="H78" s="45"/>
      <c r="I78" s="46">
        <f>-ROUND(SUMIF('Trial Balance'!P:P,Q78,'Trial Balance'!H:H),0)</f>
        <v>0</v>
      </c>
      <c r="J78" s="46">
        <f>ROUND(SUMIF('Trial Balance'!Q:Q,R78,'Trial Balance'!J:J),0)</f>
        <v>0</v>
      </c>
      <c r="K78" s="46">
        <f>ROUND(SUMIF('Trial Balance'!R:R,S78,'Trial Balance'!I:I),0)</f>
        <v>0</v>
      </c>
      <c r="L78" s="46">
        <f t="shared" si="11"/>
        <v>0</v>
      </c>
      <c r="M78" s="70" t="s">
        <v>583</v>
      </c>
      <c r="N78" s="168" t="s">
        <v>756</v>
      </c>
      <c r="O78" s="38" t="s">
        <v>207</v>
      </c>
      <c r="Q78" t="s">
        <v>578</v>
      </c>
      <c r="R78" t="s">
        <v>579</v>
      </c>
      <c r="S78" t="s">
        <v>580</v>
      </c>
      <c r="T78" t="s">
        <v>581</v>
      </c>
    </row>
    <row r="79" spans="1:20" s="3" customFormat="1" x14ac:dyDescent="0.3">
      <c r="A79" s="44" t="s">
        <v>2309</v>
      </c>
      <c r="B79" s="44" t="s">
        <v>2310</v>
      </c>
      <c r="C79" s="44">
        <v>51</v>
      </c>
      <c r="D79" s="259" t="s">
        <v>2311</v>
      </c>
      <c r="E79" s="261" t="s">
        <v>2312</v>
      </c>
      <c r="F79" s="261" t="s">
        <v>2313</v>
      </c>
      <c r="G79" s="261" t="s">
        <v>2314</v>
      </c>
      <c r="H79" s="44"/>
      <c r="I79" s="46">
        <f>SUM(I69:I78)</f>
        <v>0</v>
      </c>
      <c r="J79" s="46">
        <f t="shared" ref="J79:L79" si="12">SUM(J69:J78)</f>
        <v>0</v>
      </c>
      <c r="K79" s="46">
        <f t="shared" si="12"/>
        <v>0</v>
      </c>
      <c r="L79" s="46">
        <f t="shared" si="12"/>
        <v>0</v>
      </c>
      <c r="M79" s="25">
        <f>M34-L56-L79</f>
        <v>0</v>
      </c>
      <c r="N79" s="170">
        <f>SUMIF('1. F10'!F:F,"BS17",'1. F10'!E:E)</f>
        <v>0</v>
      </c>
      <c r="O79" s="27">
        <f>M79-N79</f>
        <v>0</v>
      </c>
      <c r="Q79" s="3" t="s">
        <v>2311</v>
      </c>
      <c r="R79" s="3" t="s">
        <v>2312</v>
      </c>
      <c r="S79" s="3" t="s">
        <v>2313</v>
      </c>
      <c r="T79" s="3" t="s">
        <v>2314</v>
      </c>
    </row>
    <row r="80" spans="1:20" s="3" customFormat="1" x14ac:dyDescent="0.3">
      <c r="A80" s="44" t="s">
        <v>567</v>
      </c>
      <c r="B80" s="44" t="s">
        <v>582</v>
      </c>
      <c r="C80" s="44">
        <v>52</v>
      </c>
      <c r="D80" s="258" t="s">
        <v>2156</v>
      </c>
      <c r="E80" s="260" t="s">
        <v>2157</v>
      </c>
      <c r="F80" s="260" t="s">
        <v>2158</v>
      </c>
      <c r="G80" s="260" t="s">
        <v>2315</v>
      </c>
      <c r="H80" s="44"/>
      <c r="I80" s="76">
        <f>-ROUND(SUMIF('Trial Balance'!P:P,Q80,'Trial Balance'!H:H),0)</f>
        <v>0</v>
      </c>
      <c r="J80" s="76">
        <f>ROUND(SUMIF('Trial Balance'!Q:Q,R80,'Trial Balance'!J:J),0)</f>
        <v>0</v>
      </c>
      <c r="K80" s="76">
        <f>ROUND(SUMIF('Trial Balance'!R:R,S80,'Trial Balance'!I:I),0)</f>
        <v>0</v>
      </c>
      <c r="L80" s="76">
        <f t="shared" ref="L80" si="13">I80+J80-K80</f>
        <v>0</v>
      </c>
      <c r="M80" s="25">
        <f>M35-L80</f>
        <v>0</v>
      </c>
      <c r="N80" s="170">
        <f>SUMIF('1. F10'!F:F,"BS24",'1. F10'!E:E)</f>
        <v>0</v>
      </c>
      <c r="O80" s="27">
        <f>M80-N80</f>
        <v>0</v>
      </c>
      <c r="Q80" s="3" t="s">
        <v>2156</v>
      </c>
      <c r="R80" s="3" t="s">
        <v>2157</v>
      </c>
      <c r="S80" s="3" t="s">
        <v>2158</v>
      </c>
      <c r="T80" s="3" t="s">
        <v>2315</v>
      </c>
    </row>
    <row r="81" spans="1:20" s="3" customFormat="1" ht="24" x14ac:dyDescent="0.3">
      <c r="A81" s="171" t="s">
        <v>2316</v>
      </c>
      <c r="B81" s="171" t="s">
        <v>2317</v>
      </c>
      <c r="C81" s="44">
        <v>53</v>
      </c>
      <c r="D81" s="259" t="s">
        <v>2318</v>
      </c>
      <c r="E81" s="261" t="s">
        <v>2319</v>
      </c>
      <c r="F81" s="261" t="s">
        <v>2320</v>
      </c>
      <c r="G81" s="261" t="s">
        <v>2321</v>
      </c>
      <c r="H81" s="44"/>
      <c r="I81" s="44">
        <v>0</v>
      </c>
      <c r="J81" s="44">
        <v>0</v>
      </c>
      <c r="K81" s="44">
        <v>0</v>
      </c>
      <c r="L81" s="44">
        <v>0</v>
      </c>
      <c r="Q81" s="3" t="s">
        <v>2318</v>
      </c>
      <c r="R81" s="3" t="s">
        <v>2319</v>
      </c>
      <c r="S81" s="3" t="s">
        <v>2320</v>
      </c>
      <c r="T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6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6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2023-12-27T15:48:31Z</dcterms:modified>
</cp:coreProperties>
</file>