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nzagau-my.sharepoint.com/personal/ndoan2_zagmail_gonzaga_edu/Documents/Documents/Homework/physL/"/>
    </mc:Choice>
  </mc:AlternateContent>
  <xr:revisionPtr revIDLastSave="0" documentId="8_{41073FE8-9F55-4543-82BC-2E14E38AF34B}" xr6:coauthVersionLast="47" xr6:coauthVersionMax="47" xr10:uidLastSave="{00000000-0000-0000-0000-000000000000}"/>
  <bookViews>
    <workbookView xWindow="-120" yWindow="-120" windowWidth="29040" windowHeight="15720" xr2:uid="{1C3D2431-77A0-4AF0-BF0E-3D0397D28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L11" i="1" s="1"/>
  <c r="M11" i="1" s="1"/>
  <c r="J11" i="1"/>
  <c r="D3" i="1"/>
  <c r="J12" i="1"/>
  <c r="L20" i="1"/>
  <c r="L19" i="1"/>
  <c r="L3" i="1"/>
  <c r="E11" i="1"/>
  <c r="D4" i="1"/>
  <c r="D5" i="1"/>
  <c r="D6" i="1"/>
  <c r="D7" i="1"/>
  <c r="K12" i="1"/>
  <c r="L12" i="1" s="1"/>
  <c r="M12" i="1" s="1"/>
  <c r="F14" i="1" l="1" a="1"/>
  <c r="F14" i="1" l="1"/>
  <c r="F15" i="1"/>
  <c r="F16" i="1" s="1"/>
  <c r="G15" i="1"/>
  <c r="G16" i="1" s="1"/>
  <c r="G14" i="1"/>
</calcChain>
</file>

<file path=xl/sharedStrings.xml><?xml version="1.0" encoding="utf-8"?>
<sst xmlns="http://schemas.openxmlformats.org/spreadsheetml/2006/main" count="49" uniqueCount="35">
  <si>
    <r>
      <t>a</t>
    </r>
    <r>
      <rPr>
        <vertAlign val="subscript"/>
        <sz val="11"/>
        <color theme="1"/>
        <rFont val="Calibri"/>
        <family val="2"/>
        <scheme val="minor"/>
      </rPr>
      <t>slope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</si>
  <si>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</si>
  <si>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Run #</t>
  </si>
  <si>
    <r>
      <t>a</t>
    </r>
    <r>
      <rPr>
        <vertAlign val="subscript"/>
        <sz val="11"/>
        <color theme="1"/>
        <rFont val="Calibri"/>
        <family val="2"/>
        <scheme val="minor"/>
      </rPr>
      <t>slope-up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</si>
  <si>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slope-down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</si>
  <si>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</si>
  <si>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</si>
  <si>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</si>
  <si>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</si>
  <si>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</si>
  <si>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a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</si>
  <si>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high</t>
  </si>
  <si>
    <t>low</t>
  </si>
  <si>
    <r>
      <t xml:space="preserve">sin </t>
    </r>
    <r>
      <rPr>
        <sz val="11"/>
        <color theme="1"/>
        <rFont val="Calibri"/>
        <family val="2"/>
      </rPr>
      <t>θ</t>
    </r>
  </si>
  <si>
    <r>
      <rPr>
        <sz val="11"/>
        <color theme="1"/>
        <rFont val="Calibri"/>
        <family val="2"/>
      </rPr>
      <t>σa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</si>
  <si>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SE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</si>
  <si>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PVC mass (kg)</t>
  </si>
  <si>
    <r>
      <t>F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(N)</t>
    </r>
  </si>
  <si>
    <t>AE</t>
  </si>
  <si>
    <r>
      <t>H</t>
    </r>
    <r>
      <rPr>
        <vertAlign val="subscript"/>
        <sz val="11"/>
        <color theme="1"/>
        <rFont val="Calibri"/>
        <family val="2"/>
        <scheme val="minor"/>
      </rPr>
      <t>150</t>
    </r>
    <r>
      <rPr>
        <sz val="11"/>
        <color theme="1"/>
        <rFont val="Calibri"/>
        <family val="2"/>
        <scheme val="minor"/>
      </rPr>
      <t xml:space="preserve"> (m)</t>
    </r>
  </si>
  <si>
    <r>
      <t>H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(m)</t>
    </r>
  </si>
  <si>
    <r>
      <t>μ</t>
    </r>
    <r>
      <rPr>
        <vertAlign val="subscript"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</si>
  <si>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</rPr>
      <t>δ</t>
    </r>
    <r>
      <rPr>
        <sz val="11"/>
        <color rgb="FF000000"/>
        <rFont val="Calibri"/>
        <family val="2"/>
        <scheme val="minor"/>
      </rPr>
      <t>μ</t>
    </r>
    <r>
      <rPr>
        <vertAlign val="subscript"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 xml:space="preserve"> </t>
    </r>
  </si>
  <si>
    <t>The velocity is equal to 0 m/s when Time = 3.2 sec</t>
  </si>
  <si>
    <t>The acceleration is equal to 0 m/s when Time = 2.2 sec and 4.1 sec</t>
  </si>
  <si>
    <t>slope</t>
  </si>
  <si>
    <t>y int</t>
  </si>
  <si>
    <t>mean</t>
  </si>
  <si>
    <t>SE</t>
  </si>
  <si>
    <t>Cart</t>
  </si>
  <si>
    <t>PVC</t>
  </si>
  <si>
    <r>
      <t>μ</t>
    </r>
    <r>
      <rPr>
        <vertAlign val="subscript"/>
        <sz val="11"/>
        <color theme="1"/>
        <rFont val="Calibri"/>
        <family val="2"/>
        <scheme val="minor"/>
      </rPr>
      <t>eff</t>
    </r>
  </si>
  <si>
    <t>going down</t>
  </si>
  <si>
    <t>going up</t>
  </si>
  <si>
    <t>All trials  used these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</si>
</sst>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(m/s</a:t>
            </a:r>
            <a:r>
              <a:rPr lang="en-US" sz="14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 vs </a:t>
            </a:r>
            <a:r>
              <a:rPr lang="en-US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sin </a:t>
            </a:r>
            <a:r>
              <a:rPr lang="el-GR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θ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675883741957"/>
          <c:y val="0.14955645161290324"/>
          <c:w val="0.8187199676963457"/>
          <c:h val="0.6517005334010668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Sheet1!$D$3:$D$7</c:f>
              <c:numCache>
                <c:formatCode>General</c:formatCode>
                <c:ptCount val="5"/>
                <c:pt idx="0">
                  <c:v>0.10199999999999999</c:v>
                </c:pt>
                <c:pt idx="1">
                  <c:v>0.17399999999999999</c:v>
                </c:pt>
                <c:pt idx="2">
                  <c:v>0.20999999999999996</c:v>
                </c:pt>
                <c:pt idx="3">
                  <c:v>8.6000000000000007E-2</c:v>
                </c:pt>
                <c:pt idx="4">
                  <c:v>4.8000000000000001E-2</c:v>
                </c:pt>
              </c:numCache>
            </c:numRef>
          </c:xVal>
          <c:yVal>
            <c:numRef>
              <c:f>Sheet1!$F$3:$F$7</c:f>
              <c:numCache>
                <c:formatCode>General</c:formatCode>
                <c:ptCount val="5"/>
                <c:pt idx="0">
                  <c:v>1.03</c:v>
                </c:pt>
                <c:pt idx="1">
                  <c:v>1.74</c:v>
                </c:pt>
                <c:pt idx="2">
                  <c:v>2.08</c:v>
                </c:pt>
                <c:pt idx="3">
                  <c:v>0.89</c:v>
                </c:pt>
                <c:pt idx="4">
                  <c:v>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FE-4CF3-857B-A39C2DE3D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692160"/>
        <c:axId val="1889689664"/>
      </c:scatterChart>
      <c:valAx>
        <c:axId val="188969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sin </a:t>
                </a:r>
                <a:r>
                  <a:rPr lang="el-GR" sz="1400"/>
                  <a:t>θ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89664"/>
        <c:crosses val="autoZero"/>
        <c:crossBetween val="midCat"/>
      </c:valAx>
      <c:valAx>
        <c:axId val="18896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</a:t>
                </a:r>
                <a:r>
                  <a:rPr lang="en-US" sz="1400" baseline="-25000"/>
                  <a:t>mean </a:t>
                </a:r>
                <a:r>
                  <a:rPr lang="en-US" sz="1400" baseline="0"/>
                  <a:t>(m/s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9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16</xdr:row>
      <xdr:rowOff>80963</xdr:rowOff>
    </xdr:from>
    <xdr:to>
      <xdr:col>3</xdr:col>
      <xdr:colOff>423862</xdr:colOff>
      <xdr:row>26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7A4426C-950B-3AD2-0A10-E7A44D0B7BB3}"/>
            </a:ext>
          </a:extLst>
        </xdr:cNvPr>
        <xdr:cNvSpPr txBox="1"/>
      </xdr:nvSpPr>
      <xdr:spPr>
        <a:xfrm>
          <a:off x="533400" y="3128963"/>
          <a:ext cx="1624012" cy="20145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Slope</a:t>
          </a:r>
          <a:r>
            <a:rPr lang="en-US" sz="1100" baseline="0"/>
            <a:t> (m/s</a:t>
          </a:r>
          <a:r>
            <a:rPr lang="en-US" sz="1100" baseline="30000"/>
            <a:t>2</a:t>
          </a:r>
          <a:r>
            <a:rPr lang="en-US" sz="1100" baseline="0"/>
            <a:t>)</a:t>
          </a:r>
        </a:p>
        <a:p>
          <a:pPr algn="ctr"/>
          <a:endParaRPr lang="en-US" sz="1100" baseline="0"/>
        </a:p>
        <a:p>
          <a:pPr algn="l"/>
          <a:r>
            <a:rPr lang="en-US" sz="1100" baseline="0"/>
            <a:t>Result: 9.8 +/- 0.1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Range: 9.7 to 9.9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Expected: 9.81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Agree: Yes</a:t>
          </a:r>
          <a:endParaRPr lang="en-US" sz="1100" baseline="30000"/>
        </a:p>
      </xdr:txBody>
    </xdr:sp>
    <xdr:clientData/>
  </xdr:twoCellAnchor>
  <xdr:twoCellAnchor>
    <xdr:from>
      <xdr:col>3</xdr:col>
      <xdr:colOff>742950</xdr:colOff>
      <xdr:row>16</xdr:row>
      <xdr:rowOff>85724</xdr:rowOff>
    </xdr:from>
    <xdr:to>
      <xdr:col>6</xdr:col>
      <xdr:colOff>128588</xdr:colOff>
      <xdr:row>26</xdr:row>
      <xdr:rowOff>109537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AEF1660-49C7-48F8-92D1-874767FAE53B}"/>
            </a:ext>
          </a:extLst>
        </xdr:cNvPr>
        <xdr:cNvSpPr txBox="1"/>
      </xdr:nvSpPr>
      <xdr:spPr>
        <a:xfrm>
          <a:off x="2476500" y="3086099"/>
          <a:ext cx="2014538" cy="2014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aseline="0"/>
            <a:t>Y-Intercept (m/s</a:t>
          </a:r>
          <a:r>
            <a:rPr lang="en-US" sz="1100" baseline="30000"/>
            <a:t>2</a:t>
          </a:r>
          <a:r>
            <a:rPr lang="en-US" sz="1100" baseline="0"/>
            <a:t>)</a:t>
          </a:r>
        </a:p>
        <a:p>
          <a:pPr algn="ctr"/>
          <a:endParaRPr lang="en-US" sz="1100" baseline="0"/>
        </a:p>
        <a:p>
          <a:pPr algn="l"/>
          <a:r>
            <a:rPr lang="en-US" sz="1100" baseline="0"/>
            <a:t>Result: 0.03 +/- .01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Range: 0.02 to 0.04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Expected: 0.00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Agree: No</a:t>
          </a:r>
          <a:endParaRPr lang="en-US" sz="1100" baseline="30000"/>
        </a:p>
      </xdr:txBody>
    </xdr:sp>
    <xdr:clientData/>
  </xdr:twoCellAnchor>
  <xdr:twoCellAnchor>
    <xdr:from>
      <xdr:col>13</xdr:col>
      <xdr:colOff>161925</xdr:colOff>
      <xdr:row>15</xdr:row>
      <xdr:rowOff>184149</xdr:rowOff>
    </xdr:from>
    <xdr:to>
      <xdr:col>15</xdr:col>
      <xdr:colOff>601662</xdr:colOff>
      <xdr:row>25</xdr:row>
      <xdr:rowOff>161924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F7E1FF1-65C3-441E-BBEA-03CDB3918F8C}"/>
            </a:ext>
          </a:extLst>
        </xdr:cNvPr>
        <xdr:cNvSpPr txBox="1"/>
      </xdr:nvSpPr>
      <xdr:spPr>
        <a:xfrm>
          <a:off x="9534525" y="3079749"/>
          <a:ext cx="1849437" cy="1958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l-GR" sz="1100" baseline="0">
              <a:latin typeface="Calibri" panose="020F0502020204030204" pitchFamily="34" charset="0"/>
              <a:cs typeface="Calibri" panose="020F0502020204030204" pitchFamily="34" charset="0"/>
            </a:rPr>
            <a:t>μ</a:t>
          </a:r>
          <a:r>
            <a:rPr lang="en-US" sz="1100" baseline="-25000">
              <a:latin typeface="Calibri" panose="020F0502020204030204" pitchFamily="34" charset="0"/>
              <a:cs typeface="Calibri" panose="020F0502020204030204" pitchFamily="34" charset="0"/>
            </a:rPr>
            <a:t>k</a:t>
          </a:r>
          <a:r>
            <a:rPr lang="en-US" sz="1100" baseline="0"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Result: 0.29 +/- 0.02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Range: 0.27 to 0.31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Expected: 0.27 to 0.37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Agree: 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  <a:endParaRPr lang="en-US" sz="1100" baseline="30000"/>
        </a:p>
      </xdr:txBody>
    </xdr:sp>
    <xdr:clientData/>
  </xdr:twoCellAnchor>
  <xdr:twoCellAnchor editAs="oneCell">
    <xdr:from>
      <xdr:col>16</xdr:col>
      <xdr:colOff>0</xdr:colOff>
      <xdr:row>4</xdr:row>
      <xdr:rowOff>76200</xdr:rowOff>
    </xdr:from>
    <xdr:to>
      <xdr:col>24</xdr:col>
      <xdr:colOff>609601</xdr:colOff>
      <xdr:row>25</xdr:row>
      <xdr:rowOff>187325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E8A9AC-F9D0-45B3-9C15-52B58E5BF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8575" y="923925"/>
          <a:ext cx="5876926" cy="4283075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27</xdr:row>
      <xdr:rowOff>31750</xdr:rowOff>
    </xdr:from>
    <xdr:to>
      <xdr:col>8</xdr:col>
      <xdr:colOff>19050</xdr:colOff>
      <xdr:row>43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045FDE-ABF6-4C72-A892-93CAD4A6D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161924</xdr:colOff>
      <xdr:row>0</xdr:row>
      <xdr:rowOff>66676</xdr:rowOff>
    </xdr:from>
    <xdr:to>
      <xdr:col>19</xdr:col>
      <xdr:colOff>638175</xdr:colOff>
      <xdr:row>5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5D35782-4581-92C1-9502-BFA23192F1CD}"/>
            </a:ext>
          </a:extLst>
        </xdr:cNvPr>
        <xdr:cNvSpPr txBox="1"/>
      </xdr:nvSpPr>
      <xdr:spPr>
        <a:xfrm>
          <a:off x="11620499" y="66676"/>
          <a:ext cx="2505076" cy="1019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Velocity (m/s) vs Time (s)</a:t>
          </a:r>
        </a:p>
        <a:p>
          <a:r>
            <a:rPr lang="en-US" sz="1100"/>
            <a:t>push:</a:t>
          </a:r>
          <a:r>
            <a:rPr lang="en-US" sz="1100" baseline="0"/>
            <a:t> Time = 2.1 s</a:t>
          </a:r>
        </a:p>
        <a:p>
          <a:r>
            <a:rPr lang="en-US" sz="1100" baseline="0"/>
            <a:t>going up ramp: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Time = 2.6 to 3.2 s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going down ramp: Time = 3.2 to 3.8 s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caught: Time = 3.9 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2F79-91CA-42CA-B1D6-243EC893DEA7}">
  <dimension ref="A1:W24"/>
  <sheetViews>
    <sheetView tabSelected="1" view="pageLayout" zoomScaleNormal="115" workbookViewId="0">
      <selection activeCell="H14" sqref="H14"/>
    </sheetView>
  </sheetViews>
  <sheetFormatPr defaultRowHeight="15" x14ac:dyDescent="0.25"/>
  <cols>
    <col min="2" max="2" width="8" bestFit="1" customWidth="1"/>
    <col min="3" max="3" width="7.28515625" bestFit="1" customWidth="1"/>
    <col min="4" max="4" width="12.85546875" bestFit="1" customWidth="1"/>
    <col min="5" max="5" width="10.28515625" customWidth="1"/>
    <col min="6" max="6" width="13.85546875" customWidth="1"/>
    <col min="9" max="9" width="13.42578125" bestFit="1" customWidth="1"/>
    <col min="10" max="10" width="11.5703125" customWidth="1"/>
    <col min="14" max="14" width="8.7109375" bestFit="1" customWidth="1"/>
    <col min="15" max="15" width="11.140625" bestFit="1" customWidth="1"/>
    <col min="16" max="16" width="9.5703125" customWidth="1"/>
    <col min="17" max="17" width="10.28515625" customWidth="1"/>
  </cols>
  <sheetData>
    <row r="1" spans="1:15" x14ac:dyDescent="0.25">
      <c r="A1" s="1" t="s">
        <v>29</v>
      </c>
      <c r="J1" s="10" t="s">
        <v>34</v>
      </c>
      <c r="K1" s="11"/>
      <c r="L1" s="12"/>
    </row>
    <row r="2" spans="1:15" ht="18.75" x14ac:dyDescent="0.35">
      <c r="A2" s="1" t="s">
        <v>2</v>
      </c>
      <c r="B2" s="1" t="s">
        <v>19</v>
      </c>
      <c r="C2" s="1" t="s">
        <v>20</v>
      </c>
      <c r="D2" s="1" t="s">
        <v>13</v>
      </c>
      <c r="E2" s="1" t="s">
        <v>0</v>
      </c>
      <c r="F2" s="1" t="s">
        <v>1</v>
      </c>
      <c r="J2" s="1" t="s">
        <v>19</v>
      </c>
      <c r="K2" s="1" t="s">
        <v>20</v>
      </c>
      <c r="L2" s="1" t="s">
        <v>13</v>
      </c>
    </row>
    <row r="3" spans="1:15" x14ac:dyDescent="0.25">
      <c r="A3" s="2">
        <v>1</v>
      </c>
      <c r="B3" s="1">
        <v>0.17799999999999999</v>
      </c>
      <c r="C3" s="1">
        <v>7.5999999999999998E-2</v>
      </c>
      <c r="D3" s="1">
        <f>(B3-C3)/1</f>
        <v>0.10199999999999999</v>
      </c>
      <c r="E3" s="1">
        <v>1.02</v>
      </c>
      <c r="F3" s="1">
        <v>1.03</v>
      </c>
      <c r="J3" s="1">
        <v>0.217</v>
      </c>
      <c r="K3" s="4">
        <v>7.4999999999999997E-2</v>
      </c>
      <c r="L3" s="1">
        <f>(J3-K3)</f>
        <v>0.14200000000000002</v>
      </c>
    </row>
    <row r="4" spans="1:15" x14ac:dyDescent="0.25">
      <c r="A4" s="2">
        <v>2</v>
      </c>
      <c r="B4" s="1">
        <v>0.25</v>
      </c>
      <c r="C4" s="1">
        <v>7.5999999999999998E-2</v>
      </c>
      <c r="D4" s="1">
        <f>(B4-C4)/1</f>
        <v>0.17399999999999999</v>
      </c>
      <c r="E4" s="1">
        <v>1.74</v>
      </c>
      <c r="F4" s="1">
        <v>1.74</v>
      </c>
      <c r="J4" s="5"/>
      <c r="K4" s="5"/>
    </row>
    <row r="5" spans="1:15" x14ac:dyDescent="0.25">
      <c r="A5" s="2">
        <v>3</v>
      </c>
      <c r="B5" s="1">
        <v>0.28299999999999997</v>
      </c>
      <c r="C5" s="1">
        <v>7.2999999999999995E-2</v>
      </c>
      <c r="D5" s="1">
        <f>(B5-C5)/1</f>
        <v>0.20999999999999996</v>
      </c>
      <c r="E5" s="1">
        <v>2.09</v>
      </c>
      <c r="F5" s="1">
        <v>2.08</v>
      </c>
      <c r="I5" s="1" t="s">
        <v>30</v>
      </c>
    </row>
    <row r="6" spans="1:15" ht="18.75" x14ac:dyDescent="0.35">
      <c r="A6" s="2">
        <v>4</v>
      </c>
      <c r="B6" s="1">
        <v>0.16300000000000001</v>
      </c>
      <c r="C6" s="1">
        <v>7.6999999999999999E-2</v>
      </c>
      <c r="D6" s="1">
        <f>(B6-C6)/1</f>
        <v>8.6000000000000007E-2</v>
      </c>
      <c r="E6" s="1">
        <v>0.88</v>
      </c>
      <c r="F6" s="1">
        <v>0.89</v>
      </c>
      <c r="I6" s="1"/>
      <c r="J6" s="1" t="s">
        <v>5</v>
      </c>
      <c r="K6" s="1" t="s">
        <v>6</v>
      </c>
      <c r="L6" s="1" t="s">
        <v>7</v>
      </c>
      <c r="M6" s="1" t="s">
        <v>8</v>
      </c>
      <c r="N6" s="6" t="s">
        <v>9</v>
      </c>
      <c r="O6" s="7"/>
    </row>
    <row r="7" spans="1:15" x14ac:dyDescent="0.25">
      <c r="A7" s="2">
        <v>5</v>
      </c>
      <c r="B7" s="1">
        <v>0.126</v>
      </c>
      <c r="C7" s="1">
        <v>7.8E-2</v>
      </c>
      <c r="D7" s="1">
        <f>(B7-C7)/1</f>
        <v>4.8000000000000001E-2</v>
      </c>
      <c r="E7" s="1">
        <v>0.49299999999999999</v>
      </c>
      <c r="F7" s="1">
        <v>0.49</v>
      </c>
      <c r="I7" s="1" t="s">
        <v>33</v>
      </c>
      <c r="J7" s="1">
        <v>3.89</v>
      </c>
      <c r="K7" s="1">
        <v>4.24</v>
      </c>
      <c r="L7" s="1">
        <v>4.09</v>
      </c>
      <c r="M7" s="1">
        <v>4.88</v>
      </c>
      <c r="N7" s="6">
        <v>4.99</v>
      </c>
      <c r="O7" s="7"/>
    </row>
    <row r="8" spans="1:15" x14ac:dyDescent="0.25">
      <c r="I8" s="4" t="s">
        <v>32</v>
      </c>
      <c r="J8" s="4">
        <v>-1.37</v>
      </c>
      <c r="K8" s="4">
        <v>-1.18</v>
      </c>
      <c r="L8" s="4">
        <v>-1.34</v>
      </c>
      <c r="M8" s="4">
        <v>-1.3</v>
      </c>
      <c r="N8" s="8">
        <v>-1.19</v>
      </c>
      <c r="O8" s="7"/>
    </row>
    <row r="9" spans="1:15" x14ac:dyDescent="0.25">
      <c r="I9" s="5"/>
      <c r="J9" s="5"/>
      <c r="K9" s="5"/>
      <c r="L9" s="5"/>
      <c r="M9" s="5"/>
      <c r="N9" s="5"/>
    </row>
    <row r="10" spans="1:15" ht="18.75" x14ac:dyDescent="0.35">
      <c r="A10" s="1" t="s">
        <v>2</v>
      </c>
      <c r="B10" s="1" t="s">
        <v>19</v>
      </c>
      <c r="C10" s="1" t="s">
        <v>20</v>
      </c>
      <c r="D10" s="1" t="s">
        <v>3</v>
      </c>
      <c r="E10" s="1" t="s">
        <v>13</v>
      </c>
      <c r="F10" s="1" t="s">
        <v>4</v>
      </c>
      <c r="G10" s="1" t="s">
        <v>31</v>
      </c>
      <c r="I10" s="1"/>
      <c r="J10" s="1" t="s">
        <v>1</v>
      </c>
      <c r="K10" s="1" t="s">
        <v>14</v>
      </c>
      <c r="L10" s="1" t="s">
        <v>15</v>
      </c>
      <c r="M10" s="1" t="s">
        <v>10</v>
      </c>
    </row>
    <row r="11" spans="1:15" x14ac:dyDescent="0.25">
      <c r="A11" s="2">
        <v>6</v>
      </c>
      <c r="B11" s="1">
        <v>9.6000000000000002E-2</v>
      </c>
      <c r="C11" s="1">
        <v>7.9000000000000001E-2</v>
      </c>
      <c r="D11" s="1">
        <v>0.22</v>
      </c>
      <c r="E11" s="1">
        <f>(B11-C11)/1</f>
        <v>1.7000000000000001E-2</v>
      </c>
      <c r="F11" s="1">
        <v>0.16</v>
      </c>
      <c r="G11" s="1">
        <v>3.0000000000000001E-3</v>
      </c>
      <c r="I11" s="1" t="s">
        <v>33</v>
      </c>
      <c r="J11" s="1">
        <f>AVERAGE(J7:N7)</f>
        <v>4.418000000000001</v>
      </c>
      <c r="K11" s="1">
        <f>_xlfn.STDEV.S(J7:N7)</f>
        <v>0.4895610278606744</v>
      </c>
      <c r="L11" s="1">
        <f>K11/SQRT(5)</f>
        <v>0.21893834748622726</v>
      </c>
      <c r="M11" s="1">
        <f>1.96*L11</f>
        <v>0.42911916107300541</v>
      </c>
    </row>
    <row r="12" spans="1:15" x14ac:dyDescent="0.25">
      <c r="I12" s="1" t="s">
        <v>32</v>
      </c>
      <c r="J12" s="1">
        <f>AVERAGE(J8:N8)</f>
        <v>-1.2759999999999998</v>
      </c>
      <c r="K12" s="1">
        <f>_xlfn.STDEV.S(J8:N8)</f>
        <v>8.6775572599666631E-2</v>
      </c>
      <c r="L12" s="1">
        <f>K12/SQRT(5)</f>
        <v>3.8807215823864545E-2</v>
      </c>
      <c r="M12" s="1">
        <f>1.96*L12</f>
        <v>7.6062143014774514E-2</v>
      </c>
    </row>
    <row r="13" spans="1:15" x14ac:dyDescent="0.25">
      <c r="E13" s="1"/>
      <c r="F13" s="1" t="s">
        <v>25</v>
      </c>
      <c r="G13" s="1" t="s">
        <v>26</v>
      </c>
    </row>
    <row r="14" spans="1:15" x14ac:dyDescent="0.25">
      <c r="E14" s="1" t="s">
        <v>27</v>
      </c>
      <c r="F14" s="1">
        <f t="array" ref="F14:G15">LINEST(F3:F7,D3:D7,1,1)</f>
        <v>9.7818181818181849</v>
      </c>
      <c r="G14" s="1">
        <v>3.3054545454545003E-2</v>
      </c>
    </row>
    <row r="15" spans="1:15" ht="18" x14ac:dyDescent="0.35">
      <c r="E15" s="1" t="s">
        <v>28</v>
      </c>
      <c r="F15" s="1">
        <v>9.5562709280129388E-2</v>
      </c>
      <c r="G15" s="1">
        <v>1.3136310160318852E-2</v>
      </c>
      <c r="I15" s="1" t="s">
        <v>16</v>
      </c>
      <c r="J15" s="3" t="s">
        <v>21</v>
      </c>
      <c r="K15" s="1" t="s">
        <v>17</v>
      </c>
      <c r="L15" s="3" t="s">
        <v>22</v>
      </c>
    </row>
    <row r="16" spans="1:15" x14ac:dyDescent="0.25">
      <c r="E16" s="1" t="s">
        <v>18</v>
      </c>
      <c r="F16" s="1">
        <f>1.96*F15</f>
        <v>0.1873029101890536</v>
      </c>
      <c r="G16" s="1">
        <f>1.96*G15</f>
        <v>2.5747167914224951E-2</v>
      </c>
      <c r="I16" s="1">
        <v>0.09</v>
      </c>
      <c r="J16" s="1">
        <v>0.29299999999999998</v>
      </c>
      <c r="K16" s="1">
        <v>0.25600000000000001</v>
      </c>
      <c r="L16" s="1">
        <v>0.02</v>
      </c>
    </row>
    <row r="18" spans="9:23" ht="18" x14ac:dyDescent="0.35">
      <c r="I18" s="1"/>
      <c r="J18" s="1" t="s">
        <v>19</v>
      </c>
      <c r="K18" s="1" t="s">
        <v>20</v>
      </c>
      <c r="L18" s="1" t="s">
        <v>13</v>
      </c>
      <c r="M18" s="3" t="s">
        <v>21</v>
      </c>
    </row>
    <row r="19" spans="9:23" x14ac:dyDescent="0.25">
      <c r="I19" s="1" t="s">
        <v>11</v>
      </c>
      <c r="J19" s="1">
        <v>0.45</v>
      </c>
      <c r="K19" s="1">
        <v>0.10299999999999999</v>
      </c>
      <c r="L19" s="1">
        <f>(J19-K19)</f>
        <v>0.34700000000000003</v>
      </c>
      <c r="M19" s="1">
        <v>0.37</v>
      </c>
    </row>
    <row r="20" spans="9:23" x14ac:dyDescent="0.25">
      <c r="I20" s="1" t="s">
        <v>12</v>
      </c>
      <c r="J20" s="1">
        <v>0.33400000000000002</v>
      </c>
      <c r="K20" s="1">
        <v>7.1999999999999995E-2</v>
      </c>
      <c r="L20" s="1">
        <f>(J20-K20)</f>
        <v>0.26200000000000001</v>
      </c>
      <c r="M20" s="1">
        <v>0.27100000000000002</v>
      </c>
    </row>
    <row r="23" spans="9:23" x14ac:dyDescent="0.25">
      <c r="R23" s="9" t="s">
        <v>23</v>
      </c>
      <c r="S23" s="9"/>
      <c r="T23" s="9"/>
      <c r="U23" s="9"/>
      <c r="V23" s="9"/>
      <c r="W23" s="9"/>
    </row>
    <row r="24" spans="9:23" x14ac:dyDescent="0.25">
      <c r="R24" s="1" t="s">
        <v>24</v>
      </c>
      <c r="S24" s="1"/>
      <c r="T24" s="1"/>
      <c r="U24" s="1"/>
      <c r="V24" s="1"/>
      <c r="W24" s="1"/>
    </row>
  </sheetData>
  <mergeCells count="2">
    <mergeCell ref="R23:W23"/>
    <mergeCell ref="J1:L1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E37D2E1F1DF4FB1660F42B0530251" ma:contentTypeVersion="15" ma:contentTypeDescription="Create a new document." ma:contentTypeScope="" ma:versionID="4f85e0092a87705f6f894617c8d73931">
  <xsd:schema xmlns:xsd="http://www.w3.org/2001/XMLSchema" xmlns:xs="http://www.w3.org/2001/XMLSchema" xmlns:p="http://schemas.microsoft.com/office/2006/metadata/properties" xmlns:ns3="fb9f9f8b-9da8-4b77-9cfa-1496724e1a02" xmlns:ns4="939abaaa-79e3-4b1e-bdc6-21de60f9ea8a" targetNamespace="http://schemas.microsoft.com/office/2006/metadata/properties" ma:root="true" ma:fieldsID="e5c3b82061267ed42a692ba3c9ae5d69" ns3:_="" ns4:_="">
    <xsd:import namespace="fb9f9f8b-9da8-4b77-9cfa-1496724e1a02"/>
    <xsd:import namespace="939abaaa-79e3-4b1e-bdc6-21de60f9ea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f9f8b-9da8-4b77-9cfa-1496724e1a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9abaaa-79e3-4b1e-bdc6-21de60f9ea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9f9f8b-9da8-4b77-9cfa-1496724e1a02" xsi:nil="true"/>
  </documentManagement>
</p:properties>
</file>

<file path=customXml/itemProps1.xml><?xml version="1.0" encoding="utf-8"?>
<ds:datastoreItem xmlns:ds="http://schemas.openxmlformats.org/officeDocument/2006/customXml" ds:itemID="{170ABDDF-B5AE-48B8-B3EF-203BC3FF10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9f9f8b-9da8-4b77-9cfa-1496724e1a02"/>
    <ds:schemaRef ds:uri="939abaaa-79e3-4b1e-bdc6-21de60f9ea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743BD9-7ADD-4661-8ECE-9993AF0159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0A6A31-C7E0-4C22-9E67-C3017B64AC98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939abaaa-79e3-4b1e-bdc6-21de60f9ea8a"/>
    <ds:schemaRef ds:uri="fb9f9f8b-9da8-4b77-9cfa-1496724e1a02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Brockman</dc:creator>
  <cp:lastModifiedBy>Nathan Doan</cp:lastModifiedBy>
  <dcterms:created xsi:type="dcterms:W3CDTF">2024-02-20T20:02:46Z</dcterms:created>
  <dcterms:modified xsi:type="dcterms:W3CDTF">2024-02-24T01:52:40Z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0x010100E08E37D2E1F1DF4FB1660F42B0530251</vt:lpwstr>
  </property>
</Properties>
</file>