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3.xml" ContentType="application/vnd.openxmlformats-officedocument.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rawings/drawing4.xml" ContentType="application/vnd.openxmlformats-officedocument.drawing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drawings/drawing5.xml" ContentType="application/vnd.openxmlformats-officedocument.drawing+xml"/>
  <Override PartName="/xl/diagrams/data5.xml" ContentType="application/vnd.openxmlformats-officedocument.drawingml.diagramData+xml"/>
  <Override PartName="/xl/diagrams/layout5.xml" ContentType="application/vnd.openxmlformats-officedocument.drawingml.diagramLayout+xml"/>
  <Override PartName="/xl/diagrams/quickStyle5.xml" ContentType="application/vnd.openxmlformats-officedocument.drawingml.diagramStyle+xml"/>
  <Override PartName="/xl/diagrams/colors5.xml" ContentType="application/vnd.openxmlformats-officedocument.drawingml.diagramColors+xml"/>
  <Override PartName="/xl/diagrams/drawing5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lson\Desktop\excel-basico-avancado-arquivos-fontes\"/>
    </mc:Choice>
  </mc:AlternateContent>
  <xr:revisionPtr revIDLastSave="0" documentId="13_ncr:1_{AB723643-B22D-46EC-B529-AA4D693E6199}" xr6:coauthVersionLast="45" xr6:coauthVersionMax="45" xr10:uidLastSave="{00000000-0000-0000-0000-000000000000}"/>
  <bookViews>
    <workbookView xWindow="-120" yWindow="-120" windowWidth="19440" windowHeight="10440" xr2:uid="{9751E720-19E6-4960-936B-DAFA2E5759E3}"/>
  </bookViews>
  <sheets>
    <sheet name="Criando e Utilizando Tabelas" sheetId="1" r:id="rId1"/>
    <sheet name="Usando Fórmulas em Tabelas" sheetId="2" r:id="rId2"/>
    <sheet name="Convertendo Tabelas Intervalos" sheetId="3" r:id="rId3"/>
    <sheet name="Classificando Dados" sheetId="4" r:id="rId4"/>
    <sheet name="Utilizando Filtros" sheetId="5" r:id="rId5"/>
    <sheet name="Inserindo Subtotais" sheetId="6" r:id="rId6"/>
    <sheet name="Texto para Colunas" sheetId="7" r:id="rId7"/>
    <sheet name="Preenchimento Relâmpago Dados" sheetId="8" r:id="rId8"/>
    <sheet name="Remover Duplicatas" sheetId="10" r:id="rId9"/>
    <sheet name="Validação de Dados" sheetId="11" r:id="rId10"/>
    <sheet name="Localizar e Substituir" sheetId="12" r:id="rId11"/>
    <sheet name="Análise Rápida" sheetId="13" r:id="rId12"/>
    <sheet name="Salvador" sheetId="14" r:id="rId13"/>
    <sheet name="Fortaleza" sheetId="15" r:id="rId14"/>
    <sheet name="Rio de Janeiro" sheetId="16" r:id="rId15"/>
    <sheet name="Precedentes e Dependentes" sheetId="17" r:id="rId16"/>
    <sheet name="Análise de Erros" sheetId="18" r:id="rId17"/>
    <sheet name="Avaliar Fórmula" sheetId="19" r:id="rId18"/>
    <sheet name="Janela de Inspeção" sheetId="20" r:id="rId19"/>
    <sheet name="Metas" sheetId="21" r:id="rId20"/>
    <sheet name="Circular Dados Inválidos" sheetId="22" r:id="rId21"/>
    <sheet name="Lição de Casa" sheetId="23" r:id="rId22"/>
  </sheets>
  <externalReferences>
    <externalReference r:id="rId23"/>
    <externalReference r:id="rId24"/>
    <externalReference r:id="rId25"/>
  </externalReferences>
  <definedNames>
    <definedName name="_xlnm._FilterDatabase" localSheetId="20" hidden="1">'Circular Dados Inválidos'!$I$1:$I$66</definedName>
    <definedName name="_xlnm._FilterDatabase" localSheetId="5" hidden="1">'Inserindo Subtotais'!$A$1:$G$31</definedName>
    <definedName name="hoteis_smart_lucro_liquido">'[1]Hotéis Smart'!$C$3:$C$9</definedName>
    <definedName name="RegrasProch">'[2]PROCV e PROCH'!$I$12:$L$13</definedName>
    <definedName name="taxaComissao2">'[3]Nomes de Intervalos'!$G$4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6" i="22" l="1"/>
  <c r="G36" i="22"/>
  <c r="F36" i="22"/>
  <c r="J35" i="22"/>
  <c r="F35" i="22"/>
  <c r="G35" i="22" s="1"/>
  <c r="J34" i="22"/>
  <c r="F34" i="22"/>
  <c r="G34" i="22" s="1"/>
  <c r="J33" i="22"/>
  <c r="F33" i="22"/>
  <c r="G33" i="22" s="1"/>
  <c r="J32" i="22"/>
  <c r="G32" i="22"/>
  <c r="F32" i="22"/>
  <c r="J31" i="22"/>
  <c r="F31" i="22"/>
  <c r="G31" i="22" s="1"/>
  <c r="J30" i="22"/>
  <c r="F30" i="22"/>
  <c r="G30" i="22" s="1"/>
  <c r="J29" i="22"/>
  <c r="F29" i="22"/>
  <c r="G29" i="22" s="1"/>
  <c r="J28" i="22"/>
  <c r="G28" i="22"/>
  <c r="F28" i="22"/>
  <c r="J27" i="22"/>
  <c r="F27" i="22"/>
  <c r="G27" i="22" s="1"/>
  <c r="J26" i="22"/>
  <c r="F26" i="22"/>
  <c r="G26" i="22" s="1"/>
  <c r="J25" i="22"/>
  <c r="F25" i="22"/>
  <c r="G25" i="22" s="1"/>
  <c r="J24" i="22"/>
  <c r="G24" i="22"/>
  <c r="F24" i="22"/>
  <c r="J23" i="22"/>
  <c r="F23" i="22"/>
  <c r="G23" i="22" s="1"/>
  <c r="J22" i="22"/>
  <c r="F22" i="22"/>
  <c r="G22" i="22" s="1"/>
  <c r="J21" i="22"/>
  <c r="F21" i="22"/>
  <c r="G21" i="22" s="1"/>
  <c r="J20" i="22"/>
  <c r="G20" i="22"/>
  <c r="F20" i="22"/>
  <c r="J19" i="22"/>
  <c r="F19" i="22"/>
  <c r="G19" i="22" s="1"/>
  <c r="J18" i="22"/>
  <c r="F18" i="22"/>
  <c r="G18" i="22" s="1"/>
  <c r="J17" i="22"/>
  <c r="F17" i="22"/>
  <c r="G17" i="22" s="1"/>
  <c r="J16" i="22"/>
  <c r="G16" i="22"/>
  <c r="F16" i="22"/>
  <c r="J15" i="22"/>
  <c r="F15" i="22"/>
  <c r="G15" i="22" s="1"/>
  <c r="J14" i="22"/>
  <c r="F14" i="22"/>
  <c r="G14" i="22" s="1"/>
  <c r="J13" i="22"/>
  <c r="F13" i="22"/>
  <c r="G13" i="22" s="1"/>
  <c r="J12" i="22"/>
  <c r="G12" i="22"/>
  <c r="F12" i="22"/>
  <c r="J11" i="22"/>
  <c r="F11" i="22"/>
  <c r="G11" i="22" s="1"/>
  <c r="J10" i="22"/>
  <c r="F10" i="22"/>
  <c r="G10" i="22" s="1"/>
  <c r="J9" i="22"/>
  <c r="F9" i="22"/>
  <c r="G9" i="22" s="1"/>
  <c r="J8" i="22"/>
  <c r="G8" i="22"/>
  <c r="F8" i="22"/>
  <c r="J7" i="22"/>
  <c r="F7" i="22"/>
  <c r="G7" i="22" s="1"/>
  <c r="J6" i="22"/>
  <c r="F6" i="22"/>
  <c r="G6" i="22" s="1"/>
  <c r="J5" i="22"/>
  <c r="F5" i="22"/>
  <c r="G5" i="22" s="1"/>
  <c r="J4" i="22"/>
  <c r="G4" i="22"/>
  <c r="F4" i="22"/>
  <c r="J3" i="22"/>
  <c r="F3" i="22"/>
  <c r="G3" i="22" s="1"/>
  <c r="J2" i="22"/>
  <c r="F2" i="22"/>
  <c r="G2" i="22" s="1"/>
  <c r="B7" i="20"/>
  <c r="E6" i="20"/>
  <c r="E8" i="20" s="1"/>
  <c r="E9" i="20" s="1"/>
  <c r="E5" i="20"/>
  <c r="B7" i="19"/>
  <c r="E6" i="19" s="1"/>
  <c r="E5" i="19"/>
  <c r="E7" i="18"/>
  <c r="B7" i="18"/>
  <c r="E4" i="18" s="1"/>
  <c r="E6" i="18"/>
  <c r="E5" i="18"/>
  <c r="F5" i="17" l="1"/>
  <c r="E5" i="17"/>
  <c r="D5" i="17"/>
  <c r="C5" i="17"/>
  <c r="F4" i="17"/>
  <c r="E4" i="17"/>
  <c r="D4" i="17"/>
  <c r="C4" i="17"/>
  <c r="F3" i="17"/>
  <c r="E3" i="17"/>
  <c r="D3" i="17"/>
  <c r="C3" i="17"/>
  <c r="C6" i="17" s="1"/>
  <c r="F6" i="16"/>
  <c r="E6" i="16"/>
  <c r="D6" i="16"/>
  <c r="C6" i="16"/>
  <c r="G4" i="16"/>
  <c r="G3" i="16"/>
  <c r="G5" i="16" s="1"/>
  <c r="F6" i="15"/>
  <c r="E6" i="15"/>
  <c r="D6" i="15"/>
  <c r="C6" i="15"/>
  <c r="G4" i="15"/>
  <c r="G3" i="15"/>
  <c r="G5" i="15" s="1"/>
  <c r="F6" i="14"/>
  <c r="E6" i="14"/>
  <c r="D6" i="14"/>
  <c r="C6" i="14"/>
  <c r="G4" i="14"/>
  <c r="G3" i="14"/>
  <c r="G5" i="14" s="1"/>
  <c r="E6" i="17" l="1"/>
  <c r="G4" i="17"/>
  <c r="G5" i="17"/>
  <c r="D6" i="17"/>
  <c r="F6" i="17"/>
  <c r="G3" i="17"/>
  <c r="J31" i="12" l="1"/>
  <c r="G31" i="12"/>
  <c r="J30" i="12"/>
  <c r="G30" i="12"/>
  <c r="J29" i="12"/>
  <c r="G29" i="12"/>
  <c r="J28" i="12"/>
  <c r="G28" i="12"/>
  <c r="J27" i="12"/>
  <c r="G27" i="12"/>
  <c r="J26" i="12"/>
  <c r="G26" i="12"/>
  <c r="J25" i="12"/>
  <c r="G25" i="12"/>
  <c r="J24" i="12"/>
  <c r="G24" i="12"/>
  <c r="J23" i="12"/>
  <c r="G23" i="12"/>
  <c r="J22" i="12"/>
  <c r="G22" i="12"/>
  <c r="J21" i="12"/>
  <c r="G21" i="12"/>
  <c r="J20" i="12"/>
  <c r="G20" i="12"/>
  <c r="J19" i="12"/>
  <c r="G19" i="12"/>
  <c r="J18" i="12"/>
  <c r="G18" i="12"/>
  <c r="J17" i="12"/>
  <c r="G17" i="12"/>
  <c r="J16" i="12"/>
  <c r="G16" i="12"/>
  <c r="J15" i="12"/>
  <c r="G15" i="12"/>
  <c r="J14" i="12"/>
  <c r="G14" i="12"/>
  <c r="J13" i="12"/>
  <c r="G13" i="12"/>
  <c r="J12" i="12"/>
  <c r="G12" i="12"/>
  <c r="J11" i="12"/>
  <c r="G11" i="12"/>
  <c r="J10" i="12"/>
  <c r="G10" i="12"/>
  <c r="J9" i="12"/>
  <c r="G9" i="12"/>
  <c r="J8" i="12"/>
  <c r="G8" i="12"/>
  <c r="J7" i="12"/>
  <c r="G7" i="12"/>
  <c r="J6" i="12"/>
  <c r="G6" i="12"/>
  <c r="J5" i="12"/>
  <c r="G5" i="12"/>
  <c r="J4" i="12"/>
  <c r="G4" i="12"/>
  <c r="J3" i="12"/>
  <c r="G3" i="12"/>
  <c r="J2" i="12"/>
  <c r="G2" i="12"/>
  <c r="J36" i="11"/>
  <c r="F36" i="11"/>
  <c r="G36" i="11" s="1"/>
  <c r="J35" i="11"/>
  <c r="F35" i="11"/>
  <c r="G35" i="11" s="1"/>
  <c r="J34" i="11"/>
  <c r="G34" i="11"/>
  <c r="F34" i="11"/>
  <c r="J33" i="11"/>
  <c r="F33" i="11"/>
  <c r="G33" i="11" s="1"/>
  <c r="J32" i="11"/>
  <c r="F32" i="11"/>
  <c r="G32" i="11" s="1"/>
  <c r="J31" i="11"/>
  <c r="F31" i="11"/>
  <c r="G31" i="11" s="1"/>
  <c r="J30" i="11"/>
  <c r="G30" i="11"/>
  <c r="F30" i="11"/>
  <c r="J29" i="11"/>
  <c r="F29" i="11"/>
  <c r="G29" i="11" s="1"/>
  <c r="J28" i="11"/>
  <c r="F28" i="11"/>
  <c r="G28" i="11" s="1"/>
  <c r="J27" i="11"/>
  <c r="F27" i="11"/>
  <c r="G27" i="11" s="1"/>
  <c r="J26" i="11"/>
  <c r="G26" i="11"/>
  <c r="F26" i="11"/>
  <c r="J25" i="11"/>
  <c r="F25" i="11"/>
  <c r="G25" i="11" s="1"/>
  <c r="J24" i="11"/>
  <c r="F24" i="11"/>
  <c r="G24" i="11" s="1"/>
  <c r="J23" i="11"/>
  <c r="F23" i="11"/>
  <c r="G23" i="11" s="1"/>
  <c r="J22" i="11"/>
  <c r="G22" i="11"/>
  <c r="F22" i="11"/>
  <c r="J21" i="11"/>
  <c r="F21" i="11"/>
  <c r="G21" i="11" s="1"/>
  <c r="J20" i="11"/>
  <c r="F20" i="11"/>
  <c r="G20" i="11" s="1"/>
  <c r="J19" i="11"/>
  <c r="F19" i="11"/>
  <c r="G19" i="11" s="1"/>
  <c r="J18" i="11"/>
  <c r="G18" i="11"/>
  <c r="F18" i="11"/>
  <c r="J17" i="11"/>
  <c r="F17" i="11"/>
  <c r="G17" i="11" s="1"/>
  <c r="J16" i="11"/>
  <c r="F16" i="11"/>
  <c r="G16" i="11" s="1"/>
  <c r="J15" i="11"/>
  <c r="F15" i="11"/>
  <c r="G15" i="11" s="1"/>
  <c r="J14" i="11"/>
  <c r="G14" i="11"/>
  <c r="F14" i="11"/>
  <c r="J13" i="11"/>
  <c r="F13" i="11"/>
  <c r="G13" i="11" s="1"/>
  <c r="J12" i="11"/>
  <c r="F12" i="11"/>
  <c r="G12" i="11" s="1"/>
  <c r="J11" i="11"/>
  <c r="F11" i="11"/>
  <c r="G11" i="11" s="1"/>
  <c r="J10" i="11"/>
  <c r="G10" i="11"/>
  <c r="F10" i="11"/>
  <c r="J9" i="11"/>
  <c r="F9" i="11"/>
  <c r="G9" i="11" s="1"/>
  <c r="J8" i="11"/>
  <c r="F8" i="11"/>
  <c r="G8" i="11" s="1"/>
  <c r="J7" i="11"/>
  <c r="F7" i="11"/>
  <c r="G7" i="11" s="1"/>
  <c r="J6" i="11"/>
  <c r="G6" i="11"/>
  <c r="F6" i="11"/>
  <c r="J5" i="11"/>
  <c r="F5" i="11"/>
  <c r="G5" i="11" s="1"/>
  <c r="J4" i="11"/>
  <c r="F4" i="11"/>
  <c r="G4" i="11" s="1"/>
  <c r="J3" i="11"/>
  <c r="F3" i="11"/>
  <c r="G3" i="11" s="1"/>
  <c r="J2" i="11"/>
  <c r="G2" i="11"/>
  <c r="F2" i="11"/>
  <c r="J34" i="10"/>
  <c r="G34" i="10"/>
  <c r="J33" i="10"/>
  <c r="G33" i="10"/>
  <c r="J32" i="10"/>
  <c r="G32" i="10"/>
  <c r="J31" i="10"/>
  <c r="G31" i="10"/>
  <c r="J30" i="10"/>
  <c r="G30" i="10"/>
  <c r="J29" i="10"/>
  <c r="G29" i="10"/>
  <c r="J28" i="10"/>
  <c r="G28" i="10"/>
  <c r="J27" i="10"/>
  <c r="G27" i="10"/>
  <c r="J26" i="10"/>
  <c r="G26" i="10"/>
  <c r="J25" i="10"/>
  <c r="G25" i="10"/>
  <c r="J24" i="10"/>
  <c r="G24" i="10"/>
  <c r="J23" i="10"/>
  <c r="G23" i="10"/>
  <c r="J22" i="10"/>
  <c r="G22" i="10"/>
  <c r="J21" i="10"/>
  <c r="G21" i="10"/>
  <c r="J20" i="10"/>
  <c r="G20" i="10"/>
  <c r="J19" i="10"/>
  <c r="G19" i="10"/>
  <c r="J18" i="10"/>
  <c r="G18" i="10"/>
  <c r="J17" i="10"/>
  <c r="G17" i="10"/>
  <c r="J16" i="10"/>
  <c r="G16" i="10"/>
  <c r="J15" i="10"/>
  <c r="G15" i="10"/>
  <c r="J14" i="10"/>
  <c r="G14" i="10"/>
  <c r="J13" i="10"/>
  <c r="G13" i="10"/>
  <c r="J12" i="10"/>
  <c r="G12" i="10"/>
  <c r="J11" i="10"/>
  <c r="G11" i="10"/>
  <c r="J10" i="10"/>
  <c r="G10" i="10"/>
  <c r="J9" i="10"/>
  <c r="G9" i="10"/>
  <c r="J8" i="10"/>
  <c r="G8" i="10"/>
  <c r="J7" i="10"/>
  <c r="G7" i="10"/>
  <c r="J6" i="10"/>
  <c r="G6" i="10"/>
  <c r="J5" i="10"/>
  <c r="G5" i="10"/>
  <c r="J4" i="10"/>
  <c r="G4" i="10"/>
  <c r="J3" i="10"/>
  <c r="G3" i="10"/>
  <c r="J2" i="10"/>
  <c r="G2" i="10"/>
  <c r="G31" i="6" l="1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J2" i="6"/>
  <c r="G2" i="6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J2" i="5"/>
  <c r="G2" i="5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J2" i="4" s="1"/>
  <c r="G31" i="3" l="1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J2" i="3"/>
  <c r="G2" i="3"/>
  <c r="G32" i="3" s="1"/>
  <c r="G31" i="2" l="1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</calcChain>
</file>

<file path=xl/sharedStrings.xml><?xml version="1.0" encoding="utf-8"?>
<sst xmlns="http://schemas.openxmlformats.org/spreadsheetml/2006/main" count="1398" uniqueCount="153">
  <si>
    <t>Reserva</t>
  </si>
  <si>
    <t>Nome do Pax</t>
  </si>
  <si>
    <t>N. Noites</t>
  </si>
  <si>
    <t>Valor Diária</t>
  </si>
  <si>
    <t>Valor Total</t>
  </si>
  <si>
    <t>Total das Reservas</t>
  </si>
  <si>
    <t>Cristiano Aparecido</t>
  </si>
  <si>
    <t>Ronaldo Lima</t>
  </si>
  <si>
    <t>Juliana Amaral</t>
  </si>
  <si>
    <t>Rafael De Sousa</t>
  </si>
  <si>
    <t xml:space="preserve">Igor Souza </t>
  </si>
  <si>
    <t>Joyce Coutinho</t>
  </si>
  <si>
    <t>Paulo Sergio</t>
  </si>
  <si>
    <t>Cris Luziane</t>
  </si>
  <si>
    <t xml:space="preserve">Evelin Ferreira </t>
  </si>
  <si>
    <t>Leandro Henrique</t>
  </si>
  <si>
    <t>Erik Almeida</t>
  </si>
  <si>
    <t>Patricia Rosa</t>
  </si>
  <si>
    <t>Camila Mendes</t>
  </si>
  <si>
    <t>Raissa Soares</t>
  </si>
  <si>
    <t xml:space="preserve">Neidson Luiz </t>
  </si>
  <si>
    <t>Antonio Ricardo</t>
  </si>
  <si>
    <t>Geraldo Pereira</t>
  </si>
  <si>
    <t>Edson Brito</t>
  </si>
  <si>
    <t>Diego Henrique</t>
  </si>
  <si>
    <t>Olivio Mariano</t>
  </si>
  <si>
    <t xml:space="preserve">Naye Nobre </t>
  </si>
  <si>
    <t>Jonathan Silva</t>
  </si>
  <si>
    <t>Tito Marcos</t>
  </si>
  <si>
    <t>Maikon Pereira</t>
  </si>
  <si>
    <t>Joao Carlos</t>
  </si>
  <si>
    <t>Thiago Augusto</t>
  </si>
  <si>
    <t>Danilo Santos Barreto</t>
  </si>
  <si>
    <t>Franclin Fagundes</t>
  </si>
  <si>
    <t>Jasiel Souza</t>
  </si>
  <si>
    <t>Emilly Cerqueira</t>
  </si>
  <si>
    <t>Estado</t>
  </si>
  <si>
    <t>Cidade</t>
  </si>
  <si>
    <t>SP</t>
  </si>
  <si>
    <t>São Paulo</t>
  </si>
  <si>
    <t>Guarulhos</t>
  </si>
  <si>
    <t>Campinas</t>
  </si>
  <si>
    <t>RJ</t>
  </si>
  <si>
    <t>Rio de Janeiro</t>
  </si>
  <si>
    <t>MG</t>
  </si>
  <si>
    <t>Belo Horizonte</t>
  </si>
  <si>
    <t>GO</t>
  </si>
  <si>
    <t>Goiânia</t>
  </si>
  <si>
    <t>Aparecida de Goiânia</t>
  </si>
  <si>
    <t>Uberlândia</t>
  </si>
  <si>
    <t>São Gonçalo</t>
  </si>
  <si>
    <t>José dos Campos</t>
  </si>
  <si>
    <t>Total</t>
  </si>
  <si>
    <t>Rua Bráz Cubas, 163 - Aclimação, São Paulo - SP</t>
  </si>
  <si>
    <t>Av. Monteiro Lobato, 244 - Macedo, Guarulhos - SP</t>
  </si>
  <si>
    <t>Rua Lupércio Arruda Camargo, 111 - Jardim Santana, Campinas - SP</t>
  </si>
  <si>
    <t>Rafael de Sousa</t>
  </si>
  <si>
    <t>Av. Rio Branco, 81 - Centro, Rio de Janeiro - RJ</t>
  </si>
  <si>
    <t>Av. Álvares Cabral, 1690 - Lourdes, Belo Horizonte - MG</t>
  </si>
  <si>
    <t>Avenida Tocantins com Avenida Anhanguera, Qd. 67 - Centro, Goiânia - GO</t>
  </si>
  <si>
    <t>Av. Miguel João, 145 - Centro, Aparecida de Goiânia - GO</t>
  </si>
  <si>
    <t>Rua São Paulo, 35 - Tibery, Uberlândia - MG</t>
  </si>
  <si>
    <t>Rua Feliciano Sodré, 100 - Centro, São Gonçalo - RJ</t>
  </si>
  <si>
    <t>Rua Euclides Miragai, 700 - Centro, São José dos Campos - SP</t>
  </si>
  <si>
    <t>Avenida Juscelino Kubtschek, 1600 - Centro, São José dos Campos - SP</t>
  </si>
  <si>
    <t>Rua Francisco Portela, 2630 - Ze Garoto, São Gonçalo - RJ</t>
  </si>
  <si>
    <t>Av. José Andraus Gassani, 5464 - Distrito Industrial, Uberlândia - MG</t>
  </si>
  <si>
    <t>Av. Diamante, 1533 - Conde dos Arcos, Aparecida de Goiânia - GO</t>
  </si>
  <si>
    <t>Rua Jardim Botânico, Qd: 35 - Vila Redenção, Goiânia - GO</t>
  </si>
  <si>
    <t>Av. Afonso Pena, 4001 - Serra, Belo Horizonte - MG</t>
  </si>
  <si>
    <t>Avenida Presidente Vargas, 817 - Centro, Rio de Janeiro - RJ</t>
  </si>
  <si>
    <t>Avenida Prefeito Faria Lima, 10 - Parque Itália, Campinas - SP</t>
  </si>
  <si>
    <t>Rua 7 de setembro, 138 - Centro, Guarulhos - SP</t>
  </si>
  <si>
    <t>Rua Dona Inácia Uchoa, 106 - V. Mariana, São Paulo - SP</t>
  </si>
  <si>
    <t>Av. Afonso Pena, 191 - Centro, Uberlândia - MG</t>
  </si>
  <si>
    <t>Av. de Furnas, 417 - Jardim Rio Grande, Aparecida de Goiânia - GO</t>
  </si>
  <si>
    <t>Av. Dr. Ismerino Soares, 789 - Aeroporto, Goiânia - GO</t>
  </si>
  <si>
    <t>Avenida do Contorno, 6664 - Savassi, Belo Horizonte - MG</t>
  </si>
  <si>
    <t>Avenida Tanner Melo, 344 - Fazenda Santo Antônio, Aparecida de Goiânia - GO</t>
  </si>
  <si>
    <t>Av. Generoso Mendonça, 4.900 - Jardim Europa, Uberlândia - MG</t>
  </si>
  <si>
    <t xml:space="preserve"> Rua São Pedro Alcântara, 17 - Alcântara, São Gonçalo - RJ</t>
  </si>
  <si>
    <t>Rua Rubião Junior, 84 - Centro, São José dos Campos - SP</t>
  </si>
  <si>
    <t>Av. Fued José Sebba, 1245 - Jardim Goiás, Goiânia - GO</t>
  </si>
  <si>
    <t>Endereço</t>
  </si>
  <si>
    <t>E-mail</t>
  </si>
  <si>
    <t>Check In</t>
  </si>
  <si>
    <t>Check Out</t>
  </si>
  <si>
    <t>cristianoaparecido@yahoo.com</t>
  </si>
  <si>
    <t>ronaldolima@yahoo.com</t>
  </si>
  <si>
    <t>julianaamaral@gmail.com</t>
  </si>
  <si>
    <t>rafaeldesousa@outlook.com</t>
  </si>
  <si>
    <t>igorsouza@yahoo.com</t>
  </si>
  <si>
    <t>joycecoutinho@yahoo.com</t>
  </si>
  <si>
    <t>paulosergio@outlook.com</t>
  </si>
  <si>
    <t>crisluziane@yahoo.com</t>
  </si>
  <si>
    <t>evelinferreira@yahoo.com</t>
  </si>
  <si>
    <t>leandrohenrique@outlook.com</t>
  </si>
  <si>
    <t>erikalmeida@outlook.com</t>
  </si>
  <si>
    <t>patriciarosa@yahoo.com</t>
  </si>
  <si>
    <t>camilamendes@yahoo.com</t>
  </si>
  <si>
    <t>raissasoares@outlook.com</t>
  </si>
  <si>
    <t>neidsonluiz@yahoo.com</t>
  </si>
  <si>
    <t>antonioricardo@yahoo.com</t>
  </si>
  <si>
    <t>geraldopereira@outlook.com</t>
  </si>
  <si>
    <t>edsonbrito@yahoo.com</t>
  </si>
  <si>
    <t>diegohenrique@yahoo.com</t>
  </si>
  <si>
    <t>oliviomariano@yahoo.com</t>
  </si>
  <si>
    <t>nayenobre@yahoo.com</t>
  </si>
  <si>
    <t>jonathansilva@yahoo.com</t>
  </si>
  <si>
    <t>titomarcos@outlook.com</t>
  </si>
  <si>
    <t>maikonpereira@yahoo.com</t>
  </si>
  <si>
    <t>joaocarlos@yahoo.com</t>
  </si>
  <si>
    <t>thiagoaugusto@outlook.com</t>
  </si>
  <si>
    <t>danilosantosbarreto@yahoo.com</t>
  </si>
  <si>
    <t>franclinfagundes@yahoo.com</t>
  </si>
  <si>
    <t>jasielsouza@outlook.com</t>
  </si>
  <si>
    <t>emillycerqueira@yahoo.com</t>
  </si>
  <si>
    <t>Hotéis Smart Fluxo de Caixa</t>
  </si>
  <si>
    <t>Janeiro</t>
  </si>
  <si>
    <t>Fevereiro</t>
  </si>
  <si>
    <t>Março</t>
  </si>
  <si>
    <t>Abril</t>
  </si>
  <si>
    <t>Entradas</t>
  </si>
  <si>
    <t>Salvador</t>
  </si>
  <si>
    <t>Fortaleza</t>
  </si>
  <si>
    <t>Recife</t>
  </si>
  <si>
    <t>Natal</t>
  </si>
  <si>
    <t>Florianópolis</t>
  </si>
  <si>
    <t>Hotel Smart Salvador</t>
  </si>
  <si>
    <t>Hospedagem</t>
  </si>
  <si>
    <t>Serviços</t>
  </si>
  <si>
    <t>Extras</t>
  </si>
  <si>
    <t>Hotel Smart Fortaleza</t>
  </si>
  <si>
    <t>Hotel Smart Rio de Janeiro</t>
  </si>
  <si>
    <t>Análise de Erros</t>
  </si>
  <si>
    <t>Valor</t>
  </si>
  <si>
    <t>Principais Erros</t>
  </si>
  <si>
    <t>Divisão por zero</t>
  </si>
  <si>
    <t>Nome</t>
  </si>
  <si>
    <t>Cerquilha</t>
  </si>
  <si>
    <t>Referência</t>
  </si>
  <si>
    <t>Total de Reservas</t>
  </si>
  <si>
    <t>Margem de Lucro %</t>
  </si>
  <si>
    <t>Lucro Líquido</t>
  </si>
  <si>
    <t>Média das Reservas</t>
  </si>
  <si>
    <t>Meta Faturamento</t>
  </si>
  <si>
    <t>Meta Lucro Líquido</t>
  </si>
  <si>
    <t>Metas de Reservas</t>
  </si>
  <si>
    <t>Fluxo de Caixa Pessoal</t>
  </si>
  <si>
    <t>Salário</t>
  </si>
  <si>
    <t>Dividendos</t>
  </si>
  <si>
    <t>Poupança</t>
  </si>
  <si>
    <t>Investimentos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</si>
</sst>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00"/>
    <numFmt numFmtId="165" formatCode="_-&quot;R$&quot;\ * #,##0_-;\-&quot;R$&quot;\ * #,##0_-;_-&quot;R$&quot;\ * &quot;-&quot;??_-;_-@_-"/>
  </numFmts>
  <fonts count="11">
    <font>
      <sz val="11"/>
      <color theme="1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6"/>
      <color theme="9" tint="0.79998168889431442"/>
      <name val="Exotc350 Bd BT"/>
      <family val="5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0.7999816888943144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4F9F1"/>
        <bgColor indexed="64"/>
      </patternFill>
    </fill>
  </fills>
  <borders count="12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/>
      <bottom style="thin">
        <color theme="9" tint="0.39994506668294322"/>
      </bottom>
      <diagonal/>
    </border>
    <border>
      <left style="thin">
        <color theme="9" tint="0.39994506668294322"/>
      </left>
      <right/>
      <top style="thin">
        <color theme="9" tint="0.39994506668294322"/>
      </top>
      <bottom style="thin">
        <color theme="9" tint="0.39994506668294322"/>
      </bottom>
      <diagonal/>
    </border>
    <border>
      <left/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/>
      <right/>
      <top/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64">
    <xf numFmtId="0" fontId="0" fillId="0" borderId="0" xfId="0"/>
    <xf numFmtId="0" fontId="1" fillId="2" borderId="0" xfId="0" applyFont="1" applyFill="1" applyAlignment="1"/>
    <xf numFmtId="0" fontId="1" fillId="2" borderId="0" xfId="0" applyFont="1" applyFill="1" applyAlignment="1">
      <alignment horizontal="left" indent="1"/>
    </xf>
    <xf numFmtId="16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0" applyNumberFormat="1"/>
    <xf numFmtId="44" fontId="2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/>
    <xf numFmtId="14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center"/>
    </xf>
    <xf numFmtId="44" fontId="0" fillId="0" borderId="0" xfId="0" applyNumberFormat="1" applyFont="1" applyFill="1" applyBorder="1" applyAlignment="1">
      <alignment horizontal="center"/>
    </xf>
    <xf numFmtId="44" fontId="0" fillId="0" borderId="0" xfId="0" applyNumberFormat="1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left"/>
    </xf>
    <xf numFmtId="44" fontId="0" fillId="0" borderId="0" xfId="0" applyNumberFormat="1" applyFont="1" applyFill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2" borderId="3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3" fillId="0" borderId="0" xfId="1" applyNumberFormat="1" applyFill="1" applyBorder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0" fontId="0" fillId="0" borderId="5" xfId="0" applyBorder="1" applyAlignment="1">
      <alignment horizontal="center"/>
    </xf>
    <xf numFmtId="0" fontId="1" fillId="2" borderId="1" xfId="0" applyFont="1" applyFill="1" applyBorder="1"/>
    <xf numFmtId="165" fontId="5" fillId="0" borderId="1" xfId="0" applyNumberFormat="1" applyFont="1" applyFill="1" applyBorder="1"/>
    <xf numFmtId="0" fontId="0" fillId="5" borderId="0" xfId="0" applyFill="1" applyBorder="1" applyAlignment="1">
      <alignment horizontal="center" vertical="center"/>
    </xf>
    <xf numFmtId="0" fontId="1" fillId="2" borderId="0" xfId="0" applyFont="1" applyFill="1" applyBorder="1"/>
    <xf numFmtId="0" fontId="1" fillId="4" borderId="0" xfId="0" applyFont="1" applyFill="1" applyAlignment="1"/>
    <xf numFmtId="0" fontId="6" fillId="0" borderId="0" xfId="0" applyFont="1"/>
    <xf numFmtId="165" fontId="5" fillId="6" borderId="1" xfId="0" applyNumberFormat="1" applyFont="1" applyFill="1" applyBorder="1"/>
    <xf numFmtId="165" fontId="2" fillId="6" borderId="1" xfId="0" applyNumberFormat="1" applyFont="1" applyFill="1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/>
    <xf numFmtId="0" fontId="2" fillId="5" borderId="0" xfId="0" applyNumberFormat="1" applyFont="1" applyFill="1"/>
    <xf numFmtId="165" fontId="9" fillId="0" borderId="0" xfId="0" applyNumberFormat="1" applyFont="1" applyFill="1" applyBorder="1"/>
    <xf numFmtId="0" fontId="2" fillId="5" borderId="0" xfId="0" applyFont="1" applyFill="1"/>
    <xf numFmtId="0" fontId="1" fillId="2" borderId="6" xfId="0" applyFont="1" applyFill="1" applyBorder="1" applyAlignment="1"/>
    <xf numFmtId="0" fontId="2" fillId="5" borderId="8" xfId="0" applyFont="1" applyFill="1" applyBorder="1"/>
    <xf numFmtId="9" fontId="2" fillId="7" borderId="8" xfId="2" applyFont="1" applyFill="1" applyBorder="1"/>
    <xf numFmtId="44" fontId="2" fillId="5" borderId="9" xfId="0" applyNumberFormat="1" applyFont="1" applyFill="1" applyBorder="1"/>
    <xf numFmtId="44" fontId="2" fillId="7" borderId="10" xfId="0" applyNumberFormat="1" applyFont="1" applyFill="1" applyBorder="1"/>
    <xf numFmtId="0" fontId="2" fillId="7" borderId="10" xfId="0" applyNumberFormat="1" applyFont="1" applyFill="1" applyBorder="1"/>
    <xf numFmtId="0" fontId="1" fillId="2" borderId="0" xfId="0" applyFont="1" applyFill="1"/>
    <xf numFmtId="0" fontId="10" fillId="4" borderId="0" xfId="0" applyFont="1" applyFill="1" applyBorder="1"/>
    <xf numFmtId="165" fontId="0" fillId="0" borderId="0" xfId="0" applyNumberFormat="1"/>
    <xf numFmtId="165" fontId="5" fillId="8" borderId="1" xfId="0" applyNumberFormat="1" applyFont="1" applyFill="1" applyBorder="1"/>
    <xf numFmtId="0" fontId="1" fillId="2" borderId="11" xfId="0" applyFont="1" applyFill="1" applyBorder="1"/>
    <xf numFmtId="165" fontId="5" fillId="0" borderId="11" xfId="0" applyNumberFormat="1" applyFont="1" applyFill="1" applyBorder="1"/>
    <xf numFmtId="0" fontId="0" fillId="0" borderId="0" xfId="0" applyBorder="1" applyAlignment="1"/>
    <xf numFmtId="0" fontId="8" fillId="0" borderId="0" xfId="0" applyFont="1" applyBorder="1" applyAlignment="1"/>
    <xf numFmtId="0" fontId="0" fillId="0" borderId="0" xfId="0" applyBorder="1"/>
    <xf numFmtId="0" fontId="4" fillId="4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6" xfId="0" applyFont="1" applyFill="1" applyBorder="1"/>
    <xf numFmtId="0" fontId="1" fillId="2" borderId="7" xfId="0" applyFont="1" applyFill="1" applyBorder="1"/>
    <xf numFmtId="0" fontId="5" fillId="5" borderId="0" xfId="0" applyFont="1" applyFill="1" applyAlignment="1">
      <alignment horizontal="center" vertical="center"/>
    </xf>
  </cellXfs>
  <cellStyles count="3">
    <cellStyle name="Hiperlink" xfId="1" builtinId="8"/>
    <cellStyle name="Normal" xfId="0" builtinId="0"/>
    <cellStyle name="Porcentagem" xfId="2" builtinId="5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0.79998168889431442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5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5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3.xml"/><Relationship Id="rId2" Type="http://schemas.openxmlformats.org/officeDocument/2006/relationships/diagramLayout" Target="../diagrams/layout3.xml"/><Relationship Id="rId1" Type="http://schemas.openxmlformats.org/officeDocument/2006/relationships/diagramData" Target="../diagrams/data3.xml"/><Relationship Id="rId5" Type="http://schemas.microsoft.com/office/2007/relationships/diagramDrawing" Target="../diagrams/drawing3.xml"/><Relationship Id="rId4" Type="http://schemas.openxmlformats.org/officeDocument/2006/relationships/diagramColors" Target="../diagrams/colors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4.xml"/><Relationship Id="rId2" Type="http://schemas.openxmlformats.org/officeDocument/2006/relationships/diagramLayout" Target="../diagrams/layout4.xml"/><Relationship Id="rId1" Type="http://schemas.openxmlformats.org/officeDocument/2006/relationships/diagramData" Target="../diagrams/data4.xml"/><Relationship Id="rId5" Type="http://schemas.microsoft.com/office/2007/relationships/diagramDrawing" Target="../diagrams/drawing4.xml"/><Relationship Id="rId4" Type="http://schemas.openxmlformats.org/officeDocument/2006/relationships/diagramColors" Target="../diagrams/colors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5.xml"/><Relationship Id="rId2" Type="http://schemas.openxmlformats.org/officeDocument/2006/relationships/diagramLayout" Target="../diagrams/layout5.xml"/><Relationship Id="rId1" Type="http://schemas.openxmlformats.org/officeDocument/2006/relationships/diagramData" Target="../diagrams/data5.xml"/><Relationship Id="rId5" Type="http://schemas.microsoft.com/office/2007/relationships/diagramDrawing" Target="../diagrams/drawing5.xml"/><Relationship Id="rId4" Type="http://schemas.openxmlformats.org/officeDocument/2006/relationships/diagramColors" Target="../diagrams/colors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388328</xdr:colOff>
      <xdr:row>1</xdr:row>
      <xdr:rowOff>58615</xdr:rowOff>
    </xdr:from>
    <xdr:to>
      <xdr:col>12</xdr:col>
      <xdr:colOff>95251</xdr:colOff>
      <xdr:row>7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FA38BFA2-EBC8-45E0-B07D-807485592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388328</xdr:colOff>
      <xdr:row>1</xdr:row>
      <xdr:rowOff>58615</xdr:rowOff>
    </xdr:from>
    <xdr:to>
      <xdr:col>13</xdr:col>
      <xdr:colOff>95251</xdr:colOff>
      <xdr:row>5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792F9E8B-CC0D-45C9-B24A-17FCE624E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388328</xdr:colOff>
      <xdr:row>1</xdr:row>
      <xdr:rowOff>58615</xdr:rowOff>
    </xdr:from>
    <xdr:to>
      <xdr:col>13</xdr:col>
      <xdr:colOff>95251</xdr:colOff>
      <xdr:row>5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C54C2C37-4B27-4896-BECF-F570EB5C8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388328</xdr:colOff>
      <xdr:row>1</xdr:row>
      <xdr:rowOff>58615</xdr:rowOff>
    </xdr:from>
    <xdr:to>
      <xdr:col>13</xdr:col>
      <xdr:colOff>95251</xdr:colOff>
      <xdr:row>5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7DD762EE-FDEC-4385-9122-DDB6E3544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388328</xdr:colOff>
      <xdr:row>1</xdr:row>
      <xdr:rowOff>58615</xdr:rowOff>
    </xdr:from>
    <xdr:to>
      <xdr:col>13</xdr:col>
      <xdr:colOff>95251</xdr:colOff>
      <xdr:row>5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5D082305-B9A3-4A43-AFA4-226E579E8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excel-2016-treinamento-essencial/funcoes-recursos-adiciona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Curso-Excel-2016-Treinamento-Essencial-M&#243;dulo-I/Excel%202016%20-%20Treinamento%20Essenci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mulas_e_recursos_adicionai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uramento Mensal"/>
      <sheetName val="Hotéis Smart"/>
      <sheetName val="CONCATENAR"/>
      <sheetName val="Subtotais"/>
    </sheetNames>
    <sheetDataSet>
      <sheetData sheetId="0"/>
      <sheetData sheetId="1">
        <row r="3">
          <cell r="C3">
            <v>220000</v>
          </cell>
        </row>
        <row r="4">
          <cell r="C4">
            <v>530000</v>
          </cell>
        </row>
        <row r="5">
          <cell r="C5">
            <v>150000</v>
          </cell>
        </row>
        <row r="6">
          <cell r="C6">
            <v>210000</v>
          </cell>
        </row>
        <row r="7">
          <cell r="C7">
            <v>750000</v>
          </cell>
        </row>
        <row r="8">
          <cell r="C8">
            <v>400000</v>
          </cell>
        </row>
        <row r="9">
          <cell r="C9">
            <v>70000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 de Produtos"/>
      <sheetName val="Notas dos Alunos"/>
      <sheetName val="Compras a Prazo"/>
      <sheetName val="Financiamento de Imóveis"/>
      <sheetName val="PROCV e PROCH"/>
      <sheetName val="Hotéis Smart Análise"/>
    </sheetNames>
    <sheetDataSet>
      <sheetData sheetId="0"/>
      <sheetData sheetId="1"/>
      <sheetData sheetId="2"/>
      <sheetData sheetId="3"/>
      <sheetData sheetId="4">
        <row r="12">
          <cell r="I12">
            <v>0</v>
          </cell>
          <cell r="J12">
            <v>100</v>
          </cell>
          <cell r="K12">
            <v>500</v>
          </cell>
          <cell r="L12">
            <v>1000</v>
          </cell>
        </row>
        <row r="13">
          <cell r="I13">
            <v>0.2</v>
          </cell>
          <cell r="J13">
            <v>0.15</v>
          </cell>
          <cell r="K13">
            <v>0.1</v>
          </cell>
          <cell r="L13">
            <v>0.05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ências Absolutas"/>
      <sheetName val="Salvador"/>
      <sheetName val="Fortaleza"/>
      <sheetName val="Rio de Janeiro"/>
      <sheetName val="Abas Diferentes"/>
      <sheetName val="Referências 3D"/>
      <sheetName val="Copiando e Colando Fórmulas"/>
      <sheetName val="Transpor com Fórmula"/>
      <sheetName val="Nomes de Intervalos"/>
      <sheetName val="Formatação Condicional"/>
      <sheetName val="Gerenciando Regras"/>
      <sheetName val="Regras de Primeiros e Últimos"/>
      <sheetName val="Barras de Dados"/>
      <sheetName val="Escalas de Cor"/>
      <sheetName val="Conjuntos de Ícones"/>
      <sheetName val="Regras Personalizadas"/>
      <sheetName val="Com base em Fórmulas"/>
      <sheetName val="Lição de Cas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G4">
            <v>1.4999999999999999E-2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D3BA18-B9CC-46C6-9DA4-CAFE0D24C68A}" name="Reservas" displayName="Reservas" ref="A1:G32" totalsRowCount="1" headerRowDxfId="15" dataDxfId="14">
  <autoFilter ref="A1:G31" xr:uid="{FC3B7A43-6630-432D-A2BC-89A454C2A984}"/>
  <tableColumns count="7">
    <tableColumn id="1" xr3:uid="{A56D08E8-E484-4D92-A2D3-0EB200AF2E0F}" name="Reserva" totalsRowLabel="Total" dataDxfId="13" totalsRowDxfId="12"/>
    <tableColumn id="2" xr3:uid="{A3187C50-5EA8-47F7-9BFD-8A0F0F3245F5}" name="Nome do Pax" dataDxfId="11" totalsRowDxfId="10"/>
    <tableColumn id="3" xr3:uid="{D5404333-DC2A-49F2-A10E-5783D9FF890F}" name="Estado" dataDxfId="9" totalsRowDxfId="8"/>
    <tableColumn id="4" xr3:uid="{877C4838-C494-4850-99C1-F6149E552B42}" name="Cidade" dataDxfId="7" totalsRowDxfId="6"/>
    <tableColumn id="5" xr3:uid="{07024368-0D21-4585-BAD2-DEBB9F6DF9B7}" name="N. Noites" dataDxfId="5" totalsRowDxfId="4"/>
    <tableColumn id="6" xr3:uid="{E1C37670-492D-4BD8-81CB-DD814D40FF5C}" name="Valor Diária" dataDxfId="3" totalsRowDxfId="2"/>
    <tableColumn id="7" xr3:uid="{32A21EB6-8059-4C6B-9EAE-B5E046EA55AA}" name="Valor Total" totalsRowFunction="sum" dataDxfId="1" totalsRowDxfId="0">
      <calculatedColumnFormula>Reservas[[#This Row],[Valor Diária]]*Reservas[[#This Row],[N. Noites]]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mailto:julianaamaral@gmail.com" TargetMode="External"/><Relationship Id="rId18" Type="http://schemas.openxmlformats.org/officeDocument/2006/relationships/hyperlink" Target="mailto:jasielsouza@outlook.com" TargetMode="External"/><Relationship Id="rId26" Type="http://schemas.openxmlformats.org/officeDocument/2006/relationships/hyperlink" Target="mailto:nayenobre@yahoo.com" TargetMode="External"/><Relationship Id="rId3" Type="http://schemas.openxmlformats.org/officeDocument/2006/relationships/hyperlink" Target="mailto:julianaamaral@gmail.com" TargetMode="External"/><Relationship Id="rId21" Type="http://schemas.openxmlformats.org/officeDocument/2006/relationships/hyperlink" Target="mailto:thiagoaugusto@outlook.com" TargetMode="External"/><Relationship Id="rId34" Type="http://schemas.openxmlformats.org/officeDocument/2006/relationships/hyperlink" Target="mailto:patriciarosa@yahoo.com" TargetMode="External"/><Relationship Id="rId7" Type="http://schemas.openxmlformats.org/officeDocument/2006/relationships/hyperlink" Target="mailto:paulosergio@outlook.com" TargetMode="External"/><Relationship Id="rId12" Type="http://schemas.openxmlformats.org/officeDocument/2006/relationships/hyperlink" Target="mailto:cristianoaparecido@yahoo.com" TargetMode="External"/><Relationship Id="rId17" Type="http://schemas.openxmlformats.org/officeDocument/2006/relationships/hyperlink" Target="mailto:emillycerqueira@yahoo.com" TargetMode="External"/><Relationship Id="rId25" Type="http://schemas.openxmlformats.org/officeDocument/2006/relationships/hyperlink" Target="mailto:jonathansilva@yahoo.com" TargetMode="External"/><Relationship Id="rId33" Type="http://schemas.openxmlformats.org/officeDocument/2006/relationships/hyperlink" Target="mailto:camilamendes@yahoo.com" TargetMode="External"/><Relationship Id="rId2" Type="http://schemas.openxmlformats.org/officeDocument/2006/relationships/hyperlink" Target="mailto:ronaldolima@yahoo.com" TargetMode="External"/><Relationship Id="rId16" Type="http://schemas.openxmlformats.org/officeDocument/2006/relationships/hyperlink" Target="mailto:neidsonluiz@yahoo.com" TargetMode="External"/><Relationship Id="rId20" Type="http://schemas.openxmlformats.org/officeDocument/2006/relationships/hyperlink" Target="mailto:danilosantosbarreto@yahoo.com" TargetMode="External"/><Relationship Id="rId29" Type="http://schemas.openxmlformats.org/officeDocument/2006/relationships/hyperlink" Target="mailto:edsonbrito@yahoo.com" TargetMode="External"/><Relationship Id="rId1" Type="http://schemas.openxmlformats.org/officeDocument/2006/relationships/hyperlink" Target="mailto:cristianoaparecido@yahoo.com" TargetMode="External"/><Relationship Id="rId6" Type="http://schemas.openxmlformats.org/officeDocument/2006/relationships/hyperlink" Target="mailto:joycecoutinho@yahoo.com" TargetMode="External"/><Relationship Id="rId11" Type="http://schemas.openxmlformats.org/officeDocument/2006/relationships/hyperlink" Target="mailto:crisluziane@yahoo.com" TargetMode="External"/><Relationship Id="rId24" Type="http://schemas.openxmlformats.org/officeDocument/2006/relationships/hyperlink" Target="mailto:titomarcos@outlook.com" TargetMode="External"/><Relationship Id="rId32" Type="http://schemas.openxmlformats.org/officeDocument/2006/relationships/hyperlink" Target="mailto:raissasoares@outlook.com" TargetMode="External"/><Relationship Id="rId5" Type="http://schemas.openxmlformats.org/officeDocument/2006/relationships/hyperlink" Target="mailto:igorsouza@yahoo.com" TargetMode="External"/><Relationship Id="rId15" Type="http://schemas.openxmlformats.org/officeDocument/2006/relationships/hyperlink" Target="mailto:erikalmeida@outlook.com" TargetMode="External"/><Relationship Id="rId23" Type="http://schemas.openxmlformats.org/officeDocument/2006/relationships/hyperlink" Target="mailto:maikonpereira@yahoo.com" TargetMode="External"/><Relationship Id="rId28" Type="http://schemas.openxmlformats.org/officeDocument/2006/relationships/hyperlink" Target="mailto:diegohenrique@yahoo.com" TargetMode="External"/><Relationship Id="rId36" Type="http://schemas.openxmlformats.org/officeDocument/2006/relationships/printerSettings" Target="../printerSettings/printerSettings10.bin"/><Relationship Id="rId10" Type="http://schemas.openxmlformats.org/officeDocument/2006/relationships/hyperlink" Target="mailto:leandrohenrique@outlook.com" TargetMode="External"/><Relationship Id="rId19" Type="http://schemas.openxmlformats.org/officeDocument/2006/relationships/hyperlink" Target="mailto:franclinfagundes@yahoo.com" TargetMode="External"/><Relationship Id="rId31" Type="http://schemas.openxmlformats.org/officeDocument/2006/relationships/hyperlink" Target="mailto:antonioricardo@yahoo.com" TargetMode="External"/><Relationship Id="rId4" Type="http://schemas.openxmlformats.org/officeDocument/2006/relationships/hyperlink" Target="mailto:rafaeldesousa@outlook.com" TargetMode="External"/><Relationship Id="rId9" Type="http://schemas.openxmlformats.org/officeDocument/2006/relationships/hyperlink" Target="mailto:evelinferreira@yahoo.com" TargetMode="External"/><Relationship Id="rId14" Type="http://schemas.openxmlformats.org/officeDocument/2006/relationships/hyperlink" Target="mailto:diegohenrique@yahoo.com" TargetMode="External"/><Relationship Id="rId22" Type="http://schemas.openxmlformats.org/officeDocument/2006/relationships/hyperlink" Target="mailto:joaocarlos@yahoo.com" TargetMode="External"/><Relationship Id="rId27" Type="http://schemas.openxmlformats.org/officeDocument/2006/relationships/hyperlink" Target="mailto:oliviomariano@yahoo.com" TargetMode="External"/><Relationship Id="rId30" Type="http://schemas.openxmlformats.org/officeDocument/2006/relationships/hyperlink" Target="mailto:geraldopereira@outlook.com" TargetMode="External"/><Relationship Id="rId35" Type="http://schemas.openxmlformats.org/officeDocument/2006/relationships/hyperlink" Target="mailto:erikalmeida@outlook.com" TargetMode="External"/><Relationship Id="rId8" Type="http://schemas.openxmlformats.org/officeDocument/2006/relationships/hyperlink" Target="mailto:crisluziane@yahoo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crisluziane@yahoo.com" TargetMode="External"/><Relationship Id="rId13" Type="http://schemas.openxmlformats.org/officeDocument/2006/relationships/hyperlink" Target="mailto:camilamendes@yahoo.com" TargetMode="External"/><Relationship Id="rId18" Type="http://schemas.openxmlformats.org/officeDocument/2006/relationships/hyperlink" Target="mailto:diegohenrique@yahoo.com" TargetMode="External"/><Relationship Id="rId26" Type="http://schemas.openxmlformats.org/officeDocument/2006/relationships/hyperlink" Target="mailto:danilosantosbarreto@yahoo.com" TargetMode="External"/><Relationship Id="rId3" Type="http://schemas.openxmlformats.org/officeDocument/2006/relationships/hyperlink" Target="mailto:julianaamaral@gmail.com" TargetMode="External"/><Relationship Id="rId21" Type="http://schemas.openxmlformats.org/officeDocument/2006/relationships/hyperlink" Target="mailto:jonathansilva@yahoo.com" TargetMode="External"/><Relationship Id="rId7" Type="http://schemas.openxmlformats.org/officeDocument/2006/relationships/hyperlink" Target="mailto:paulosergio@outlook.com" TargetMode="External"/><Relationship Id="rId12" Type="http://schemas.openxmlformats.org/officeDocument/2006/relationships/hyperlink" Target="mailto:patriciarosa@yahoo.com" TargetMode="External"/><Relationship Id="rId17" Type="http://schemas.openxmlformats.org/officeDocument/2006/relationships/hyperlink" Target="mailto:edsonbrito@yahoo.com" TargetMode="External"/><Relationship Id="rId25" Type="http://schemas.openxmlformats.org/officeDocument/2006/relationships/hyperlink" Target="mailto:thiagoaugusto@outlook.com" TargetMode="External"/><Relationship Id="rId2" Type="http://schemas.openxmlformats.org/officeDocument/2006/relationships/hyperlink" Target="mailto:ronaldolima@yahoo.com" TargetMode="External"/><Relationship Id="rId16" Type="http://schemas.openxmlformats.org/officeDocument/2006/relationships/hyperlink" Target="mailto:geraldopereira@outlook.com" TargetMode="External"/><Relationship Id="rId20" Type="http://schemas.openxmlformats.org/officeDocument/2006/relationships/hyperlink" Target="mailto:nayenobre@yahoo.com" TargetMode="External"/><Relationship Id="rId29" Type="http://schemas.openxmlformats.org/officeDocument/2006/relationships/hyperlink" Target="mailto:emillycerqueira@yahoo.com" TargetMode="External"/><Relationship Id="rId1" Type="http://schemas.openxmlformats.org/officeDocument/2006/relationships/hyperlink" Target="mailto:cristianoaparecido@yahoo.com" TargetMode="External"/><Relationship Id="rId6" Type="http://schemas.openxmlformats.org/officeDocument/2006/relationships/hyperlink" Target="mailto:joycecoutinho@yahoo.com" TargetMode="External"/><Relationship Id="rId11" Type="http://schemas.openxmlformats.org/officeDocument/2006/relationships/hyperlink" Target="mailto:erikalmeida@outlook.com" TargetMode="External"/><Relationship Id="rId24" Type="http://schemas.openxmlformats.org/officeDocument/2006/relationships/hyperlink" Target="mailto:joaocarlos@yahoo.com" TargetMode="External"/><Relationship Id="rId5" Type="http://schemas.openxmlformats.org/officeDocument/2006/relationships/hyperlink" Target="mailto:igorsouza@yahoo.com" TargetMode="External"/><Relationship Id="rId15" Type="http://schemas.openxmlformats.org/officeDocument/2006/relationships/hyperlink" Target="mailto:antonioricardo@yahoo.com" TargetMode="External"/><Relationship Id="rId23" Type="http://schemas.openxmlformats.org/officeDocument/2006/relationships/hyperlink" Target="mailto:maikonpereira@yahoo.com" TargetMode="External"/><Relationship Id="rId28" Type="http://schemas.openxmlformats.org/officeDocument/2006/relationships/hyperlink" Target="mailto:jasielsouza@outlook.com" TargetMode="External"/><Relationship Id="rId10" Type="http://schemas.openxmlformats.org/officeDocument/2006/relationships/hyperlink" Target="mailto:leandrohenrique@outlook.com" TargetMode="External"/><Relationship Id="rId19" Type="http://schemas.openxmlformats.org/officeDocument/2006/relationships/hyperlink" Target="mailto:oliviomariano@yahoo.com" TargetMode="External"/><Relationship Id="rId31" Type="http://schemas.openxmlformats.org/officeDocument/2006/relationships/printerSettings" Target="../printerSettings/printerSettings11.bin"/><Relationship Id="rId4" Type="http://schemas.openxmlformats.org/officeDocument/2006/relationships/hyperlink" Target="mailto:rafaeldesousa@outlook.com" TargetMode="External"/><Relationship Id="rId9" Type="http://schemas.openxmlformats.org/officeDocument/2006/relationships/hyperlink" Target="mailto:evelinferreira@yahoo.com" TargetMode="External"/><Relationship Id="rId14" Type="http://schemas.openxmlformats.org/officeDocument/2006/relationships/hyperlink" Target="mailto:raissasoares@outlook.com" TargetMode="External"/><Relationship Id="rId22" Type="http://schemas.openxmlformats.org/officeDocument/2006/relationships/hyperlink" Target="mailto:titomarcos@outlook.com" TargetMode="External"/><Relationship Id="rId27" Type="http://schemas.openxmlformats.org/officeDocument/2006/relationships/hyperlink" Target="mailto:franclinfagundes@yahoo.com" TargetMode="External"/><Relationship Id="rId30" Type="http://schemas.openxmlformats.org/officeDocument/2006/relationships/hyperlink" Target="mailto:neidsonluiz@yahoo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hyperlink" Target="mailto:julianaamaral@gmail.com" TargetMode="External"/><Relationship Id="rId18" Type="http://schemas.openxmlformats.org/officeDocument/2006/relationships/hyperlink" Target="mailto:jasielsouza@outlook.com" TargetMode="External"/><Relationship Id="rId26" Type="http://schemas.openxmlformats.org/officeDocument/2006/relationships/hyperlink" Target="mailto:nayenobre@yahoo.com" TargetMode="External"/><Relationship Id="rId3" Type="http://schemas.openxmlformats.org/officeDocument/2006/relationships/hyperlink" Target="mailto:julianaamaral@gmail.com" TargetMode="External"/><Relationship Id="rId21" Type="http://schemas.openxmlformats.org/officeDocument/2006/relationships/hyperlink" Target="mailto:thiagoaugusto@outlook.com" TargetMode="External"/><Relationship Id="rId34" Type="http://schemas.openxmlformats.org/officeDocument/2006/relationships/hyperlink" Target="mailto:patriciarosa@yahoo.com" TargetMode="External"/><Relationship Id="rId7" Type="http://schemas.openxmlformats.org/officeDocument/2006/relationships/hyperlink" Target="mailto:paulosergio@outlook.com" TargetMode="External"/><Relationship Id="rId12" Type="http://schemas.openxmlformats.org/officeDocument/2006/relationships/hyperlink" Target="mailto:cristianoaparecido@yahoo.com" TargetMode="External"/><Relationship Id="rId17" Type="http://schemas.openxmlformats.org/officeDocument/2006/relationships/hyperlink" Target="mailto:emillycerqueira@yahoo.com" TargetMode="External"/><Relationship Id="rId25" Type="http://schemas.openxmlformats.org/officeDocument/2006/relationships/hyperlink" Target="mailto:jonathansilva@yahoo.com" TargetMode="External"/><Relationship Id="rId33" Type="http://schemas.openxmlformats.org/officeDocument/2006/relationships/hyperlink" Target="mailto:camilamendes@yahoo.com" TargetMode="External"/><Relationship Id="rId2" Type="http://schemas.openxmlformats.org/officeDocument/2006/relationships/hyperlink" Target="mailto:ronaldolima@yahoo.com" TargetMode="External"/><Relationship Id="rId16" Type="http://schemas.openxmlformats.org/officeDocument/2006/relationships/hyperlink" Target="mailto:neidsonluiz@yahoo.com" TargetMode="External"/><Relationship Id="rId20" Type="http://schemas.openxmlformats.org/officeDocument/2006/relationships/hyperlink" Target="mailto:danilosantosbarreto@yahoo.com" TargetMode="External"/><Relationship Id="rId29" Type="http://schemas.openxmlformats.org/officeDocument/2006/relationships/hyperlink" Target="mailto:edsonbrito@yahoo.com" TargetMode="External"/><Relationship Id="rId1" Type="http://schemas.openxmlformats.org/officeDocument/2006/relationships/hyperlink" Target="mailto:cristianoaparecido@yahoo.com" TargetMode="External"/><Relationship Id="rId6" Type="http://schemas.openxmlformats.org/officeDocument/2006/relationships/hyperlink" Target="mailto:joycecoutinho@yahoo.com" TargetMode="External"/><Relationship Id="rId11" Type="http://schemas.openxmlformats.org/officeDocument/2006/relationships/hyperlink" Target="mailto:crisluziane@yahoo.com" TargetMode="External"/><Relationship Id="rId24" Type="http://schemas.openxmlformats.org/officeDocument/2006/relationships/hyperlink" Target="mailto:titomarcos@outlook.com" TargetMode="External"/><Relationship Id="rId32" Type="http://schemas.openxmlformats.org/officeDocument/2006/relationships/hyperlink" Target="mailto:raissasoares@outlook.com" TargetMode="External"/><Relationship Id="rId5" Type="http://schemas.openxmlformats.org/officeDocument/2006/relationships/hyperlink" Target="mailto:igorsouza@yahoo.com" TargetMode="External"/><Relationship Id="rId15" Type="http://schemas.openxmlformats.org/officeDocument/2006/relationships/hyperlink" Target="mailto:erikalmeida@outlook.com" TargetMode="External"/><Relationship Id="rId23" Type="http://schemas.openxmlformats.org/officeDocument/2006/relationships/hyperlink" Target="mailto:maikonpereira@yahoo.com" TargetMode="External"/><Relationship Id="rId28" Type="http://schemas.openxmlformats.org/officeDocument/2006/relationships/hyperlink" Target="mailto:diegohenrique@yahoo.com" TargetMode="External"/><Relationship Id="rId36" Type="http://schemas.openxmlformats.org/officeDocument/2006/relationships/printerSettings" Target="../printerSettings/printerSettings21.bin"/><Relationship Id="rId10" Type="http://schemas.openxmlformats.org/officeDocument/2006/relationships/hyperlink" Target="mailto:leandrohenrique@outlook.com" TargetMode="External"/><Relationship Id="rId19" Type="http://schemas.openxmlformats.org/officeDocument/2006/relationships/hyperlink" Target="mailto:franclinfagundes@yahoo.com" TargetMode="External"/><Relationship Id="rId31" Type="http://schemas.openxmlformats.org/officeDocument/2006/relationships/hyperlink" Target="mailto:antonioricardo@yahoo.com" TargetMode="External"/><Relationship Id="rId4" Type="http://schemas.openxmlformats.org/officeDocument/2006/relationships/hyperlink" Target="mailto:rafaeldesousa@outlook.com" TargetMode="External"/><Relationship Id="rId9" Type="http://schemas.openxmlformats.org/officeDocument/2006/relationships/hyperlink" Target="mailto:evelinferreira@yahoo.com" TargetMode="External"/><Relationship Id="rId14" Type="http://schemas.openxmlformats.org/officeDocument/2006/relationships/hyperlink" Target="mailto:diegohenrique@yahoo.com" TargetMode="External"/><Relationship Id="rId22" Type="http://schemas.openxmlformats.org/officeDocument/2006/relationships/hyperlink" Target="mailto:joaocarlos@yahoo.com" TargetMode="External"/><Relationship Id="rId27" Type="http://schemas.openxmlformats.org/officeDocument/2006/relationships/hyperlink" Target="mailto:oliviomariano@yahoo.com" TargetMode="External"/><Relationship Id="rId30" Type="http://schemas.openxmlformats.org/officeDocument/2006/relationships/hyperlink" Target="mailto:geraldopereira@outlook.com" TargetMode="External"/><Relationship Id="rId35" Type="http://schemas.openxmlformats.org/officeDocument/2006/relationships/hyperlink" Target="mailto:erikalmeida@outlook.com" TargetMode="External"/><Relationship Id="rId8" Type="http://schemas.openxmlformats.org/officeDocument/2006/relationships/hyperlink" Target="mailto:crisluziane@yahoo.com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mailto:jasielsouza@outlook.com" TargetMode="External"/><Relationship Id="rId18" Type="http://schemas.openxmlformats.org/officeDocument/2006/relationships/hyperlink" Target="mailto:maikonpereira@yahoo.com" TargetMode="External"/><Relationship Id="rId26" Type="http://schemas.openxmlformats.org/officeDocument/2006/relationships/hyperlink" Target="mailto:antonioricardo@yahoo.com" TargetMode="External"/><Relationship Id="rId3" Type="http://schemas.openxmlformats.org/officeDocument/2006/relationships/hyperlink" Target="mailto:julianaamaral@gmail.com" TargetMode="External"/><Relationship Id="rId21" Type="http://schemas.openxmlformats.org/officeDocument/2006/relationships/hyperlink" Target="mailto:nayenobre@yahoo.com" TargetMode="External"/><Relationship Id="rId34" Type="http://schemas.openxmlformats.org/officeDocument/2006/relationships/printerSettings" Target="../printerSettings/printerSettings9.bin"/><Relationship Id="rId7" Type="http://schemas.openxmlformats.org/officeDocument/2006/relationships/hyperlink" Target="mailto:paulosergio@outlook.com" TargetMode="External"/><Relationship Id="rId12" Type="http://schemas.openxmlformats.org/officeDocument/2006/relationships/hyperlink" Target="mailto:emillycerqueira@yahoo.com" TargetMode="External"/><Relationship Id="rId17" Type="http://schemas.openxmlformats.org/officeDocument/2006/relationships/hyperlink" Target="mailto:joaocarlos@yahoo.com" TargetMode="External"/><Relationship Id="rId25" Type="http://schemas.openxmlformats.org/officeDocument/2006/relationships/hyperlink" Target="mailto:geraldopereira@outlook.com" TargetMode="External"/><Relationship Id="rId33" Type="http://schemas.openxmlformats.org/officeDocument/2006/relationships/hyperlink" Target="mailto:igorsouza@yahoo.com" TargetMode="External"/><Relationship Id="rId2" Type="http://schemas.openxmlformats.org/officeDocument/2006/relationships/hyperlink" Target="mailto:ronaldolima@yahoo.com" TargetMode="External"/><Relationship Id="rId16" Type="http://schemas.openxmlformats.org/officeDocument/2006/relationships/hyperlink" Target="mailto:thiagoaugusto@outlook.com" TargetMode="External"/><Relationship Id="rId20" Type="http://schemas.openxmlformats.org/officeDocument/2006/relationships/hyperlink" Target="mailto:jonathansilva@yahoo.com" TargetMode="External"/><Relationship Id="rId29" Type="http://schemas.openxmlformats.org/officeDocument/2006/relationships/hyperlink" Target="mailto:patriciarosa@yahoo.com" TargetMode="External"/><Relationship Id="rId1" Type="http://schemas.openxmlformats.org/officeDocument/2006/relationships/hyperlink" Target="mailto:cristianoaparecido@yahoo.com" TargetMode="External"/><Relationship Id="rId6" Type="http://schemas.openxmlformats.org/officeDocument/2006/relationships/hyperlink" Target="mailto:joycecoutinho@yahoo.com" TargetMode="External"/><Relationship Id="rId11" Type="http://schemas.openxmlformats.org/officeDocument/2006/relationships/hyperlink" Target="mailto:neidsonluiz@yahoo.com" TargetMode="External"/><Relationship Id="rId24" Type="http://schemas.openxmlformats.org/officeDocument/2006/relationships/hyperlink" Target="mailto:edsonbrito@yahoo.com" TargetMode="External"/><Relationship Id="rId32" Type="http://schemas.openxmlformats.org/officeDocument/2006/relationships/hyperlink" Target="mailto:crisluziane@yahoo.com" TargetMode="External"/><Relationship Id="rId5" Type="http://schemas.openxmlformats.org/officeDocument/2006/relationships/hyperlink" Target="mailto:igorsouza@yahoo.com" TargetMode="External"/><Relationship Id="rId15" Type="http://schemas.openxmlformats.org/officeDocument/2006/relationships/hyperlink" Target="mailto:danilosantosbarreto@yahoo.com" TargetMode="External"/><Relationship Id="rId23" Type="http://schemas.openxmlformats.org/officeDocument/2006/relationships/hyperlink" Target="mailto:diegohenrique@yahoo.com" TargetMode="External"/><Relationship Id="rId28" Type="http://schemas.openxmlformats.org/officeDocument/2006/relationships/hyperlink" Target="mailto:camilamendes@yahoo.com" TargetMode="External"/><Relationship Id="rId10" Type="http://schemas.openxmlformats.org/officeDocument/2006/relationships/hyperlink" Target="mailto:leandrohenrique@outlook.com" TargetMode="External"/><Relationship Id="rId19" Type="http://schemas.openxmlformats.org/officeDocument/2006/relationships/hyperlink" Target="mailto:titomarcos@outlook.com" TargetMode="External"/><Relationship Id="rId31" Type="http://schemas.openxmlformats.org/officeDocument/2006/relationships/hyperlink" Target="mailto:julianaamaral@gmail.com" TargetMode="External"/><Relationship Id="rId4" Type="http://schemas.openxmlformats.org/officeDocument/2006/relationships/hyperlink" Target="mailto:rafaeldesousa@outlook.com" TargetMode="External"/><Relationship Id="rId9" Type="http://schemas.openxmlformats.org/officeDocument/2006/relationships/hyperlink" Target="mailto:evelinferreira@yahoo.com" TargetMode="External"/><Relationship Id="rId14" Type="http://schemas.openxmlformats.org/officeDocument/2006/relationships/hyperlink" Target="mailto:franclinfagundes@yahoo.com" TargetMode="External"/><Relationship Id="rId22" Type="http://schemas.openxmlformats.org/officeDocument/2006/relationships/hyperlink" Target="mailto:oliviomariano@yahoo.com" TargetMode="External"/><Relationship Id="rId27" Type="http://schemas.openxmlformats.org/officeDocument/2006/relationships/hyperlink" Target="mailto:raissasoares@outlook.com" TargetMode="External"/><Relationship Id="rId30" Type="http://schemas.openxmlformats.org/officeDocument/2006/relationships/hyperlink" Target="mailto:erikalmeida@outlook.com" TargetMode="External"/><Relationship Id="rId8" Type="http://schemas.openxmlformats.org/officeDocument/2006/relationships/hyperlink" Target="mailto:crisluziane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B8C94-947B-41DC-86BF-27F50808D7F7}">
  <sheetPr>
    <tabColor theme="9" tint="0.79998168889431442"/>
  </sheetPr>
  <dimension ref="A1:J36"/>
  <sheetViews>
    <sheetView tabSelected="1" zoomScale="130" zoomScaleNormal="130" workbookViewId="0">
      <selection activeCell="G3" sqref="G3"/>
    </sheetView>
  </sheetViews>
  <sheetFormatPr defaultRowHeight="15"/>
  <cols>
    <col min="1" max="1" width="12.42578125" customWidth="1"/>
    <col min="2" max="2" width="20.28515625" bestFit="1" customWidth="1"/>
    <col min="3" max="3" width="8.28515625" style="7" customWidth="1"/>
    <col min="4" max="4" width="20" style="8" bestFit="1" customWidth="1"/>
    <col min="5" max="5" width="10.7109375" style="7" customWidth="1"/>
    <col min="6" max="6" width="12.5703125" style="7" customWidth="1"/>
    <col min="7" max="7" width="15.140625" style="7" bestFit="1" customWidth="1"/>
    <col min="8" max="8" width="11.42578125" customWidth="1"/>
    <col min="9" max="9" width="3.7109375" customWidth="1"/>
    <col min="10" max="10" width="18.7109375" bestFit="1" customWidth="1"/>
  </cols>
  <sheetData>
    <row r="1" spans="1:10" ht="15" customHeight="1">
      <c r="A1" s="1" t="s">
        <v>0</v>
      </c>
      <c r="B1" s="1" t="s">
        <v>1</v>
      </c>
      <c r="C1" s="1" t="s">
        <v>36</v>
      </c>
      <c r="D1" s="1" t="s">
        <v>37</v>
      </c>
      <c r="E1" s="1" t="s">
        <v>2</v>
      </c>
      <c r="F1" s="1" t="s">
        <v>3</v>
      </c>
      <c r="G1" s="1" t="s">
        <v>4</v>
      </c>
      <c r="H1" s="9"/>
      <c r="J1" s="2" t="s">
        <v>5</v>
      </c>
    </row>
    <row r="2" spans="1:10">
      <c r="A2" s="10">
        <v>43252</v>
      </c>
      <c r="B2" s="11" t="s">
        <v>6</v>
      </c>
      <c r="C2" s="12" t="s">
        <v>38</v>
      </c>
      <c r="D2" s="13" t="s">
        <v>39</v>
      </c>
      <c r="E2" s="14">
        <v>7</v>
      </c>
      <c r="F2" s="15">
        <v>214.28</v>
      </c>
      <c r="G2" s="16">
        <f t="shared" ref="G2:G31" si="0">F2*E2</f>
        <v>1499.96</v>
      </c>
      <c r="J2" s="6"/>
    </row>
    <row r="3" spans="1:10">
      <c r="A3" s="10">
        <v>43253</v>
      </c>
      <c r="B3" s="11" t="s">
        <v>7</v>
      </c>
      <c r="C3" s="12" t="s">
        <v>38</v>
      </c>
      <c r="D3" s="17" t="s">
        <v>40</v>
      </c>
      <c r="E3" s="14">
        <v>5</v>
      </c>
      <c r="F3" s="15">
        <v>350</v>
      </c>
      <c r="G3" s="16">
        <f t="shared" si="0"/>
        <v>1750</v>
      </c>
    </row>
    <row r="4" spans="1:10">
      <c r="A4" s="10">
        <v>43254</v>
      </c>
      <c r="B4" s="11" t="s">
        <v>8</v>
      </c>
      <c r="C4" s="12" t="s">
        <v>38</v>
      </c>
      <c r="D4" s="17" t="s">
        <v>41</v>
      </c>
      <c r="E4" s="14">
        <v>14</v>
      </c>
      <c r="F4" s="15">
        <v>178.57</v>
      </c>
      <c r="G4" s="16">
        <f t="shared" si="0"/>
        <v>2499.98</v>
      </c>
      <c r="I4" s="5"/>
    </row>
    <row r="5" spans="1:10">
      <c r="A5" s="10">
        <v>43255</v>
      </c>
      <c r="B5" s="11" t="s">
        <v>9</v>
      </c>
      <c r="C5" s="12" t="s">
        <v>42</v>
      </c>
      <c r="D5" s="13" t="s">
        <v>43</v>
      </c>
      <c r="E5" s="14">
        <v>10</v>
      </c>
      <c r="F5" s="15">
        <v>220</v>
      </c>
      <c r="G5" s="16">
        <f t="shared" si="0"/>
        <v>2200</v>
      </c>
    </row>
    <row r="6" spans="1:10">
      <c r="A6" s="10">
        <v>43256</v>
      </c>
      <c r="B6" s="11" t="s">
        <v>10</v>
      </c>
      <c r="C6" s="12" t="s">
        <v>44</v>
      </c>
      <c r="D6" s="13" t="s">
        <v>45</v>
      </c>
      <c r="E6" s="14">
        <v>4</v>
      </c>
      <c r="F6" s="15">
        <v>587.5</v>
      </c>
      <c r="G6" s="16">
        <f t="shared" si="0"/>
        <v>2350</v>
      </c>
    </row>
    <row r="7" spans="1:10">
      <c r="A7" s="10">
        <v>43257</v>
      </c>
      <c r="B7" s="11" t="s">
        <v>11</v>
      </c>
      <c r="C7" s="12" t="s">
        <v>46</v>
      </c>
      <c r="D7" s="13" t="s">
        <v>47</v>
      </c>
      <c r="E7" s="14">
        <v>8</v>
      </c>
      <c r="F7" s="15">
        <v>287.5</v>
      </c>
      <c r="G7" s="16">
        <f t="shared" si="0"/>
        <v>2300</v>
      </c>
    </row>
    <row r="8" spans="1:10">
      <c r="A8" s="10">
        <v>43258</v>
      </c>
      <c r="B8" s="11" t="s">
        <v>12</v>
      </c>
      <c r="C8" s="12" t="s">
        <v>46</v>
      </c>
      <c r="D8" s="13" t="s">
        <v>48</v>
      </c>
      <c r="E8" s="14">
        <v>6</v>
      </c>
      <c r="F8" s="15">
        <v>300</v>
      </c>
      <c r="G8" s="16">
        <f t="shared" si="0"/>
        <v>1800</v>
      </c>
    </row>
    <row r="9" spans="1:10">
      <c r="A9" s="10">
        <v>43259</v>
      </c>
      <c r="B9" s="11" t="s">
        <v>13</v>
      </c>
      <c r="C9" s="12" t="s">
        <v>44</v>
      </c>
      <c r="D9" s="13" t="s">
        <v>49</v>
      </c>
      <c r="E9" s="14">
        <v>3</v>
      </c>
      <c r="F9" s="15">
        <v>300</v>
      </c>
      <c r="G9" s="16">
        <f t="shared" si="0"/>
        <v>900</v>
      </c>
    </row>
    <row r="10" spans="1:10">
      <c r="A10" s="10">
        <v>43260</v>
      </c>
      <c r="B10" s="11" t="s">
        <v>14</v>
      </c>
      <c r="C10" s="12" t="s">
        <v>42</v>
      </c>
      <c r="D10" s="13" t="s">
        <v>50</v>
      </c>
      <c r="E10" s="14">
        <v>12</v>
      </c>
      <c r="F10" s="15">
        <v>233.33</v>
      </c>
      <c r="G10" s="16">
        <f t="shared" si="0"/>
        <v>2799.96</v>
      </c>
    </row>
    <row r="11" spans="1:10">
      <c r="A11" s="10">
        <v>43261</v>
      </c>
      <c r="B11" s="11" t="s">
        <v>15</v>
      </c>
      <c r="C11" s="12" t="s">
        <v>38</v>
      </c>
      <c r="D11" s="13" t="s">
        <v>51</v>
      </c>
      <c r="E11" s="14">
        <v>9</v>
      </c>
      <c r="F11" s="15">
        <v>166.66</v>
      </c>
      <c r="G11" s="16">
        <f t="shared" si="0"/>
        <v>1499.94</v>
      </c>
    </row>
    <row r="12" spans="1:10">
      <c r="A12" s="10">
        <v>43262</v>
      </c>
      <c r="B12" s="11" t="s">
        <v>16</v>
      </c>
      <c r="C12" s="12" t="s">
        <v>38</v>
      </c>
      <c r="D12" s="13" t="s">
        <v>51</v>
      </c>
      <c r="E12" s="14">
        <v>7</v>
      </c>
      <c r="F12" s="15">
        <v>250</v>
      </c>
      <c r="G12" s="16">
        <f t="shared" si="0"/>
        <v>1750</v>
      </c>
    </row>
    <row r="13" spans="1:10">
      <c r="A13" s="10">
        <v>43263</v>
      </c>
      <c r="B13" s="11" t="s">
        <v>17</v>
      </c>
      <c r="C13" s="12" t="s">
        <v>42</v>
      </c>
      <c r="D13" s="13" t="s">
        <v>50</v>
      </c>
      <c r="E13" s="14">
        <v>4</v>
      </c>
      <c r="F13" s="15">
        <v>587.5</v>
      </c>
      <c r="G13" s="16">
        <f t="shared" si="0"/>
        <v>2350</v>
      </c>
    </row>
    <row r="14" spans="1:10">
      <c r="A14" s="10">
        <v>43264</v>
      </c>
      <c r="B14" s="11" t="s">
        <v>18</v>
      </c>
      <c r="C14" s="12" t="s">
        <v>44</v>
      </c>
      <c r="D14" s="13" t="s">
        <v>49</v>
      </c>
      <c r="E14" s="14">
        <v>7</v>
      </c>
      <c r="F14" s="15">
        <v>314.27999999999997</v>
      </c>
      <c r="G14" s="16">
        <f t="shared" si="0"/>
        <v>2199.96</v>
      </c>
    </row>
    <row r="15" spans="1:10">
      <c r="A15" s="10">
        <v>43265</v>
      </c>
      <c r="B15" s="11" t="s">
        <v>19</v>
      </c>
      <c r="C15" s="12" t="s">
        <v>46</v>
      </c>
      <c r="D15" s="13" t="s">
        <v>48</v>
      </c>
      <c r="E15" s="14">
        <v>5</v>
      </c>
      <c r="F15" s="15">
        <v>470</v>
      </c>
      <c r="G15" s="16">
        <f t="shared" si="0"/>
        <v>2350</v>
      </c>
    </row>
    <row r="16" spans="1:10">
      <c r="A16" s="10">
        <v>43266</v>
      </c>
      <c r="B16" s="11" t="s">
        <v>20</v>
      </c>
      <c r="C16" s="12" t="s">
        <v>46</v>
      </c>
      <c r="D16" s="13" t="s">
        <v>47</v>
      </c>
      <c r="E16" s="14">
        <v>14</v>
      </c>
      <c r="F16" s="15">
        <v>164.28</v>
      </c>
      <c r="G16" s="16">
        <f t="shared" si="0"/>
        <v>2299.92</v>
      </c>
    </row>
    <row r="17" spans="1:7">
      <c r="A17" s="10">
        <v>43267</v>
      </c>
      <c r="B17" s="11" t="s">
        <v>21</v>
      </c>
      <c r="C17" s="12" t="s">
        <v>44</v>
      </c>
      <c r="D17" s="13" t="s">
        <v>45</v>
      </c>
      <c r="E17" s="14">
        <v>10</v>
      </c>
      <c r="F17" s="15">
        <v>180</v>
      </c>
      <c r="G17" s="16">
        <f t="shared" si="0"/>
        <v>1800</v>
      </c>
    </row>
    <row r="18" spans="1:7">
      <c r="A18" s="10">
        <v>43268</v>
      </c>
      <c r="B18" s="11" t="s">
        <v>22</v>
      </c>
      <c r="C18" s="12" t="s">
        <v>42</v>
      </c>
      <c r="D18" s="13" t="s">
        <v>43</v>
      </c>
      <c r="E18" s="14">
        <v>4</v>
      </c>
      <c r="F18" s="15">
        <v>225</v>
      </c>
      <c r="G18" s="16">
        <f t="shared" si="0"/>
        <v>900</v>
      </c>
    </row>
    <row r="19" spans="1:7">
      <c r="A19" s="10">
        <v>43269</v>
      </c>
      <c r="B19" s="11" t="s">
        <v>23</v>
      </c>
      <c r="C19" s="12" t="s">
        <v>38</v>
      </c>
      <c r="D19" s="13" t="s">
        <v>41</v>
      </c>
      <c r="E19" s="14">
        <v>8</v>
      </c>
      <c r="F19" s="15">
        <v>350</v>
      </c>
      <c r="G19" s="16">
        <f t="shared" si="0"/>
        <v>2800</v>
      </c>
    </row>
    <row r="20" spans="1:7">
      <c r="A20" s="10">
        <v>43270</v>
      </c>
      <c r="B20" s="11" t="s">
        <v>24</v>
      </c>
      <c r="C20" s="12" t="s">
        <v>38</v>
      </c>
      <c r="D20" s="13" t="s">
        <v>40</v>
      </c>
      <c r="E20" s="14">
        <v>6</v>
      </c>
      <c r="F20" s="15">
        <v>250</v>
      </c>
      <c r="G20" s="16">
        <f t="shared" si="0"/>
        <v>1500</v>
      </c>
    </row>
    <row r="21" spans="1:7">
      <c r="A21" s="10">
        <v>43271</v>
      </c>
      <c r="B21" s="11" t="s">
        <v>25</v>
      </c>
      <c r="C21" s="12" t="s">
        <v>38</v>
      </c>
      <c r="D21" s="13" t="s">
        <v>39</v>
      </c>
      <c r="E21" s="14">
        <v>3</v>
      </c>
      <c r="F21" s="15">
        <v>583.33333333333303</v>
      </c>
      <c r="G21" s="16">
        <f t="shared" si="0"/>
        <v>1749.9999999999991</v>
      </c>
    </row>
    <row r="22" spans="1:7">
      <c r="A22" s="10">
        <v>43272</v>
      </c>
      <c r="B22" s="11" t="s">
        <v>26</v>
      </c>
      <c r="C22" s="12" t="s">
        <v>42</v>
      </c>
      <c r="D22" s="13" t="s">
        <v>50</v>
      </c>
      <c r="E22" s="14">
        <v>12</v>
      </c>
      <c r="F22" s="15">
        <v>208.33</v>
      </c>
      <c r="G22" s="16">
        <f t="shared" si="0"/>
        <v>2499.96</v>
      </c>
    </row>
    <row r="23" spans="1:7">
      <c r="A23" s="10">
        <v>43273</v>
      </c>
      <c r="B23" s="11" t="s">
        <v>27</v>
      </c>
      <c r="C23" s="12" t="s">
        <v>44</v>
      </c>
      <c r="D23" s="13" t="s">
        <v>49</v>
      </c>
      <c r="E23" s="14">
        <v>9</v>
      </c>
      <c r="F23" s="15">
        <v>244.44</v>
      </c>
      <c r="G23" s="16">
        <f t="shared" si="0"/>
        <v>2199.96</v>
      </c>
    </row>
    <row r="24" spans="1:7">
      <c r="A24" s="10">
        <v>43274</v>
      </c>
      <c r="B24" s="11" t="s">
        <v>28</v>
      </c>
      <c r="C24" s="12" t="s">
        <v>46</v>
      </c>
      <c r="D24" s="13" t="s">
        <v>48</v>
      </c>
      <c r="E24" s="14">
        <v>7</v>
      </c>
      <c r="F24" s="15">
        <v>335.71</v>
      </c>
      <c r="G24" s="16">
        <f t="shared" si="0"/>
        <v>2349.9699999999998</v>
      </c>
    </row>
    <row r="25" spans="1:7">
      <c r="A25" s="10">
        <v>43275</v>
      </c>
      <c r="B25" s="11" t="s">
        <v>29</v>
      </c>
      <c r="C25" s="12" t="s">
        <v>46</v>
      </c>
      <c r="D25" s="13" t="s">
        <v>47</v>
      </c>
      <c r="E25" s="14">
        <v>4</v>
      </c>
      <c r="F25" s="15">
        <v>575</v>
      </c>
      <c r="G25" s="16">
        <f t="shared" si="0"/>
        <v>2300</v>
      </c>
    </row>
    <row r="26" spans="1:7">
      <c r="A26" s="10">
        <v>43276</v>
      </c>
      <c r="B26" s="11" t="s">
        <v>30</v>
      </c>
      <c r="C26" s="12" t="s">
        <v>44</v>
      </c>
      <c r="D26" s="13" t="s">
        <v>45</v>
      </c>
      <c r="E26" s="14">
        <v>7</v>
      </c>
      <c r="F26" s="15">
        <v>257.14</v>
      </c>
      <c r="G26" s="16">
        <f t="shared" si="0"/>
        <v>1799.98</v>
      </c>
    </row>
    <row r="27" spans="1:7">
      <c r="A27" s="10">
        <v>43277</v>
      </c>
      <c r="B27" s="11" t="s">
        <v>31</v>
      </c>
      <c r="C27" s="12" t="s">
        <v>46</v>
      </c>
      <c r="D27" s="13" t="s">
        <v>48</v>
      </c>
      <c r="E27" s="14">
        <v>5</v>
      </c>
      <c r="F27" s="15">
        <v>180</v>
      </c>
      <c r="G27" s="16">
        <f t="shared" si="0"/>
        <v>900</v>
      </c>
    </row>
    <row r="28" spans="1:7">
      <c r="A28" s="10">
        <v>43278</v>
      </c>
      <c r="B28" s="11" t="s">
        <v>32</v>
      </c>
      <c r="C28" s="12" t="s">
        <v>44</v>
      </c>
      <c r="D28" s="13" t="s">
        <v>49</v>
      </c>
      <c r="E28" s="14">
        <v>14</v>
      </c>
      <c r="F28" s="15">
        <v>200</v>
      </c>
      <c r="G28" s="16">
        <f t="shared" si="0"/>
        <v>2800</v>
      </c>
    </row>
    <row r="29" spans="1:7">
      <c r="A29" s="10">
        <v>43279</v>
      </c>
      <c r="B29" s="11" t="s">
        <v>33</v>
      </c>
      <c r="C29" s="12" t="s">
        <v>42</v>
      </c>
      <c r="D29" s="13" t="s">
        <v>50</v>
      </c>
      <c r="E29" s="14">
        <v>10</v>
      </c>
      <c r="F29" s="15">
        <v>150</v>
      </c>
      <c r="G29" s="16">
        <f t="shared" si="0"/>
        <v>1500</v>
      </c>
    </row>
    <row r="30" spans="1:7">
      <c r="A30" s="10">
        <v>43280</v>
      </c>
      <c r="B30" s="11" t="s">
        <v>34</v>
      </c>
      <c r="C30" s="12" t="s">
        <v>38</v>
      </c>
      <c r="D30" s="13" t="s">
        <v>51</v>
      </c>
      <c r="E30" s="14">
        <v>4</v>
      </c>
      <c r="F30" s="15">
        <v>437.5</v>
      </c>
      <c r="G30" s="16">
        <f t="shared" si="0"/>
        <v>1750</v>
      </c>
    </row>
    <row r="31" spans="1:7">
      <c r="A31" s="10">
        <v>43281</v>
      </c>
      <c r="B31" s="11" t="s">
        <v>35</v>
      </c>
      <c r="C31" s="12" t="s">
        <v>46</v>
      </c>
      <c r="D31" s="13" t="s">
        <v>47</v>
      </c>
      <c r="E31" s="14">
        <v>8</v>
      </c>
      <c r="F31" s="15">
        <v>312.5</v>
      </c>
      <c r="G31" s="16">
        <f t="shared" si="0"/>
        <v>2500</v>
      </c>
    </row>
    <row r="32" spans="1:7">
      <c r="C32" s="3"/>
      <c r="E32" s="3"/>
      <c r="G32" s="4"/>
    </row>
    <row r="33" spans="3:7">
      <c r="C33" s="3"/>
      <c r="E33" s="3"/>
      <c r="G33" s="4"/>
    </row>
    <row r="34" spans="3:7">
      <c r="C34" s="3"/>
      <c r="E34" s="3"/>
      <c r="G34" s="4"/>
    </row>
    <row r="35" spans="3:7">
      <c r="C35" s="3"/>
      <c r="E35" s="3"/>
      <c r="G35" s="4"/>
    </row>
    <row r="36" spans="3:7">
      <c r="C36" s="3"/>
      <c r="E36" s="3"/>
      <c r="G36" s="4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ED088-F8AB-42B1-B496-CCA5BCD1A350}">
  <sheetPr>
    <tabColor theme="9" tint="0.59999389629810485"/>
  </sheetPr>
  <dimension ref="A1:K66"/>
  <sheetViews>
    <sheetView zoomScale="130" zoomScaleNormal="130" workbookViewId="0">
      <selection activeCell="C37" sqref="C37"/>
    </sheetView>
  </sheetViews>
  <sheetFormatPr defaultRowHeight="15"/>
  <cols>
    <col min="1" max="1" width="12.42578125" customWidth="1"/>
    <col min="2" max="2" width="20.28515625" bestFit="1" customWidth="1"/>
    <col min="3" max="3" width="8.28515625" style="7" customWidth="1"/>
    <col min="4" max="4" width="20" style="8" bestFit="1" customWidth="1"/>
    <col min="5" max="5" width="30.5703125" style="8" bestFit="1" customWidth="1"/>
    <col min="6" max="7" width="11.28515625" style="8" bestFit="1" customWidth="1"/>
    <col min="8" max="8" width="10.7109375" style="7" customWidth="1"/>
    <col min="9" max="9" width="12.5703125" style="7" customWidth="1"/>
    <col min="10" max="10" width="15.140625" style="7" bestFit="1" customWidth="1"/>
    <col min="11" max="11" width="11.42578125" customWidth="1"/>
  </cols>
  <sheetData>
    <row r="1" spans="1:11" ht="15" customHeight="1">
      <c r="A1" s="22" t="s">
        <v>0</v>
      </c>
      <c r="B1" s="23" t="s">
        <v>1</v>
      </c>
      <c r="C1" s="23" t="s">
        <v>36</v>
      </c>
      <c r="D1" s="23" t="s">
        <v>37</v>
      </c>
      <c r="E1" s="23" t="s">
        <v>84</v>
      </c>
      <c r="F1" s="23" t="s">
        <v>85</v>
      </c>
      <c r="G1" s="23" t="s">
        <v>86</v>
      </c>
      <c r="H1" s="23" t="s">
        <v>2</v>
      </c>
      <c r="I1" s="23" t="s">
        <v>3</v>
      </c>
      <c r="J1" s="24" t="s">
        <v>4</v>
      </c>
      <c r="K1" s="9"/>
    </row>
    <row r="2" spans="1:11">
      <c r="A2" s="10">
        <v>43252</v>
      </c>
      <c r="B2" s="11" t="s">
        <v>6</v>
      </c>
      <c r="C2" s="12" t="s">
        <v>38</v>
      </c>
      <c r="D2" s="13" t="s">
        <v>39</v>
      </c>
      <c r="E2" s="27" t="s">
        <v>87</v>
      </c>
      <c r="F2" s="28">
        <f t="shared" ref="F2:F36" si="0">A2+45</f>
        <v>43297</v>
      </c>
      <c r="G2" s="28">
        <f t="shared" ref="G2:G36" si="1">F2+H2</f>
        <v>43304</v>
      </c>
      <c r="H2" s="14">
        <v>7</v>
      </c>
      <c r="I2" s="15">
        <v>214.28</v>
      </c>
      <c r="J2" s="16">
        <f t="shared" ref="J2:J36" si="2">I2*H2</f>
        <v>1499.96</v>
      </c>
    </row>
    <row r="3" spans="1:11">
      <c r="A3" s="10">
        <v>43253</v>
      </c>
      <c r="B3" s="11" t="s">
        <v>7</v>
      </c>
      <c r="C3" s="12" t="s">
        <v>38</v>
      </c>
      <c r="D3" s="17" t="s">
        <v>40</v>
      </c>
      <c r="E3" s="27" t="s">
        <v>88</v>
      </c>
      <c r="F3" s="28">
        <f t="shared" si="0"/>
        <v>43298</v>
      </c>
      <c r="G3" s="28">
        <f t="shared" si="1"/>
        <v>43303</v>
      </c>
      <c r="H3" s="14">
        <v>5</v>
      </c>
      <c r="I3" s="15">
        <v>350</v>
      </c>
      <c r="J3" s="16">
        <f t="shared" si="2"/>
        <v>1750</v>
      </c>
    </row>
    <row r="4" spans="1:11">
      <c r="A4" s="10">
        <v>43254</v>
      </c>
      <c r="B4" s="11" t="s">
        <v>8</v>
      </c>
      <c r="C4" s="12" t="s">
        <v>38</v>
      </c>
      <c r="D4" s="17" t="s">
        <v>41</v>
      </c>
      <c r="E4" s="27" t="s">
        <v>89</v>
      </c>
      <c r="F4" s="28">
        <f t="shared" si="0"/>
        <v>43299</v>
      </c>
      <c r="G4" s="28">
        <f t="shared" si="1"/>
        <v>43313</v>
      </c>
      <c r="H4" s="14">
        <v>14</v>
      </c>
      <c r="I4" s="15">
        <v>178.57</v>
      </c>
      <c r="J4" s="16">
        <f t="shared" si="2"/>
        <v>2499.98</v>
      </c>
    </row>
    <row r="5" spans="1:11">
      <c r="A5" s="10">
        <v>43255</v>
      </c>
      <c r="B5" s="11" t="s">
        <v>9</v>
      </c>
      <c r="C5" s="12" t="s">
        <v>42</v>
      </c>
      <c r="D5" s="13" t="s">
        <v>43</v>
      </c>
      <c r="E5" s="27" t="s">
        <v>90</v>
      </c>
      <c r="F5" s="28">
        <f t="shared" si="0"/>
        <v>43300</v>
      </c>
      <c r="G5" s="28">
        <f t="shared" si="1"/>
        <v>43310</v>
      </c>
      <c r="H5" s="14">
        <v>10</v>
      </c>
      <c r="I5" s="15">
        <v>220</v>
      </c>
      <c r="J5" s="16">
        <f t="shared" si="2"/>
        <v>2200</v>
      </c>
    </row>
    <row r="6" spans="1:11">
      <c r="A6" s="10">
        <v>43256</v>
      </c>
      <c r="B6" s="11" t="s">
        <v>10</v>
      </c>
      <c r="C6" s="12" t="s">
        <v>44</v>
      </c>
      <c r="D6" s="13" t="s">
        <v>45</v>
      </c>
      <c r="E6" s="27" t="s">
        <v>91</v>
      </c>
      <c r="F6" s="28">
        <f t="shared" si="0"/>
        <v>43301</v>
      </c>
      <c r="G6" s="28">
        <f t="shared" si="1"/>
        <v>43305</v>
      </c>
      <c r="H6" s="14">
        <v>4</v>
      </c>
      <c r="I6" s="15">
        <v>587.5</v>
      </c>
      <c r="J6" s="16">
        <f t="shared" si="2"/>
        <v>2350</v>
      </c>
    </row>
    <row r="7" spans="1:11">
      <c r="A7" s="10">
        <v>43257</v>
      </c>
      <c r="B7" s="11" t="s">
        <v>11</v>
      </c>
      <c r="C7" s="12" t="s">
        <v>46</v>
      </c>
      <c r="D7" s="13" t="s">
        <v>47</v>
      </c>
      <c r="E7" s="27" t="s">
        <v>92</v>
      </c>
      <c r="F7" s="28">
        <f t="shared" si="0"/>
        <v>43302</v>
      </c>
      <c r="G7" s="28">
        <f t="shared" si="1"/>
        <v>43310</v>
      </c>
      <c r="H7" s="14">
        <v>8</v>
      </c>
      <c r="I7" s="15">
        <v>287.5</v>
      </c>
      <c r="J7" s="16">
        <f t="shared" si="2"/>
        <v>2300</v>
      </c>
    </row>
    <row r="8" spans="1:11">
      <c r="A8" s="10">
        <v>43258</v>
      </c>
      <c r="B8" s="11" t="s">
        <v>12</v>
      </c>
      <c r="C8" s="12" t="s">
        <v>46</v>
      </c>
      <c r="D8" s="13" t="s">
        <v>48</v>
      </c>
      <c r="E8" s="27" t="s">
        <v>93</v>
      </c>
      <c r="F8" s="28">
        <f t="shared" si="0"/>
        <v>43303</v>
      </c>
      <c r="G8" s="28">
        <f t="shared" si="1"/>
        <v>43309</v>
      </c>
      <c r="H8" s="14">
        <v>6</v>
      </c>
      <c r="I8" s="15">
        <v>300</v>
      </c>
      <c r="J8" s="16">
        <f t="shared" si="2"/>
        <v>1800</v>
      </c>
    </row>
    <row r="9" spans="1:11">
      <c r="A9" s="10">
        <v>43259</v>
      </c>
      <c r="B9" s="11" t="s">
        <v>13</v>
      </c>
      <c r="C9" s="12" t="s">
        <v>44</v>
      </c>
      <c r="D9" s="13" t="s">
        <v>49</v>
      </c>
      <c r="E9" s="27" t="s">
        <v>94</v>
      </c>
      <c r="F9" s="28">
        <f t="shared" si="0"/>
        <v>43304</v>
      </c>
      <c r="G9" s="28">
        <f t="shared" si="1"/>
        <v>43307</v>
      </c>
      <c r="H9" s="14">
        <v>3</v>
      </c>
      <c r="I9" s="15">
        <v>300</v>
      </c>
      <c r="J9" s="16">
        <f t="shared" si="2"/>
        <v>900</v>
      </c>
    </row>
    <row r="10" spans="1:11">
      <c r="A10" s="10">
        <v>43260</v>
      </c>
      <c r="B10" s="11" t="s">
        <v>14</v>
      </c>
      <c r="C10" s="12" t="s">
        <v>42</v>
      </c>
      <c r="D10" s="13" t="s">
        <v>50</v>
      </c>
      <c r="E10" s="27" t="s">
        <v>95</v>
      </c>
      <c r="F10" s="28">
        <f t="shared" si="0"/>
        <v>43305</v>
      </c>
      <c r="G10" s="28">
        <f t="shared" si="1"/>
        <v>43317</v>
      </c>
      <c r="H10" s="14">
        <v>12</v>
      </c>
      <c r="I10" s="15">
        <v>233.33</v>
      </c>
      <c r="J10" s="16">
        <f t="shared" si="2"/>
        <v>2799.96</v>
      </c>
    </row>
    <row r="11" spans="1:11">
      <c r="A11" s="10">
        <v>43261</v>
      </c>
      <c r="B11" s="11" t="s">
        <v>15</v>
      </c>
      <c r="C11" s="12" t="s">
        <v>38</v>
      </c>
      <c r="D11" s="13" t="s">
        <v>51</v>
      </c>
      <c r="E11" s="27" t="s">
        <v>96</v>
      </c>
      <c r="F11" s="28">
        <f t="shared" si="0"/>
        <v>43306</v>
      </c>
      <c r="G11" s="28">
        <f t="shared" si="1"/>
        <v>43315</v>
      </c>
      <c r="H11" s="14">
        <v>9</v>
      </c>
      <c r="I11" s="15">
        <v>166.66</v>
      </c>
      <c r="J11" s="16">
        <f t="shared" si="2"/>
        <v>1499.94</v>
      </c>
    </row>
    <row r="12" spans="1:11">
      <c r="A12" s="10">
        <v>43252</v>
      </c>
      <c r="B12" s="11" t="s">
        <v>6</v>
      </c>
      <c r="C12" s="12" t="s">
        <v>38</v>
      </c>
      <c r="D12" s="13" t="s">
        <v>39</v>
      </c>
      <c r="E12" s="27" t="s">
        <v>87</v>
      </c>
      <c r="F12" s="28">
        <f t="shared" si="0"/>
        <v>43297</v>
      </c>
      <c r="G12" s="28">
        <f t="shared" si="1"/>
        <v>43304</v>
      </c>
      <c r="H12" s="14">
        <v>7</v>
      </c>
      <c r="I12" s="15">
        <v>214.28</v>
      </c>
      <c r="J12" s="16">
        <f t="shared" si="2"/>
        <v>1499.96</v>
      </c>
    </row>
    <row r="13" spans="1:11">
      <c r="A13" s="10">
        <v>43254</v>
      </c>
      <c r="B13" s="11" t="s">
        <v>8</v>
      </c>
      <c r="C13" s="12" t="s">
        <v>38</v>
      </c>
      <c r="D13" s="17" t="s">
        <v>41</v>
      </c>
      <c r="E13" s="27" t="s">
        <v>89</v>
      </c>
      <c r="F13" s="28">
        <f t="shared" si="0"/>
        <v>43299</v>
      </c>
      <c r="G13" s="28">
        <f t="shared" si="1"/>
        <v>43313</v>
      </c>
      <c r="H13" s="14">
        <v>14</v>
      </c>
      <c r="I13" s="15">
        <v>178.57</v>
      </c>
      <c r="J13" s="16">
        <f t="shared" si="2"/>
        <v>2499.98</v>
      </c>
    </row>
    <row r="14" spans="1:11">
      <c r="A14" s="10">
        <v>43262</v>
      </c>
      <c r="B14" s="11" t="s">
        <v>16</v>
      </c>
      <c r="C14" s="12" t="s">
        <v>38</v>
      </c>
      <c r="D14" s="13" t="s">
        <v>51</v>
      </c>
      <c r="E14" s="27" t="s">
        <v>97</v>
      </c>
      <c r="F14" s="28">
        <f t="shared" si="0"/>
        <v>43307</v>
      </c>
      <c r="G14" s="28">
        <f t="shared" si="1"/>
        <v>43314</v>
      </c>
      <c r="H14" s="14">
        <v>7</v>
      </c>
      <c r="I14" s="15">
        <v>250</v>
      </c>
      <c r="J14" s="16">
        <f t="shared" si="2"/>
        <v>1750</v>
      </c>
    </row>
    <row r="15" spans="1:11">
      <c r="A15" s="10">
        <v>43263</v>
      </c>
      <c r="B15" s="11" t="s">
        <v>17</v>
      </c>
      <c r="C15" s="12" t="s">
        <v>42</v>
      </c>
      <c r="D15" s="13" t="s">
        <v>50</v>
      </c>
      <c r="E15" s="27" t="s">
        <v>98</v>
      </c>
      <c r="F15" s="28">
        <f t="shared" si="0"/>
        <v>43308</v>
      </c>
      <c r="G15" s="28">
        <f t="shared" si="1"/>
        <v>43312</v>
      </c>
      <c r="H15" s="14">
        <v>4</v>
      </c>
      <c r="I15" s="15">
        <v>587.5</v>
      </c>
      <c r="J15" s="16">
        <f t="shared" si="2"/>
        <v>2350</v>
      </c>
    </row>
    <row r="16" spans="1:11">
      <c r="A16" s="10">
        <v>43259</v>
      </c>
      <c r="B16" s="11" t="s">
        <v>13</v>
      </c>
      <c r="C16" s="12" t="s">
        <v>44</v>
      </c>
      <c r="D16" s="13" t="s">
        <v>49</v>
      </c>
      <c r="E16" s="27" t="s">
        <v>94</v>
      </c>
      <c r="F16" s="28">
        <f t="shared" si="0"/>
        <v>43304</v>
      </c>
      <c r="G16" s="28">
        <f t="shared" si="1"/>
        <v>43307</v>
      </c>
      <c r="H16" s="14">
        <v>3</v>
      </c>
      <c r="I16" s="15">
        <v>300</v>
      </c>
      <c r="J16" s="16">
        <f t="shared" si="2"/>
        <v>900</v>
      </c>
    </row>
    <row r="17" spans="1:10">
      <c r="A17" s="10">
        <v>43264</v>
      </c>
      <c r="B17" s="11" t="s">
        <v>18</v>
      </c>
      <c r="C17" s="12" t="s">
        <v>44</v>
      </c>
      <c r="D17" s="13" t="s">
        <v>49</v>
      </c>
      <c r="E17" s="27" t="s">
        <v>99</v>
      </c>
      <c r="F17" s="28">
        <f t="shared" si="0"/>
        <v>43309</v>
      </c>
      <c r="G17" s="28">
        <f t="shared" si="1"/>
        <v>43316</v>
      </c>
      <c r="H17" s="14">
        <v>7</v>
      </c>
      <c r="I17" s="15">
        <v>314.27999999999997</v>
      </c>
      <c r="J17" s="16">
        <f t="shared" si="2"/>
        <v>2199.96</v>
      </c>
    </row>
    <row r="18" spans="1:10">
      <c r="A18" s="10">
        <v>43265</v>
      </c>
      <c r="B18" s="11" t="s">
        <v>19</v>
      </c>
      <c r="C18" s="12" t="s">
        <v>46</v>
      </c>
      <c r="D18" s="13" t="s">
        <v>48</v>
      </c>
      <c r="E18" s="27" t="s">
        <v>100</v>
      </c>
      <c r="F18" s="28">
        <f t="shared" si="0"/>
        <v>43310</v>
      </c>
      <c r="G18" s="28">
        <f t="shared" si="1"/>
        <v>43315</v>
      </c>
      <c r="H18" s="14">
        <v>5</v>
      </c>
      <c r="I18" s="15">
        <v>470</v>
      </c>
      <c r="J18" s="16">
        <f t="shared" si="2"/>
        <v>2350</v>
      </c>
    </row>
    <row r="19" spans="1:10">
      <c r="A19" s="10">
        <v>43262</v>
      </c>
      <c r="B19" s="11" t="s">
        <v>16</v>
      </c>
      <c r="C19" s="12" t="s">
        <v>38</v>
      </c>
      <c r="D19" s="13" t="s">
        <v>51</v>
      </c>
      <c r="E19" s="27" t="s">
        <v>97</v>
      </c>
      <c r="F19" s="28">
        <f t="shared" si="0"/>
        <v>43307</v>
      </c>
      <c r="G19" s="28">
        <f t="shared" si="1"/>
        <v>43314</v>
      </c>
      <c r="H19" s="14">
        <v>7</v>
      </c>
      <c r="I19" s="15">
        <v>250</v>
      </c>
      <c r="J19" s="16">
        <f t="shared" si="2"/>
        <v>1750</v>
      </c>
    </row>
    <row r="20" spans="1:10">
      <c r="A20" s="10">
        <v>43266</v>
      </c>
      <c r="B20" s="11" t="s">
        <v>20</v>
      </c>
      <c r="C20" s="12" t="s">
        <v>46</v>
      </c>
      <c r="D20" s="13" t="s">
        <v>47</v>
      </c>
      <c r="E20" s="27" t="s">
        <v>101</v>
      </c>
      <c r="F20" s="28">
        <f t="shared" si="0"/>
        <v>43311</v>
      </c>
      <c r="G20" s="28">
        <f t="shared" si="1"/>
        <v>43325</v>
      </c>
      <c r="H20" s="14">
        <v>14</v>
      </c>
      <c r="I20" s="15">
        <v>164.28</v>
      </c>
      <c r="J20" s="16">
        <f t="shared" si="2"/>
        <v>2299.92</v>
      </c>
    </row>
    <row r="21" spans="1:10">
      <c r="A21" s="10">
        <v>43267</v>
      </c>
      <c r="B21" s="11" t="s">
        <v>21</v>
      </c>
      <c r="C21" s="12" t="s">
        <v>44</v>
      </c>
      <c r="D21" s="13" t="s">
        <v>45</v>
      </c>
      <c r="E21" s="27" t="s">
        <v>102</v>
      </c>
      <c r="F21" s="28">
        <f t="shared" si="0"/>
        <v>43312</v>
      </c>
      <c r="G21" s="28">
        <f t="shared" si="1"/>
        <v>43322</v>
      </c>
      <c r="H21" s="14">
        <v>10</v>
      </c>
      <c r="I21" s="15">
        <v>180</v>
      </c>
      <c r="J21" s="16">
        <f t="shared" si="2"/>
        <v>1800</v>
      </c>
    </row>
    <row r="22" spans="1:10">
      <c r="A22" s="10">
        <v>43268</v>
      </c>
      <c r="B22" s="11" t="s">
        <v>22</v>
      </c>
      <c r="C22" s="12" t="s">
        <v>42</v>
      </c>
      <c r="D22" s="13" t="s">
        <v>43</v>
      </c>
      <c r="E22" s="27" t="s">
        <v>103</v>
      </c>
      <c r="F22" s="28">
        <f t="shared" si="0"/>
        <v>43313</v>
      </c>
      <c r="G22" s="28">
        <f t="shared" si="1"/>
        <v>43317</v>
      </c>
      <c r="H22" s="14">
        <v>4</v>
      </c>
      <c r="I22" s="15">
        <v>225</v>
      </c>
      <c r="J22" s="16">
        <f t="shared" si="2"/>
        <v>900</v>
      </c>
    </row>
    <row r="23" spans="1:10">
      <c r="A23" s="10">
        <v>43269</v>
      </c>
      <c r="B23" s="11" t="s">
        <v>23</v>
      </c>
      <c r="C23" s="12" t="s">
        <v>38</v>
      </c>
      <c r="D23" s="13" t="s">
        <v>41</v>
      </c>
      <c r="E23" s="27" t="s">
        <v>104</v>
      </c>
      <c r="F23" s="28">
        <f t="shared" si="0"/>
        <v>43314</v>
      </c>
      <c r="G23" s="28">
        <f t="shared" si="1"/>
        <v>43322</v>
      </c>
      <c r="H23" s="14">
        <v>8</v>
      </c>
      <c r="I23" s="15">
        <v>350</v>
      </c>
      <c r="J23" s="16">
        <f t="shared" si="2"/>
        <v>2800</v>
      </c>
    </row>
    <row r="24" spans="1:10">
      <c r="A24" s="10">
        <v>43270</v>
      </c>
      <c r="B24" s="11" t="s">
        <v>24</v>
      </c>
      <c r="C24" s="12" t="s">
        <v>38</v>
      </c>
      <c r="D24" s="13" t="s">
        <v>40</v>
      </c>
      <c r="E24" s="27" t="s">
        <v>105</v>
      </c>
      <c r="F24" s="28">
        <f t="shared" si="0"/>
        <v>43315</v>
      </c>
      <c r="G24" s="28">
        <f t="shared" si="1"/>
        <v>43321</v>
      </c>
      <c r="H24" s="14">
        <v>6</v>
      </c>
      <c r="I24" s="15">
        <v>250</v>
      </c>
      <c r="J24" s="16">
        <f t="shared" si="2"/>
        <v>1500</v>
      </c>
    </row>
    <row r="25" spans="1:10">
      <c r="A25" s="10">
        <v>43271</v>
      </c>
      <c r="B25" s="11" t="s">
        <v>25</v>
      </c>
      <c r="C25" s="12" t="s">
        <v>38</v>
      </c>
      <c r="D25" s="13" t="s">
        <v>39</v>
      </c>
      <c r="E25" s="27" t="s">
        <v>106</v>
      </c>
      <c r="F25" s="28">
        <f t="shared" si="0"/>
        <v>43316</v>
      </c>
      <c r="G25" s="28">
        <f t="shared" si="1"/>
        <v>43319</v>
      </c>
      <c r="H25" s="14">
        <v>3</v>
      </c>
      <c r="I25" s="15">
        <v>583.33333333333303</v>
      </c>
      <c r="J25" s="16">
        <f t="shared" si="2"/>
        <v>1749.9999999999991</v>
      </c>
    </row>
    <row r="26" spans="1:10">
      <c r="A26" s="10">
        <v>43272</v>
      </c>
      <c r="B26" s="11" t="s">
        <v>26</v>
      </c>
      <c r="C26" s="12" t="s">
        <v>42</v>
      </c>
      <c r="D26" s="13" t="s">
        <v>50</v>
      </c>
      <c r="E26" s="27" t="s">
        <v>107</v>
      </c>
      <c r="F26" s="28">
        <f t="shared" si="0"/>
        <v>43317</v>
      </c>
      <c r="G26" s="28">
        <f t="shared" si="1"/>
        <v>43329</v>
      </c>
      <c r="H26" s="14">
        <v>12</v>
      </c>
      <c r="I26" s="15">
        <v>208.33</v>
      </c>
      <c r="J26" s="16">
        <f t="shared" si="2"/>
        <v>2499.96</v>
      </c>
    </row>
    <row r="27" spans="1:10">
      <c r="A27" s="10">
        <v>43273</v>
      </c>
      <c r="B27" s="11" t="s">
        <v>27</v>
      </c>
      <c r="C27" s="12" t="s">
        <v>44</v>
      </c>
      <c r="D27" s="13" t="s">
        <v>49</v>
      </c>
      <c r="E27" s="27" t="s">
        <v>108</v>
      </c>
      <c r="F27" s="28">
        <f t="shared" si="0"/>
        <v>43318</v>
      </c>
      <c r="G27" s="28">
        <f t="shared" si="1"/>
        <v>43327</v>
      </c>
      <c r="H27" s="14">
        <v>9</v>
      </c>
      <c r="I27" s="15">
        <v>244.44</v>
      </c>
      <c r="J27" s="16">
        <f t="shared" si="2"/>
        <v>2199.96</v>
      </c>
    </row>
    <row r="28" spans="1:10">
      <c r="A28" s="10">
        <v>43270</v>
      </c>
      <c r="B28" s="11" t="s">
        <v>24</v>
      </c>
      <c r="C28" s="12" t="s">
        <v>38</v>
      </c>
      <c r="D28" s="13" t="s">
        <v>40</v>
      </c>
      <c r="E28" s="27" t="s">
        <v>105</v>
      </c>
      <c r="F28" s="28">
        <f t="shared" si="0"/>
        <v>43315</v>
      </c>
      <c r="G28" s="28">
        <f t="shared" si="1"/>
        <v>43321</v>
      </c>
      <c r="H28" s="14">
        <v>6</v>
      </c>
      <c r="I28" s="15">
        <v>250</v>
      </c>
      <c r="J28" s="16">
        <f t="shared" si="2"/>
        <v>1500</v>
      </c>
    </row>
    <row r="29" spans="1:10">
      <c r="A29" s="10">
        <v>43274</v>
      </c>
      <c r="B29" s="11" t="s">
        <v>28</v>
      </c>
      <c r="C29" s="12" t="s">
        <v>46</v>
      </c>
      <c r="D29" s="13" t="s">
        <v>48</v>
      </c>
      <c r="E29" s="27" t="s">
        <v>109</v>
      </c>
      <c r="F29" s="28">
        <f t="shared" si="0"/>
        <v>43319</v>
      </c>
      <c r="G29" s="28">
        <f t="shared" si="1"/>
        <v>43326</v>
      </c>
      <c r="H29" s="14">
        <v>7</v>
      </c>
      <c r="I29" s="15">
        <v>335.71</v>
      </c>
      <c r="J29" s="16">
        <f t="shared" si="2"/>
        <v>2349.9699999999998</v>
      </c>
    </row>
    <row r="30" spans="1:10">
      <c r="A30" s="10">
        <v>43275</v>
      </c>
      <c r="B30" s="11" t="s">
        <v>29</v>
      </c>
      <c r="C30" s="12" t="s">
        <v>46</v>
      </c>
      <c r="D30" s="13" t="s">
        <v>47</v>
      </c>
      <c r="E30" s="27" t="s">
        <v>110</v>
      </c>
      <c r="F30" s="28">
        <f t="shared" si="0"/>
        <v>43320</v>
      </c>
      <c r="G30" s="28">
        <f t="shared" si="1"/>
        <v>43324</v>
      </c>
      <c r="H30" s="14">
        <v>4</v>
      </c>
      <c r="I30" s="15">
        <v>575</v>
      </c>
      <c r="J30" s="16">
        <f t="shared" si="2"/>
        <v>2300</v>
      </c>
    </row>
    <row r="31" spans="1:10">
      <c r="A31" s="10">
        <v>43276</v>
      </c>
      <c r="B31" s="11" t="s">
        <v>30</v>
      </c>
      <c r="C31" s="12" t="s">
        <v>44</v>
      </c>
      <c r="D31" s="13" t="s">
        <v>45</v>
      </c>
      <c r="E31" s="27" t="s">
        <v>111</v>
      </c>
      <c r="F31" s="28">
        <f t="shared" si="0"/>
        <v>43321</v>
      </c>
      <c r="G31" s="28">
        <f t="shared" si="1"/>
        <v>43328</v>
      </c>
      <c r="H31" s="14">
        <v>7</v>
      </c>
      <c r="I31" s="15">
        <v>257.14</v>
      </c>
      <c r="J31" s="16">
        <f t="shared" si="2"/>
        <v>1799.98</v>
      </c>
    </row>
    <row r="32" spans="1:10">
      <c r="A32" s="10">
        <v>43277</v>
      </c>
      <c r="B32" s="11" t="s">
        <v>31</v>
      </c>
      <c r="C32" s="12" t="s">
        <v>46</v>
      </c>
      <c r="D32" s="13" t="s">
        <v>48</v>
      </c>
      <c r="E32" s="27" t="s">
        <v>112</v>
      </c>
      <c r="F32" s="28">
        <f t="shared" si="0"/>
        <v>43322</v>
      </c>
      <c r="G32" s="28">
        <f t="shared" si="1"/>
        <v>43327</v>
      </c>
      <c r="H32" s="14">
        <v>5</v>
      </c>
      <c r="I32" s="15">
        <v>180</v>
      </c>
      <c r="J32" s="16">
        <f t="shared" si="2"/>
        <v>900</v>
      </c>
    </row>
    <row r="33" spans="1:10">
      <c r="A33" s="10">
        <v>43278</v>
      </c>
      <c r="B33" s="11" t="s">
        <v>32</v>
      </c>
      <c r="C33" s="12" t="s">
        <v>44</v>
      </c>
      <c r="D33" s="13" t="s">
        <v>49</v>
      </c>
      <c r="E33" s="27" t="s">
        <v>113</v>
      </c>
      <c r="F33" s="28">
        <f t="shared" si="0"/>
        <v>43323</v>
      </c>
      <c r="G33" s="28">
        <f t="shared" si="1"/>
        <v>43337</v>
      </c>
      <c r="H33" s="14">
        <v>14</v>
      </c>
      <c r="I33" s="15">
        <v>200</v>
      </c>
      <c r="J33" s="16">
        <f t="shared" si="2"/>
        <v>2800</v>
      </c>
    </row>
    <row r="34" spans="1:10">
      <c r="A34" s="10">
        <v>43279</v>
      </c>
      <c r="B34" s="11" t="s">
        <v>33</v>
      </c>
      <c r="C34" s="12" t="s">
        <v>42</v>
      </c>
      <c r="D34" s="13" t="s">
        <v>50</v>
      </c>
      <c r="E34" s="27" t="s">
        <v>114</v>
      </c>
      <c r="F34" s="28">
        <f t="shared" si="0"/>
        <v>43324</v>
      </c>
      <c r="G34" s="28">
        <f t="shared" si="1"/>
        <v>43334</v>
      </c>
      <c r="H34" s="14">
        <v>10</v>
      </c>
      <c r="I34" s="15">
        <v>150</v>
      </c>
      <c r="J34" s="16">
        <f t="shared" si="2"/>
        <v>1500</v>
      </c>
    </row>
    <row r="35" spans="1:10">
      <c r="A35" s="10">
        <v>43280</v>
      </c>
      <c r="B35" s="11" t="s">
        <v>34</v>
      </c>
      <c r="C35" s="12" t="s">
        <v>38</v>
      </c>
      <c r="D35" s="13" t="s">
        <v>51</v>
      </c>
      <c r="E35" s="27" t="s">
        <v>115</v>
      </c>
      <c r="F35" s="28">
        <f t="shared" si="0"/>
        <v>43325</v>
      </c>
      <c r="G35" s="28">
        <f t="shared" si="1"/>
        <v>43329</v>
      </c>
      <c r="H35" s="14">
        <v>4</v>
      </c>
      <c r="I35" s="15">
        <v>437.5</v>
      </c>
      <c r="J35" s="16">
        <f t="shared" si="2"/>
        <v>1750</v>
      </c>
    </row>
    <row r="36" spans="1:10">
      <c r="A36" s="10">
        <v>43281</v>
      </c>
      <c r="B36" s="11" t="s">
        <v>35</v>
      </c>
      <c r="C36" s="12" t="s">
        <v>46</v>
      </c>
      <c r="D36" s="13" t="s">
        <v>47</v>
      </c>
      <c r="E36" s="27" t="s">
        <v>116</v>
      </c>
      <c r="F36" s="28">
        <f t="shared" si="0"/>
        <v>43326</v>
      </c>
      <c r="G36" s="28">
        <f t="shared" si="1"/>
        <v>43334</v>
      </c>
      <c r="H36" s="14">
        <v>8</v>
      </c>
      <c r="I36" s="15">
        <v>312.5</v>
      </c>
      <c r="J36" s="16">
        <f t="shared" si="2"/>
        <v>2500</v>
      </c>
    </row>
    <row r="37" spans="1:10">
      <c r="C37" s="12"/>
      <c r="D37"/>
      <c r="E37"/>
      <c r="F37"/>
      <c r="G37"/>
      <c r="H37" s="14"/>
      <c r="I37"/>
      <c r="J37"/>
    </row>
    <row r="38" spans="1:10">
      <c r="C38"/>
      <c r="D38"/>
      <c r="E38"/>
      <c r="F38"/>
      <c r="G38"/>
      <c r="H38"/>
      <c r="I38"/>
      <c r="J38"/>
    </row>
    <row r="39" spans="1:10">
      <c r="C39"/>
      <c r="D39"/>
      <c r="E39"/>
      <c r="F39"/>
      <c r="G39"/>
      <c r="H39"/>
      <c r="I39"/>
      <c r="J39"/>
    </row>
    <row r="40" spans="1:10">
      <c r="C40"/>
      <c r="D40"/>
      <c r="E40"/>
      <c r="F40"/>
      <c r="G40"/>
      <c r="H40"/>
      <c r="I40"/>
      <c r="J40"/>
    </row>
    <row r="41" spans="1:10">
      <c r="C41"/>
      <c r="D41"/>
      <c r="E41"/>
      <c r="F41"/>
      <c r="G41"/>
      <c r="H41"/>
      <c r="I41"/>
      <c r="J41"/>
    </row>
    <row r="42" spans="1:10">
      <c r="C42"/>
      <c r="D42"/>
      <c r="E42"/>
      <c r="F42"/>
      <c r="G42"/>
      <c r="H42"/>
      <c r="I42"/>
      <c r="J42"/>
    </row>
    <row r="43" spans="1:10">
      <c r="C43"/>
      <c r="D43"/>
      <c r="E43"/>
      <c r="F43"/>
      <c r="G43"/>
      <c r="H43"/>
      <c r="I43"/>
      <c r="J43"/>
    </row>
    <row r="44" spans="1:10">
      <c r="C44"/>
      <c r="D44"/>
      <c r="E44"/>
      <c r="F44"/>
      <c r="G44"/>
      <c r="H44"/>
      <c r="I44"/>
      <c r="J44"/>
    </row>
    <row r="45" spans="1:10">
      <c r="C45"/>
      <c r="D45"/>
      <c r="E45"/>
      <c r="F45"/>
      <c r="G45"/>
      <c r="H45"/>
      <c r="I45"/>
      <c r="J45"/>
    </row>
    <row r="46" spans="1:10">
      <c r="C46"/>
      <c r="D46"/>
      <c r="E46"/>
      <c r="F46"/>
      <c r="G46"/>
      <c r="H46"/>
      <c r="I46"/>
      <c r="J46"/>
    </row>
    <row r="47" spans="1:10">
      <c r="C47"/>
      <c r="D47"/>
      <c r="E47"/>
      <c r="F47"/>
      <c r="G47"/>
      <c r="H47"/>
      <c r="I47"/>
      <c r="J47"/>
    </row>
    <row r="48" spans="1:10">
      <c r="C48"/>
      <c r="D48"/>
      <c r="E48"/>
      <c r="F48"/>
      <c r="G48"/>
      <c r="H48"/>
      <c r="I48"/>
      <c r="J48"/>
    </row>
    <row r="49" spans="3:10">
      <c r="C49"/>
      <c r="D49"/>
      <c r="E49"/>
      <c r="F49"/>
      <c r="G49"/>
      <c r="H49"/>
      <c r="I49"/>
      <c r="J49"/>
    </row>
    <row r="50" spans="3:10">
      <c r="C50"/>
      <c r="D50"/>
      <c r="E50"/>
      <c r="F50"/>
      <c r="G50"/>
      <c r="H50"/>
      <c r="I50"/>
      <c r="J50"/>
    </row>
    <row r="51" spans="3:10">
      <c r="C51"/>
      <c r="D51"/>
      <c r="E51"/>
      <c r="F51"/>
      <c r="G51"/>
      <c r="H51"/>
      <c r="I51"/>
      <c r="J51"/>
    </row>
    <row r="52" spans="3:10">
      <c r="C52"/>
      <c r="D52"/>
      <c r="E52"/>
      <c r="F52"/>
      <c r="G52"/>
      <c r="H52"/>
      <c r="I52"/>
      <c r="J52"/>
    </row>
    <row r="53" spans="3:10">
      <c r="C53"/>
      <c r="D53"/>
      <c r="E53"/>
      <c r="F53"/>
      <c r="G53"/>
      <c r="H53"/>
      <c r="I53"/>
      <c r="J53"/>
    </row>
    <row r="54" spans="3:10">
      <c r="C54"/>
      <c r="D54"/>
      <c r="E54"/>
      <c r="F54"/>
      <c r="G54"/>
      <c r="H54"/>
      <c r="I54"/>
      <c r="J54"/>
    </row>
    <row r="55" spans="3:10">
      <c r="C55"/>
      <c r="D55"/>
      <c r="E55"/>
      <c r="F55"/>
      <c r="G55"/>
      <c r="H55"/>
      <c r="I55"/>
      <c r="J55"/>
    </row>
    <row r="56" spans="3:10">
      <c r="C56"/>
      <c r="D56"/>
      <c r="E56"/>
      <c r="F56"/>
      <c r="G56"/>
      <c r="H56"/>
      <c r="I56"/>
      <c r="J56"/>
    </row>
    <row r="57" spans="3:10">
      <c r="C57"/>
      <c r="D57"/>
      <c r="E57"/>
      <c r="F57"/>
      <c r="G57"/>
      <c r="H57"/>
      <c r="I57"/>
      <c r="J57"/>
    </row>
    <row r="58" spans="3:10">
      <c r="C58"/>
      <c r="D58"/>
      <c r="E58"/>
      <c r="F58"/>
      <c r="G58"/>
      <c r="H58"/>
      <c r="I58"/>
      <c r="J58"/>
    </row>
    <row r="59" spans="3:10">
      <c r="C59"/>
      <c r="D59"/>
      <c r="E59"/>
      <c r="F59"/>
      <c r="G59"/>
      <c r="H59"/>
      <c r="I59"/>
      <c r="J59"/>
    </row>
    <row r="60" spans="3:10">
      <c r="C60"/>
      <c r="D60"/>
      <c r="E60"/>
      <c r="F60"/>
      <c r="G60"/>
      <c r="H60"/>
      <c r="I60"/>
      <c r="J60"/>
    </row>
    <row r="61" spans="3:10">
      <c r="I61" s="15"/>
    </row>
    <row r="62" spans="3:10">
      <c r="I62" s="15"/>
    </row>
    <row r="63" spans="3:10">
      <c r="I63" s="15"/>
    </row>
    <row r="64" spans="3:10">
      <c r="I64" s="15"/>
    </row>
    <row r="65" spans="9:9">
      <c r="I65" s="15"/>
    </row>
    <row r="66" spans="9:9">
      <c r="I66" s="15"/>
    </row>
  </sheetData>
  <hyperlinks>
    <hyperlink ref="E2" r:id="rId1" xr:uid="{FA117703-FB6A-4DB8-A377-EC8521567074}"/>
    <hyperlink ref="E3" r:id="rId2" xr:uid="{0CE10AA1-CA09-4618-8870-BADBA6A96243}"/>
    <hyperlink ref="E4" r:id="rId3" xr:uid="{ABA699A1-8DFD-41BD-BA9F-A46935176198}"/>
    <hyperlink ref="E5" r:id="rId4" xr:uid="{B0A6964A-D622-4A1A-B5B2-51F4FC3F522D}"/>
    <hyperlink ref="E6" r:id="rId5" xr:uid="{A063D7E9-880A-4215-ABA1-641E003EBC7C}"/>
    <hyperlink ref="E7" r:id="rId6" xr:uid="{08D5D22A-FEF6-44B8-8EF1-AE34E90B4A9A}"/>
    <hyperlink ref="E8" r:id="rId7" xr:uid="{0CD9C87C-D923-417B-9AC5-0E353FD69E10}"/>
    <hyperlink ref="E9" r:id="rId8" xr:uid="{4E2C3273-2923-4175-B192-268C140AB985}"/>
    <hyperlink ref="E10" r:id="rId9" xr:uid="{D8C20DDD-7B38-451B-B488-46A6AFE708D0}"/>
    <hyperlink ref="E11" r:id="rId10" xr:uid="{A743F864-C767-442B-AD60-DB332D87AF3D}"/>
    <hyperlink ref="E16" r:id="rId11" xr:uid="{A0E68B58-63CD-416F-8A18-A574DE3263DE}"/>
    <hyperlink ref="E12" r:id="rId12" xr:uid="{DF6713E3-8FAD-498A-8C38-78800F567DB4}"/>
    <hyperlink ref="E13" r:id="rId13" xr:uid="{55835789-6CF0-4DB1-A6F0-DA5D3CB27718}"/>
    <hyperlink ref="E28" r:id="rId14" xr:uid="{E4912000-DBD6-4F01-B466-A6C1B29DAF98}"/>
    <hyperlink ref="E19" r:id="rId15" xr:uid="{E4A9B673-4E62-4D71-BE62-CF966E867540}"/>
    <hyperlink ref="E20" r:id="rId16" xr:uid="{18DBF076-3C13-46CE-91DA-FE28D93E99F6}"/>
    <hyperlink ref="E36" r:id="rId17" xr:uid="{8867A1CA-7E0F-461A-A2F8-28FE5B53FBA2}"/>
    <hyperlink ref="E35" r:id="rId18" xr:uid="{B7850BE7-026F-4164-963C-E3581BC944E6}"/>
    <hyperlink ref="E34" r:id="rId19" xr:uid="{739BABEA-AC66-4A1C-97B9-4BB5B66FFA88}"/>
    <hyperlink ref="E33" r:id="rId20" xr:uid="{62419064-5F95-463F-9DB4-50140407F3DE}"/>
    <hyperlink ref="E32" r:id="rId21" xr:uid="{B5889B35-42C6-447F-B364-12EB7D177136}"/>
    <hyperlink ref="E31" r:id="rId22" xr:uid="{40AEEB47-5B59-4FE1-BA02-56052CBDE52C}"/>
    <hyperlink ref="E30" r:id="rId23" xr:uid="{83BBC5E8-8545-4FE0-AE57-B148565A7E1A}"/>
    <hyperlink ref="E29" r:id="rId24" xr:uid="{76001A2E-DAAF-4B40-9202-ABCB97010A46}"/>
    <hyperlink ref="E27" r:id="rId25" xr:uid="{86C384C3-46F6-4466-992A-3A493838E51C}"/>
    <hyperlink ref="E26" r:id="rId26" xr:uid="{6FC5C49A-B6D2-4E46-806F-A39C16637CC6}"/>
    <hyperlink ref="E25" r:id="rId27" xr:uid="{31F337FF-3E6C-4A83-AFEA-5A2E189CD96E}"/>
    <hyperlink ref="E24" r:id="rId28" xr:uid="{3C0235B1-5727-43AB-A669-FB0DA2BBBABC}"/>
    <hyperlink ref="E23" r:id="rId29" xr:uid="{B1922D8B-E18F-489B-9DB8-EAD82A7EBE72}"/>
    <hyperlink ref="E22" r:id="rId30" xr:uid="{58F4A8B0-E4B0-4730-A653-BF6ED7E9AA24}"/>
    <hyperlink ref="E21" r:id="rId31" xr:uid="{A34EF8E8-AE70-4E46-842F-0EA8E205514C}"/>
    <hyperlink ref="E18" r:id="rId32" xr:uid="{371D8AD6-4DD5-4CB3-AC43-9C401D3441AF}"/>
    <hyperlink ref="E17" r:id="rId33" xr:uid="{771D1B3A-41D4-4A69-A6D5-1328740C0268}"/>
    <hyperlink ref="E15" r:id="rId34" xr:uid="{77C60B5B-FBEE-4613-8BD9-D282D7A52C47}"/>
    <hyperlink ref="E14" r:id="rId35" xr:uid="{6C902245-2540-43D8-AED8-0B95C738F559}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3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5E3E4-4DBD-4B7C-86E2-ADE147B28995}">
  <sheetPr>
    <tabColor theme="9" tint="0.39997558519241921"/>
  </sheetPr>
  <dimension ref="A1:K69"/>
  <sheetViews>
    <sheetView zoomScale="130" zoomScaleNormal="130" workbookViewId="0">
      <selection activeCell="A2" sqref="A2"/>
    </sheetView>
  </sheetViews>
  <sheetFormatPr defaultRowHeight="15"/>
  <cols>
    <col min="1" max="1" width="12.42578125" customWidth="1"/>
    <col min="2" max="2" width="20.28515625" bestFit="1" customWidth="1"/>
    <col min="3" max="3" width="8.28515625" style="7" customWidth="1"/>
    <col min="4" max="4" width="20" style="8" bestFit="1" customWidth="1"/>
    <col min="5" max="5" width="30.5703125" style="8" bestFit="1" customWidth="1"/>
    <col min="6" max="7" width="11.28515625" style="8" bestFit="1" customWidth="1"/>
    <col min="8" max="8" width="10.7109375" style="7" customWidth="1"/>
    <col min="9" max="9" width="12.5703125" style="7" customWidth="1"/>
    <col min="10" max="10" width="15.140625" style="7" bestFit="1" customWidth="1"/>
    <col min="11" max="11" width="11.42578125" customWidth="1"/>
  </cols>
  <sheetData>
    <row r="1" spans="1:11" ht="15" customHeight="1">
      <c r="A1" s="22" t="s">
        <v>0</v>
      </c>
      <c r="B1" s="23" t="s">
        <v>1</v>
      </c>
      <c r="C1" s="23" t="s">
        <v>36</v>
      </c>
      <c r="D1" s="23" t="s">
        <v>37</v>
      </c>
      <c r="E1" s="23" t="s">
        <v>84</v>
      </c>
      <c r="F1" s="23" t="s">
        <v>85</v>
      </c>
      <c r="G1" s="23" t="s">
        <v>86</v>
      </c>
      <c r="H1" s="23" t="s">
        <v>2</v>
      </c>
      <c r="I1" s="23" t="s">
        <v>3</v>
      </c>
      <c r="J1" s="24" t="s">
        <v>4</v>
      </c>
      <c r="K1" s="9"/>
    </row>
    <row r="2" spans="1:11">
      <c r="A2" s="10">
        <v>43344</v>
      </c>
      <c r="B2" s="11" t="s">
        <v>6</v>
      </c>
      <c r="C2" s="12" t="s">
        <v>38</v>
      </c>
      <c r="D2" s="13" t="s">
        <v>39</v>
      </c>
      <c r="E2" s="27" t="s">
        <v>87</v>
      </c>
      <c r="F2" s="28">
        <v>43389</v>
      </c>
      <c r="G2" s="28">
        <f t="shared" ref="G2:G31" si="0">F2+H2</f>
        <v>43396</v>
      </c>
      <c r="H2" s="14">
        <v>7</v>
      </c>
      <c r="I2" s="15">
        <v>214.28</v>
      </c>
      <c r="J2" s="16">
        <f t="shared" ref="J2:J31" si="1">I2*H2</f>
        <v>1499.96</v>
      </c>
    </row>
    <row r="3" spans="1:11">
      <c r="A3" s="10">
        <v>43345</v>
      </c>
      <c r="B3" s="11" t="s">
        <v>7</v>
      </c>
      <c r="C3" s="12" t="s">
        <v>38</v>
      </c>
      <c r="D3" s="17" t="s">
        <v>40</v>
      </c>
      <c r="E3" s="27" t="s">
        <v>88</v>
      </c>
      <c r="F3" s="28">
        <v>43390</v>
      </c>
      <c r="G3" s="28">
        <f t="shared" si="0"/>
        <v>43395</v>
      </c>
      <c r="H3" s="14">
        <v>5</v>
      </c>
      <c r="I3" s="15">
        <v>350</v>
      </c>
      <c r="J3" s="16">
        <f t="shared" si="1"/>
        <v>1750</v>
      </c>
    </row>
    <row r="4" spans="1:11">
      <c r="A4" s="10">
        <v>43346</v>
      </c>
      <c r="B4" s="11" t="s">
        <v>8</v>
      </c>
      <c r="C4" s="12" t="s">
        <v>38</v>
      </c>
      <c r="D4" s="17" t="s">
        <v>41</v>
      </c>
      <c r="E4" s="27" t="s">
        <v>89</v>
      </c>
      <c r="F4" s="28">
        <v>43391</v>
      </c>
      <c r="G4" s="28">
        <f t="shared" si="0"/>
        <v>43405</v>
      </c>
      <c r="H4" s="14">
        <v>14</v>
      </c>
      <c r="I4" s="15">
        <v>178.57</v>
      </c>
      <c r="J4" s="16">
        <f t="shared" si="1"/>
        <v>2499.98</v>
      </c>
    </row>
    <row r="5" spans="1:11">
      <c r="A5" s="10">
        <v>43347</v>
      </c>
      <c r="B5" s="11" t="s">
        <v>9</v>
      </c>
      <c r="C5" s="12" t="s">
        <v>42</v>
      </c>
      <c r="D5" s="13" t="s">
        <v>43</v>
      </c>
      <c r="E5" s="27" t="s">
        <v>90</v>
      </c>
      <c r="F5" s="28">
        <v>43392</v>
      </c>
      <c r="G5" s="28">
        <f t="shared" si="0"/>
        <v>43402</v>
      </c>
      <c r="H5" s="14">
        <v>10</v>
      </c>
      <c r="I5" s="15">
        <v>220</v>
      </c>
      <c r="J5" s="16">
        <f t="shared" si="1"/>
        <v>2200</v>
      </c>
    </row>
    <row r="6" spans="1:11">
      <c r="A6" s="10">
        <v>43348</v>
      </c>
      <c r="B6" s="11" t="s">
        <v>10</v>
      </c>
      <c r="C6" s="12" t="s">
        <v>44</v>
      </c>
      <c r="D6" s="13" t="s">
        <v>45</v>
      </c>
      <c r="E6" s="27" t="s">
        <v>91</v>
      </c>
      <c r="F6" s="28">
        <v>43393</v>
      </c>
      <c r="G6" s="28">
        <f t="shared" si="0"/>
        <v>43397</v>
      </c>
      <c r="H6" s="14">
        <v>4</v>
      </c>
      <c r="I6" s="15">
        <v>587.5</v>
      </c>
      <c r="J6" s="16">
        <f t="shared" si="1"/>
        <v>2350</v>
      </c>
    </row>
    <row r="7" spans="1:11">
      <c r="A7" s="10">
        <v>43349</v>
      </c>
      <c r="B7" s="11" t="s">
        <v>11</v>
      </c>
      <c r="C7" s="12" t="s">
        <v>46</v>
      </c>
      <c r="D7" s="13" t="s">
        <v>47</v>
      </c>
      <c r="E7" s="27" t="s">
        <v>92</v>
      </c>
      <c r="F7" s="28">
        <v>43394</v>
      </c>
      <c r="G7" s="28">
        <f t="shared" si="0"/>
        <v>43402</v>
      </c>
      <c r="H7" s="14">
        <v>8</v>
      </c>
      <c r="I7" s="15">
        <v>287.5</v>
      </c>
      <c r="J7" s="16">
        <f t="shared" si="1"/>
        <v>2300</v>
      </c>
    </row>
    <row r="8" spans="1:11">
      <c r="A8" s="10">
        <v>43350</v>
      </c>
      <c r="B8" s="11" t="s">
        <v>12</v>
      </c>
      <c r="C8" s="12" t="s">
        <v>46</v>
      </c>
      <c r="D8" s="13" t="s">
        <v>48</v>
      </c>
      <c r="E8" s="27" t="s">
        <v>93</v>
      </c>
      <c r="F8" s="28">
        <v>43395</v>
      </c>
      <c r="G8" s="28">
        <f t="shared" si="0"/>
        <v>43401</v>
      </c>
      <c r="H8" s="14">
        <v>6</v>
      </c>
      <c r="I8" s="15">
        <v>300</v>
      </c>
      <c r="J8" s="16">
        <f t="shared" si="1"/>
        <v>1800</v>
      </c>
    </row>
    <row r="9" spans="1:11">
      <c r="A9" s="10">
        <v>43351</v>
      </c>
      <c r="B9" s="11" t="s">
        <v>13</v>
      </c>
      <c r="C9" s="12" t="s">
        <v>44</v>
      </c>
      <c r="D9" s="13" t="s">
        <v>49</v>
      </c>
      <c r="E9" s="27" t="s">
        <v>94</v>
      </c>
      <c r="F9" s="28">
        <v>43396</v>
      </c>
      <c r="G9" s="28">
        <f t="shared" si="0"/>
        <v>43399</v>
      </c>
      <c r="H9" s="14">
        <v>3</v>
      </c>
      <c r="I9" s="15">
        <v>300</v>
      </c>
      <c r="J9" s="16">
        <f t="shared" si="1"/>
        <v>900</v>
      </c>
    </row>
    <row r="10" spans="1:11">
      <c r="A10" s="10">
        <v>43352</v>
      </c>
      <c r="B10" s="11" t="s">
        <v>14</v>
      </c>
      <c r="C10" s="12" t="s">
        <v>42</v>
      </c>
      <c r="D10" s="13" t="s">
        <v>50</v>
      </c>
      <c r="E10" s="27" t="s">
        <v>95</v>
      </c>
      <c r="F10" s="28">
        <v>43397</v>
      </c>
      <c r="G10" s="28">
        <f t="shared" si="0"/>
        <v>43409</v>
      </c>
      <c r="H10" s="14">
        <v>12</v>
      </c>
      <c r="I10" s="15">
        <v>233.33</v>
      </c>
      <c r="J10" s="16">
        <f t="shared" si="1"/>
        <v>2799.96</v>
      </c>
    </row>
    <row r="11" spans="1:11">
      <c r="A11" s="10">
        <v>43353</v>
      </c>
      <c r="B11" s="11" t="s">
        <v>15</v>
      </c>
      <c r="C11" s="12" t="s">
        <v>38</v>
      </c>
      <c r="D11" s="13" t="s">
        <v>51</v>
      </c>
      <c r="E11" s="27" t="s">
        <v>96</v>
      </c>
      <c r="F11" s="28">
        <v>43398</v>
      </c>
      <c r="G11" s="28">
        <f t="shared" si="0"/>
        <v>43407</v>
      </c>
      <c r="H11" s="14">
        <v>9</v>
      </c>
      <c r="I11" s="15">
        <v>166.66</v>
      </c>
      <c r="J11" s="16">
        <f t="shared" si="1"/>
        <v>1499.94</v>
      </c>
    </row>
    <row r="12" spans="1:11">
      <c r="A12" s="10">
        <v>43354</v>
      </c>
      <c r="B12" s="11" t="s">
        <v>16</v>
      </c>
      <c r="C12" s="12" t="s">
        <v>38</v>
      </c>
      <c r="D12" s="13" t="s">
        <v>51</v>
      </c>
      <c r="E12" s="27" t="s">
        <v>97</v>
      </c>
      <c r="F12" s="28">
        <v>43399</v>
      </c>
      <c r="G12" s="28">
        <f t="shared" si="0"/>
        <v>43406</v>
      </c>
      <c r="H12" s="14">
        <v>7</v>
      </c>
      <c r="I12" s="15">
        <v>250</v>
      </c>
      <c r="J12" s="16">
        <f t="shared" si="1"/>
        <v>1750</v>
      </c>
    </row>
    <row r="13" spans="1:11">
      <c r="A13" s="10">
        <v>43355</v>
      </c>
      <c r="B13" s="11" t="s">
        <v>17</v>
      </c>
      <c r="C13" s="12" t="s">
        <v>42</v>
      </c>
      <c r="D13" s="13" t="s">
        <v>50</v>
      </c>
      <c r="E13" s="27" t="s">
        <v>98</v>
      </c>
      <c r="F13" s="28">
        <v>43400</v>
      </c>
      <c r="G13" s="28">
        <f t="shared" si="0"/>
        <v>43404</v>
      </c>
      <c r="H13" s="14">
        <v>4</v>
      </c>
      <c r="I13" s="15">
        <v>587.5</v>
      </c>
      <c r="J13" s="16">
        <f t="shared" si="1"/>
        <v>2350</v>
      </c>
    </row>
    <row r="14" spans="1:11">
      <c r="A14" s="10">
        <v>43356</v>
      </c>
      <c r="B14" s="11" t="s">
        <v>18</v>
      </c>
      <c r="C14" s="12" t="s">
        <v>44</v>
      </c>
      <c r="D14" s="13" t="s">
        <v>49</v>
      </c>
      <c r="E14" s="27" t="s">
        <v>99</v>
      </c>
      <c r="F14" s="28">
        <v>43401</v>
      </c>
      <c r="G14" s="28">
        <f t="shared" si="0"/>
        <v>43408</v>
      </c>
      <c r="H14" s="14">
        <v>7</v>
      </c>
      <c r="I14" s="15">
        <v>314.27999999999997</v>
      </c>
      <c r="J14" s="16">
        <f t="shared" si="1"/>
        <v>2199.96</v>
      </c>
    </row>
    <row r="15" spans="1:11">
      <c r="A15" s="10">
        <v>43357</v>
      </c>
      <c r="B15" s="11" t="s">
        <v>19</v>
      </c>
      <c r="C15" s="12" t="s">
        <v>46</v>
      </c>
      <c r="D15" s="13" t="s">
        <v>48</v>
      </c>
      <c r="E15" s="27" t="s">
        <v>100</v>
      </c>
      <c r="F15" s="28">
        <v>43402</v>
      </c>
      <c r="G15" s="28">
        <f t="shared" si="0"/>
        <v>43407</v>
      </c>
      <c r="H15" s="14">
        <v>5</v>
      </c>
      <c r="I15" s="15">
        <v>470</v>
      </c>
      <c r="J15" s="16">
        <f t="shared" si="1"/>
        <v>2350</v>
      </c>
    </row>
    <row r="16" spans="1:11">
      <c r="A16" s="10">
        <v>43358</v>
      </c>
      <c r="B16" s="11" t="s">
        <v>20</v>
      </c>
      <c r="C16" s="12" t="s">
        <v>46</v>
      </c>
      <c r="D16" s="13" t="s">
        <v>47</v>
      </c>
      <c r="E16" s="27" t="s">
        <v>101</v>
      </c>
      <c r="F16" s="28">
        <v>43403</v>
      </c>
      <c r="G16" s="28">
        <f t="shared" si="0"/>
        <v>43417</v>
      </c>
      <c r="H16" s="14">
        <v>14</v>
      </c>
      <c r="I16" s="15">
        <v>164.28</v>
      </c>
      <c r="J16" s="16">
        <f t="shared" si="1"/>
        <v>2299.92</v>
      </c>
    </row>
    <row r="17" spans="1:10">
      <c r="A17" s="10">
        <v>43359</v>
      </c>
      <c r="B17" s="11" t="s">
        <v>21</v>
      </c>
      <c r="C17" s="12" t="s">
        <v>44</v>
      </c>
      <c r="D17" s="13" t="s">
        <v>45</v>
      </c>
      <c r="E17" s="27" t="s">
        <v>102</v>
      </c>
      <c r="F17" s="28">
        <v>43404</v>
      </c>
      <c r="G17" s="28">
        <f t="shared" si="0"/>
        <v>43414</v>
      </c>
      <c r="H17" s="14">
        <v>10</v>
      </c>
      <c r="I17" s="15">
        <v>180</v>
      </c>
      <c r="J17" s="16">
        <f t="shared" si="1"/>
        <v>1800</v>
      </c>
    </row>
    <row r="18" spans="1:10">
      <c r="A18" s="10">
        <v>43360</v>
      </c>
      <c r="B18" s="11" t="s">
        <v>22</v>
      </c>
      <c r="C18" s="12" t="s">
        <v>42</v>
      </c>
      <c r="D18" s="13" t="s">
        <v>43</v>
      </c>
      <c r="E18" s="27" t="s">
        <v>103</v>
      </c>
      <c r="F18" s="28">
        <v>43405</v>
      </c>
      <c r="G18" s="28">
        <f t="shared" si="0"/>
        <v>43409</v>
      </c>
      <c r="H18" s="14">
        <v>4</v>
      </c>
      <c r="I18" s="15">
        <v>225</v>
      </c>
      <c r="J18" s="16">
        <f t="shared" si="1"/>
        <v>900</v>
      </c>
    </row>
    <row r="19" spans="1:10">
      <c r="A19" s="10">
        <v>43361</v>
      </c>
      <c r="B19" s="11" t="s">
        <v>23</v>
      </c>
      <c r="C19" s="12" t="s">
        <v>38</v>
      </c>
      <c r="D19" s="13" t="s">
        <v>41</v>
      </c>
      <c r="E19" s="27" t="s">
        <v>104</v>
      </c>
      <c r="F19" s="28">
        <v>43406</v>
      </c>
      <c r="G19" s="28">
        <f t="shared" si="0"/>
        <v>43414</v>
      </c>
      <c r="H19" s="14">
        <v>8</v>
      </c>
      <c r="I19" s="15">
        <v>350</v>
      </c>
      <c r="J19" s="16">
        <f t="shared" si="1"/>
        <v>2800</v>
      </c>
    </row>
    <row r="20" spans="1:10">
      <c r="A20" s="10">
        <v>43362</v>
      </c>
      <c r="B20" s="11" t="s">
        <v>24</v>
      </c>
      <c r="C20" s="12" t="s">
        <v>38</v>
      </c>
      <c r="D20" s="13" t="s">
        <v>40</v>
      </c>
      <c r="E20" s="27" t="s">
        <v>105</v>
      </c>
      <c r="F20" s="28">
        <v>43407</v>
      </c>
      <c r="G20" s="28">
        <f t="shared" si="0"/>
        <v>43413</v>
      </c>
      <c r="H20" s="14">
        <v>6</v>
      </c>
      <c r="I20" s="15">
        <v>250</v>
      </c>
      <c r="J20" s="16">
        <f t="shared" si="1"/>
        <v>1500</v>
      </c>
    </row>
    <row r="21" spans="1:10">
      <c r="A21" s="10">
        <v>43363</v>
      </c>
      <c r="B21" s="11" t="s">
        <v>25</v>
      </c>
      <c r="C21" s="12" t="s">
        <v>38</v>
      </c>
      <c r="D21" s="13" t="s">
        <v>39</v>
      </c>
      <c r="E21" s="27" t="s">
        <v>106</v>
      </c>
      <c r="F21" s="28">
        <v>43408</v>
      </c>
      <c r="G21" s="28">
        <f t="shared" si="0"/>
        <v>43411</v>
      </c>
      <c r="H21" s="14">
        <v>3</v>
      </c>
      <c r="I21" s="15">
        <v>583.33333333333303</v>
      </c>
      <c r="J21" s="16">
        <f t="shared" si="1"/>
        <v>1749.9999999999991</v>
      </c>
    </row>
    <row r="22" spans="1:10">
      <c r="A22" s="10">
        <v>43364</v>
      </c>
      <c r="B22" s="11" t="s">
        <v>26</v>
      </c>
      <c r="C22" s="12" t="s">
        <v>42</v>
      </c>
      <c r="D22" s="13" t="s">
        <v>50</v>
      </c>
      <c r="E22" s="27" t="s">
        <v>107</v>
      </c>
      <c r="F22" s="28">
        <v>43409</v>
      </c>
      <c r="G22" s="28">
        <f t="shared" si="0"/>
        <v>43421</v>
      </c>
      <c r="H22" s="14">
        <v>12</v>
      </c>
      <c r="I22" s="15">
        <v>208.33</v>
      </c>
      <c r="J22" s="16">
        <f t="shared" si="1"/>
        <v>2499.96</v>
      </c>
    </row>
    <row r="23" spans="1:10">
      <c r="A23" s="10">
        <v>43365</v>
      </c>
      <c r="B23" s="11" t="s">
        <v>27</v>
      </c>
      <c r="C23" s="12" t="s">
        <v>44</v>
      </c>
      <c r="D23" s="13" t="s">
        <v>49</v>
      </c>
      <c r="E23" s="27" t="s">
        <v>108</v>
      </c>
      <c r="F23" s="28">
        <v>43410</v>
      </c>
      <c r="G23" s="28">
        <f t="shared" si="0"/>
        <v>43419</v>
      </c>
      <c r="H23" s="14">
        <v>9</v>
      </c>
      <c r="I23" s="15">
        <v>244.44</v>
      </c>
      <c r="J23" s="16">
        <f t="shared" si="1"/>
        <v>2199.96</v>
      </c>
    </row>
    <row r="24" spans="1:10">
      <c r="A24" s="10">
        <v>43366</v>
      </c>
      <c r="B24" s="11" t="s">
        <v>28</v>
      </c>
      <c r="C24" s="12" t="s">
        <v>46</v>
      </c>
      <c r="D24" s="13" t="s">
        <v>48</v>
      </c>
      <c r="E24" s="27" t="s">
        <v>109</v>
      </c>
      <c r="F24" s="28">
        <v>43411</v>
      </c>
      <c r="G24" s="28">
        <f t="shared" si="0"/>
        <v>43418</v>
      </c>
      <c r="H24" s="14">
        <v>7</v>
      </c>
      <c r="I24" s="15">
        <v>335.71</v>
      </c>
      <c r="J24" s="16">
        <f t="shared" si="1"/>
        <v>2349.9699999999998</v>
      </c>
    </row>
    <row r="25" spans="1:10">
      <c r="A25" s="10">
        <v>43367</v>
      </c>
      <c r="B25" s="11" t="s">
        <v>29</v>
      </c>
      <c r="C25" s="12" t="s">
        <v>46</v>
      </c>
      <c r="D25" s="13" t="s">
        <v>47</v>
      </c>
      <c r="E25" s="27" t="s">
        <v>110</v>
      </c>
      <c r="F25" s="28">
        <v>43412</v>
      </c>
      <c r="G25" s="28">
        <f t="shared" si="0"/>
        <v>43416</v>
      </c>
      <c r="H25" s="14">
        <v>4</v>
      </c>
      <c r="I25" s="15">
        <v>575</v>
      </c>
      <c r="J25" s="16">
        <f t="shared" si="1"/>
        <v>2300</v>
      </c>
    </row>
    <row r="26" spans="1:10">
      <c r="A26" s="10">
        <v>43368</v>
      </c>
      <c r="B26" s="11" t="s">
        <v>30</v>
      </c>
      <c r="C26" s="12" t="s">
        <v>44</v>
      </c>
      <c r="D26" s="13" t="s">
        <v>45</v>
      </c>
      <c r="E26" s="27" t="s">
        <v>111</v>
      </c>
      <c r="F26" s="28">
        <v>43413</v>
      </c>
      <c r="G26" s="28">
        <f t="shared" si="0"/>
        <v>43420</v>
      </c>
      <c r="H26" s="14">
        <v>7</v>
      </c>
      <c r="I26" s="15">
        <v>257.14</v>
      </c>
      <c r="J26" s="16">
        <f t="shared" si="1"/>
        <v>1799.98</v>
      </c>
    </row>
    <row r="27" spans="1:10">
      <c r="A27" s="10">
        <v>43369</v>
      </c>
      <c r="B27" s="11" t="s">
        <v>31</v>
      </c>
      <c r="C27" s="12" t="s">
        <v>46</v>
      </c>
      <c r="D27" s="13" t="s">
        <v>48</v>
      </c>
      <c r="E27" s="27" t="s">
        <v>112</v>
      </c>
      <c r="F27" s="28">
        <v>43414</v>
      </c>
      <c r="G27" s="28">
        <f t="shared" si="0"/>
        <v>43419</v>
      </c>
      <c r="H27" s="14">
        <v>5</v>
      </c>
      <c r="I27" s="15">
        <v>180</v>
      </c>
      <c r="J27" s="16">
        <f t="shared" si="1"/>
        <v>900</v>
      </c>
    </row>
    <row r="28" spans="1:10">
      <c r="A28" s="10">
        <v>43370</v>
      </c>
      <c r="B28" s="11" t="s">
        <v>32</v>
      </c>
      <c r="C28" s="12" t="s">
        <v>44</v>
      </c>
      <c r="D28" s="13" t="s">
        <v>49</v>
      </c>
      <c r="E28" s="27" t="s">
        <v>113</v>
      </c>
      <c r="F28" s="28">
        <v>43415</v>
      </c>
      <c r="G28" s="28">
        <f t="shared" si="0"/>
        <v>43429</v>
      </c>
      <c r="H28" s="14">
        <v>14</v>
      </c>
      <c r="I28" s="15">
        <v>200</v>
      </c>
      <c r="J28" s="16">
        <f t="shared" si="1"/>
        <v>2800</v>
      </c>
    </row>
    <row r="29" spans="1:10">
      <c r="A29" s="10">
        <v>43371</v>
      </c>
      <c r="B29" s="11" t="s">
        <v>33</v>
      </c>
      <c r="C29" s="12" t="s">
        <v>42</v>
      </c>
      <c r="D29" s="13" t="s">
        <v>50</v>
      </c>
      <c r="E29" s="27" t="s">
        <v>114</v>
      </c>
      <c r="F29" s="28">
        <v>43416</v>
      </c>
      <c r="G29" s="28">
        <f t="shared" si="0"/>
        <v>43426</v>
      </c>
      <c r="H29" s="14">
        <v>10</v>
      </c>
      <c r="I29" s="15">
        <v>150</v>
      </c>
      <c r="J29" s="16">
        <f t="shared" si="1"/>
        <v>1500</v>
      </c>
    </row>
    <row r="30" spans="1:10">
      <c r="A30" s="10">
        <v>43372</v>
      </c>
      <c r="B30" s="11" t="s">
        <v>34</v>
      </c>
      <c r="C30" s="12" t="s">
        <v>38</v>
      </c>
      <c r="D30" s="13" t="s">
        <v>51</v>
      </c>
      <c r="E30" s="27" t="s">
        <v>115</v>
      </c>
      <c r="F30" s="28">
        <v>43417</v>
      </c>
      <c r="G30" s="28">
        <f t="shared" si="0"/>
        <v>43421</v>
      </c>
      <c r="H30" s="14">
        <v>4</v>
      </c>
      <c r="I30" s="15">
        <v>437.5</v>
      </c>
      <c r="J30" s="16">
        <f t="shared" si="1"/>
        <v>1750</v>
      </c>
    </row>
    <row r="31" spans="1:10">
      <c r="A31" s="10">
        <v>43373</v>
      </c>
      <c r="B31" s="11" t="s">
        <v>35</v>
      </c>
      <c r="C31" s="12" t="s">
        <v>46</v>
      </c>
      <c r="D31" s="13" t="s">
        <v>47</v>
      </c>
      <c r="E31" s="27" t="s">
        <v>116</v>
      </c>
      <c r="F31" s="28">
        <v>43418</v>
      </c>
      <c r="G31" s="28">
        <f t="shared" si="0"/>
        <v>43426</v>
      </c>
      <c r="H31" s="14">
        <v>8</v>
      </c>
      <c r="I31" s="15">
        <v>312.5</v>
      </c>
      <c r="J31" s="16">
        <f t="shared" si="1"/>
        <v>2500</v>
      </c>
    </row>
    <row r="32" spans="1:10">
      <c r="C32"/>
      <c r="D32"/>
      <c r="E32"/>
      <c r="F32"/>
      <c r="G32"/>
      <c r="H32"/>
      <c r="I32"/>
      <c r="J32"/>
    </row>
    <row r="33" spans="3:10">
      <c r="C33"/>
      <c r="D33"/>
      <c r="E33"/>
      <c r="F33"/>
      <c r="G33"/>
      <c r="H33"/>
      <c r="I33"/>
      <c r="J33"/>
    </row>
    <row r="34" spans="3:10">
      <c r="C34"/>
      <c r="D34"/>
      <c r="E34"/>
      <c r="F34"/>
      <c r="G34"/>
      <c r="H34"/>
      <c r="I34"/>
      <c r="J34"/>
    </row>
    <row r="35" spans="3:10">
      <c r="C35"/>
      <c r="D35"/>
      <c r="E35"/>
      <c r="F35"/>
      <c r="G35"/>
      <c r="H35"/>
      <c r="I35"/>
      <c r="J35"/>
    </row>
    <row r="36" spans="3:10">
      <c r="C36"/>
      <c r="D36"/>
      <c r="E36"/>
      <c r="F36"/>
      <c r="G36"/>
      <c r="H36"/>
      <c r="I36"/>
      <c r="J36"/>
    </row>
    <row r="37" spans="3:10">
      <c r="C37"/>
      <c r="D37"/>
      <c r="E37"/>
      <c r="F37"/>
      <c r="G37"/>
      <c r="H37"/>
      <c r="I37"/>
      <c r="J37"/>
    </row>
    <row r="38" spans="3:10">
      <c r="C38"/>
      <c r="D38"/>
      <c r="E38"/>
      <c r="F38"/>
      <c r="G38"/>
      <c r="H38"/>
      <c r="I38"/>
      <c r="J38"/>
    </row>
    <row r="39" spans="3:10">
      <c r="C39"/>
      <c r="D39"/>
      <c r="E39"/>
      <c r="F39"/>
      <c r="G39"/>
      <c r="H39"/>
      <c r="I39"/>
      <c r="J39"/>
    </row>
    <row r="40" spans="3:10">
      <c r="C40"/>
      <c r="D40"/>
      <c r="E40"/>
      <c r="F40"/>
      <c r="G40"/>
      <c r="H40"/>
      <c r="I40"/>
      <c r="J40"/>
    </row>
    <row r="41" spans="3:10">
      <c r="C41"/>
      <c r="D41"/>
      <c r="E41"/>
      <c r="F41"/>
      <c r="G41"/>
      <c r="H41"/>
      <c r="I41"/>
      <c r="J41"/>
    </row>
    <row r="42" spans="3:10">
      <c r="C42"/>
      <c r="D42"/>
      <c r="E42"/>
      <c r="F42"/>
      <c r="G42"/>
      <c r="H42"/>
      <c r="I42"/>
      <c r="J42"/>
    </row>
    <row r="43" spans="3:10">
      <c r="C43"/>
      <c r="D43"/>
      <c r="E43"/>
      <c r="F43"/>
      <c r="G43"/>
      <c r="H43"/>
      <c r="I43"/>
      <c r="J43"/>
    </row>
    <row r="44" spans="3:10">
      <c r="C44"/>
      <c r="D44"/>
      <c r="E44"/>
      <c r="F44"/>
      <c r="G44"/>
      <c r="H44"/>
      <c r="I44"/>
      <c r="J44"/>
    </row>
    <row r="45" spans="3:10">
      <c r="C45"/>
      <c r="D45"/>
      <c r="E45"/>
      <c r="F45"/>
      <c r="G45"/>
      <c r="H45"/>
      <c r="I45"/>
      <c r="J45"/>
    </row>
    <row r="46" spans="3:10">
      <c r="C46"/>
      <c r="D46"/>
      <c r="E46"/>
      <c r="F46"/>
      <c r="G46"/>
      <c r="H46"/>
      <c r="I46"/>
      <c r="J46"/>
    </row>
    <row r="47" spans="3:10">
      <c r="C47"/>
      <c r="D47"/>
      <c r="E47"/>
      <c r="F47"/>
      <c r="G47"/>
      <c r="H47"/>
      <c r="I47"/>
      <c r="J47"/>
    </row>
    <row r="48" spans="3:10">
      <c r="C48"/>
      <c r="D48"/>
      <c r="E48"/>
      <c r="F48"/>
      <c r="G48"/>
      <c r="H48"/>
      <c r="I48"/>
      <c r="J48"/>
    </row>
    <row r="49" spans="3:10">
      <c r="C49"/>
      <c r="D49"/>
      <c r="E49"/>
      <c r="F49"/>
      <c r="G49"/>
      <c r="H49"/>
      <c r="I49"/>
      <c r="J49"/>
    </row>
    <row r="50" spans="3:10">
      <c r="C50"/>
      <c r="D50"/>
      <c r="E50"/>
      <c r="F50"/>
      <c r="G50"/>
      <c r="H50"/>
      <c r="I50"/>
      <c r="J50"/>
    </row>
    <row r="51" spans="3:10">
      <c r="C51"/>
      <c r="D51"/>
      <c r="E51"/>
      <c r="F51"/>
      <c r="G51"/>
      <c r="H51"/>
      <c r="I51"/>
      <c r="J51"/>
    </row>
    <row r="52" spans="3:10">
      <c r="C52"/>
      <c r="D52"/>
      <c r="E52"/>
      <c r="F52"/>
      <c r="G52"/>
      <c r="H52"/>
      <c r="I52"/>
      <c r="J52"/>
    </row>
    <row r="53" spans="3:10">
      <c r="C53"/>
      <c r="D53"/>
      <c r="E53"/>
      <c r="F53"/>
      <c r="G53"/>
      <c r="H53"/>
      <c r="I53"/>
      <c r="J53"/>
    </row>
    <row r="54" spans="3:10">
      <c r="C54"/>
      <c r="D54"/>
      <c r="E54"/>
      <c r="F54"/>
      <c r="G54"/>
      <c r="H54"/>
      <c r="I54"/>
      <c r="J54"/>
    </row>
    <row r="55" spans="3:10">
      <c r="C55"/>
      <c r="D55"/>
      <c r="E55"/>
      <c r="F55"/>
      <c r="G55"/>
      <c r="H55"/>
      <c r="I55"/>
      <c r="J55"/>
    </row>
    <row r="56" spans="3:10">
      <c r="C56"/>
      <c r="D56"/>
      <c r="E56"/>
      <c r="F56"/>
      <c r="G56"/>
      <c r="H56"/>
      <c r="I56"/>
      <c r="J56"/>
    </row>
    <row r="57" spans="3:10">
      <c r="C57"/>
      <c r="D57"/>
      <c r="E57"/>
      <c r="F57"/>
      <c r="G57"/>
      <c r="H57"/>
      <c r="I57"/>
      <c r="J57"/>
    </row>
    <row r="58" spans="3:10">
      <c r="C58"/>
      <c r="D58"/>
      <c r="E58"/>
      <c r="F58"/>
      <c r="G58"/>
      <c r="H58"/>
      <c r="I58"/>
      <c r="J58"/>
    </row>
    <row r="59" spans="3:10">
      <c r="C59"/>
      <c r="D59"/>
      <c r="E59"/>
      <c r="F59"/>
      <c r="G59"/>
      <c r="H59"/>
      <c r="I59"/>
      <c r="J59"/>
    </row>
    <row r="60" spans="3:10">
      <c r="C60"/>
      <c r="D60"/>
      <c r="E60"/>
      <c r="F60"/>
      <c r="G60"/>
      <c r="H60"/>
      <c r="I60"/>
      <c r="J60"/>
    </row>
    <row r="61" spans="3:10">
      <c r="C61"/>
      <c r="D61"/>
      <c r="E61"/>
      <c r="F61"/>
      <c r="G61"/>
      <c r="H61"/>
      <c r="I61"/>
      <c r="J61"/>
    </row>
    <row r="62" spans="3:10">
      <c r="C62"/>
      <c r="D62"/>
      <c r="E62"/>
      <c r="F62"/>
      <c r="G62"/>
      <c r="H62"/>
      <c r="I62"/>
      <c r="J62"/>
    </row>
    <row r="63" spans="3:10">
      <c r="C63"/>
      <c r="D63"/>
      <c r="E63"/>
      <c r="F63"/>
      <c r="G63"/>
      <c r="H63"/>
      <c r="I63"/>
      <c r="J63"/>
    </row>
    <row r="64" spans="3:10">
      <c r="I64" s="15"/>
    </row>
    <row r="65" spans="9:9">
      <c r="I65" s="15"/>
    </row>
    <row r="66" spans="9:9">
      <c r="I66" s="15"/>
    </row>
    <row r="67" spans="9:9">
      <c r="I67" s="15"/>
    </row>
    <row r="68" spans="9:9">
      <c r="I68" s="15"/>
    </row>
    <row r="69" spans="9:9">
      <c r="I69" s="15"/>
    </row>
  </sheetData>
  <hyperlinks>
    <hyperlink ref="E2" r:id="rId1" xr:uid="{4CA21F4D-5B04-4555-B500-A1E6FB9900AE}"/>
    <hyperlink ref="E3" r:id="rId2" xr:uid="{D95A25D9-CE57-4797-9E1A-C37F65E14359}"/>
    <hyperlink ref="E4" r:id="rId3" xr:uid="{D6B5876F-798C-44E7-9139-36748D0F8E9C}"/>
    <hyperlink ref="E5" r:id="rId4" xr:uid="{16EDA959-476F-4329-9AC8-51C06262BDF7}"/>
    <hyperlink ref="E6" r:id="rId5" xr:uid="{D3AFD641-EB22-4C79-86D4-5123F6D9DB6C}"/>
    <hyperlink ref="E7" r:id="rId6" xr:uid="{5A671215-E8F2-44EF-9697-A442EE6DB871}"/>
    <hyperlink ref="E8" r:id="rId7" xr:uid="{7C5DD394-A62E-496C-A7D3-87F3B1F00E81}"/>
    <hyperlink ref="E9" r:id="rId8" xr:uid="{21A876C4-8855-4AA2-A0D2-E85992C40B61}"/>
    <hyperlink ref="E10" r:id="rId9" xr:uid="{64BA4ED6-804C-4B36-9D99-51F01B067B30}"/>
    <hyperlink ref="E11" r:id="rId10" xr:uid="{7D014508-234C-4B4E-8FE0-A6913A7B1D9C}"/>
    <hyperlink ref="E12" r:id="rId11" xr:uid="{985DCFC1-B4F8-4AE4-9229-F27B74A92137}"/>
    <hyperlink ref="E13" r:id="rId12" xr:uid="{8725F378-43BD-4C0C-8302-32DB82618AC1}"/>
    <hyperlink ref="E14" r:id="rId13" xr:uid="{9393E495-C225-4CFC-87A9-F07EFDC4E96A}"/>
    <hyperlink ref="E15" r:id="rId14" xr:uid="{56E734E6-AD62-4583-9C39-DF19DB26BB75}"/>
    <hyperlink ref="E17" r:id="rId15" xr:uid="{003FC726-057A-41C8-95B5-0BBAE00B257F}"/>
    <hyperlink ref="E18" r:id="rId16" xr:uid="{B9F11AEA-6E80-4F80-BF17-8C39A4852A91}"/>
    <hyperlink ref="E19" r:id="rId17" xr:uid="{5EDFBA1F-76A8-4279-A238-DF92C80EA720}"/>
    <hyperlink ref="E20" r:id="rId18" xr:uid="{9657C8AC-6D94-40D5-9374-B7F8C8A04188}"/>
    <hyperlink ref="E21" r:id="rId19" xr:uid="{A951294C-45CB-4DE6-B2F1-1669AE249AE5}"/>
    <hyperlink ref="E22" r:id="rId20" xr:uid="{1E187E73-438F-470F-953B-60998EDD3975}"/>
    <hyperlink ref="E23" r:id="rId21" xr:uid="{BD026C74-D89E-40D8-907C-C0D2A0D23ABE}"/>
    <hyperlink ref="E24" r:id="rId22" xr:uid="{51EA4CFF-F602-4EC3-96CC-C025A5485F33}"/>
    <hyperlink ref="E25" r:id="rId23" xr:uid="{D67754FE-1E46-436E-9E90-BCE3FC4D2995}"/>
    <hyperlink ref="E26" r:id="rId24" xr:uid="{B9E792BC-07BE-4AF8-99D7-91DA68809A6B}"/>
    <hyperlink ref="E27" r:id="rId25" xr:uid="{48F6B159-464A-48FA-84CA-045FB0799957}"/>
    <hyperlink ref="E28" r:id="rId26" xr:uid="{41C8EE63-4325-4B46-864C-05F21767EAEE}"/>
    <hyperlink ref="E29" r:id="rId27" xr:uid="{80424379-A499-4A1C-92B2-A6A5EF9A2711}"/>
    <hyperlink ref="E30" r:id="rId28" xr:uid="{C16889B9-BAF2-4B0F-B40C-639FE93BF486}"/>
    <hyperlink ref="E31" r:id="rId29" xr:uid="{FB5F3276-CC6F-42EC-A6A1-EDFD9D97E998}"/>
    <hyperlink ref="E16" r:id="rId30" xr:uid="{2C1FA80F-D3AA-40BF-8EDD-9FDB83CD57B5}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3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6D989-232A-417B-853F-66E2DBAE6F73}">
  <sheetPr>
    <tabColor theme="9" tint="-0.249977111117893"/>
  </sheetPr>
  <dimension ref="A1:F10"/>
  <sheetViews>
    <sheetView zoomScale="130" zoomScaleNormal="130" workbookViewId="0">
      <selection activeCell="F10" sqref="F10"/>
    </sheetView>
  </sheetViews>
  <sheetFormatPr defaultRowHeight="15"/>
  <cols>
    <col min="1" max="1" width="10.7109375" customWidth="1"/>
    <col min="2" max="2" width="15" customWidth="1"/>
    <col min="3" max="6" width="14.28515625" bestFit="1" customWidth="1"/>
    <col min="7" max="8" width="15" bestFit="1" customWidth="1"/>
  </cols>
  <sheetData>
    <row r="1" spans="1:6" ht="36" customHeight="1">
      <c r="A1" s="58" t="s">
        <v>117</v>
      </c>
      <c r="B1" s="58"/>
      <c r="C1" s="58"/>
      <c r="D1" s="58"/>
      <c r="E1" s="58"/>
      <c r="F1" s="58"/>
    </row>
    <row r="2" spans="1:6">
      <c r="A2" s="29"/>
      <c r="B2" s="29"/>
      <c r="C2" s="1" t="s">
        <v>118</v>
      </c>
      <c r="D2" s="1" t="s">
        <v>119</v>
      </c>
      <c r="E2" s="1" t="s">
        <v>120</v>
      </c>
      <c r="F2" s="1" t="s">
        <v>121</v>
      </c>
    </row>
    <row r="3" spans="1:6">
      <c r="A3" s="59" t="s">
        <v>122</v>
      </c>
      <c r="B3" s="30" t="s">
        <v>123</v>
      </c>
      <c r="C3" s="31">
        <v>199320</v>
      </c>
      <c r="D3" s="31">
        <v>219743</v>
      </c>
      <c r="E3" s="31">
        <v>209745</v>
      </c>
      <c r="F3" s="31">
        <v>262596</v>
      </c>
    </row>
    <row r="4" spans="1:6">
      <c r="A4" s="59"/>
      <c r="B4" s="30" t="s">
        <v>124</v>
      </c>
      <c r="C4" s="31">
        <v>227320</v>
      </c>
      <c r="D4" s="31">
        <v>207243</v>
      </c>
      <c r="E4" s="31">
        <v>229745</v>
      </c>
      <c r="F4" s="31">
        <v>258596</v>
      </c>
    </row>
    <row r="5" spans="1:6">
      <c r="A5" s="59"/>
      <c r="B5" s="30" t="s">
        <v>125</v>
      </c>
      <c r="C5" s="31">
        <v>160425</v>
      </c>
      <c r="D5" s="31">
        <v>190432</v>
      </c>
      <c r="E5" s="31">
        <v>237893</v>
      </c>
      <c r="F5" s="31">
        <v>234664</v>
      </c>
    </row>
    <row r="6" spans="1:6">
      <c r="A6" s="59"/>
      <c r="B6" s="30" t="s">
        <v>126</v>
      </c>
      <c r="C6" s="31">
        <v>177342</v>
      </c>
      <c r="D6" s="31">
        <v>205643</v>
      </c>
      <c r="E6" s="31">
        <v>197422</v>
      </c>
      <c r="F6" s="31">
        <v>213950</v>
      </c>
    </row>
    <row r="7" spans="1:6">
      <c r="A7" s="59"/>
      <c r="B7" s="30" t="s">
        <v>43</v>
      </c>
      <c r="C7" s="31">
        <v>347320</v>
      </c>
      <c r="D7" s="31">
        <v>327243</v>
      </c>
      <c r="E7" s="31">
        <v>349745</v>
      </c>
      <c r="F7" s="31">
        <v>378596</v>
      </c>
    </row>
    <row r="8" spans="1:6">
      <c r="A8" s="32"/>
      <c r="B8" s="33" t="s">
        <v>39</v>
      </c>
      <c r="C8" s="31">
        <v>305467</v>
      </c>
      <c r="D8" s="31">
        <v>307943</v>
      </c>
      <c r="E8" s="31">
        <v>314832</v>
      </c>
      <c r="F8" s="31">
        <v>312056</v>
      </c>
    </row>
    <row r="9" spans="1:6">
      <c r="A9" s="32"/>
      <c r="B9" s="33" t="s">
        <v>127</v>
      </c>
      <c r="C9" s="31">
        <v>222752</v>
      </c>
      <c r="D9" s="31">
        <v>219945</v>
      </c>
      <c r="E9" s="31">
        <v>183422</v>
      </c>
      <c r="F9" s="31">
        <v>222643</v>
      </c>
    </row>
    <row r="10" spans="1:6">
      <c r="A10" s="35"/>
    </row>
  </sheetData>
  <mergeCells count="2">
    <mergeCell ref="A1:F1"/>
    <mergeCell ref="A3:A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88ADA-572F-4C0D-A574-0BC1D4663548}">
  <sheetPr>
    <tabColor theme="9" tint="-0.499984740745262"/>
  </sheetPr>
  <dimension ref="A1:G6"/>
  <sheetViews>
    <sheetView zoomScale="130" zoomScaleNormal="130" workbookViewId="0">
      <selection activeCell="D4" sqref="D4"/>
    </sheetView>
  </sheetViews>
  <sheetFormatPr defaultRowHeight="15"/>
  <cols>
    <col min="1" max="1" width="10.7109375" customWidth="1"/>
    <col min="2" max="2" width="15" customWidth="1"/>
    <col min="3" max="3" width="13" customWidth="1"/>
    <col min="4" max="4" width="13.140625" customWidth="1"/>
    <col min="5" max="5" width="13" customWidth="1"/>
    <col min="6" max="6" width="13.140625" customWidth="1"/>
    <col min="7" max="7" width="15.140625" customWidth="1"/>
    <col min="8" max="9" width="15" bestFit="1" customWidth="1"/>
  </cols>
  <sheetData>
    <row r="1" spans="1:7" ht="36" customHeight="1">
      <c r="A1" s="58" t="s">
        <v>128</v>
      </c>
      <c r="B1" s="58"/>
      <c r="C1" s="58"/>
      <c r="D1" s="58"/>
      <c r="E1" s="58"/>
      <c r="F1" s="58"/>
      <c r="G1" s="58"/>
    </row>
    <row r="2" spans="1:7">
      <c r="A2" s="60"/>
      <c r="B2" s="60"/>
      <c r="C2" s="1" t="s">
        <v>118</v>
      </c>
      <c r="D2" s="1" t="s">
        <v>119</v>
      </c>
      <c r="E2" s="1" t="s">
        <v>120</v>
      </c>
      <c r="F2" s="1" t="s">
        <v>121</v>
      </c>
      <c r="G2" s="1" t="s">
        <v>52</v>
      </c>
    </row>
    <row r="3" spans="1:7">
      <c r="A3" s="59" t="s">
        <v>122</v>
      </c>
      <c r="B3" s="30" t="s">
        <v>129</v>
      </c>
      <c r="C3" s="31">
        <v>150000</v>
      </c>
      <c r="D3" s="31">
        <v>165000</v>
      </c>
      <c r="E3" s="31">
        <v>172000</v>
      </c>
      <c r="F3" s="31">
        <v>210000</v>
      </c>
      <c r="G3" s="36">
        <f>SUM(C3:F3)</f>
        <v>697000</v>
      </c>
    </row>
    <row r="4" spans="1:7">
      <c r="A4" s="59"/>
      <c r="B4" s="30" t="s">
        <v>130</v>
      </c>
      <c r="C4" s="31">
        <v>35000</v>
      </c>
      <c r="D4" s="31">
        <v>42000</v>
      </c>
      <c r="E4" s="31">
        <v>25000</v>
      </c>
      <c r="F4" s="31">
        <v>43275</v>
      </c>
      <c r="G4" s="37">
        <f>SUM(C4:F4)</f>
        <v>145275</v>
      </c>
    </row>
    <row r="5" spans="1:7">
      <c r="A5" s="59"/>
      <c r="B5" s="30" t="s">
        <v>131</v>
      </c>
      <c r="C5" s="31">
        <v>14320</v>
      </c>
      <c r="D5" s="31">
        <v>12743</v>
      </c>
      <c r="E5" s="31">
        <v>12745</v>
      </c>
      <c r="F5" s="31">
        <v>9321</v>
      </c>
      <c r="G5" s="36">
        <f>SUM(G3:G4)</f>
        <v>842275</v>
      </c>
    </row>
    <row r="6" spans="1:7">
      <c r="B6" s="34" t="s">
        <v>52</v>
      </c>
      <c r="C6" s="36">
        <f>SUM(C3:C5)</f>
        <v>199320</v>
      </c>
      <c r="D6" s="36">
        <f t="shared" ref="D6:F6" si="0">SUM(D3:D5)</f>
        <v>219743</v>
      </c>
      <c r="E6" s="36">
        <f t="shared" si="0"/>
        <v>209745</v>
      </c>
      <c r="F6" s="36">
        <f t="shared" si="0"/>
        <v>262596</v>
      </c>
    </row>
  </sheetData>
  <mergeCells count="3">
    <mergeCell ref="A1:G1"/>
    <mergeCell ref="A2:B2"/>
    <mergeCell ref="A3:A5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9DCD9-341D-427C-880F-AFF4C3E735D2}">
  <sheetPr>
    <tabColor theme="9" tint="-0.249977111117893"/>
  </sheetPr>
  <dimension ref="A1:G6"/>
  <sheetViews>
    <sheetView zoomScale="130" zoomScaleNormal="130" workbookViewId="0">
      <selection activeCell="C3" sqref="C3"/>
    </sheetView>
  </sheetViews>
  <sheetFormatPr defaultRowHeight="15"/>
  <cols>
    <col min="1" max="1" width="10.7109375" customWidth="1"/>
    <col min="2" max="2" width="15" customWidth="1"/>
    <col min="3" max="3" width="13" customWidth="1"/>
    <col min="4" max="4" width="13.140625" customWidth="1"/>
    <col min="5" max="5" width="13" customWidth="1"/>
    <col min="6" max="6" width="13.140625" customWidth="1"/>
    <col min="7" max="7" width="15.140625" customWidth="1"/>
    <col min="8" max="9" width="15" bestFit="1" customWidth="1"/>
  </cols>
  <sheetData>
    <row r="1" spans="1:7" ht="36" customHeight="1">
      <c r="A1" s="58" t="s">
        <v>132</v>
      </c>
      <c r="B1" s="58"/>
      <c r="C1" s="58"/>
      <c r="D1" s="58"/>
      <c r="E1" s="58"/>
      <c r="F1" s="58"/>
      <c r="G1" s="58"/>
    </row>
    <row r="2" spans="1:7">
      <c r="A2" s="60"/>
      <c r="B2" s="60"/>
      <c r="C2" s="1" t="s">
        <v>118</v>
      </c>
      <c r="D2" s="1" t="s">
        <v>119</v>
      </c>
      <c r="E2" s="1" t="s">
        <v>120</v>
      </c>
      <c r="F2" s="1" t="s">
        <v>121</v>
      </c>
      <c r="G2" s="1" t="s">
        <v>52</v>
      </c>
    </row>
    <row r="3" spans="1:7">
      <c r="A3" s="59" t="s">
        <v>122</v>
      </c>
      <c r="B3" s="30" t="s">
        <v>129</v>
      </c>
      <c r="C3" s="31">
        <v>165000</v>
      </c>
      <c r="D3" s="31">
        <v>143000</v>
      </c>
      <c r="E3" s="31">
        <v>183000</v>
      </c>
      <c r="F3" s="31">
        <v>197000</v>
      </c>
      <c r="G3" s="36">
        <f>SUM(C3:F3)</f>
        <v>688000</v>
      </c>
    </row>
    <row r="4" spans="1:7">
      <c r="A4" s="59"/>
      <c r="B4" s="30" t="s">
        <v>130</v>
      </c>
      <c r="C4" s="31">
        <v>45000</v>
      </c>
      <c r="D4" s="31">
        <v>47500</v>
      </c>
      <c r="E4" s="31">
        <v>28000</v>
      </c>
      <c r="F4" s="31">
        <v>49275</v>
      </c>
      <c r="G4" s="36">
        <f>SUM(C4:F4)</f>
        <v>169775</v>
      </c>
    </row>
    <row r="5" spans="1:7">
      <c r="A5" s="59"/>
      <c r="B5" s="30" t="s">
        <v>131</v>
      </c>
      <c r="C5" s="31">
        <v>17320</v>
      </c>
      <c r="D5" s="31">
        <v>16743</v>
      </c>
      <c r="E5" s="31">
        <v>18745</v>
      </c>
      <c r="F5" s="31">
        <v>12321</v>
      </c>
      <c r="G5" s="36">
        <f>SUM(G3:G4)</f>
        <v>857775</v>
      </c>
    </row>
    <row r="6" spans="1:7">
      <c r="B6" s="34" t="s">
        <v>52</v>
      </c>
      <c r="C6" s="36">
        <f>SUM(C3:C5)</f>
        <v>227320</v>
      </c>
      <c r="D6" s="36">
        <f t="shared" ref="D6:F6" si="0">SUM(D3:D5)</f>
        <v>207243</v>
      </c>
      <c r="E6" s="36">
        <f t="shared" si="0"/>
        <v>229745</v>
      </c>
      <c r="F6" s="36">
        <f t="shared" si="0"/>
        <v>258596</v>
      </c>
      <c r="G6" s="31"/>
    </row>
  </sheetData>
  <mergeCells count="3">
    <mergeCell ref="A1:G1"/>
    <mergeCell ref="A2:B2"/>
    <mergeCell ref="A3:A5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FD2A-1EF2-44A1-B647-2869555240DE}">
  <sheetPr>
    <tabColor theme="9" tint="0.39997558519241921"/>
  </sheetPr>
  <dimension ref="A1:G6"/>
  <sheetViews>
    <sheetView zoomScale="130" zoomScaleNormal="130" workbookViewId="0">
      <selection activeCell="C3" sqref="C3"/>
    </sheetView>
  </sheetViews>
  <sheetFormatPr defaultRowHeight="15"/>
  <cols>
    <col min="1" max="1" width="10.7109375" customWidth="1"/>
    <col min="2" max="2" width="15" customWidth="1"/>
    <col min="3" max="3" width="13" customWidth="1"/>
    <col min="4" max="4" width="13.140625" customWidth="1"/>
    <col min="5" max="5" width="13" customWidth="1"/>
    <col min="6" max="6" width="13.140625" customWidth="1"/>
    <col min="7" max="7" width="15.140625" customWidth="1"/>
    <col min="8" max="9" width="15" bestFit="1" customWidth="1"/>
  </cols>
  <sheetData>
    <row r="1" spans="1:7" ht="36" customHeight="1">
      <c r="A1" s="58" t="s">
        <v>133</v>
      </c>
      <c r="B1" s="58"/>
      <c r="C1" s="58"/>
      <c r="D1" s="58"/>
      <c r="E1" s="58"/>
      <c r="F1" s="58"/>
      <c r="G1" s="58"/>
    </row>
    <row r="2" spans="1:7">
      <c r="A2" s="60"/>
      <c r="B2" s="60"/>
      <c r="C2" s="1" t="s">
        <v>118</v>
      </c>
      <c r="D2" s="1" t="s">
        <v>119</v>
      </c>
      <c r="E2" s="1" t="s">
        <v>120</v>
      </c>
      <c r="F2" s="1" t="s">
        <v>121</v>
      </c>
      <c r="G2" s="1" t="s">
        <v>52</v>
      </c>
    </row>
    <row r="3" spans="1:7">
      <c r="A3" s="59" t="s">
        <v>122</v>
      </c>
      <c r="B3" s="30" t="s">
        <v>129</v>
      </c>
      <c r="C3" s="31">
        <v>265000</v>
      </c>
      <c r="D3" s="31">
        <v>243000</v>
      </c>
      <c r="E3" s="31">
        <v>283000</v>
      </c>
      <c r="F3" s="31">
        <v>297000</v>
      </c>
      <c r="G3" s="36">
        <f>SUM(C3:F3)</f>
        <v>1088000</v>
      </c>
    </row>
    <row r="4" spans="1:7">
      <c r="A4" s="59"/>
      <c r="B4" s="30" t="s">
        <v>130</v>
      </c>
      <c r="C4" s="31">
        <v>55000</v>
      </c>
      <c r="D4" s="31">
        <v>57500</v>
      </c>
      <c r="E4" s="31">
        <v>38000</v>
      </c>
      <c r="F4" s="31">
        <v>59275</v>
      </c>
      <c r="G4" s="36">
        <f>SUM(C4:F4)</f>
        <v>209775</v>
      </c>
    </row>
    <row r="5" spans="1:7">
      <c r="A5" s="59"/>
      <c r="B5" s="30" t="s">
        <v>131</v>
      </c>
      <c r="C5" s="31">
        <v>27320</v>
      </c>
      <c r="D5" s="31">
        <v>26743</v>
      </c>
      <c r="E5" s="31">
        <v>28745</v>
      </c>
      <c r="F5" s="31">
        <v>22321</v>
      </c>
      <c r="G5" s="36">
        <f>SUM(G3:G4)</f>
        <v>1297775</v>
      </c>
    </row>
    <row r="6" spans="1:7">
      <c r="B6" s="34" t="s">
        <v>52</v>
      </c>
      <c r="C6" s="36">
        <f>SUM(C3:C5)</f>
        <v>347320</v>
      </c>
      <c r="D6" s="36">
        <f t="shared" ref="D6:F6" si="0">SUM(D3:D5)</f>
        <v>327243</v>
      </c>
      <c r="E6" s="36">
        <f t="shared" si="0"/>
        <v>349745</v>
      </c>
      <c r="F6" s="36">
        <f t="shared" si="0"/>
        <v>378596</v>
      </c>
    </row>
  </sheetData>
  <mergeCells count="3">
    <mergeCell ref="A1:G1"/>
    <mergeCell ref="A2:B2"/>
    <mergeCell ref="A3:A5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B4E9A-8679-4DE5-95A1-68BCFE039654}">
  <sheetPr>
    <tabColor theme="9" tint="0.59999389629810485"/>
  </sheetPr>
  <dimension ref="A1:G6"/>
  <sheetViews>
    <sheetView zoomScale="130" zoomScaleNormal="130" workbookViewId="0">
      <selection activeCell="G3" sqref="G3"/>
    </sheetView>
  </sheetViews>
  <sheetFormatPr defaultRowHeight="15"/>
  <cols>
    <col min="1" max="1" width="10.7109375" customWidth="1"/>
    <col min="2" max="2" width="15" customWidth="1"/>
    <col min="3" max="3" width="13.7109375" bestFit="1" customWidth="1"/>
    <col min="4" max="4" width="13.140625" customWidth="1"/>
    <col min="5" max="5" width="13" customWidth="1"/>
    <col min="6" max="6" width="13.140625" customWidth="1"/>
    <col min="7" max="7" width="15.140625" customWidth="1"/>
    <col min="8" max="9" width="15" bestFit="1" customWidth="1"/>
  </cols>
  <sheetData>
    <row r="1" spans="1:7" ht="36" customHeight="1">
      <c r="A1" s="58" t="s">
        <v>117</v>
      </c>
      <c r="B1" s="58"/>
      <c r="C1" s="58"/>
      <c r="D1" s="58"/>
      <c r="E1" s="58"/>
      <c r="F1" s="58"/>
      <c r="G1" s="58"/>
    </row>
    <row r="2" spans="1:7">
      <c r="A2" s="60"/>
      <c r="B2" s="60"/>
      <c r="C2" s="1" t="s">
        <v>118</v>
      </c>
      <c r="D2" s="1" t="s">
        <v>119</v>
      </c>
      <c r="E2" s="1" t="s">
        <v>120</v>
      </c>
      <c r="F2" s="1" t="s">
        <v>121</v>
      </c>
      <c r="G2" s="1" t="s">
        <v>52</v>
      </c>
    </row>
    <row r="3" spans="1:7">
      <c r="A3" s="59" t="s">
        <v>122</v>
      </c>
      <c r="B3" s="30" t="s">
        <v>129</v>
      </c>
      <c r="C3" s="31">
        <f>SUM('Salvador:Rio de Janeiro'!C3)</f>
        <v>580000</v>
      </c>
      <c r="D3" s="31">
        <f>SUM('Salvador:Rio de Janeiro'!D3)</f>
        <v>551000</v>
      </c>
      <c r="E3" s="31">
        <f>SUM('Salvador:Rio de Janeiro'!E3)</f>
        <v>638000</v>
      </c>
      <c r="F3" s="31">
        <f>SUM('Salvador:Rio de Janeiro'!F3)</f>
        <v>704000</v>
      </c>
      <c r="G3" s="37">
        <f>SUM(C3:F3)</f>
        <v>2473000</v>
      </c>
    </row>
    <row r="4" spans="1:7">
      <c r="A4" s="59"/>
      <c r="B4" s="30" t="s">
        <v>130</v>
      </c>
      <c r="C4" s="31">
        <f>SUM('Salvador:Rio de Janeiro'!C4)</f>
        <v>135000</v>
      </c>
      <c r="D4" s="31">
        <f>SUM('Salvador:Rio de Janeiro'!D4)</f>
        <v>147000</v>
      </c>
      <c r="E4" s="31">
        <f>SUM('Salvador:Rio de Janeiro'!E4)</f>
        <v>91000</v>
      </c>
      <c r="F4" s="31">
        <f>SUM('Salvador:Rio de Janeiro'!F4)</f>
        <v>151825</v>
      </c>
      <c r="G4" s="37">
        <f>SUM(C4:F4)</f>
        <v>524825</v>
      </c>
    </row>
    <row r="5" spans="1:7">
      <c r="A5" s="59"/>
      <c r="B5" s="30" t="s">
        <v>131</v>
      </c>
      <c r="C5" s="31">
        <f>SUM('Salvador:Rio de Janeiro'!C5)</f>
        <v>58960</v>
      </c>
      <c r="D5" s="31">
        <f>SUM('Salvador:Rio de Janeiro'!D5)</f>
        <v>56229</v>
      </c>
      <c r="E5" s="31">
        <f>SUM('Salvador:Rio de Janeiro'!E5)</f>
        <v>60235</v>
      </c>
      <c r="F5" s="31">
        <f>SUM('Salvador:Rio de Janeiro'!F5)</f>
        <v>43963</v>
      </c>
      <c r="G5" s="37">
        <f>SUM(C5:F5)</f>
        <v>219387</v>
      </c>
    </row>
    <row r="6" spans="1:7">
      <c r="B6" s="34" t="s">
        <v>52</v>
      </c>
      <c r="C6" s="36">
        <f>SUM(C3:C5)</f>
        <v>773960</v>
      </c>
      <c r="D6" s="36">
        <f t="shared" ref="D6:F6" si="0">SUM(D3:D5)</f>
        <v>754229</v>
      </c>
      <c r="E6" s="36">
        <f t="shared" si="0"/>
        <v>789235</v>
      </c>
      <c r="F6" s="36">
        <f t="shared" si="0"/>
        <v>899788</v>
      </c>
    </row>
  </sheetData>
  <mergeCells count="3">
    <mergeCell ref="A1:G1"/>
    <mergeCell ref="A2:B2"/>
    <mergeCell ref="A3:A5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1E166-25FD-4C2B-8467-1951E986D6BF}">
  <sheetPr>
    <tabColor theme="9" tint="0.79998168889431442"/>
  </sheetPr>
  <dimension ref="A1:H10"/>
  <sheetViews>
    <sheetView zoomScale="130" zoomScaleNormal="130" workbookViewId="0">
      <selection activeCell="E8" sqref="E8"/>
    </sheetView>
  </sheetViews>
  <sheetFormatPr defaultRowHeight="15"/>
  <cols>
    <col min="1" max="1" width="18.140625" bestFit="1" customWidth="1"/>
    <col min="2" max="2" width="16.5703125" bestFit="1" customWidth="1"/>
    <col min="4" max="4" width="15.28515625" bestFit="1" customWidth="1"/>
    <col min="5" max="5" width="12.85546875" customWidth="1"/>
    <col min="6" max="6" width="9.140625" customWidth="1"/>
  </cols>
  <sheetData>
    <row r="1" spans="1:8" ht="33">
      <c r="A1" s="58" t="s">
        <v>134</v>
      </c>
      <c r="B1" s="58"/>
      <c r="C1" s="58"/>
      <c r="D1" s="58"/>
      <c r="E1" s="58"/>
      <c r="F1" s="58"/>
      <c r="G1" s="58"/>
      <c r="H1" s="58"/>
    </row>
    <row r="3" spans="1:8">
      <c r="A3" s="39" t="s">
        <v>122</v>
      </c>
      <c r="B3" s="40" t="s">
        <v>135</v>
      </c>
      <c r="D3" s="61" t="s">
        <v>136</v>
      </c>
      <c r="E3" s="62"/>
    </row>
    <row r="4" spans="1:8">
      <c r="A4" s="31" t="s">
        <v>129</v>
      </c>
      <c r="B4" s="5">
        <v>2473000</v>
      </c>
      <c r="D4" t="s">
        <v>137</v>
      </c>
      <c r="E4" s="5" t="e">
        <f>B7/B10</f>
        <v>#DIV/0!</v>
      </c>
    </row>
    <row r="5" spans="1:8">
      <c r="A5" s="31" t="s">
        <v>130</v>
      </c>
      <c r="B5" s="5">
        <v>524825</v>
      </c>
      <c r="D5" t="s">
        <v>138</v>
      </c>
      <c r="E5" s="5" t="e">
        <f ca="1">som(B4:B6)</f>
        <v>#NAME?</v>
      </c>
    </row>
    <row r="6" spans="1:8">
      <c r="A6" s="31" t="s">
        <v>131</v>
      </c>
      <c r="B6" s="5">
        <v>219387</v>
      </c>
      <c r="D6" t="s">
        <v>135</v>
      </c>
      <c r="E6" s="5" t="e">
        <f>B3+B4+B5+B6</f>
        <v>#VALUE!</v>
      </c>
    </row>
    <row r="7" spans="1:8">
      <c r="A7" s="41" t="s">
        <v>52</v>
      </c>
      <c r="B7" s="5">
        <f>SUM(B4:B6)</f>
        <v>3217212</v>
      </c>
      <c r="D7" t="s">
        <v>139</v>
      </c>
      <c r="E7" s="5">
        <f>SUM(B4:B6)</f>
        <v>3217212</v>
      </c>
    </row>
    <row r="8" spans="1:8">
      <c r="D8" t="s">
        <v>140</v>
      </c>
      <c r="E8" s="5" t="e">
        <v>#REF!</v>
      </c>
    </row>
    <row r="10" spans="1:8">
      <c r="A10" s="39" t="s">
        <v>141</v>
      </c>
      <c r="B10" s="42"/>
    </row>
  </sheetData>
  <mergeCells count="2">
    <mergeCell ref="A1:H1"/>
    <mergeCell ref="D3:E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F1C11-B9B0-4883-890F-0B76CF852A05}">
  <sheetPr>
    <tabColor theme="9" tint="0.59999389629810485"/>
  </sheetPr>
  <dimension ref="A1:H7"/>
  <sheetViews>
    <sheetView zoomScale="130" zoomScaleNormal="130" workbookViewId="0">
      <selection activeCell="E7" sqref="E7"/>
    </sheetView>
  </sheetViews>
  <sheetFormatPr defaultRowHeight="15"/>
  <cols>
    <col min="1" max="1" width="18.140625" bestFit="1" customWidth="1"/>
    <col min="2" max="2" width="16.5703125" bestFit="1" customWidth="1"/>
    <col min="3" max="3" width="3.7109375" customWidth="1"/>
    <col min="4" max="4" width="18.5703125" bestFit="1" customWidth="1"/>
    <col min="5" max="5" width="17.7109375" bestFit="1" customWidth="1"/>
    <col min="6" max="6" width="9.140625" customWidth="1"/>
  </cols>
  <sheetData>
    <row r="1" spans="1:8" ht="33">
      <c r="A1" s="58" t="s">
        <v>134</v>
      </c>
      <c r="B1" s="58"/>
      <c r="C1" s="58"/>
      <c r="D1" s="58"/>
      <c r="E1" s="58"/>
      <c r="F1" s="58"/>
      <c r="G1" s="58"/>
      <c r="H1" s="58"/>
    </row>
    <row r="3" spans="1:8">
      <c r="A3" s="39" t="s">
        <v>122</v>
      </c>
      <c r="B3" s="40" t="s">
        <v>135</v>
      </c>
      <c r="D3" s="43" t="s">
        <v>141</v>
      </c>
      <c r="E3" s="44">
        <v>1500</v>
      </c>
    </row>
    <row r="4" spans="1:8">
      <c r="A4" s="31" t="s">
        <v>129</v>
      </c>
      <c r="B4" s="5">
        <v>2473000</v>
      </c>
      <c r="D4" s="43" t="s">
        <v>142</v>
      </c>
      <c r="E4" s="45">
        <v>0.1</v>
      </c>
    </row>
    <row r="5" spans="1:8">
      <c r="A5" s="31" t="s">
        <v>130</v>
      </c>
      <c r="B5" s="5">
        <v>524825</v>
      </c>
      <c r="D5" s="43" t="s">
        <v>143</v>
      </c>
      <c r="E5" s="46">
        <f>B7*E4</f>
        <v>321721.2</v>
      </c>
    </row>
    <row r="6" spans="1:8">
      <c r="A6" s="31" t="s">
        <v>131</v>
      </c>
      <c r="B6" s="5">
        <v>219387</v>
      </c>
      <c r="D6" s="43" t="s">
        <v>144</v>
      </c>
      <c r="E6" s="47">
        <f>B7/150</f>
        <v>21448.080000000002</v>
      </c>
    </row>
    <row r="7" spans="1:8">
      <c r="A7" s="41" t="s">
        <v>52</v>
      </c>
      <c r="B7" s="5">
        <f>SUM(B4:B6)</f>
        <v>3217212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3CF7B-898C-4500-96A5-D1D670299C81}">
  <sheetPr>
    <tabColor theme="9" tint="0.39997558519241921"/>
  </sheetPr>
  <dimension ref="A1:H9"/>
  <sheetViews>
    <sheetView zoomScale="130" zoomScaleNormal="130" workbookViewId="0">
      <selection activeCell="F3" sqref="F3"/>
    </sheetView>
  </sheetViews>
  <sheetFormatPr defaultRowHeight="15"/>
  <cols>
    <col min="1" max="1" width="18.140625" bestFit="1" customWidth="1"/>
    <col min="2" max="2" width="16.5703125" bestFit="1" customWidth="1"/>
    <col min="3" max="3" width="3.7109375" customWidth="1"/>
    <col min="4" max="4" width="18.5703125" bestFit="1" customWidth="1"/>
    <col min="5" max="5" width="17.7109375" bestFit="1" customWidth="1"/>
    <col min="6" max="6" width="9.140625" customWidth="1"/>
  </cols>
  <sheetData>
    <row r="1" spans="1:8" ht="33">
      <c r="A1" s="58" t="s">
        <v>117</v>
      </c>
      <c r="B1" s="58"/>
      <c r="C1" s="58"/>
      <c r="D1" s="58"/>
      <c r="E1" s="58"/>
      <c r="F1" s="58"/>
      <c r="G1" s="58"/>
      <c r="H1" s="58"/>
    </row>
    <row r="3" spans="1:8">
      <c r="A3" s="39" t="s">
        <v>122</v>
      </c>
      <c r="B3" s="40" t="s">
        <v>135</v>
      </c>
      <c r="D3" s="43" t="s">
        <v>141</v>
      </c>
      <c r="E3" s="44">
        <v>1500</v>
      </c>
    </row>
    <row r="4" spans="1:8">
      <c r="A4" s="31" t="s">
        <v>129</v>
      </c>
      <c r="B4" s="5">
        <v>2473000</v>
      </c>
      <c r="D4" s="43" t="s">
        <v>142</v>
      </c>
      <c r="E4" s="45">
        <v>0.1</v>
      </c>
    </row>
    <row r="5" spans="1:8">
      <c r="A5" s="31" t="s">
        <v>130</v>
      </c>
      <c r="B5" s="5">
        <v>524825</v>
      </c>
      <c r="D5" s="43" t="s">
        <v>143</v>
      </c>
      <c r="E5" s="46">
        <f>B7*E4</f>
        <v>321721.2</v>
      </c>
    </row>
    <row r="6" spans="1:8">
      <c r="A6" s="31" t="s">
        <v>131</v>
      </c>
      <c r="B6" s="5">
        <v>219387</v>
      </c>
      <c r="D6" s="43" t="s">
        <v>144</v>
      </c>
      <c r="E6" s="47">
        <f>B7/E3</f>
        <v>2144.808</v>
      </c>
    </row>
    <row r="7" spans="1:8">
      <c r="A7" s="41" t="s">
        <v>52</v>
      </c>
      <c r="B7" s="5">
        <f>SUM(B4:B6)</f>
        <v>3217212</v>
      </c>
    </row>
    <row r="8" spans="1:8">
      <c r="D8" s="43" t="s">
        <v>145</v>
      </c>
      <c r="E8" s="46">
        <f>E6*Metas!B3</f>
        <v>3217212</v>
      </c>
    </row>
    <row r="9" spans="1:8">
      <c r="D9" s="43" t="s">
        <v>146</v>
      </c>
      <c r="E9" s="46">
        <f>E8*E4</f>
        <v>321721.2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BF843-7E25-4083-9497-6BA4468C0BC9}">
  <sheetPr>
    <tabColor theme="9" tint="0.59999389629810485"/>
  </sheetPr>
  <dimension ref="A1:J36"/>
  <sheetViews>
    <sheetView zoomScale="130" zoomScaleNormal="130" workbookViewId="0">
      <selection activeCell="G3" sqref="G3"/>
    </sheetView>
  </sheetViews>
  <sheetFormatPr defaultRowHeight="15"/>
  <cols>
    <col min="1" max="1" width="12.42578125" customWidth="1"/>
    <col min="2" max="2" width="20.28515625" bestFit="1" customWidth="1"/>
    <col min="3" max="3" width="8.28515625" style="7" customWidth="1"/>
    <col min="4" max="4" width="20" style="8" bestFit="1" customWidth="1"/>
    <col min="5" max="5" width="10.7109375" style="7" customWidth="1"/>
    <col min="6" max="6" width="12.5703125" style="7" customWidth="1"/>
    <col min="7" max="7" width="15.140625" style="7" bestFit="1" customWidth="1"/>
    <col min="8" max="8" width="11.42578125" customWidth="1"/>
    <col min="9" max="9" width="3.7109375" customWidth="1"/>
    <col min="10" max="10" width="18.7109375" bestFit="1" customWidth="1"/>
  </cols>
  <sheetData>
    <row r="1" spans="1:10" ht="15" customHeight="1">
      <c r="A1" s="1" t="s">
        <v>0</v>
      </c>
      <c r="B1" s="1" t="s">
        <v>1</v>
      </c>
      <c r="C1" s="1" t="s">
        <v>36</v>
      </c>
      <c r="D1" s="1" t="s">
        <v>37</v>
      </c>
      <c r="E1" s="1" t="s">
        <v>2</v>
      </c>
      <c r="F1" s="1" t="s">
        <v>3</v>
      </c>
      <c r="G1" s="1" t="s">
        <v>4</v>
      </c>
      <c r="H1" s="9"/>
      <c r="J1" s="2" t="s">
        <v>5</v>
      </c>
    </row>
    <row r="2" spans="1:10">
      <c r="A2" s="10">
        <v>43252</v>
      </c>
      <c r="B2" s="11" t="s">
        <v>6</v>
      </c>
      <c r="C2" s="12" t="s">
        <v>38</v>
      </c>
      <c r="D2" s="13" t="s">
        <v>39</v>
      </c>
      <c r="E2" s="14">
        <v>7</v>
      </c>
      <c r="F2" s="15">
        <v>214.28</v>
      </c>
      <c r="G2" s="16">
        <f t="shared" ref="G2:G31" si="0">F2*E2</f>
        <v>1499.96</v>
      </c>
      <c r="J2" s="6"/>
    </row>
    <row r="3" spans="1:10">
      <c r="A3" s="10">
        <v>43253</v>
      </c>
      <c r="B3" s="11" t="s">
        <v>7</v>
      </c>
      <c r="C3" s="12" t="s">
        <v>38</v>
      </c>
      <c r="D3" s="17" t="s">
        <v>40</v>
      </c>
      <c r="E3" s="14">
        <v>5</v>
      </c>
      <c r="F3" s="15">
        <v>350</v>
      </c>
      <c r="G3" s="16">
        <f t="shared" si="0"/>
        <v>1750</v>
      </c>
    </row>
    <row r="4" spans="1:10">
      <c r="A4" s="10">
        <v>43254</v>
      </c>
      <c r="B4" s="11" t="s">
        <v>8</v>
      </c>
      <c r="C4" s="12" t="s">
        <v>38</v>
      </c>
      <c r="D4" s="17" t="s">
        <v>41</v>
      </c>
      <c r="E4" s="14">
        <v>14</v>
      </c>
      <c r="F4" s="15">
        <v>178.57</v>
      </c>
      <c r="G4" s="16">
        <f t="shared" si="0"/>
        <v>2499.98</v>
      </c>
      <c r="I4" s="5"/>
    </row>
    <row r="5" spans="1:10">
      <c r="A5" s="10">
        <v>43255</v>
      </c>
      <c r="B5" s="11" t="s">
        <v>9</v>
      </c>
      <c r="C5" s="12" t="s">
        <v>42</v>
      </c>
      <c r="D5" s="13" t="s">
        <v>43</v>
      </c>
      <c r="E5" s="14">
        <v>10</v>
      </c>
      <c r="F5" s="15">
        <v>220</v>
      </c>
      <c r="G5" s="16">
        <f t="shared" si="0"/>
        <v>2200</v>
      </c>
    </row>
    <row r="6" spans="1:10">
      <c r="A6" s="10">
        <v>43256</v>
      </c>
      <c r="B6" s="11" t="s">
        <v>10</v>
      </c>
      <c r="C6" s="12" t="s">
        <v>44</v>
      </c>
      <c r="D6" s="13" t="s">
        <v>45</v>
      </c>
      <c r="E6" s="14">
        <v>4</v>
      </c>
      <c r="F6" s="15">
        <v>587.5</v>
      </c>
      <c r="G6" s="16">
        <f t="shared" si="0"/>
        <v>2350</v>
      </c>
    </row>
    <row r="7" spans="1:10">
      <c r="A7" s="10">
        <v>43257</v>
      </c>
      <c r="B7" s="11" t="s">
        <v>11</v>
      </c>
      <c r="C7" s="12" t="s">
        <v>46</v>
      </c>
      <c r="D7" s="13" t="s">
        <v>47</v>
      </c>
      <c r="E7" s="14">
        <v>8</v>
      </c>
      <c r="F7" s="15">
        <v>287.5</v>
      </c>
      <c r="G7" s="16">
        <f t="shared" si="0"/>
        <v>2300</v>
      </c>
    </row>
    <row r="8" spans="1:10">
      <c r="A8" s="10">
        <v>43258</v>
      </c>
      <c r="B8" s="11" t="s">
        <v>12</v>
      </c>
      <c r="C8" s="12" t="s">
        <v>46</v>
      </c>
      <c r="D8" s="13" t="s">
        <v>48</v>
      </c>
      <c r="E8" s="14">
        <v>6</v>
      </c>
      <c r="F8" s="15">
        <v>300</v>
      </c>
      <c r="G8" s="16">
        <f t="shared" si="0"/>
        <v>1800</v>
      </c>
    </row>
    <row r="9" spans="1:10">
      <c r="A9" s="10">
        <v>43259</v>
      </c>
      <c r="B9" s="11" t="s">
        <v>13</v>
      </c>
      <c r="C9" s="12" t="s">
        <v>44</v>
      </c>
      <c r="D9" s="13" t="s">
        <v>49</v>
      </c>
      <c r="E9" s="14">
        <v>3</v>
      </c>
      <c r="F9" s="15">
        <v>300</v>
      </c>
      <c r="G9" s="16">
        <f t="shared" si="0"/>
        <v>900</v>
      </c>
    </row>
    <row r="10" spans="1:10">
      <c r="A10" s="10">
        <v>43260</v>
      </c>
      <c r="B10" s="11" t="s">
        <v>14</v>
      </c>
      <c r="C10" s="12" t="s">
        <v>42</v>
      </c>
      <c r="D10" s="13" t="s">
        <v>50</v>
      </c>
      <c r="E10" s="14">
        <v>12</v>
      </c>
      <c r="F10" s="15">
        <v>233.33</v>
      </c>
      <c r="G10" s="16">
        <f t="shared" si="0"/>
        <v>2799.96</v>
      </c>
    </row>
    <row r="11" spans="1:10">
      <c r="A11" s="10">
        <v>43261</v>
      </c>
      <c r="B11" s="11" t="s">
        <v>15</v>
      </c>
      <c r="C11" s="12" t="s">
        <v>38</v>
      </c>
      <c r="D11" s="13" t="s">
        <v>51</v>
      </c>
      <c r="E11" s="14">
        <v>9</v>
      </c>
      <c r="F11" s="15">
        <v>166.66</v>
      </c>
      <c r="G11" s="16">
        <f t="shared" si="0"/>
        <v>1499.94</v>
      </c>
    </row>
    <row r="12" spans="1:10">
      <c r="A12" s="10">
        <v>43262</v>
      </c>
      <c r="B12" s="11" t="s">
        <v>16</v>
      </c>
      <c r="C12" s="12" t="s">
        <v>38</v>
      </c>
      <c r="D12" s="13" t="s">
        <v>51</v>
      </c>
      <c r="E12" s="14">
        <v>7</v>
      </c>
      <c r="F12" s="15">
        <v>250</v>
      </c>
      <c r="G12" s="16">
        <f t="shared" si="0"/>
        <v>1750</v>
      </c>
    </row>
    <row r="13" spans="1:10">
      <c r="A13" s="10">
        <v>43263</v>
      </c>
      <c r="B13" s="11" t="s">
        <v>17</v>
      </c>
      <c r="C13" s="12" t="s">
        <v>42</v>
      </c>
      <c r="D13" s="13" t="s">
        <v>50</v>
      </c>
      <c r="E13" s="14">
        <v>4</v>
      </c>
      <c r="F13" s="15">
        <v>587.5</v>
      </c>
      <c r="G13" s="16">
        <f t="shared" si="0"/>
        <v>2350</v>
      </c>
    </row>
    <row r="14" spans="1:10">
      <c r="A14" s="10">
        <v>43264</v>
      </c>
      <c r="B14" s="11" t="s">
        <v>18</v>
      </c>
      <c r="C14" s="12" t="s">
        <v>44</v>
      </c>
      <c r="D14" s="13" t="s">
        <v>49</v>
      </c>
      <c r="E14" s="14">
        <v>7</v>
      </c>
      <c r="F14" s="15">
        <v>314.27999999999997</v>
      </c>
      <c r="G14" s="16">
        <f t="shared" si="0"/>
        <v>2199.96</v>
      </c>
    </row>
    <row r="15" spans="1:10">
      <c r="A15" s="10">
        <v>43265</v>
      </c>
      <c r="B15" s="11" t="s">
        <v>19</v>
      </c>
      <c r="C15" s="12" t="s">
        <v>46</v>
      </c>
      <c r="D15" s="13" t="s">
        <v>48</v>
      </c>
      <c r="E15" s="14">
        <v>5</v>
      </c>
      <c r="F15" s="15">
        <v>470</v>
      </c>
      <c r="G15" s="16">
        <f t="shared" si="0"/>
        <v>2350</v>
      </c>
    </row>
    <row r="16" spans="1:10">
      <c r="A16" s="10">
        <v>43266</v>
      </c>
      <c r="B16" s="11" t="s">
        <v>20</v>
      </c>
      <c r="C16" s="12" t="s">
        <v>46</v>
      </c>
      <c r="D16" s="13" t="s">
        <v>47</v>
      </c>
      <c r="E16" s="14">
        <v>14</v>
      </c>
      <c r="F16" s="15">
        <v>164.28</v>
      </c>
      <c r="G16" s="16">
        <f t="shared" si="0"/>
        <v>2299.92</v>
      </c>
    </row>
    <row r="17" spans="1:7">
      <c r="A17" s="10">
        <v>43267</v>
      </c>
      <c r="B17" s="11" t="s">
        <v>21</v>
      </c>
      <c r="C17" s="12" t="s">
        <v>44</v>
      </c>
      <c r="D17" s="13" t="s">
        <v>45</v>
      </c>
      <c r="E17" s="14">
        <v>10</v>
      </c>
      <c r="F17" s="15">
        <v>180</v>
      </c>
      <c r="G17" s="16">
        <f t="shared" si="0"/>
        <v>1800</v>
      </c>
    </row>
    <row r="18" spans="1:7">
      <c r="A18" s="10">
        <v>43268</v>
      </c>
      <c r="B18" s="11" t="s">
        <v>22</v>
      </c>
      <c r="C18" s="12" t="s">
        <v>42</v>
      </c>
      <c r="D18" s="13" t="s">
        <v>43</v>
      </c>
      <c r="E18" s="14">
        <v>4</v>
      </c>
      <c r="F18" s="15">
        <v>225</v>
      </c>
      <c r="G18" s="16">
        <f t="shared" si="0"/>
        <v>900</v>
      </c>
    </row>
    <row r="19" spans="1:7">
      <c r="A19" s="10">
        <v>43269</v>
      </c>
      <c r="B19" s="11" t="s">
        <v>23</v>
      </c>
      <c r="C19" s="12" t="s">
        <v>38</v>
      </c>
      <c r="D19" s="13" t="s">
        <v>41</v>
      </c>
      <c r="E19" s="14">
        <v>8</v>
      </c>
      <c r="F19" s="15">
        <v>350</v>
      </c>
      <c r="G19" s="16">
        <f t="shared" si="0"/>
        <v>2800</v>
      </c>
    </row>
    <row r="20" spans="1:7">
      <c r="A20" s="10">
        <v>43270</v>
      </c>
      <c r="B20" s="11" t="s">
        <v>24</v>
      </c>
      <c r="C20" s="12" t="s">
        <v>38</v>
      </c>
      <c r="D20" s="13" t="s">
        <v>40</v>
      </c>
      <c r="E20" s="14">
        <v>6</v>
      </c>
      <c r="F20" s="15">
        <v>250</v>
      </c>
      <c r="G20" s="16">
        <f t="shared" si="0"/>
        <v>1500</v>
      </c>
    </row>
    <row r="21" spans="1:7">
      <c r="A21" s="10">
        <v>43271</v>
      </c>
      <c r="B21" s="11" t="s">
        <v>25</v>
      </c>
      <c r="C21" s="12" t="s">
        <v>38</v>
      </c>
      <c r="D21" s="13" t="s">
        <v>39</v>
      </c>
      <c r="E21" s="14">
        <v>3</v>
      </c>
      <c r="F21" s="15">
        <v>583.33333333333303</v>
      </c>
      <c r="G21" s="16">
        <f t="shared" si="0"/>
        <v>1749.9999999999991</v>
      </c>
    </row>
    <row r="22" spans="1:7">
      <c r="A22" s="10">
        <v>43272</v>
      </c>
      <c r="B22" s="11" t="s">
        <v>26</v>
      </c>
      <c r="C22" s="12" t="s">
        <v>42</v>
      </c>
      <c r="D22" s="13" t="s">
        <v>50</v>
      </c>
      <c r="E22" s="14">
        <v>12</v>
      </c>
      <c r="F22" s="15">
        <v>208.33</v>
      </c>
      <c r="G22" s="16">
        <f t="shared" si="0"/>
        <v>2499.96</v>
      </c>
    </row>
    <row r="23" spans="1:7">
      <c r="A23" s="10">
        <v>43273</v>
      </c>
      <c r="B23" s="11" t="s">
        <v>27</v>
      </c>
      <c r="C23" s="12" t="s">
        <v>44</v>
      </c>
      <c r="D23" s="13" t="s">
        <v>49</v>
      </c>
      <c r="E23" s="14">
        <v>9</v>
      </c>
      <c r="F23" s="15">
        <v>244.44</v>
      </c>
      <c r="G23" s="16">
        <f t="shared" si="0"/>
        <v>2199.96</v>
      </c>
    </row>
    <row r="24" spans="1:7">
      <c r="A24" s="10">
        <v>43274</v>
      </c>
      <c r="B24" s="11" t="s">
        <v>28</v>
      </c>
      <c r="C24" s="12" t="s">
        <v>46</v>
      </c>
      <c r="D24" s="13" t="s">
        <v>48</v>
      </c>
      <c r="E24" s="14">
        <v>7</v>
      </c>
      <c r="F24" s="15">
        <v>335.71</v>
      </c>
      <c r="G24" s="16">
        <f t="shared" si="0"/>
        <v>2349.9699999999998</v>
      </c>
    </row>
    <row r="25" spans="1:7">
      <c r="A25" s="10">
        <v>43275</v>
      </c>
      <c r="B25" s="11" t="s">
        <v>29</v>
      </c>
      <c r="C25" s="12" t="s">
        <v>46</v>
      </c>
      <c r="D25" s="13" t="s">
        <v>47</v>
      </c>
      <c r="E25" s="14">
        <v>4</v>
      </c>
      <c r="F25" s="15">
        <v>575</v>
      </c>
      <c r="G25" s="16">
        <f t="shared" si="0"/>
        <v>2300</v>
      </c>
    </row>
    <row r="26" spans="1:7">
      <c r="A26" s="10">
        <v>43276</v>
      </c>
      <c r="B26" s="11" t="s">
        <v>30</v>
      </c>
      <c r="C26" s="12" t="s">
        <v>44</v>
      </c>
      <c r="D26" s="13" t="s">
        <v>45</v>
      </c>
      <c r="E26" s="14">
        <v>7</v>
      </c>
      <c r="F26" s="15">
        <v>257.14</v>
      </c>
      <c r="G26" s="16">
        <f t="shared" si="0"/>
        <v>1799.98</v>
      </c>
    </row>
    <row r="27" spans="1:7">
      <c r="A27" s="10">
        <v>43277</v>
      </c>
      <c r="B27" s="11" t="s">
        <v>31</v>
      </c>
      <c r="C27" s="12" t="s">
        <v>46</v>
      </c>
      <c r="D27" s="13" t="s">
        <v>48</v>
      </c>
      <c r="E27" s="14">
        <v>5</v>
      </c>
      <c r="F27" s="15">
        <v>180</v>
      </c>
      <c r="G27" s="16">
        <f t="shared" si="0"/>
        <v>900</v>
      </c>
    </row>
    <row r="28" spans="1:7">
      <c r="A28" s="10">
        <v>43278</v>
      </c>
      <c r="B28" s="11" t="s">
        <v>32</v>
      </c>
      <c r="C28" s="12" t="s">
        <v>44</v>
      </c>
      <c r="D28" s="13" t="s">
        <v>49</v>
      </c>
      <c r="E28" s="14">
        <v>14</v>
      </c>
      <c r="F28" s="15">
        <v>200</v>
      </c>
      <c r="G28" s="16">
        <f t="shared" si="0"/>
        <v>2800</v>
      </c>
    </row>
    <row r="29" spans="1:7">
      <c r="A29" s="10">
        <v>43279</v>
      </c>
      <c r="B29" s="11" t="s">
        <v>33</v>
      </c>
      <c r="C29" s="12" t="s">
        <v>42</v>
      </c>
      <c r="D29" s="13" t="s">
        <v>50</v>
      </c>
      <c r="E29" s="14">
        <v>10</v>
      </c>
      <c r="F29" s="15">
        <v>150</v>
      </c>
      <c r="G29" s="16">
        <f t="shared" si="0"/>
        <v>1500</v>
      </c>
    </row>
    <row r="30" spans="1:7">
      <c r="A30" s="10">
        <v>43280</v>
      </c>
      <c r="B30" s="11" t="s">
        <v>34</v>
      </c>
      <c r="C30" s="12" t="s">
        <v>38</v>
      </c>
      <c r="D30" s="13" t="s">
        <v>51</v>
      </c>
      <c r="E30" s="14">
        <v>4</v>
      </c>
      <c r="F30" s="15">
        <v>437.5</v>
      </c>
      <c r="G30" s="16">
        <f t="shared" si="0"/>
        <v>1750</v>
      </c>
    </row>
    <row r="31" spans="1:7">
      <c r="A31" s="10">
        <v>43281</v>
      </c>
      <c r="B31" s="11" t="s">
        <v>35</v>
      </c>
      <c r="C31" s="12" t="s">
        <v>46</v>
      </c>
      <c r="D31" s="13" t="s">
        <v>47</v>
      </c>
      <c r="E31" s="14">
        <v>8</v>
      </c>
      <c r="F31" s="15">
        <v>312.5</v>
      </c>
      <c r="G31" s="16">
        <f t="shared" si="0"/>
        <v>2500</v>
      </c>
    </row>
    <row r="32" spans="1:7">
      <c r="C32" s="3"/>
      <c r="E32" s="3"/>
      <c r="G32" s="4"/>
    </row>
    <row r="33" spans="3:7">
      <c r="C33" s="3"/>
      <c r="E33" s="3"/>
      <c r="G33" s="4"/>
    </row>
    <row r="34" spans="3:7">
      <c r="C34" s="3"/>
      <c r="E34" s="3"/>
      <c r="G34" s="4"/>
    </row>
    <row r="35" spans="3:7">
      <c r="C35" s="3"/>
      <c r="E35" s="3"/>
      <c r="G35" s="4"/>
    </row>
    <row r="36" spans="3:7">
      <c r="C36" s="3"/>
      <c r="E36" s="3"/>
      <c r="G36" s="4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C506B-637B-4178-9892-066A848BDB8F}">
  <sheetPr>
    <tabColor theme="9" tint="-0.249977111117893"/>
  </sheetPr>
  <dimension ref="A1:H3"/>
  <sheetViews>
    <sheetView zoomScale="130" zoomScaleNormal="130" workbookViewId="0">
      <selection activeCell="B4" sqref="B4"/>
    </sheetView>
  </sheetViews>
  <sheetFormatPr defaultRowHeight="15"/>
  <cols>
    <col min="1" max="1" width="18.140625" bestFit="1" customWidth="1"/>
    <col min="2" max="2" width="16.5703125" bestFit="1" customWidth="1"/>
    <col min="3" max="6" width="9.140625" customWidth="1"/>
  </cols>
  <sheetData>
    <row r="1" spans="1:8" ht="33">
      <c r="A1" s="58" t="s">
        <v>117</v>
      </c>
      <c r="B1" s="58"/>
      <c r="C1" s="58"/>
      <c r="D1" s="58"/>
      <c r="E1" s="58"/>
      <c r="F1" s="58"/>
      <c r="G1" s="58"/>
      <c r="H1" s="58"/>
    </row>
    <row r="3" spans="1:8">
      <c r="A3" s="43" t="s">
        <v>147</v>
      </c>
      <c r="B3" s="48">
        <v>1500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B47EB-834E-44BC-8733-78A1A8A198C7}">
  <sheetPr>
    <tabColor theme="9" tint="-0.499984740745262"/>
  </sheetPr>
  <dimension ref="A1:K66"/>
  <sheetViews>
    <sheetView topLeftCell="C1" zoomScale="130" zoomScaleNormal="130" workbookViewId="0">
      <selection activeCell="J2" sqref="J2"/>
    </sheetView>
  </sheetViews>
  <sheetFormatPr defaultRowHeight="15"/>
  <cols>
    <col min="1" max="1" width="12.42578125" customWidth="1"/>
    <col min="2" max="2" width="20.28515625" bestFit="1" customWidth="1"/>
    <col min="3" max="3" width="8.28515625" style="38" customWidth="1"/>
    <col min="4" max="4" width="20" style="8" bestFit="1" customWidth="1"/>
    <col min="5" max="5" width="30.5703125" style="8" bestFit="1" customWidth="1"/>
    <col min="6" max="7" width="11.28515625" style="8" bestFit="1" customWidth="1"/>
    <col min="8" max="8" width="10.7109375" style="38" customWidth="1"/>
    <col min="9" max="9" width="12.5703125" style="38" customWidth="1"/>
    <col min="10" max="10" width="15.140625" style="38" bestFit="1" customWidth="1"/>
    <col min="11" max="11" width="11.42578125" customWidth="1"/>
  </cols>
  <sheetData>
    <row r="1" spans="1:11" ht="15" customHeight="1">
      <c r="A1" s="22" t="s">
        <v>0</v>
      </c>
      <c r="B1" s="23" t="s">
        <v>1</v>
      </c>
      <c r="C1" s="23" t="s">
        <v>36</v>
      </c>
      <c r="D1" s="23" t="s">
        <v>37</v>
      </c>
      <c r="E1" s="23" t="s">
        <v>84</v>
      </c>
      <c r="F1" s="23" t="s">
        <v>85</v>
      </c>
      <c r="G1" s="23" t="s">
        <v>86</v>
      </c>
      <c r="H1" s="23" t="s">
        <v>2</v>
      </c>
      <c r="I1" s="23" t="s">
        <v>3</v>
      </c>
      <c r="J1" s="24" t="s">
        <v>4</v>
      </c>
      <c r="K1" s="9"/>
    </row>
    <row r="2" spans="1:11">
      <c r="A2" s="10">
        <v>43252</v>
      </c>
      <c r="B2" s="11" t="s">
        <v>6</v>
      </c>
      <c r="C2" s="12" t="s">
        <v>38</v>
      </c>
      <c r="D2" s="13" t="s">
        <v>39</v>
      </c>
      <c r="E2" s="27" t="s">
        <v>87</v>
      </c>
      <c r="F2" s="28">
        <f t="shared" ref="F2:F36" si="0">A2+45</f>
        <v>43297</v>
      </c>
      <c r="G2" s="28">
        <f t="shared" ref="G2:G36" si="1">F2+H2</f>
        <v>43304</v>
      </c>
      <c r="H2" s="14">
        <v>7</v>
      </c>
      <c r="I2" s="15">
        <v>214.28</v>
      </c>
      <c r="J2" s="16">
        <f t="shared" ref="J2:J36" si="2">I2*H2</f>
        <v>1499.96</v>
      </c>
    </row>
    <row r="3" spans="1:11">
      <c r="A3" s="10">
        <v>43253</v>
      </c>
      <c r="B3" s="11" t="s">
        <v>7</v>
      </c>
      <c r="C3" s="12" t="s">
        <v>38</v>
      </c>
      <c r="D3" s="17" t="s">
        <v>40</v>
      </c>
      <c r="E3" s="27" t="s">
        <v>88</v>
      </c>
      <c r="F3" s="28">
        <f t="shared" si="0"/>
        <v>43298</v>
      </c>
      <c r="G3" s="28">
        <f t="shared" si="1"/>
        <v>43303</v>
      </c>
      <c r="H3" s="14">
        <v>5</v>
      </c>
      <c r="I3" s="15">
        <v>350</v>
      </c>
      <c r="J3" s="16">
        <f t="shared" si="2"/>
        <v>1750</v>
      </c>
    </row>
    <row r="4" spans="1:11">
      <c r="A4" s="10">
        <v>43254</v>
      </c>
      <c r="B4" s="11" t="s">
        <v>8</v>
      </c>
      <c r="C4" s="12" t="s">
        <v>38</v>
      </c>
      <c r="D4" s="17" t="s">
        <v>41</v>
      </c>
      <c r="E4" s="27" t="s">
        <v>89</v>
      </c>
      <c r="F4" s="28">
        <f t="shared" si="0"/>
        <v>43299</v>
      </c>
      <c r="G4" s="28">
        <f t="shared" si="1"/>
        <v>43313</v>
      </c>
      <c r="H4" s="14">
        <v>14</v>
      </c>
      <c r="I4" s="15">
        <v>178.57</v>
      </c>
      <c r="J4" s="16">
        <f t="shared" si="2"/>
        <v>2499.98</v>
      </c>
    </row>
    <row r="5" spans="1:11">
      <c r="A5" s="10">
        <v>43255</v>
      </c>
      <c r="B5" s="11" t="s">
        <v>9</v>
      </c>
      <c r="C5" s="12" t="s">
        <v>42</v>
      </c>
      <c r="D5" s="13" t="s">
        <v>43</v>
      </c>
      <c r="E5" s="27" t="s">
        <v>90</v>
      </c>
      <c r="F5" s="28">
        <f t="shared" si="0"/>
        <v>43300</v>
      </c>
      <c r="G5" s="28">
        <f t="shared" si="1"/>
        <v>43310</v>
      </c>
      <c r="H5" s="14">
        <v>10</v>
      </c>
      <c r="I5" s="15">
        <v>220</v>
      </c>
      <c r="J5" s="16">
        <f t="shared" si="2"/>
        <v>2200</v>
      </c>
    </row>
    <row r="6" spans="1:11">
      <c r="A6" s="10">
        <v>43256</v>
      </c>
      <c r="B6" s="11" t="s">
        <v>10</v>
      </c>
      <c r="C6" s="12" t="s">
        <v>44</v>
      </c>
      <c r="D6" s="13" t="s">
        <v>45</v>
      </c>
      <c r="E6" s="27" t="s">
        <v>91</v>
      </c>
      <c r="F6" s="28">
        <f t="shared" si="0"/>
        <v>43301</v>
      </c>
      <c r="G6" s="28">
        <f t="shared" si="1"/>
        <v>43305</v>
      </c>
      <c r="H6" s="14">
        <v>4</v>
      </c>
      <c r="I6" s="15">
        <v>587.5</v>
      </c>
      <c r="J6" s="16">
        <f t="shared" si="2"/>
        <v>2350</v>
      </c>
    </row>
    <row r="7" spans="1:11">
      <c r="A7" s="10">
        <v>43257</v>
      </c>
      <c r="B7" s="11" t="s">
        <v>11</v>
      </c>
      <c r="C7" s="12" t="s">
        <v>46</v>
      </c>
      <c r="D7" s="13" t="s">
        <v>47</v>
      </c>
      <c r="E7" s="27" t="s">
        <v>92</v>
      </c>
      <c r="F7" s="28">
        <f t="shared" si="0"/>
        <v>43302</v>
      </c>
      <c r="G7" s="28">
        <f t="shared" si="1"/>
        <v>43310</v>
      </c>
      <c r="H7" s="14">
        <v>8</v>
      </c>
      <c r="I7" s="15">
        <v>287.5</v>
      </c>
      <c r="J7" s="16">
        <f t="shared" si="2"/>
        <v>2300</v>
      </c>
    </row>
    <row r="8" spans="1:11">
      <c r="A8" s="10">
        <v>43258</v>
      </c>
      <c r="B8" s="11" t="s">
        <v>12</v>
      </c>
      <c r="C8" s="12" t="s">
        <v>46</v>
      </c>
      <c r="D8" s="13" t="s">
        <v>48</v>
      </c>
      <c r="E8" s="27" t="s">
        <v>93</v>
      </c>
      <c r="F8" s="28">
        <f t="shared" si="0"/>
        <v>43303</v>
      </c>
      <c r="G8" s="28">
        <f t="shared" si="1"/>
        <v>43309</v>
      </c>
      <c r="H8" s="14">
        <v>6</v>
      </c>
      <c r="I8" s="15">
        <v>300</v>
      </c>
      <c r="J8" s="16">
        <f t="shared" si="2"/>
        <v>1800</v>
      </c>
    </row>
    <row r="9" spans="1:11">
      <c r="A9" s="10">
        <v>43259</v>
      </c>
      <c r="B9" s="11" t="s">
        <v>13</v>
      </c>
      <c r="C9" s="12" t="s">
        <v>44</v>
      </c>
      <c r="D9" s="13" t="s">
        <v>49</v>
      </c>
      <c r="E9" s="27" t="s">
        <v>94</v>
      </c>
      <c r="F9" s="28">
        <f t="shared" si="0"/>
        <v>43304</v>
      </c>
      <c r="G9" s="28">
        <f t="shared" si="1"/>
        <v>43307</v>
      </c>
      <c r="H9" s="14">
        <v>3</v>
      </c>
      <c r="I9" s="15">
        <v>300</v>
      </c>
      <c r="J9" s="16">
        <f t="shared" si="2"/>
        <v>900</v>
      </c>
    </row>
    <row r="10" spans="1:11">
      <c r="A10" s="10">
        <v>43260</v>
      </c>
      <c r="B10" s="11" t="s">
        <v>14</v>
      </c>
      <c r="C10" s="12" t="s">
        <v>42</v>
      </c>
      <c r="D10" s="13" t="s">
        <v>50</v>
      </c>
      <c r="E10" s="27" t="s">
        <v>95</v>
      </c>
      <c r="F10" s="28">
        <f t="shared" si="0"/>
        <v>43305</v>
      </c>
      <c r="G10" s="28">
        <f t="shared" si="1"/>
        <v>43317</v>
      </c>
      <c r="H10" s="14">
        <v>12</v>
      </c>
      <c r="I10" s="15">
        <v>233.33</v>
      </c>
      <c r="J10" s="16">
        <f t="shared" si="2"/>
        <v>2799.96</v>
      </c>
    </row>
    <row r="11" spans="1:11">
      <c r="A11" s="10">
        <v>43261</v>
      </c>
      <c r="B11" s="11" t="s">
        <v>15</v>
      </c>
      <c r="C11" s="12" t="s">
        <v>38</v>
      </c>
      <c r="D11" s="13" t="s">
        <v>51</v>
      </c>
      <c r="E11" s="27" t="s">
        <v>96</v>
      </c>
      <c r="F11" s="28">
        <f t="shared" si="0"/>
        <v>43306</v>
      </c>
      <c r="G11" s="28">
        <f t="shared" si="1"/>
        <v>43315</v>
      </c>
      <c r="H11" s="14">
        <v>9</v>
      </c>
      <c r="I11" s="15">
        <v>166.66</v>
      </c>
      <c r="J11" s="16">
        <f t="shared" si="2"/>
        <v>1499.94</v>
      </c>
    </row>
    <row r="12" spans="1:11">
      <c r="A12" s="10">
        <v>43252</v>
      </c>
      <c r="B12" s="11" t="s">
        <v>6</v>
      </c>
      <c r="C12" s="12" t="s">
        <v>38</v>
      </c>
      <c r="D12" s="13" t="s">
        <v>39</v>
      </c>
      <c r="E12" s="27" t="s">
        <v>87</v>
      </c>
      <c r="F12" s="28">
        <f t="shared" si="0"/>
        <v>43297</v>
      </c>
      <c r="G12" s="28">
        <f t="shared" si="1"/>
        <v>43304</v>
      </c>
      <c r="H12" s="14">
        <v>7</v>
      </c>
      <c r="I12" s="15">
        <v>214.28</v>
      </c>
      <c r="J12" s="16">
        <f t="shared" si="2"/>
        <v>1499.96</v>
      </c>
    </row>
    <row r="13" spans="1:11">
      <c r="A13" s="10">
        <v>43254</v>
      </c>
      <c r="B13" s="11" t="s">
        <v>8</v>
      </c>
      <c r="C13" s="12" t="s">
        <v>38</v>
      </c>
      <c r="D13" s="17" t="s">
        <v>41</v>
      </c>
      <c r="E13" s="27" t="s">
        <v>89</v>
      </c>
      <c r="F13" s="28">
        <f t="shared" si="0"/>
        <v>43299</v>
      </c>
      <c r="G13" s="28">
        <f t="shared" si="1"/>
        <v>43313</v>
      </c>
      <c r="H13" s="14">
        <v>14</v>
      </c>
      <c r="I13" s="15">
        <v>178.57</v>
      </c>
      <c r="J13" s="16">
        <f t="shared" si="2"/>
        <v>2499.98</v>
      </c>
    </row>
    <row r="14" spans="1:11">
      <c r="A14" s="10">
        <v>43262</v>
      </c>
      <c r="B14" s="11" t="s">
        <v>16</v>
      </c>
      <c r="C14" s="12" t="s">
        <v>38</v>
      </c>
      <c r="D14" s="13" t="s">
        <v>51</v>
      </c>
      <c r="E14" s="27" t="s">
        <v>97</v>
      </c>
      <c r="F14" s="28">
        <f t="shared" si="0"/>
        <v>43307</v>
      </c>
      <c r="G14" s="28">
        <f t="shared" si="1"/>
        <v>43314</v>
      </c>
      <c r="H14" s="14">
        <v>7</v>
      </c>
      <c r="I14" s="15">
        <v>250</v>
      </c>
      <c r="J14" s="16">
        <f t="shared" si="2"/>
        <v>1750</v>
      </c>
    </row>
    <row r="15" spans="1:11">
      <c r="A15" s="10">
        <v>43263</v>
      </c>
      <c r="B15" s="11" t="s">
        <v>17</v>
      </c>
      <c r="C15" s="12" t="s">
        <v>42</v>
      </c>
      <c r="D15" s="13" t="s">
        <v>50</v>
      </c>
      <c r="E15" s="27" t="s">
        <v>98</v>
      </c>
      <c r="F15" s="28">
        <f t="shared" si="0"/>
        <v>43308</v>
      </c>
      <c r="G15" s="28">
        <f t="shared" si="1"/>
        <v>43312</v>
      </c>
      <c r="H15" s="14">
        <v>4</v>
      </c>
      <c r="I15" s="15">
        <v>587.5</v>
      </c>
      <c r="J15" s="16">
        <f t="shared" si="2"/>
        <v>2350</v>
      </c>
    </row>
    <row r="16" spans="1:11">
      <c r="A16" s="10">
        <v>43259</v>
      </c>
      <c r="B16" s="11" t="s">
        <v>13</v>
      </c>
      <c r="C16" s="12" t="s">
        <v>44</v>
      </c>
      <c r="D16" s="13" t="s">
        <v>49</v>
      </c>
      <c r="E16" s="27" t="s">
        <v>94</v>
      </c>
      <c r="F16" s="28">
        <f t="shared" si="0"/>
        <v>43304</v>
      </c>
      <c r="G16" s="28">
        <f t="shared" si="1"/>
        <v>43307</v>
      </c>
      <c r="H16" s="14">
        <v>3</v>
      </c>
      <c r="I16" s="15">
        <v>300</v>
      </c>
      <c r="J16" s="16">
        <f t="shared" si="2"/>
        <v>900</v>
      </c>
    </row>
    <row r="17" spans="1:10">
      <c r="A17" s="10">
        <v>43264</v>
      </c>
      <c r="B17" s="11" t="s">
        <v>18</v>
      </c>
      <c r="C17" s="12" t="s">
        <v>44</v>
      </c>
      <c r="D17" s="13" t="s">
        <v>49</v>
      </c>
      <c r="E17" s="27" t="s">
        <v>99</v>
      </c>
      <c r="F17" s="28">
        <f t="shared" si="0"/>
        <v>43309</v>
      </c>
      <c r="G17" s="28">
        <f t="shared" si="1"/>
        <v>43316</v>
      </c>
      <c r="H17" s="14">
        <v>7</v>
      </c>
      <c r="I17" s="15">
        <v>314.27999999999997</v>
      </c>
      <c r="J17" s="16">
        <f t="shared" si="2"/>
        <v>2199.96</v>
      </c>
    </row>
    <row r="18" spans="1:10">
      <c r="A18" s="10">
        <v>43265</v>
      </c>
      <c r="B18" s="11" t="s">
        <v>19</v>
      </c>
      <c r="C18" s="12" t="s">
        <v>46</v>
      </c>
      <c r="D18" s="13" t="s">
        <v>48</v>
      </c>
      <c r="E18" s="27" t="s">
        <v>100</v>
      </c>
      <c r="F18" s="28">
        <f t="shared" si="0"/>
        <v>43310</v>
      </c>
      <c r="G18" s="28">
        <f t="shared" si="1"/>
        <v>43315</v>
      </c>
      <c r="H18" s="14">
        <v>5</v>
      </c>
      <c r="I18" s="15">
        <v>470</v>
      </c>
      <c r="J18" s="16">
        <f t="shared" si="2"/>
        <v>2350</v>
      </c>
    </row>
    <row r="19" spans="1:10">
      <c r="A19" s="10">
        <v>43262</v>
      </c>
      <c r="B19" s="11" t="s">
        <v>16</v>
      </c>
      <c r="C19" s="12" t="s">
        <v>38</v>
      </c>
      <c r="D19" s="13" t="s">
        <v>51</v>
      </c>
      <c r="E19" s="27" t="s">
        <v>97</v>
      </c>
      <c r="F19" s="28">
        <f t="shared" si="0"/>
        <v>43307</v>
      </c>
      <c r="G19" s="28">
        <f t="shared" si="1"/>
        <v>43314</v>
      </c>
      <c r="H19" s="14">
        <v>7</v>
      </c>
      <c r="I19" s="15">
        <v>250</v>
      </c>
      <c r="J19" s="16">
        <f t="shared" si="2"/>
        <v>1750</v>
      </c>
    </row>
    <row r="20" spans="1:10">
      <c r="A20" s="10">
        <v>43266</v>
      </c>
      <c r="B20" s="11" t="s">
        <v>20</v>
      </c>
      <c r="C20" s="12" t="s">
        <v>46</v>
      </c>
      <c r="D20" s="13" t="s">
        <v>47</v>
      </c>
      <c r="E20" s="27" t="s">
        <v>101</v>
      </c>
      <c r="F20" s="28">
        <f t="shared" si="0"/>
        <v>43311</v>
      </c>
      <c r="G20" s="28">
        <f t="shared" si="1"/>
        <v>43325</v>
      </c>
      <c r="H20" s="14">
        <v>14</v>
      </c>
      <c r="I20" s="15">
        <v>164.28</v>
      </c>
      <c r="J20" s="16">
        <f t="shared" si="2"/>
        <v>2299.92</v>
      </c>
    </row>
    <row r="21" spans="1:10">
      <c r="A21" s="10">
        <v>43267</v>
      </c>
      <c r="B21" s="11" t="s">
        <v>21</v>
      </c>
      <c r="C21" s="12" t="s">
        <v>44</v>
      </c>
      <c r="D21" s="13" t="s">
        <v>45</v>
      </c>
      <c r="E21" s="27" t="s">
        <v>102</v>
      </c>
      <c r="F21" s="28">
        <f t="shared" si="0"/>
        <v>43312</v>
      </c>
      <c r="G21" s="28">
        <f t="shared" si="1"/>
        <v>43322</v>
      </c>
      <c r="H21" s="14">
        <v>10</v>
      </c>
      <c r="I21" s="15">
        <v>180</v>
      </c>
      <c r="J21" s="16">
        <f t="shared" si="2"/>
        <v>1800</v>
      </c>
    </row>
    <row r="22" spans="1:10">
      <c r="A22" s="10">
        <v>43268</v>
      </c>
      <c r="B22" s="11" t="s">
        <v>22</v>
      </c>
      <c r="C22" s="12" t="s">
        <v>42</v>
      </c>
      <c r="D22" s="13" t="s">
        <v>43</v>
      </c>
      <c r="E22" s="27" t="s">
        <v>103</v>
      </c>
      <c r="F22" s="28">
        <f t="shared" si="0"/>
        <v>43313</v>
      </c>
      <c r="G22" s="28">
        <f t="shared" si="1"/>
        <v>43317</v>
      </c>
      <c r="H22" s="14">
        <v>4</v>
      </c>
      <c r="I22" s="15">
        <v>225</v>
      </c>
      <c r="J22" s="16">
        <f t="shared" si="2"/>
        <v>900</v>
      </c>
    </row>
    <row r="23" spans="1:10">
      <c r="A23" s="10">
        <v>43269</v>
      </c>
      <c r="B23" s="11" t="s">
        <v>23</v>
      </c>
      <c r="C23" s="12" t="s">
        <v>38</v>
      </c>
      <c r="D23" s="13" t="s">
        <v>41</v>
      </c>
      <c r="E23" s="27" t="s">
        <v>104</v>
      </c>
      <c r="F23" s="28">
        <f t="shared" si="0"/>
        <v>43314</v>
      </c>
      <c r="G23" s="28">
        <f t="shared" si="1"/>
        <v>43322</v>
      </c>
      <c r="H23" s="14">
        <v>8</v>
      </c>
      <c r="I23" s="15">
        <v>350</v>
      </c>
      <c r="J23" s="16">
        <f t="shared" si="2"/>
        <v>2800</v>
      </c>
    </row>
    <row r="24" spans="1:10">
      <c r="A24" s="10">
        <v>43270</v>
      </c>
      <c r="B24" s="11" t="s">
        <v>24</v>
      </c>
      <c r="C24" s="12" t="s">
        <v>38</v>
      </c>
      <c r="D24" s="13" t="s">
        <v>40</v>
      </c>
      <c r="E24" s="27" t="s">
        <v>105</v>
      </c>
      <c r="F24" s="28">
        <f t="shared" si="0"/>
        <v>43315</v>
      </c>
      <c r="G24" s="28">
        <f t="shared" si="1"/>
        <v>43321</v>
      </c>
      <c r="H24" s="14">
        <v>6</v>
      </c>
      <c r="I24" s="15">
        <v>250</v>
      </c>
      <c r="J24" s="16">
        <f t="shared" si="2"/>
        <v>1500</v>
      </c>
    </row>
    <row r="25" spans="1:10">
      <c r="A25" s="10">
        <v>43271</v>
      </c>
      <c r="B25" s="11" t="s">
        <v>25</v>
      </c>
      <c r="C25" s="12" t="s">
        <v>38</v>
      </c>
      <c r="D25" s="13" t="s">
        <v>39</v>
      </c>
      <c r="E25" s="27" t="s">
        <v>106</v>
      </c>
      <c r="F25" s="28">
        <f t="shared" si="0"/>
        <v>43316</v>
      </c>
      <c r="G25" s="28">
        <f t="shared" si="1"/>
        <v>43319</v>
      </c>
      <c r="H25" s="14">
        <v>3</v>
      </c>
      <c r="I25" s="15">
        <v>583.33333333333303</v>
      </c>
      <c r="J25" s="16">
        <f t="shared" si="2"/>
        <v>1749.9999999999991</v>
      </c>
    </row>
    <row r="26" spans="1:10">
      <c r="A26" s="10">
        <v>43272</v>
      </c>
      <c r="B26" s="11" t="s">
        <v>26</v>
      </c>
      <c r="C26" s="12" t="s">
        <v>42</v>
      </c>
      <c r="D26" s="13" t="s">
        <v>50</v>
      </c>
      <c r="E26" s="27" t="s">
        <v>107</v>
      </c>
      <c r="F26" s="28">
        <f t="shared" si="0"/>
        <v>43317</v>
      </c>
      <c r="G26" s="28">
        <f t="shared" si="1"/>
        <v>43329</v>
      </c>
      <c r="H26" s="14">
        <v>12</v>
      </c>
      <c r="I26" s="15">
        <v>208.33</v>
      </c>
      <c r="J26" s="16">
        <f t="shared" si="2"/>
        <v>2499.96</v>
      </c>
    </row>
    <row r="27" spans="1:10">
      <c r="A27" s="10">
        <v>43273</v>
      </c>
      <c r="B27" s="11" t="s">
        <v>27</v>
      </c>
      <c r="C27" s="12" t="s">
        <v>44</v>
      </c>
      <c r="D27" s="13" t="s">
        <v>49</v>
      </c>
      <c r="E27" s="27" t="s">
        <v>108</v>
      </c>
      <c r="F27" s="28">
        <f t="shared" si="0"/>
        <v>43318</v>
      </c>
      <c r="G27" s="28">
        <f t="shared" si="1"/>
        <v>43327</v>
      </c>
      <c r="H27" s="14">
        <v>9</v>
      </c>
      <c r="I27" s="15">
        <v>244.44</v>
      </c>
      <c r="J27" s="16">
        <f t="shared" si="2"/>
        <v>2199.96</v>
      </c>
    </row>
    <row r="28" spans="1:10">
      <c r="A28" s="10">
        <v>43270</v>
      </c>
      <c r="B28" s="11" t="s">
        <v>24</v>
      </c>
      <c r="C28" s="12" t="s">
        <v>38</v>
      </c>
      <c r="D28" s="13" t="s">
        <v>40</v>
      </c>
      <c r="E28" s="27" t="s">
        <v>105</v>
      </c>
      <c r="F28" s="28">
        <f t="shared" si="0"/>
        <v>43315</v>
      </c>
      <c r="G28" s="28">
        <f t="shared" si="1"/>
        <v>43321</v>
      </c>
      <c r="H28" s="14">
        <v>6</v>
      </c>
      <c r="I28" s="15">
        <v>250</v>
      </c>
      <c r="J28" s="16">
        <f t="shared" si="2"/>
        <v>1500</v>
      </c>
    </row>
    <row r="29" spans="1:10">
      <c r="A29" s="10">
        <v>43274</v>
      </c>
      <c r="B29" s="11" t="s">
        <v>28</v>
      </c>
      <c r="C29" s="12" t="s">
        <v>46</v>
      </c>
      <c r="D29" s="13" t="s">
        <v>48</v>
      </c>
      <c r="E29" s="27" t="s">
        <v>109</v>
      </c>
      <c r="F29" s="28">
        <f t="shared" si="0"/>
        <v>43319</v>
      </c>
      <c r="G29" s="28">
        <f t="shared" si="1"/>
        <v>43326</v>
      </c>
      <c r="H29" s="14">
        <v>7</v>
      </c>
      <c r="I29" s="15">
        <v>335.71</v>
      </c>
      <c r="J29" s="16">
        <f t="shared" si="2"/>
        <v>2349.9699999999998</v>
      </c>
    </row>
    <row r="30" spans="1:10">
      <c r="A30" s="10">
        <v>43275</v>
      </c>
      <c r="B30" s="11" t="s">
        <v>29</v>
      </c>
      <c r="C30" s="12" t="s">
        <v>46</v>
      </c>
      <c r="D30" s="13" t="s">
        <v>47</v>
      </c>
      <c r="E30" s="27" t="s">
        <v>110</v>
      </c>
      <c r="F30" s="28">
        <f t="shared" si="0"/>
        <v>43320</v>
      </c>
      <c r="G30" s="28">
        <f t="shared" si="1"/>
        <v>43324</v>
      </c>
      <c r="H30" s="14">
        <v>4</v>
      </c>
      <c r="I30" s="15">
        <v>575</v>
      </c>
      <c r="J30" s="16">
        <f t="shared" si="2"/>
        <v>2300</v>
      </c>
    </row>
    <row r="31" spans="1:10">
      <c r="A31" s="10">
        <v>43276</v>
      </c>
      <c r="B31" s="11" t="s">
        <v>30</v>
      </c>
      <c r="C31" s="12" t="s">
        <v>44</v>
      </c>
      <c r="D31" s="13" t="s">
        <v>45</v>
      </c>
      <c r="E31" s="27" t="s">
        <v>111</v>
      </c>
      <c r="F31" s="28">
        <f t="shared" si="0"/>
        <v>43321</v>
      </c>
      <c r="G31" s="28">
        <f t="shared" si="1"/>
        <v>43328</v>
      </c>
      <c r="H31" s="14">
        <v>7</v>
      </c>
      <c r="I31" s="15">
        <v>257.14</v>
      </c>
      <c r="J31" s="16">
        <f t="shared" si="2"/>
        <v>1799.98</v>
      </c>
    </row>
    <row r="32" spans="1:10">
      <c r="A32" s="10">
        <v>43277</v>
      </c>
      <c r="B32" s="11" t="s">
        <v>31</v>
      </c>
      <c r="C32" s="12" t="s">
        <v>46</v>
      </c>
      <c r="D32" s="13" t="s">
        <v>48</v>
      </c>
      <c r="E32" s="27" t="s">
        <v>112</v>
      </c>
      <c r="F32" s="28">
        <f t="shared" si="0"/>
        <v>43322</v>
      </c>
      <c r="G32" s="28">
        <f t="shared" si="1"/>
        <v>43327</v>
      </c>
      <c r="H32" s="14">
        <v>5</v>
      </c>
      <c r="I32" s="15">
        <v>180</v>
      </c>
      <c r="J32" s="16">
        <f t="shared" si="2"/>
        <v>900</v>
      </c>
    </row>
    <row r="33" spans="1:10">
      <c r="A33" s="10">
        <v>43278</v>
      </c>
      <c r="B33" s="11" t="s">
        <v>32</v>
      </c>
      <c r="C33" s="12" t="s">
        <v>44</v>
      </c>
      <c r="D33" s="13" t="s">
        <v>49</v>
      </c>
      <c r="E33" s="27" t="s">
        <v>113</v>
      </c>
      <c r="F33" s="28">
        <f t="shared" si="0"/>
        <v>43323</v>
      </c>
      <c r="G33" s="28">
        <f t="shared" si="1"/>
        <v>43337</v>
      </c>
      <c r="H33" s="14">
        <v>14</v>
      </c>
      <c r="I33" s="15">
        <v>200</v>
      </c>
      <c r="J33" s="16">
        <f t="shared" si="2"/>
        <v>2800</v>
      </c>
    </row>
    <row r="34" spans="1:10">
      <c r="A34" s="10">
        <v>43279</v>
      </c>
      <c r="B34" s="11" t="s">
        <v>33</v>
      </c>
      <c r="C34" s="12" t="s">
        <v>42</v>
      </c>
      <c r="D34" s="13" t="s">
        <v>50</v>
      </c>
      <c r="E34" s="27" t="s">
        <v>114</v>
      </c>
      <c r="F34" s="28">
        <f t="shared" si="0"/>
        <v>43324</v>
      </c>
      <c r="G34" s="28">
        <f t="shared" si="1"/>
        <v>43334</v>
      </c>
      <c r="H34" s="14">
        <v>10</v>
      </c>
      <c r="I34" s="15">
        <v>150</v>
      </c>
      <c r="J34" s="16">
        <f t="shared" si="2"/>
        <v>1500</v>
      </c>
    </row>
    <row r="35" spans="1:10">
      <c r="A35" s="10">
        <v>43280</v>
      </c>
      <c r="B35" s="11" t="s">
        <v>34</v>
      </c>
      <c r="C35" s="12" t="s">
        <v>38</v>
      </c>
      <c r="D35" s="13" t="s">
        <v>51</v>
      </c>
      <c r="E35" s="27" t="s">
        <v>115</v>
      </c>
      <c r="F35" s="28">
        <f t="shared" si="0"/>
        <v>43325</v>
      </c>
      <c r="G35" s="28">
        <f t="shared" si="1"/>
        <v>43329</v>
      </c>
      <c r="H35" s="14">
        <v>4</v>
      </c>
      <c r="I35" s="15">
        <v>437.5</v>
      </c>
      <c r="J35" s="16">
        <f t="shared" si="2"/>
        <v>1750</v>
      </c>
    </row>
    <row r="36" spans="1:10">
      <c r="A36" s="10">
        <v>43281</v>
      </c>
      <c r="B36" s="11" t="s">
        <v>35</v>
      </c>
      <c r="C36" s="12" t="s">
        <v>46</v>
      </c>
      <c r="D36" s="13" t="s">
        <v>47</v>
      </c>
      <c r="E36" s="27" t="s">
        <v>116</v>
      </c>
      <c r="F36" s="28">
        <f t="shared" si="0"/>
        <v>43326</v>
      </c>
      <c r="G36" s="28">
        <f t="shared" si="1"/>
        <v>43334</v>
      </c>
      <c r="H36" s="14">
        <v>8</v>
      </c>
      <c r="I36" s="15">
        <v>312.5</v>
      </c>
      <c r="J36" s="16">
        <f t="shared" si="2"/>
        <v>2500</v>
      </c>
    </row>
    <row r="37" spans="1:10">
      <c r="C37" s="12"/>
      <c r="D37"/>
      <c r="E37"/>
      <c r="F37"/>
      <c r="G37"/>
      <c r="H37" s="14"/>
      <c r="I37"/>
      <c r="J37"/>
    </row>
    <row r="38" spans="1:10">
      <c r="C38"/>
      <c r="D38"/>
      <c r="E38"/>
      <c r="F38"/>
      <c r="G38"/>
      <c r="H38"/>
      <c r="I38"/>
      <c r="J38"/>
    </row>
    <row r="39" spans="1:10">
      <c r="C39"/>
      <c r="D39"/>
      <c r="E39"/>
      <c r="F39"/>
      <c r="G39"/>
      <c r="H39"/>
      <c r="I39"/>
      <c r="J39"/>
    </row>
    <row r="40" spans="1:10">
      <c r="C40"/>
      <c r="D40"/>
      <c r="E40"/>
      <c r="F40"/>
      <c r="G40"/>
      <c r="H40"/>
      <c r="I40"/>
      <c r="J40"/>
    </row>
    <row r="41" spans="1:10">
      <c r="C41"/>
      <c r="D41"/>
      <c r="E41"/>
      <c r="F41"/>
      <c r="G41"/>
      <c r="H41"/>
      <c r="I41"/>
      <c r="J41"/>
    </row>
    <row r="42" spans="1:10">
      <c r="C42"/>
      <c r="D42"/>
      <c r="E42"/>
      <c r="F42"/>
      <c r="G42"/>
      <c r="H42"/>
      <c r="I42"/>
      <c r="J42"/>
    </row>
    <row r="43" spans="1:10">
      <c r="C43"/>
      <c r="D43"/>
      <c r="E43"/>
      <c r="F43"/>
      <c r="G43"/>
      <c r="H43"/>
      <c r="I43"/>
      <c r="J43"/>
    </row>
    <row r="44" spans="1:10">
      <c r="C44"/>
      <c r="D44"/>
      <c r="E44"/>
      <c r="F44"/>
      <c r="G44"/>
      <c r="H44"/>
      <c r="I44"/>
      <c r="J44"/>
    </row>
    <row r="45" spans="1:10">
      <c r="C45"/>
      <c r="D45"/>
      <c r="E45"/>
      <c r="F45"/>
      <c r="G45"/>
      <c r="H45"/>
      <c r="I45"/>
      <c r="J45"/>
    </row>
    <row r="46" spans="1:10">
      <c r="C46"/>
      <c r="D46"/>
      <c r="E46"/>
      <c r="F46"/>
      <c r="G46"/>
      <c r="H46"/>
      <c r="I46"/>
      <c r="J46"/>
    </row>
    <row r="47" spans="1:10">
      <c r="C47"/>
      <c r="D47"/>
      <c r="E47"/>
      <c r="F47"/>
      <c r="G47"/>
      <c r="H47"/>
      <c r="I47"/>
      <c r="J47"/>
    </row>
    <row r="48" spans="1:10">
      <c r="C48"/>
      <c r="D48"/>
      <c r="E48"/>
      <c r="F48"/>
      <c r="G48"/>
      <c r="H48"/>
      <c r="I48"/>
      <c r="J48"/>
    </row>
    <row r="49" spans="3:10">
      <c r="C49"/>
      <c r="D49"/>
      <c r="E49"/>
      <c r="F49"/>
      <c r="G49"/>
      <c r="H49"/>
      <c r="I49"/>
      <c r="J49"/>
    </row>
    <row r="50" spans="3:10">
      <c r="C50"/>
      <c r="D50"/>
      <c r="E50"/>
      <c r="F50"/>
      <c r="G50"/>
      <c r="H50"/>
      <c r="I50"/>
      <c r="J50"/>
    </row>
    <row r="51" spans="3:10">
      <c r="C51"/>
      <c r="D51"/>
      <c r="E51"/>
      <c r="F51"/>
      <c r="G51"/>
      <c r="H51"/>
      <c r="I51"/>
      <c r="J51"/>
    </row>
    <row r="52" spans="3:10">
      <c r="C52"/>
      <c r="D52"/>
      <c r="E52"/>
      <c r="F52"/>
      <c r="G52"/>
      <c r="H52"/>
      <c r="I52"/>
      <c r="J52"/>
    </row>
    <row r="53" spans="3:10">
      <c r="C53"/>
      <c r="D53"/>
      <c r="E53"/>
      <c r="F53"/>
      <c r="G53"/>
      <c r="H53"/>
      <c r="I53"/>
      <c r="J53"/>
    </row>
    <row r="54" spans="3:10">
      <c r="C54"/>
      <c r="D54"/>
      <c r="E54"/>
      <c r="F54"/>
      <c r="G54"/>
      <c r="H54"/>
      <c r="I54"/>
      <c r="J54"/>
    </row>
    <row r="55" spans="3:10">
      <c r="C55"/>
      <c r="D55"/>
      <c r="E55"/>
      <c r="F55"/>
      <c r="G55"/>
      <c r="H55"/>
      <c r="I55"/>
      <c r="J55"/>
    </row>
    <row r="56" spans="3:10">
      <c r="C56"/>
      <c r="D56"/>
      <c r="E56"/>
      <c r="F56"/>
      <c r="G56"/>
      <c r="H56"/>
      <c r="I56"/>
      <c r="J56"/>
    </row>
    <row r="57" spans="3:10">
      <c r="C57"/>
      <c r="D57"/>
      <c r="E57"/>
      <c r="F57"/>
      <c r="G57"/>
      <c r="H57"/>
      <c r="I57"/>
      <c r="J57"/>
    </row>
    <row r="58" spans="3:10">
      <c r="C58"/>
      <c r="D58"/>
      <c r="E58"/>
      <c r="F58"/>
      <c r="G58"/>
      <c r="H58"/>
      <c r="I58"/>
      <c r="J58"/>
    </row>
    <row r="59" spans="3:10">
      <c r="C59"/>
      <c r="D59"/>
      <c r="E59"/>
      <c r="F59"/>
      <c r="G59"/>
      <c r="H59"/>
      <c r="I59"/>
      <c r="J59"/>
    </row>
    <row r="60" spans="3:10">
      <c r="C60"/>
      <c r="D60"/>
      <c r="E60"/>
      <c r="F60"/>
      <c r="G60"/>
      <c r="H60"/>
      <c r="I60"/>
      <c r="J60"/>
    </row>
    <row r="61" spans="3:10">
      <c r="I61" s="15"/>
    </row>
    <row r="62" spans="3:10">
      <c r="I62" s="15"/>
    </row>
    <row r="63" spans="3:10">
      <c r="I63" s="15"/>
    </row>
    <row r="64" spans="3:10">
      <c r="I64" s="15"/>
    </row>
    <row r="65" spans="9:9">
      <c r="I65" s="15"/>
    </row>
    <row r="66" spans="9:9">
      <c r="I66" s="15"/>
    </row>
  </sheetData>
  <hyperlinks>
    <hyperlink ref="E2" r:id="rId1" xr:uid="{56908335-9549-4CF8-B927-E3EDA78D7B28}"/>
    <hyperlink ref="E3" r:id="rId2" xr:uid="{0A6B3E53-99F9-432B-901C-42B19028F671}"/>
    <hyperlink ref="E4" r:id="rId3" xr:uid="{237574E4-6BD5-468B-8CC3-A9A316919DAF}"/>
    <hyperlink ref="E5" r:id="rId4" xr:uid="{E0C3CFE1-731C-4274-A177-FADBF1E13BAC}"/>
    <hyperlink ref="E6" r:id="rId5" xr:uid="{2EC9B66C-69B2-499C-B2D5-5F0BBE859800}"/>
    <hyperlink ref="E7" r:id="rId6" xr:uid="{BB912D54-DFF7-459C-A9FD-EA8FD801E017}"/>
    <hyperlink ref="E8" r:id="rId7" xr:uid="{E9A45E93-3281-468A-9112-994BB6EAD247}"/>
    <hyperlink ref="E9" r:id="rId8" xr:uid="{6BDE8429-C34E-40F2-9625-294DC34E9DA6}"/>
    <hyperlink ref="E10" r:id="rId9" xr:uid="{9FD3BB2A-D1DD-4696-B07E-1C51C0CA2143}"/>
    <hyperlink ref="E11" r:id="rId10" xr:uid="{11BCBC3A-84AC-49D4-958C-6E77674C5681}"/>
    <hyperlink ref="E16" r:id="rId11" xr:uid="{EAF18879-669C-42BF-B4E9-DA01275C8164}"/>
    <hyperlink ref="E12" r:id="rId12" xr:uid="{33A4F9D9-A857-451E-A91D-43C7261105A2}"/>
    <hyperlink ref="E13" r:id="rId13" xr:uid="{12669868-E855-482F-9B80-EE87D09A018A}"/>
    <hyperlink ref="E28" r:id="rId14" xr:uid="{CBD3D13A-7863-4E7A-AA24-5865E034C03F}"/>
    <hyperlink ref="E19" r:id="rId15" xr:uid="{4E6653CE-8A53-4C6C-B79E-5A43D0F6F309}"/>
    <hyperlink ref="E20" r:id="rId16" xr:uid="{F6F7314E-E64D-48AE-8A83-2CE488E7DB6D}"/>
    <hyperlink ref="E36" r:id="rId17" xr:uid="{9EB5F6FC-C10F-4B3E-A295-1B177540F0F6}"/>
    <hyperlink ref="E35" r:id="rId18" xr:uid="{64521B35-9FAC-45F7-AB40-376D0E3E6AB6}"/>
    <hyperlink ref="E34" r:id="rId19" xr:uid="{30E2B904-9FCF-4740-B802-A44FB3CAEE0B}"/>
    <hyperlink ref="E33" r:id="rId20" xr:uid="{CF4D4B12-4B91-4D23-80CA-0328B96C0D77}"/>
    <hyperlink ref="E32" r:id="rId21" xr:uid="{4DF5C136-DA2F-4A3A-B5C0-F3BA2FF758D0}"/>
    <hyperlink ref="E31" r:id="rId22" xr:uid="{FC8C18D3-8D27-42ED-B614-5914591838A5}"/>
    <hyperlink ref="E30" r:id="rId23" xr:uid="{46871942-EC0F-4C7E-8710-47FD075FDB05}"/>
    <hyperlink ref="E29" r:id="rId24" xr:uid="{D8189B47-985F-4ABB-840A-BDC5EF99236E}"/>
    <hyperlink ref="E27" r:id="rId25" xr:uid="{832677DB-B0BD-4F71-A837-F7200812205C}"/>
    <hyperlink ref="E26" r:id="rId26" xr:uid="{ED166664-1A24-4FE1-ACD2-7B61E8D06D7B}"/>
    <hyperlink ref="E25" r:id="rId27" xr:uid="{9249C432-DE91-48A9-B30E-D2DA6526AA24}"/>
    <hyperlink ref="E24" r:id="rId28" xr:uid="{AF856806-F5F3-4CC9-BCFF-E91CA783AB33}"/>
    <hyperlink ref="E23" r:id="rId29" xr:uid="{5538B9C1-63BE-4DEB-8E92-CA07B5538A6C}"/>
    <hyperlink ref="E22" r:id="rId30" xr:uid="{C6807211-3A75-4005-9383-1179A130453E}"/>
    <hyperlink ref="E21" r:id="rId31" xr:uid="{0FD7D41B-ED7A-4161-B162-01E8BCAB0871}"/>
    <hyperlink ref="E18" r:id="rId32" xr:uid="{58E7FF4B-A6CC-4EEA-9D6C-C3C0F698C86B}"/>
    <hyperlink ref="E17" r:id="rId33" xr:uid="{FF6EF5AC-39B0-4D05-9780-842F7D435ECB}"/>
    <hyperlink ref="E15" r:id="rId34" xr:uid="{C1D2A487-2EE3-4582-BB15-464417526188}"/>
    <hyperlink ref="E14" r:id="rId35" xr:uid="{596C26CD-9B61-4B36-A345-1629A55E608C}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36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B6186-C889-4103-9F35-EC4AD9295134}">
  <sheetPr>
    <tabColor theme="9" tint="-0.249977111117893"/>
  </sheetPr>
  <dimension ref="A1:H14"/>
  <sheetViews>
    <sheetView zoomScale="130" zoomScaleNormal="130" workbookViewId="0">
      <selection activeCell="G3" sqref="G3"/>
    </sheetView>
  </sheetViews>
  <sheetFormatPr defaultRowHeight="15"/>
  <cols>
    <col min="1" max="1" width="10.7109375" customWidth="1"/>
    <col min="2" max="2" width="15" customWidth="1"/>
    <col min="3" max="6" width="14.28515625" customWidth="1"/>
    <col min="7" max="7" width="15.140625" customWidth="1"/>
    <col min="8" max="8" width="11" bestFit="1" customWidth="1"/>
  </cols>
  <sheetData>
    <row r="1" spans="1:8" ht="36" customHeight="1">
      <c r="A1" s="58" t="s">
        <v>148</v>
      </c>
      <c r="B1" s="58"/>
      <c r="C1" s="58"/>
      <c r="D1" s="58"/>
      <c r="E1" s="58"/>
      <c r="F1" s="58"/>
      <c r="G1" s="58"/>
    </row>
    <row r="2" spans="1:8">
      <c r="C2" s="49" t="s">
        <v>118</v>
      </c>
      <c r="D2" s="49" t="s">
        <v>119</v>
      </c>
      <c r="E2" s="49" t="s">
        <v>120</v>
      </c>
      <c r="F2" s="49" t="s">
        <v>121</v>
      </c>
      <c r="G2" s="50" t="s">
        <v>52</v>
      </c>
    </row>
    <row r="3" spans="1:8">
      <c r="A3" s="63" t="s">
        <v>122</v>
      </c>
      <c r="B3" s="30" t="s">
        <v>149</v>
      </c>
      <c r="C3" s="31">
        <v>4300</v>
      </c>
      <c r="D3" s="31">
        <v>4300</v>
      </c>
      <c r="E3" s="31">
        <v>5200</v>
      </c>
      <c r="F3" s="31">
        <v>5200</v>
      </c>
      <c r="G3" s="52"/>
      <c r="H3" s="51"/>
    </row>
    <row r="4" spans="1:8">
      <c r="A4" s="63"/>
      <c r="B4" s="30" t="s">
        <v>150</v>
      </c>
      <c r="C4" s="31">
        <v>1330</v>
      </c>
      <c r="D4" s="31">
        <v>1450</v>
      </c>
      <c r="E4" s="31">
        <v>1150</v>
      </c>
      <c r="F4" s="31">
        <v>1495</v>
      </c>
      <c r="G4" s="52"/>
    </row>
    <row r="5" spans="1:8">
      <c r="A5" s="63"/>
      <c r="B5" s="53" t="s">
        <v>131</v>
      </c>
      <c r="C5" s="54">
        <v>0</v>
      </c>
      <c r="D5" s="54">
        <v>0</v>
      </c>
      <c r="E5" s="54">
        <v>756</v>
      </c>
      <c r="F5" s="54">
        <v>900</v>
      </c>
      <c r="G5" s="52"/>
    </row>
    <row r="6" spans="1:8">
      <c r="A6" s="63"/>
      <c r="B6" s="53" t="s">
        <v>151</v>
      </c>
      <c r="C6" s="54">
        <v>356</v>
      </c>
      <c r="D6" s="54">
        <v>400</v>
      </c>
      <c r="E6" s="54">
        <v>415</v>
      </c>
      <c r="F6" s="54">
        <v>435</v>
      </c>
      <c r="G6" s="52"/>
    </row>
    <row r="7" spans="1:8">
      <c r="A7" s="63"/>
      <c r="B7" s="53" t="s">
        <v>152</v>
      </c>
      <c r="C7" s="54">
        <v>457</v>
      </c>
      <c r="D7" s="54">
        <v>625</v>
      </c>
      <c r="E7" s="54">
        <v>693</v>
      </c>
      <c r="F7" s="54">
        <v>712</v>
      </c>
      <c r="G7" s="52"/>
    </row>
    <row r="8" spans="1:8">
      <c r="A8" s="55"/>
      <c r="B8" s="55"/>
      <c r="C8" s="55"/>
      <c r="D8" s="55"/>
      <c r="E8" s="55"/>
      <c r="F8" s="55"/>
      <c r="G8" s="56"/>
    </row>
    <row r="14" spans="1:8">
      <c r="H14" s="57"/>
    </row>
  </sheetData>
  <mergeCells count="2">
    <mergeCell ref="A1:G1"/>
    <mergeCell ref="A3:A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B41E4-C9A8-48B9-BEE6-E83060064D9C}">
  <sheetPr>
    <tabColor theme="9" tint="0.39997558519241921"/>
  </sheetPr>
  <dimension ref="A1:J35"/>
  <sheetViews>
    <sheetView zoomScale="130" zoomScaleNormal="130" workbookViewId="0">
      <selection activeCell="J3" sqref="J3"/>
    </sheetView>
  </sheetViews>
  <sheetFormatPr defaultRowHeight="15"/>
  <cols>
    <col min="1" max="1" width="12.42578125" customWidth="1"/>
    <col min="2" max="2" width="20.28515625" bestFit="1" customWidth="1"/>
    <col min="3" max="3" width="8.28515625" style="7" customWidth="1"/>
    <col min="4" max="4" width="20" style="8" bestFit="1" customWidth="1"/>
    <col min="5" max="5" width="10.7109375" style="7" customWidth="1"/>
    <col min="6" max="6" width="12.5703125" style="7" customWidth="1"/>
    <col min="7" max="7" width="15.140625" style="7" bestFit="1" customWidth="1"/>
    <col min="8" max="8" width="11.42578125" customWidth="1"/>
    <col min="9" max="9" width="3.7109375" customWidth="1"/>
    <col min="10" max="10" width="18.7109375" bestFit="1" customWidth="1"/>
  </cols>
  <sheetData>
    <row r="1" spans="1:10" ht="15" customHeight="1">
      <c r="A1" s="1" t="s">
        <v>0</v>
      </c>
      <c r="B1" s="1" t="s">
        <v>1</v>
      </c>
      <c r="C1" s="1" t="s">
        <v>36</v>
      </c>
      <c r="D1" s="1" t="s">
        <v>37</v>
      </c>
      <c r="E1" s="1" t="s">
        <v>2</v>
      </c>
      <c r="F1" s="1" t="s">
        <v>3</v>
      </c>
      <c r="G1" s="1" t="s">
        <v>4</v>
      </c>
      <c r="H1" s="9"/>
      <c r="J1" s="2" t="s">
        <v>5</v>
      </c>
    </row>
    <row r="2" spans="1:10">
      <c r="A2" s="10">
        <v>43252</v>
      </c>
      <c r="B2" s="11" t="s">
        <v>6</v>
      </c>
      <c r="C2" s="12" t="s">
        <v>38</v>
      </c>
      <c r="D2" s="13" t="s">
        <v>39</v>
      </c>
      <c r="E2" s="14">
        <v>7</v>
      </c>
      <c r="F2" s="15">
        <v>214.28</v>
      </c>
      <c r="G2" s="16">
        <f>Reservas[[#This Row],[Valor Diária]]*Reservas[[#This Row],[N. Noites]]</f>
        <v>1499.96</v>
      </c>
      <c r="J2" s="6">
        <f>SUM(Reservas[Valor Total])</f>
        <v>59899.590000000004</v>
      </c>
    </row>
    <row r="3" spans="1:10">
      <c r="A3" s="10">
        <v>43253</v>
      </c>
      <c r="B3" s="11" t="s">
        <v>7</v>
      </c>
      <c r="C3" s="12" t="s">
        <v>38</v>
      </c>
      <c r="D3" s="17" t="s">
        <v>40</v>
      </c>
      <c r="E3" s="14">
        <v>5</v>
      </c>
      <c r="F3" s="15">
        <v>350</v>
      </c>
      <c r="G3" s="16">
        <f>Reservas[[#This Row],[Valor Diária]]*Reservas[[#This Row],[N. Noites]]</f>
        <v>1750</v>
      </c>
    </row>
    <row r="4" spans="1:10">
      <c r="A4" s="10">
        <v>43254</v>
      </c>
      <c r="B4" s="11" t="s">
        <v>8</v>
      </c>
      <c r="C4" s="12" t="s">
        <v>38</v>
      </c>
      <c r="D4" s="17" t="s">
        <v>41</v>
      </c>
      <c r="E4" s="14">
        <v>14</v>
      </c>
      <c r="F4" s="15">
        <v>178.57</v>
      </c>
      <c r="G4" s="16">
        <f>Reservas[[#This Row],[Valor Diária]]*Reservas[[#This Row],[N. Noites]]</f>
        <v>2499.98</v>
      </c>
      <c r="I4" s="5"/>
    </row>
    <row r="5" spans="1:10">
      <c r="A5" s="10">
        <v>43255</v>
      </c>
      <c r="B5" s="11" t="s">
        <v>9</v>
      </c>
      <c r="C5" s="12" t="s">
        <v>42</v>
      </c>
      <c r="D5" s="13" t="s">
        <v>43</v>
      </c>
      <c r="E5" s="14">
        <v>10</v>
      </c>
      <c r="F5" s="15">
        <v>220</v>
      </c>
      <c r="G5" s="16">
        <f>Reservas[[#This Row],[Valor Diária]]*Reservas[[#This Row],[N. Noites]]</f>
        <v>2200</v>
      </c>
    </row>
    <row r="6" spans="1:10">
      <c r="A6" s="10">
        <v>43256</v>
      </c>
      <c r="B6" s="11" t="s">
        <v>10</v>
      </c>
      <c r="C6" s="12" t="s">
        <v>44</v>
      </c>
      <c r="D6" s="13" t="s">
        <v>45</v>
      </c>
      <c r="E6" s="14">
        <v>4</v>
      </c>
      <c r="F6" s="15">
        <v>587.5</v>
      </c>
      <c r="G6" s="16">
        <f>Reservas[[#This Row],[Valor Diária]]*Reservas[[#This Row],[N. Noites]]</f>
        <v>2350</v>
      </c>
    </row>
    <row r="7" spans="1:10">
      <c r="A7" s="10">
        <v>43257</v>
      </c>
      <c r="B7" s="11" t="s">
        <v>11</v>
      </c>
      <c r="C7" s="12" t="s">
        <v>46</v>
      </c>
      <c r="D7" s="13" t="s">
        <v>47</v>
      </c>
      <c r="E7" s="14">
        <v>8</v>
      </c>
      <c r="F7" s="15">
        <v>287.5</v>
      </c>
      <c r="G7" s="16">
        <f>Reservas[[#This Row],[Valor Diária]]*Reservas[[#This Row],[N. Noites]]</f>
        <v>2300</v>
      </c>
    </row>
    <row r="8" spans="1:10">
      <c r="A8" s="10">
        <v>43258</v>
      </c>
      <c r="B8" s="11" t="s">
        <v>12</v>
      </c>
      <c r="C8" s="12" t="s">
        <v>46</v>
      </c>
      <c r="D8" s="13" t="s">
        <v>48</v>
      </c>
      <c r="E8" s="14">
        <v>6</v>
      </c>
      <c r="F8" s="15">
        <v>300</v>
      </c>
      <c r="G8" s="16">
        <f>Reservas[[#This Row],[Valor Diária]]*Reservas[[#This Row],[N. Noites]]</f>
        <v>1800</v>
      </c>
    </row>
    <row r="9" spans="1:10">
      <c r="A9" s="10">
        <v>43259</v>
      </c>
      <c r="B9" s="11" t="s">
        <v>13</v>
      </c>
      <c r="C9" s="12" t="s">
        <v>44</v>
      </c>
      <c r="D9" s="13" t="s">
        <v>49</v>
      </c>
      <c r="E9" s="14">
        <v>3</v>
      </c>
      <c r="F9" s="15">
        <v>300</v>
      </c>
      <c r="G9" s="16">
        <f>Reservas[[#This Row],[Valor Diária]]*Reservas[[#This Row],[N. Noites]]</f>
        <v>900</v>
      </c>
    </row>
    <row r="10" spans="1:10">
      <c r="A10" s="10">
        <v>43260</v>
      </c>
      <c r="B10" s="11" t="s">
        <v>14</v>
      </c>
      <c r="C10" s="12" t="s">
        <v>42</v>
      </c>
      <c r="D10" s="13" t="s">
        <v>50</v>
      </c>
      <c r="E10" s="14">
        <v>12</v>
      </c>
      <c r="F10" s="15">
        <v>233.33</v>
      </c>
      <c r="G10" s="16">
        <f>Reservas[[#This Row],[Valor Diária]]*Reservas[[#This Row],[N. Noites]]</f>
        <v>2799.96</v>
      </c>
    </row>
    <row r="11" spans="1:10">
      <c r="A11" s="10">
        <v>43261</v>
      </c>
      <c r="B11" s="11" t="s">
        <v>15</v>
      </c>
      <c r="C11" s="12" t="s">
        <v>38</v>
      </c>
      <c r="D11" s="13" t="s">
        <v>51</v>
      </c>
      <c r="E11" s="14">
        <v>9</v>
      </c>
      <c r="F11" s="15">
        <v>166.66</v>
      </c>
      <c r="G11" s="16">
        <f>Reservas[[#This Row],[Valor Diária]]*Reservas[[#This Row],[N. Noites]]</f>
        <v>1499.94</v>
      </c>
    </row>
    <row r="12" spans="1:10">
      <c r="A12" s="10">
        <v>43262</v>
      </c>
      <c r="B12" s="11" t="s">
        <v>16</v>
      </c>
      <c r="C12" s="12" t="s">
        <v>38</v>
      </c>
      <c r="D12" s="13" t="s">
        <v>51</v>
      </c>
      <c r="E12" s="14">
        <v>7</v>
      </c>
      <c r="F12" s="15">
        <v>250</v>
      </c>
      <c r="G12" s="16">
        <f>Reservas[[#This Row],[Valor Diária]]*Reservas[[#This Row],[N. Noites]]</f>
        <v>1750</v>
      </c>
    </row>
    <row r="13" spans="1:10">
      <c r="A13" s="10">
        <v>43263</v>
      </c>
      <c r="B13" s="11" t="s">
        <v>17</v>
      </c>
      <c r="C13" s="12" t="s">
        <v>42</v>
      </c>
      <c r="D13" s="13" t="s">
        <v>50</v>
      </c>
      <c r="E13" s="14">
        <v>4</v>
      </c>
      <c r="F13" s="15">
        <v>587.5</v>
      </c>
      <c r="G13" s="16">
        <f>Reservas[[#This Row],[Valor Diária]]*Reservas[[#This Row],[N. Noites]]</f>
        <v>2350</v>
      </c>
    </row>
    <row r="14" spans="1:10">
      <c r="A14" s="10">
        <v>43264</v>
      </c>
      <c r="B14" s="11" t="s">
        <v>18</v>
      </c>
      <c r="C14" s="12" t="s">
        <v>44</v>
      </c>
      <c r="D14" s="13" t="s">
        <v>49</v>
      </c>
      <c r="E14" s="14">
        <v>7</v>
      </c>
      <c r="F14" s="15">
        <v>314.27999999999997</v>
      </c>
      <c r="G14" s="16">
        <f>Reservas[[#This Row],[Valor Diária]]*Reservas[[#This Row],[N. Noites]]</f>
        <v>2199.96</v>
      </c>
    </row>
    <row r="15" spans="1:10">
      <c r="A15" s="10">
        <v>43265</v>
      </c>
      <c r="B15" s="11" t="s">
        <v>19</v>
      </c>
      <c r="C15" s="12" t="s">
        <v>46</v>
      </c>
      <c r="D15" s="13" t="s">
        <v>48</v>
      </c>
      <c r="E15" s="14">
        <v>5</v>
      </c>
      <c r="F15" s="15">
        <v>470</v>
      </c>
      <c r="G15" s="16">
        <f>Reservas[[#This Row],[Valor Diária]]*Reservas[[#This Row],[N. Noites]]</f>
        <v>2350</v>
      </c>
    </row>
    <row r="16" spans="1:10">
      <c r="A16" s="10">
        <v>43266</v>
      </c>
      <c r="B16" s="11" t="s">
        <v>20</v>
      </c>
      <c r="C16" s="12" t="s">
        <v>46</v>
      </c>
      <c r="D16" s="13" t="s">
        <v>47</v>
      </c>
      <c r="E16" s="14">
        <v>14</v>
      </c>
      <c r="F16" s="15">
        <v>164.28</v>
      </c>
      <c r="G16" s="16">
        <f>Reservas[[#This Row],[Valor Diária]]*Reservas[[#This Row],[N. Noites]]</f>
        <v>2299.92</v>
      </c>
    </row>
    <row r="17" spans="1:7">
      <c r="A17" s="10">
        <v>43267</v>
      </c>
      <c r="B17" s="11" t="s">
        <v>21</v>
      </c>
      <c r="C17" s="12" t="s">
        <v>44</v>
      </c>
      <c r="D17" s="13" t="s">
        <v>45</v>
      </c>
      <c r="E17" s="14">
        <v>10</v>
      </c>
      <c r="F17" s="15">
        <v>180</v>
      </c>
      <c r="G17" s="16">
        <f>Reservas[[#This Row],[Valor Diária]]*Reservas[[#This Row],[N. Noites]]</f>
        <v>1800</v>
      </c>
    </row>
    <row r="18" spans="1:7">
      <c r="A18" s="10">
        <v>43268</v>
      </c>
      <c r="B18" s="11" t="s">
        <v>22</v>
      </c>
      <c r="C18" s="12" t="s">
        <v>42</v>
      </c>
      <c r="D18" s="13" t="s">
        <v>43</v>
      </c>
      <c r="E18" s="14">
        <v>4</v>
      </c>
      <c r="F18" s="15">
        <v>225</v>
      </c>
      <c r="G18" s="16">
        <f>Reservas[[#This Row],[Valor Diária]]*Reservas[[#This Row],[N. Noites]]</f>
        <v>900</v>
      </c>
    </row>
    <row r="19" spans="1:7">
      <c r="A19" s="10">
        <v>43269</v>
      </c>
      <c r="B19" s="11" t="s">
        <v>23</v>
      </c>
      <c r="C19" s="12" t="s">
        <v>38</v>
      </c>
      <c r="D19" s="13" t="s">
        <v>41</v>
      </c>
      <c r="E19" s="14">
        <v>8</v>
      </c>
      <c r="F19" s="15">
        <v>350</v>
      </c>
      <c r="G19" s="16">
        <f>Reservas[[#This Row],[Valor Diária]]*Reservas[[#This Row],[N. Noites]]</f>
        <v>2800</v>
      </c>
    </row>
    <row r="20" spans="1:7">
      <c r="A20" s="10">
        <v>43270</v>
      </c>
      <c r="B20" s="11" t="s">
        <v>24</v>
      </c>
      <c r="C20" s="12" t="s">
        <v>38</v>
      </c>
      <c r="D20" s="13" t="s">
        <v>40</v>
      </c>
      <c r="E20" s="14">
        <v>6</v>
      </c>
      <c r="F20" s="15">
        <v>250</v>
      </c>
      <c r="G20" s="16">
        <f>Reservas[[#This Row],[Valor Diária]]*Reservas[[#This Row],[N. Noites]]</f>
        <v>1500</v>
      </c>
    </row>
    <row r="21" spans="1:7">
      <c r="A21" s="10">
        <v>43271</v>
      </c>
      <c r="B21" s="11" t="s">
        <v>25</v>
      </c>
      <c r="C21" s="12" t="s">
        <v>38</v>
      </c>
      <c r="D21" s="13" t="s">
        <v>39</v>
      </c>
      <c r="E21" s="14">
        <v>3</v>
      </c>
      <c r="F21" s="15">
        <v>583.33333333333303</v>
      </c>
      <c r="G21" s="16">
        <f>Reservas[[#This Row],[Valor Diária]]*Reservas[[#This Row],[N. Noites]]</f>
        <v>1749.9999999999991</v>
      </c>
    </row>
    <row r="22" spans="1:7">
      <c r="A22" s="10">
        <v>43272</v>
      </c>
      <c r="B22" s="11" t="s">
        <v>26</v>
      </c>
      <c r="C22" s="12" t="s">
        <v>42</v>
      </c>
      <c r="D22" s="13" t="s">
        <v>50</v>
      </c>
      <c r="E22" s="14">
        <v>12</v>
      </c>
      <c r="F22" s="15">
        <v>208.33</v>
      </c>
      <c r="G22" s="16">
        <f>Reservas[[#This Row],[Valor Diária]]*Reservas[[#This Row],[N. Noites]]</f>
        <v>2499.96</v>
      </c>
    </row>
    <row r="23" spans="1:7">
      <c r="A23" s="10">
        <v>43273</v>
      </c>
      <c r="B23" s="11" t="s">
        <v>27</v>
      </c>
      <c r="C23" s="12" t="s">
        <v>44</v>
      </c>
      <c r="D23" s="13" t="s">
        <v>49</v>
      </c>
      <c r="E23" s="14">
        <v>9</v>
      </c>
      <c r="F23" s="15">
        <v>244.44</v>
      </c>
      <c r="G23" s="16">
        <f>Reservas[[#This Row],[Valor Diária]]*Reservas[[#This Row],[N. Noites]]</f>
        <v>2199.96</v>
      </c>
    </row>
    <row r="24" spans="1:7">
      <c r="A24" s="10">
        <v>43274</v>
      </c>
      <c r="B24" s="11" t="s">
        <v>28</v>
      </c>
      <c r="C24" s="12" t="s">
        <v>46</v>
      </c>
      <c r="D24" s="13" t="s">
        <v>48</v>
      </c>
      <c r="E24" s="14">
        <v>7</v>
      </c>
      <c r="F24" s="15">
        <v>335.71</v>
      </c>
      <c r="G24" s="16">
        <f>Reservas[[#This Row],[Valor Diária]]*Reservas[[#This Row],[N. Noites]]</f>
        <v>2349.9699999999998</v>
      </c>
    </row>
    <row r="25" spans="1:7">
      <c r="A25" s="10">
        <v>43275</v>
      </c>
      <c r="B25" s="11" t="s">
        <v>29</v>
      </c>
      <c r="C25" s="12" t="s">
        <v>46</v>
      </c>
      <c r="D25" s="13" t="s">
        <v>47</v>
      </c>
      <c r="E25" s="14">
        <v>4</v>
      </c>
      <c r="F25" s="15">
        <v>575</v>
      </c>
      <c r="G25" s="16">
        <f>Reservas[[#This Row],[Valor Diária]]*Reservas[[#This Row],[N. Noites]]</f>
        <v>2300</v>
      </c>
    </row>
    <row r="26" spans="1:7">
      <c r="A26" s="10">
        <v>43276</v>
      </c>
      <c r="B26" s="11" t="s">
        <v>30</v>
      </c>
      <c r="C26" s="12" t="s">
        <v>44</v>
      </c>
      <c r="D26" s="13" t="s">
        <v>45</v>
      </c>
      <c r="E26" s="14">
        <v>7</v>
      </c>
      <c r="F26" s="15">
        <v>257.14</v>
      </c>
      <c r="G26" s="16">
        <f>Reservas[[#This Row],[Valor Diária]]*Reservas[[#This Row],[N. Noites]]</f>
        <v>1799.98</v>
      </c>
    </row>
    <row r="27" spans="1:7">
      <c r="A27" s="10">
        <v>43277</v>
      </c>
      <c r="B27" s="11" t="s">
        <v>31</v>
      </c>
      <c r="C27" s="12" t="s">
        <v>46</v>
      </c>
      <c r="D27" s="13" t="s">
        <v>48</v>
      </c>
      <c r="E27" s="14">
        <v>5</v>
      </c>
      <c r="F27" s="15">
        <v>180</v>
      </c>
      <c r="G27" s="16">
        <f>Reservas[[#This Row],[Valor Diária]]*Reservas[[#This Row],[N. Noites]]</f>
        <v>900</v>
      </c>
    </row>
    <row r="28" spans="1:7">
      <c r="A28" s="10">
        <v>43278</v>
      </c>
      <c r="B28" s="11" t="s">
        <v>32</v>
      </c>
      <c r="C28" s="12" t="s">
        <v>44</v>
      </c>
      <c r="D28" s="13" t="s">
        <v>49</v>
      </c>
      <c r="E28" s="14">
        <v>14</v>
      </c>
      <c r="F28" s="15">
        <v>200</v>
      </c>
      <c r="G28" s="16">
        <f>Reservas[[#This Row],[Valor Diária]]*Reservas[[#This Row],[N. Noites]]</f>
        <v>2800</v>
      </c>
    </row>
    <row r="29" spans="1:7">
      <c r="A29" s="10">
        <v>43279</v>
      </c>
      <c r="B29" s="11" t="s">
        <v>33</v>
      </c>
      <c r="C29" s="12" t="s">
        <v>42</v>
      </c>
      <c r="D29" s="13" t="s">
        <v>50</v>
      </c>
      <c r="E29" s="14">
        <v>10</v>
      </c>
      <c r="F29" s="15">
        <v>150</v>
      </c>
      <c r="G29" s="16">
        <f>Reservas[[#This Row],[Valor Diária]]*Reservas[[#This Row],[N. Noites]]</f>
        <v>1500</v>
      </c>
    </row>
    <row r="30" spans="1:7">
      <c r="A30" s="10">
        <v>43280</v>
      </c>
      <c r="B30" s="11" t="s">
        <v>34</v>
      </c>
      <c r="C30" s="12" t="s">
        <v>38</v>
      </c>
      <c r="D30" s="13" t="s">
        <v>51</v>
      </c>
      <c r="E30" s="14">
        <v>4</v>
      </c>
      <c r="F30" s="15">
        <v>437.5</v>
      </c>
      <c r="G30" s="16">
        <f>Reservas[[#This Row],[Valor Diária]]*Reservas[[#This Row],[N. Noites]]</f>
        <v>1750</v>
      </c>
    </row>
    <row r="31" spans="1:7">
      <c r="A31" s="10">
        <v>43281</v>
      </c>
      <c r="B31" s="11" t="s">
        <v>35</v>
      </c>
      <c r="C31" s="12" t="s">
        <v>46</v>
      </c>
      <c r="D31" s="13" t="s">
        <v>47</v>
      </c>
      <c r="E31" s="14">
        <v>8</v>
      </c>
      <c r="F31" s="15">
        <v>312.5</v>
      </c>
      <c r="G31" s="16">
        <f>Reservas[[#This Row],[Valor Diária]]*Reservas[[#This Row],[N. Noites]]</f>
        <v>2500</v>
      </c>
    </row>
    <row r="32" spans="1:7">
      <c r="A32" s="18" t="s">
        <v>52</v>
      </c>
      <c r="B32" s="19"/>
      <c r="C32" s="18"/>
      <c r="D32" s="20"/>
      <c r="E32" s="18"/>
      <c r="F32" s="18"/>
      <c r="G32" s="21">
        <f>SUBTOTAL(109,Reservas[Valor Total])</f>
        <v>59899.590000000004</v>
      </c>
    </row>
    <row r="33" spans="3:7">
      <c r="C33" s="3"/>
      <c r="E33" s="3"/>
      <c r="G33" s="4"/>
    </row>
    <row r="34" spans="3:7">
      <c r="C34" s="3"/>
      <c r="E34" s="3"/>
      <c r="G34" s="4"/>
    </row>
    <row r="35" spans="3:7">
      <c r="C35" s="3"/>
      <c r="E35" s="3"/>
      <c r="G35" s="4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86158-569E-4937-AE99-B71D0C966CFD}">
  <sheetPr>
    <tabColor theme="9" tint="-0.249977111117893"/>
  </sheetPr>
  <dimension ref="A1:J34"/>
  <sheetViews>
    <sheetView zoomScale="130" zoomScaleNormal="130" workbookViewId="0">
      <selection activeCell="D3" sqref="D3"/>
    </sheetView>
  </sheetViews>
  <sheetFormatPr defaultRowHeight="15"/>
  <cols>
    <col min="1" max="1" width="12.42578125" customWidth="1"/>
    <col min="2" max="2" width="20.28515625" bestFit="1" customWidth="1"/>
    <col min="3" max="3" width="8.28515625" style="7" customWidth="1"/>
    <col min="4" max="4" width="20" style="8" bestFit="1" customWidth="1"/>
    <col min="5" max="5" width="10.7109375" style="7" customWidth="1"/>
    <col min="6" max="6" width="12.5703125" style="7" customWidth="1"/>
    <col min="7" max="7" width="15.140625" style="7" bestFit="1" customWidth="1"/>
    <col min="8" max="8" width="11.42578125" customWidth="1"/>
    <col min="9" max="9" width="3.7109375" customWidth="1"/>
    <col min="10" max="10" width="18.7109375" bestFit="1" customWidth="1"/>
  </cols>
  <sheetData>
    <row r="1" spans="1:10" ht="15" customHeight="1">
      <c r="A1" s="22" t="s">
        <v>0</v>
      </c>
      <c r="B1" s="23" t="s">
        <v>1</v>
      </c>
      <c r="C1" s="23" t="s">
        <v>36</v>
      </c>
      <c r="D1" s="23" t="s">
        <v>37</v>
      </c>
      <c r="E1" s="23" t="s">
        <v>2</v>
      </c>
      <c r="F1" s="23" t="s">
        <v>3</v>
      </c>
      <c r="G1" s="24" t="s">
        <v>4</v>
      </c>
      <c r="H1" s="9"/>
      <c r="J1" s="2" t="s">
        <v>5</v>
      </c>
    </row>
    <row r="2" spans="1:10">
      <c r="A2" s="10">
        <v>43252</v>
      </c>
      <c r="B2" s="11" t="s">
        <v>6</v>
      </c>
      <c r="C2" s="12" t="s">
        <v>38</v>
      </c>
      <c r="D2" s="13" t="s">
        <v>39</v>
      </c>
      <c r="E2" s="14">
        <v>7</v>
      </c>
      <c r="F2" s="15">
        <v>214.28</v>
      </c>
      <c r="G2" s="16">
        <f t="shared" ref="G2:G31" si="0">F2*E2</f>
        <v>1499.96</v>
      </c>
      <c r="J2" s="6">
        <f>SUM('Classificando Dados'!$G$2:$G$31)</f>
        <v>59899.590000000004</v>
      </c>
    </row>
    <row r="3" spans="1:10">
      <c r="A3" s="10">
        <v>43253</v>
      </c>
      <c r="B3" s="11" t="s">
        <v>7</v>
      </c>
      <c r="C3" s="12" t="s">
        <v>38</v>
      </c>
      <c r="D3" s="17" t="s">
        <v>40</v>
      </c>
      <c r="E3" s="14">
        <v>5</v>
      </c>
      <c r="F3" s="15">
        <v>350</v>
      </c>
      <c r="G3" s="16">
        <f t="shared" si="0"/>
        <v>1750</v>
      </c>
    </row>
    <row r="4" spans="1:10">
      <c r="A4" s="10">
        <v>43254</v>
      </c>
      <c r="B4" s="11" t="s">
        <v>8</v>
      </c>
      <c r="C4" s="12" t="s">
        <v>38</v>
      </c>
      <c r="D4" s="17" t="s">
        <v>41</v>
      </c>
      <c r="E4" s="14">
        <v>14</v>
      </c>
      <c r="F4" s="15">
        <v>178.57</v>
      </c>
      <c r="G4" s="16">
        <f t="shared" si="0"/>
        <v>2499.98</v>
      </c>
      <c r="I4" s="5"/>
    </row>
    <row r="5" spans="1:10">
      <c r="A5" s="10">
        <v>43255</v>
      </c>
      <c r="B5" s="11" t="s">
        <v>9</v>
      </c>
      <c r="C5" s="12" t="s">
        <v>42</v>
      </c>
      <c r="D5" s="13" t="s">
        <v>43</v>
      </c>
      <c r="E5" s="14">
        <v>10</v>
      </c>
      <c r="F5" s="15">
        <v>220</v>
      </c>
      <c r="G5" s="16">
        <f t="shared" si="0"/>
        <v>2200</v>
      </c>
    </row>
    <row r="6" spans="1:10">
      <c r="A6" s="10">
        <v>43256</v>
      </c>
      <c r="B6" s="11" t="s">
        <v>10</v>
      </c>
      <c r="C6" s="12" t="s">
        <v>44</v>
      </c>
      <c r="D6" s="13" t="s">
        <v>45</v>
      </c>
      <c r="E6" s="14">
        <v>4</v>
      </c>
      <c r="F6" s="15">
        <v>587.5</v>
      </c>
      <c r="G6" s="16">
        <f t="shared" si="0"/>
        <v>2350</v>
      </c>
    </row>
    <row r="7" spans="1:10">
      <c r="A7" s="10">
        <v>43257</v>
      </c>
      <c r="B7" s="11" t="s">
        <v>11</v>
      </c>
      <c r="C7" s="12" t="s">
        <v>46</v>
      </c>
      <c r="D7" s="13" t="s">
        <v>47</v>
      </c>
      <c r="E7" s="14">
        <v>8</v>
      </c>
      <c r="F7" s="15">
        <v>287.5</v>
      </c>
      <c r="G7" s="16">
        <f t="shared" si="0"/>
        <v>2300</v>
      </c>
    </row>
    <row r="8" spans="1:10">
      <c r="A8" s="10">
        <v>43258</v>
      </c>
      <c r="B8" s="11" t="s">
        <v>12</v>
      </c>
      <c r="C8" s="12" t="s">
        <v>46</v>
      </c>
      <c r="D8" s="13" t="s">
        <v>48</v>
      </c>
      <c r="E8" s="14">
        <v>6</v>
      </c>
      <c r="F8" s="15">
        <v>300</v>
      </c>
      <c r="G8" s="16">
        <f t="shared" si="0"/>
        <v>1800</v>
      </c>
    </row>
    <row r="9" spans="1:10">
      <c r="A9" s="10">
        <v>43259</v>
      </c>
      <c r="B9" s="11" t="s">
        <v>13</v>
      </c>
      <c r="C9" s="12" t="s">
        <v>44</v>
      </c>
      <c r="D9" s="13" t="s">
        <v>49</v>
      </c>
      <c r="E9" s="14">
        <v>3</v>
      </c>
      <c r="F9" s="15">
        <v>300</v>
      </c>
      <c r="G9" s="16">
        <f t="shared" si="0"/>
        <v>900</v>
      </c>
    </row>
    <row r="10" spans="1:10">
      <c r="A10" s="10">
        <v>43260</v>
      </c>
      <c r="B10" s="11" t="s">
        <v>14</v>
      </c>
      <c r="C10" s="12" t="s">
        <v>42</v>
      </c>
      <c r="D10" s="13" t="s">
        <v>50</v>
      </c>
      <c r="E10" s="14">
        <v>12</v>
      </c>
      <c r="F10" s="15">
        <v>233.33</v>
      </c>
      <c r="G10" s="16">
        <f t="shared" si="0"/>
        <v>2799.96</v>
      </c>
    </row>
    <row r="11" spans="1:10">
      <c r="A11" s="10">
        <v>43261</v>
      </c>
      <c r="B11" s="11" t="s">
        <v>15</v>
      </c>
      <c r="C11" s="12" t="s">
        <v>38</v>
      </c>
      <c r="D11" s="13" t="s">
        <v>51</v>
      </c>
      <c r="E11" s="14">
        <v>9</v>
      </c>
      <c r="F11" s="15">
        <v>166.66</v>
      </c>
      <c r="G11" s="16">
        <f t="shared" si="0"/>
        <v>1499.94</v>
      </c>
    </row>
    <row r="12" spans="1:10">
      <c r="A12" s="10">
        <v>43262</v>
      </c>
      <c r="B12" s="11" t="s">
        <v>16</v>
      </c>
      <c r="C12" s="12" t="s">
        <v>38</v>
      </c>
      <c r="D12" s="13" t="s">
        <v>51</v>
      </c>
      <c r="E12" s="14">
        <v>7</v>
      </c>
      <c r="F12" s="15">
        <v>250</v>
      </c>
      <c r="G12" s="16">
        <f t="shared" si="0"/>
        <v>1750</v>
      </c>
    </row>
    <row r="13" spans="1:10">
      <c r="A13" s="10">
        <v>43263</v>
      </c>
      <c r="B13" s="11" t="s">
        <v>17</v>
      </c>
      <c r="C13" s="12" t="s">
        <v>42</v>
      </c>
      <c r="D13" s="13" t="s">
        <v>50</v>
      </c>
      <c r="E13" s="14">
        <v>4</v>
      </c>
      <c r="F13" s="15">
        <v>587.5</v>
      </c>
      <c r="G13" s="16">
        <f t="shared" si="0"/>
        <v>2350</v>
      </c>
    </row>
    <row r="14" spans="1:10">
      <c r="A14" s="10">
        <v>43264</v>
      </c>
      <c r="B14" s="11" t="s">
        <v>18</v>
      </c>
      <c r="C14" s="12" t="s">
        <v>44</v>
      </c>
      <c r="D14" s="13" t="s">
        <v>49</v>
      </c>
      <c r="E14" s="14">
        <v>7</v>
      </c>
      <c r="F14" s="15">
        <v>314.27999999999997</v>
      </c>
      <c r="G14" s="16">
        <f t="shared" si="0"/>
        <v>2199.96</v>
      </c>
    </row>
    <row r="15" spans="1:10">
      <c r="A15" s="10">
        <v>43265</v>
      </c>
      <c r="B15" s="11" t="s">
        <v>19</v>
      </c>
      <c r="C15" s="12" t="s">
        <v>46</v>
      </c>
      <c r="D15" s="13" t="s">
        <v>48</v>
      </c>
      <c r="E15" s="14">
        <v>5</v>
      </c>
      <c r="F15" s="15">
        <v>470</v>
      </c>
      <c r="G15" s="16">
        <f t="shared" si="0"/>
        <v>2350</v>
      </c>
    </row>
    <row r="16" spans="1:10">
      <c r="A16" s="10">
        <v>43266</v>
      </c>
      <c r="B16" s="11" t="s">
        <v>20</v>
      </c>
      <c r="C16" s="12" t="s">
        <v>46</v>
      </c>
      <c r="D16" s="13" t="s">
        <v>47</v>
      </c>
      <c r="E16" s="14">
        <v>14</v>
      </c>
      <c r="F16" s="15">
        <v>164.28</v>
      </c>
      <c r="G16" s="16">
        <f t="shared" si="0"/>
        <v>2299.92</v>
      </c>
    </row>
    <row r="17" spans="1:7">
      <c r="A17" s="10">
        <v>43267</v>
      </c>
      <c r="B17" s="11" t="s">
        <v>21</v>
      </c>
      <c r="C17" s="12" t="s">
        <v>44</v>
      </c>
      <c r="D17" s="13" t="s">
        <v>45</v>
      </c>
      <c r="E17" s="14">
        <v>10</v>
      </c>
      <c r="F17" s="15">
        <v>180</v>
      </c>
      <c r="G17" s="16">
        <f t="shared" si="0"/>
        <v>1800</v>
      </c>
    </row>
    <row r="18" spans="1:7">
      <c r="A18" s="10">
        <v>43268</v>
      </c>
      <c r="B18" s="11" t="s">
        <v>22</v>
      </c>
      <c r="C18" s="12" t="s">
        <v>42</v>
      </c>
      <c r="D18" s="13" t="s">
        <v>43</v>
      </c>
      <c r="E18" s="14">
        <v>4</v>
      </c>
      <c r="F18" s="15">
        <v>225</v>
      </c>
      <c r="G18" s="16">
        <f t="shared" si="0"/>
        <v>900</v>
      </c>
    </row>
    <row r="19" spans="1:7">
      <c r="A19" s="10">
        <v>43269</v>
      </c>
      <c r="B19" s="11" t="s">
        <v>23</v>
      </c>
      <c r="C19" s="12" t="s">
        <v>38</v>
      </c>
      <c r="D19" s="13" t="s">
        <v>41</v>
      </c>
      <c r="E19" s="14">
        <v>8</v>
      </c>
      <c r="F19" s="15">
        <v>350</v>
      </c>
      <c r="G19" s="16">
        <f t="shared" si="0"/>
        <v>2800</v>
      </c>
    </row>
    <row r="20" spans="1:7">
      <c r="A20" s="10">
        <v>43270</v>
      </c>
      <c r="B20" s="11" t="s">
        <v>24</v>
      </c>
      <c r="C20" s="12" t="s">
        <v>38</v>
      </c>
      <c r="D20" s="13" t="s">
        <v>40</v>
      </c>
      <c r="E20" s="14">
        <v>6</v>
      </c>
      <c r="F20" s="15">
        <v>250</v>
      </c>
      <c r="G20" s="16">
        <f t="shared" si="0"/>
        <v>1500</v>
      </c>
    </row>
    <row r="21" spans="1:7">
      <c r="A21" s="10">
        <v>43271</v>
      </c>
      <c r="B21" s="11" t="s">
        <v>25</v>
      </c>
      <c r="C21" s="12" t="s">
        <v>38</v>
      </c>
      <c r="D21" s="13" t="s">
        <v>39</v>
      </c>
      <c r="E21" s="14">
        <v>3</v>
      </c>
      <c r="F21" s="15">
        <v>583.33333333333303</v>
      </c>
      <c r="G21" s="16">
        <f t="shared" si="0"/>
        <v>1749.9999999999991</v>
      </c>
    </row>
    <row r="22" spans="1:7">
      <c r="A22" s="10">
        <v>43272</v>
      </c>
      <c r="B22" s="11" t="s">
        <v>26</v>
      </c>
      <c r="C22" s="12" t="s">
        <v>42</v>
      </c>
      <c r="D22" s="13" t="s">
        <v>50</v>
      </c>
      <c r="E22" s="14">
        <v>12</v>
      </c>
      <c r="F22" s="15">
        <v>208.33</v>
      </c>
      <c r="G22" s="16">
        <f t="shared" si="0"/>
        <v>2499.96</v>
      </c>
    </row>
    <row r="23" spans="1:7">
      <c r="A23" s="10">
        <v>43273</v>
      </c>
      <c r="B23" s="11" t="s">
        <v>27</v>
      </c>
      <c r="C23" s="12" t="s">
        <v>44</v>
      </c>
      <c r="D23" s="13" t="s">
        <v>49</v>
      </c>
      <c r="E23" s="14">
        <v>9</v>
      </c>
      <c r="F23" s="15">
        <v>244.44</v>
      </c>
      <c r="G23" s="16">
        <f t="shared" si="0"/>
        <v>2199.96</v>
      </c>
    </row>
    <row r="24" spans="1:7">
      <c r="A24" s="10">
        <v>43274</v>
      </c>
      <c r="B24" s="11" t="s">
        <v>28</v>
      </c>
      <c r="C24" s="12" t="s">
        <v>46</v>
      </c>
      <c r="D24" s="13" t="s">
        <v>48</v>
      </c>
      <c r="E24" s="14">
        <v>7</v>
      </c>
      <c r="F24" s="15">
        <v>335.71</v>
      </c>
      <c r="G24" s="16">
        <f t="shared" si="0"/>
        <v>2349.9699999999998</v>
      </c>
    </row>
    <row r="25" spans="1:7">
      <c r="A25" s="10">
        <v>43275</v>
      </c>
      <c r="B25" s="11" t="s">
        <v>29</v>
      </c>
      <c r="C25" s="12" t="s">
        <v>46</v>
      </c>
      <c r="D25" s="13" t="s">
        <v>47</v>
      </c>
      <c r="E25" s="14">
        <v>4</v>
      </c>
      <c r="F25" s="15">
        <v>575</v>
      </c>
      <c r="G25" s="16">
        <f t="shared" si="0"/>
        <v>2300</v>
      </c>
    </row>
    <row r="26" spans="1:7">
      <c r="A26" s="10">
        <v>43276</v>
      </c>
      <c r="B26" s="11" t="s">
        <v>30</v>
      </c>
      <c r="C26" s="12" t="s">
        <v>44</v>
      </c>
      <c r="D26" s="13" t="s">
        <v>45</v>
      </c>
      <c r="E26" s="14">
        <v>7</v>
      </c>
      <c r="F26" s="15">
        <v>257.14</v>
      </c>
      <c r="G26" s="16">
        <f t="shared" si="0"/>
        <v>1799.98</v>
      </c>
    </row>
    <row r="27" spans="1:7">
      <c r="A27" s="10">
        <v>43277</v>
      </c>
      <c r="B27" s="11" t="s">
        <v>31</v>
      </c>
      <c r="C27" s="12" t="s">
        <v>46</v>
      </c>
      <c r="D27" s="13" t="s">
        <v>48</v>
      </c>
      <c r="E27" s="14">
        <v>5</v>
      </c>
      <c r="F27" s="15">
        <v>180</v>
      </c>
      <c r="G27" s="16">
        <f t="shared" si="0"/>
        <v>900</v>
      </c>
    </row>
    <row r="28" spans="1:7">
      <c r="A28" s="10">
        <v>43278</v>
      </c>
      <c r="B28" s="11" t="s">
        <v>32</v>
      </c>
      <c r="C28" s="12" t="s">
        <v>44</v>
      </c>
      <c r="D28" s="13" t="s">
        <v>49</v>
      </c>
      <c r="E28" s="14">
        <v>14</v>
      </c>
      <c r="F28" s="15">
        <v>200</v>
      </c>
      <c r="G28" s="16">
        <f t="shared" si="0"/>
        <v>2800</v>
      </c>
    </row>
    <row r="29" spans="1:7">
      <c r="A29" s="10">
        <v>43279</v>
      </c>
      <c r="B29" s="11" t="s">
        <v>33</v>
      </c>
      <c r="C29" s="12" t="s">
        <v>42</v>
      </c>
      <c r="D29" s="13" t="s">
        <v>50</v>
      </c>
      <c r="E29" s="14">
        <v>10</v>
      </c>
      <c r="F29" s="15">
        <v>150</v>
      </c>
      <c r="G29" s="16">
        <f t="shared" si="0"/>
        <v>1500</v>
      </c>
    </row>
    <row r="30" spans="1:7">
      <c r="A30" s="10">
        <v>43280</v>
      </c>
      <c r="B30" s="11" t="s">
        <v>34</v>
      </c>
      <c r="C30" s="12" t="s">
        <v>38</v>
      </c>
      <c r="D30" s="13" t="s">
        <v>51</v>
      </c>
      <c r="E30" s="14">
        <v>4</v>
      </c>
      <c r="F30" s="15">
        <v>437.5</v>
      </c>
      <c r="G30" s="16">
        <f t="shared" si="0"/>
        <v>1750</v>
      </c>
    </row>
    <row r="31" spans="1:7">
      <c r="A31" s="10">
        <v>43281</v>
      </c>
      <c r="B31" s="11" t="s">
        <v>35</v>
      </c>
      <c r="C31" s="12" t="s">
        <v>46</v>
      </c>
      <c r="D31" s="13" t="s">
        <v>47</v>
      </c>
      <c r="E31" s="14">
        <v>8</v>
      </c>
      <c r="F31" s="15">
        <v>312.5</v>
      </c>
      <c r="G31" s="16">
        <f t="shared" si="0"/>
        <v>2500</v>
      </c>
    </row>
    <row r="32" spans="1:7">
      <c r="C32" s="3"/>
      <c r="E32" s="3"/>
      <c r="G32" s="4"/>
    </row>
    <row r="33" spans="3:7">
      <c r="C33" s="3"/>
      <c r="E33" s="3"/>
      <c r="G33" s="4"/>
    </row>
    <row r="34" spans="3:7">
      <c r="C34" s="3"/>
      <c r="E34" s="3"/>
      <c r="G34" s="4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A8A18-A2F4-44D1-B408-C3B4443C7D0C}">
  <sheetPr>
    <tabColor theme="9" tint="-0.499984740745262"/>
  </sheetPr>
  <dimension ref="A1:J34"/>
  <sheetViews>
    <sheetView zoomScale="130" zoomScaleNormal="130" workbookViewId="0">
      <selection activeCell="G2" sqref="G2"/>
    </sheetView>
  </sheetViews>
  <sheetFormatPr defaultRowHeight="15"/>
  <cols>
    <col min="1" max="1" width="12.42578125" customWidth="1"/>
    <col min="2" max="2" width="20.28515625" bestFit="1" customWidth="1"/>
    <col min="3" max="3" width="8.28515625" style="7" customWidth="1"/>
    <col min="4" max="4" width="20" style="8" bestFit="1" customWidth="1"/>
    <col min="5" max="5" width="10.7109375" style="7" customWidth="1"/>
    <col min="6" max="6" width="12.5703125" style="7" customWidth="1"/>
    <col min="7" max="7" width="15.140625" style="7" bestFit="1" customWidth="1"/>
    <col min="8" max="8" width="11.42578125" customWidth="1"/>
    <col min="9" max="9" width="3.7109375" customWidth="1"/>
    <col min="10" max="10" width="18.7109375" bestFit="1" customWidth="1"/>
  </cols>
  <sheetData>
    <row r="1" spans="1:10" ht="15" customHeight="1">
      <c r="A1" s="22" t="s">
        <v>0</v>
      </c>
      <c r="B1" s="23" t="s">
        <v>1</v>
      </c>
      <c r="C1" s="23" t="s">
        <v>36</v>
      </c>
      <c r="D1" s="23" t="s">
        <v>37</v>
      </c>
      <c r="E1" s="23" t="s">
        <v>2</v>
      </c>
      <c r="F1" s="23" t="s">
        <v>3</v>
      </c>
      <c r="G1" s="24" t="s">
        <v>4</v>
      </c>
      <c r="H1" s="9"/>
      <c r="J1" s="2" t="s">
        <v>5</v>
      </c>
    </row>
    <row r="2" spans="1:10">
      <c r="A2" s="10">
        <v>43252</v>
      </c>
      <c r="B2" s="11" t="s">
        <v>6</v>
      </c>
      <c r="C2" s="12" t="s">
        <v>38</v>
      </c>
      <c r="D2" s="13" t="s">
        <v>39</v>
      </c>
      <c r="E2" s="14">
        <v>7</v>
      </c>
      <c r="F2" s="15">
        <v>214.28</v>
      </c>
      <c r="G2" s="16">
        <f t="shared" ref="G2:G31" si="0">F2*E2</f>
        <v>1499.96</v>
      </c>
      <c r="J2" s="6">
        <f>SUM('Utilizando Filtros'!$G$2:$G$31)</f>
        <v>59899.590000000004</v>
      </c>
    </row>
    <row r="3" spans="1:10">
      <c r="A3" s="10">
        <v>43253</v>
      </c>
      <c r="B3" s="11" t="s">
        <v>7</v>
      </c>
      <c r="C3" s="12" t="s">
        <v>38</v>
      </c>
      <c r="D3" s="17" t="s">
        <v>40</v>
      </c>
      <c r="E3" s="14">
        <v>5</v>
      </c>
      <c r="F3" s="15">
        <v>350</v>
      </c>
      <c r="G3" s="16">
        <f t="shared" si="0"/>
        <v>1750</v>
      </c>
    </row>
    <row r="4" spans="1:10">
      <c r="A4" s="10">
        <v>43254</v>
      </c>
      <c r="B4" s="11" t="s">
        <v>8</v>
      </c>
      <c r="C4" s="12" t="s">
        <v>38</v>
      </c>
      <c r="D4" s="17" t="s">
        <v>41</v>
      </c>
      <c r="E4" s="14">
        <v>14</v>
      </c>
      <c r="F4" s="15">
        <v>178.57</v>
      </c>
      <c r="G4" s="16">
        <f t="shared" si="0"/>
        <v>2499.98</v>
      </c>
      <c r="I4" s="5"/>
    </row>
    <row r="5" spans="1:10">
      <c r="A5" s="10">
        <v>43255</v>
      </c>
      <c r="B5" s="11" t="s">
        <v>9</v>
      </c>
      <c r="C5" s="12" t="s">
        <v>42</v>
      </c>
      <c r="D5" s="13" t="s">
        <v>43</v>
      </c>
      <c r="E5" s="14">
        <v>10</v>
      </c>
      <c r="F5" s="15">
        <v>220</v>
      </c>
      <c r="G5" s="16">
        <f t="shared" si="0"/>
        <v>2200</v>
      </c>
    </row>
    <row r="6" spans="1:10">
      <c r="A6" s="10">
        <v>43256</v>
      </c>
      <c r="B6" s="11" t="s">
        <v>10</v>
      </c>
      <c r="C6" s="12" t="s">
        <v>44</v>
      </c>
      <c r="D6" s="13" t="s">
        <v>45</v>
      </c>
      <c r="E6" s="14">
        <v>4</v>
      </c>
      <c r="F6" s="15">
        <v>587.5</v>
      </c>
      <c r="G6" s="16">
        <f t="shared" si="0"/>
        <v>2350</v>
      </c>
    </row>
    <row r="7" spans="1:10">
      <c r="A7" s="10">
        <v>43257</v>
      </c>
      <c r="B7" s="11" t="s">
        <v>11</v>
      </c>
      <c r="C7" s="12" t="s">
        <v>46</v>
      </c>
      <c r="D7" s="13" t="s">
        <v>47</v>
      </c>
      <c r="E7" s="14">
        <v>8</v>
      </c>
      <c r="F7" s="15">
        <v>287.5</v>
      </c>
      <c r="G7" s="16">
        <f t="shared" si="0"/>
        <v>2300</v>
      </c>
    </row>
    <row r="8" spans="1:10">
      <c r="A8" s="10">
        <v>43258</v>
      </c>
      <c r="B8" s="11" t="s">
        <v>12</v>
      </c>
      <c r="C8" s="12" t="s">
        <v>46</v>
      </c>
      <c r="D8" s="13" t="s">
        <v>48</v>
      </c>
      <c r="E8" s="14">
        <v>6</v>
      </c>
      <c r="F8" s="15">
        <v>300</v>
      </c>
      <c r="G8" s="16">
        <f t="shared" si="0"/>
        <v>1800</v>
      </c>
    </row>
    <row r="9" spans="1:10">
      <c r="A9" s="10">
        <v>43259</v>
      </c>
      <c r="B9" s="11" t="s">
        <v>13</v>
      </c>
      <c r="C9" s="12" t="s">
        <v>44</v>
      </c>
      <c r="D9" s="13" t="s">
        <v>49</v>
      </c>
      <c r="E9" s="14">
        <v>3</v>
      </c>
      <c r="F9" s="15">
        <v>300</v>
      </c>
      <c r="G9" s="16">
        <f t="shared" si="0"/>
        <v>900</v>
      </c>
    </row>
    <row r="10" spans="1:10">
      <c r="A10" s="10">
        <v>43260</v>
      </c>
      <c r="B10" s="11" t="s">
        <v>14</v>
      </c>
      <c r="C10" s="12" t="s">
        <v>42</v>
      </c>
      <c r="D10" s="13" t="s">
        <v>50</v>
      </c>
      <c r="E10" s="14">
        <v>12</v>
      </c>
      <c r="F10" s="15">
        <v>233.33</v>
      </c>
      <c r="G10" s="16">
        <f t="shared" si="0"/>
        <v>2799.96</v>
      </c>
    </row>
    <row r="11" spans="1:10">
      <c r="A11" s="10">
        <v>43261</v>
      </c>
      <c r="B11" s="11" t="s">
        <v>15</v>
      </c>
      <c r="C11" s="12" t="s">
        <v>38</v>
      </c>
      <c r="D11" s="13" t="s">
        <v>51</v>
      </c>
      <c r="E11" s="14">
        <v>9</v>
      </c>
      <c r="F11" s="15">
        <v>166.66</v>
      </c>
      <c r="G11" s="16">
        <f t="shared" si="0"/>
        <v>1499.94</v>
      </c>
    </row>
    <row r="12" spans="1:10">
      <c r="A12" s="10">
        <v>43262</v>
      </c>
      <c r="B12" s="11" t="s">
        <v>16</v>
      </c>
      <c r="C12" s="12" t="s">
        <v>38</v>
      </c>
      <c r="D12" s="13" t="s">
        <v>51</v>
      </c>
      <c r="E12" s="14">
        <v>7</v>
      </c>
      <c r="F12" s="15">
        <v>250</v>
      </c>
      <c r="G12" s="16">
        <f t="shared" si="0"/>
        <v>1750</v>
      </c>
    </row>
    <row r="13" spans="1:10">
      <c r="A13" s="10">
        <v>43263</v>
      </c>
      <c r="B13" s="11" t="s">
        <v>17</v>
      </c>
      <c r="C13" s="12" t="s">
        <v>42</v>
      </c>
      <c r="D13" s="13" t="s">
        <v>50</v>
      </c>
      <c r="E13" s="14">
        <v>4</v>
      </c>
      <c r="F13" s="15">
        <v>587.5</v>
      </c>
      <c r="G13" s="16">
        <f t="shared" si="0"/>
        <v>2350</v>
      </c>
    </row>
    <row r="14" spans="1:10">
      <c r="A14" s="10">
        <v>43264</v>
      </c>
      <c r="B14" s="11" t="s">
        <v>18</v>
      </c>
      <c r="C14" s="12" t="s">
        <v>44</v>
      </c>
      <c r="D14" s="13" t="s">
        <v>49</v>
      </c>
      <c r="E14" s="14">
        <v>7</v>
      </c>
      <c r="F14" s="15">
        <v>314.27999999999997</v>
      </c>
      <c r="G14" s="16">
        <f t="shared" si="0"/>
        <v>2199.96</v>
      </c>
    </row>
    <row r="15" spans="1:10">
      <c r="A15" s="10">
        <v>43265</v>
      </c>
      <c r="B15" s="11" t="s">
        <v>19</v>
      </c>
      <c r="C15" s="12" t="s">
        <v>46</v>
      </c>
      <c r="D15" s="13" t="s">
        <v>48</v>
      </c>
      <c r="E15" s="14">
        <v>5</v>
      </c>
      <c r="F15" s="15">
        <v>470</v>
      </c>
      <c r="G15" s="16">
        <f t="shared" si="0"/>
        <v>2350</v>
      </c>
    </row>
    <row r="16" spans="1:10">
      <c r="A16" s="10">
        <v>43266</v>
      </c>
      <c r="B16" s="11" t="s">
        <v>20</v>
      </c>
      <c r="C16" s="12" t="s">
        <v>46</v>
      </c>
      <c r="D16" s="13" t="s">
        <v>47</v>
      </c>
      <c r="E16" s="14">
        <v>14</v>
      </c>
      <c r="F16" s="15">
        <v>164.28</v>
      </c>
      <c r="G16" s="16">
        <f t="shared" si="0"/>
        <v>2299.92</v>
      </c>
    </row>
    <row r="17" spans="1:7">
      <c r="A17" s="10">
        <v>43267</v>
      </c>
      <c r="B17" s="11" t="s">
        <v>21</v>
      </c>
      <c r="C17" s="12" t="s">
        <v>44</v>
      </c>
      <c r="D17" s="13" t="s">
        <v>45</v>
      </c>
      <c r="E17" s="14">
        <v>10</v>
      </c>
      <c r="F17" s="15">
        <v>180</v>
      </c>
      <c r="G17" s="16">
        <f t="shared" si="0"/>
        <v>1800</v>
      </c>
    </row>
    <row r="18" spans="1:7">
      <c r="A18" s="10">
        <v>43268</v>
      </c>
      <c r="B18" s="11" t="s">
        <v>22</v>
      </c>
      <c r="C18" s="12" t="s">
        <v>42</v>
      </c>
      <c r="D18" s="13" t="s">
        <v>43</v>
      </c>
      <c r="E18" s="14">
        <v>4</v>
      </c>
      <c r="F18" s="15">
        <v>225</v>
      </c>
      <c r="G18" s="16">
        <f t="shared" si="0"/>
        <v>900</v>
      </c>
    </row>
    <row r="19" spans="1:7">
      <c r="A19" s="10">
        <v>43269</v>
      </c>
      <c r="B19" s="11" t="s">
        <v>23</v>
      </c>
      <c r="C19" s="12" t="s">
        <v>38</v>
      </c>
      <c r="D19" s="13" t="s">
        <v>41</v>
      </c>
      <c r="E19" s="14">
        <v>8</v>
      </c>
      <c r="F19" s="15">
        <v>350</v>
      </c>
      <c r="G19" s="16">
        <f t="shared" si="0"/>
        <v>2800</v>
      </c>
    </row>
    <row r="20" spans="1:7">
      <c r="A20" s="10">
        <v>43270</v>
      </c>
      <c r="B20" s="11" t="s">
        <v>24</v>
      </c>
      <c r="C20" s="12" t="s">
        <v>38</v>
      </c>
      <c r="D20" s="13" t="s">
        <v>40</v>
      </c>
      <c r="E20" s="14">
        <v>6</v>
      </c>
      <c r="F20" s="15">
        <v>250</v>
      </c>
      <c r="G20" s="16">
        <f t="shared" si="0"/>
        <v>1500</v>
      </c>
    </row>
    <row r="21" spans="1:7">
      <c r="A21" s="10">
        <v>43271</v>
      </c>
      <c r="B21" s="11" t="s">
        <v>25</v>
      </c>
      <c r="C21" s="12" t="s">
        <v>38</v>
      </c>
      <c r="D21" s="13" t="s">
        <v>39</v>
      </c>
      <c r="E21" s="14">
        <v>3</v>
      </c>
      <c r="F21" s="15">
        <v>583.33333333333303</v>
      </c>
      <c r="G21" s="16">
        <f t="shared" si="0"/>
        <v>1749.9999999999991</v>
      </c>
    </row>
    <row r="22" spans="1:7">
      <c r="A22" s="10">
        <v>43272</v>
      </c>
      <c r="B22" s="11" t="s">
        <v>26</v>
      </c>
      <c r="C22" s="12" t="s">
        <v>42</v>
      </c>
      <c r="D22" s="13" t="s">
        <v>50</v>
      </c>
      <c r="E22" s="14">
        <v>12</v>
      </c>
      <c r="F22" s="15">
        <v>208.33</v>
      </c>
      <c r="G22" s="16">
        <f t="shared" si="0"/>
        <v>2499.96</v>
      </c>
    </row>
    <row r="23" spans="1:7">
      <c r="A23" s="10">
        <v>43273</v>
      </c>
      <c r="B23" s="11" t="s">
        <v>27</v>
      </c>
      <c r="C23" s="12" t="s">
        <v>44</v>
      </c>
      <c r="D23" s="13" t="s">
        <v>49</v>
      </c>
      <c r="E23" s="14">
        <v>9</v>
      </c>
      <c r="F23" s="15">
        <v>244.44</v>
      </c>
      <c r="G23" s="16">
        <f t="shared" si="0"/>
        <v>2199.96</v>
      </c>
    </row>
    <row r="24" spans="1:7">
      <c r="A24" s="10">
        <v>43274</v>
      </c>
      <c r="B24" s="11" t="s">
        <v>28</v>
      </c>
      <c r="C24" s="12" t="s">
        <v>46</v>
      </c>
      <c r="D24" s="13" t="s">
        <v>48</v>
      </c>
      <c r="E24" s="14">
        <v>7</v>
      </c>
      <c r="F24" s="15">
        <v>335.71</v>
      </c>
      <c r="G24" s="16">
        <f t="shared" si="0"/>
        <v>2349.9699999999998</v>
      </c>
    </row>
    <row r="25" spans="1:7">
      <c r="A25" s="10">
        <v>43275</v>
      </c>
      <c r="B25" s="11" t="s">
        <v>29</v>
      </c>
      <c r="C25" s="12" t="s">
        <v>46</v>
      </c>
      <c r="D25" s="13" t="s">
        <v>47</v>
      </c>
      <c r="E25" s="14">
        <v>4</v>
      </c>
      <c r="F25" s="15">
        <v>575</v>
      </c>
      <c r="G25" s="16">
        <f t="shared" si="0"/>
        <v>2300</v>
      </c>
    </row>
    <row r="26" spans="1:7">
      <c r="A26" s="10">
        <v>43276</v>
      </c>
      <c r="B26" s="11" t="s">
        <v>30</v>
      </c>
      <c r="C26" s="12" t="s">
        <v>44</v>
      </c>
      <c r="D26" s="13" t="s">
        <v>45</v>
      </c>
      <c r="E26" s="14">
        <v>7</v>
      </c>
      <c r="F26" s="15">
        <v>257.14</v>
      </c>
      <c r="G26" s="16">
        <f t="shared" si="0"/>
        <v>1799.98</v>
      </c>
    </row>
    <row r="27" spans="1:7">
      <c r="A27" s="10">
        <v>43277</v>
      </c>
      <c r="B27" s="11" t="s">
        <v>31</v>
      </c>
      <c r="C27" s="12" t="s">
        <v>46</v>
      </c>
      <c r="D27" s="13" t="s">
        <v>48</v>
      </c>
      <c r="E27" s="14">
        <v>5</v>
      </c>
      <c r="F27" s="15">
        <v>180</v>
      </c>
      <c r="G27" s="16">
        <f t="shared" si="0"/>
        <v>900</v>
      </c>
    </row>
    <row r="28" spans="1:7">
      <c r="A28" s="10">
        <v>43278</v>
      </c>
      <c r="B28" s="11" t="s">
        <v>32</v>
      </c>
      <c r="C28" s="12" t="s">
        <v>44</v>
      </c>
      <c r="D28" s="13" t="s">
        <v>49</v>
      </c>
      <c r="E28" s="14">
        <v>14</v>
      </c>
      <c r="F28" s="15">
        <v>200</v>
      </c>
      <c r="G28" s="16">
        <f t="shared" si="0"/>
        <v>2800</v>
      </c>
    </row>
    <row r="29" spans="1:7">
      <c r="A29" s="10">
        <v>43279</v>
      </c>
      <c r="B29" s="11" t="s">
        <v>33</v>
      </c>
      <c r="C29" s="12" t="s">
        <v>42</v>
      </c>
      <c r="D29" s="13" t="s">
        <v>50</v>
      </c>
      <c r="E29" s="14">
        <v>10</v>
      </c>
      <c r="F29" s="15">
        <v>150</v>
      </c>
      <c r="G29" s="16">
        <f t="shared" si="0"/>
        <v>1500</v>
      </c>
    </row>
    <row r="30" spans="1:7">
      <c r="A30" s="10">
        <v>43280</v>
      </c>
      <c r="B30" s="11" t="s">
        <v>34</v>
      </c>
      <c r="C30" s="12" t="s">
        <v>38</v>
      </c>
      <c r="D30" s="13" t="s">
        <v>51</v>
      </c>
      <c r="E30" s="14">
        <v>4</v>
      </c>
      <c r="F30" s="15">
        <v>437.5</v>
      </c>
      <c r="G30" s="16">
        <f t="shared" si="0"/>
        <v>1750</v>
      </c>
    </row>
    <row r="31" spans="1:7">
      <c r="A31" s="10">
        <v>43281</v>
      </c>
      <c r="B31" s="11" t="s">
        <v>35</v>
      </c>
      <c r="C31" s="12" t="s">
        <v>46</v>
      </c>
      <c r="D31" s="13" t="s">
        <v>47</v>
      </c>
      <c r="E31" s="14">
        <v>8</v>
      </c>
      <c r="F31" s="15">
        <v>312.5</v>
      </c>
      <c r="G31" s="16">
        <f t="shared" si="0"/>
        <v>2500</v>
      </c>
    </row>
    <row r="32" spans="1:7">
      <c r="C32" s="3"/>
      <c r="E32" s="3"/>
      <c r="G32" s="4"/>
    </row>
    <row r="33" spans="3:7">
      <c r="C33" s="3"/>
      <c r="E33" s="3"/>
      <c r="G33" s="4"/>
    </row>
    <row r="34" spans="3:7">
      <c r="C34" s="3"/>
      <c r="E34" s="3"/>
      <c r="G34" s="4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9D10F-2725-4D8C-983F-BFA0A3D7A4DB}">
  <sheetPr>
    <tabColor theme="9" tint="-0.249977111117893"/>
  </sheetPr>
  <dimension ref="A1:J34"/>
  <sheetViews>
    <sheetView zoomScale="130" zoomScaleNormal="130" workbookViewId="0">
      <selection activeCell="B2" sqref="B2"/>
    </sheetView>
  </sheetViews>
  <sheetFormatPr defaultRowHeight="15"/>
  <cols>
    <col min="1" max="1" width="12.42578125" customWidth="1"/>
    <col min="2" max="2" width="20.28515625" bestFit="1" customWidth="1"/>
    <col min="3" max="3" width="8.28515625" style="7" customWidth="1"/>
    <col min="4" max="4" width="20" style="8" bestFit="1" customWidth="1"/>
    <col min="5" max="5" width="10.7109375" style="7" customWidth="1"/>
    <col min="6" max="6" width="12.5703125" style="7" customWidth="1"/>
    <col min="7" max="7" width="15.140625" style="7" bestFit="1" customWidth="1"/>
    <col min="8" max="8" width="11.42578125" customWidth="1"/>
    <col min="9" max="9" width="3.7109375" customWidth="1"/>
    <col min="10" max="10" width="18.7109375" bestFit="1" customWidth="1"/>
  </cols>
  <sheetData>
    <row r="1" spans="1:10" ht="15" customHeight="1">
      <c r="A1" s="22" t="s">
        <v>0</v>
      </c>
      <c r="B1" s="23" t="s">
        <v>1</v>
      </c>
      <c r="C1" s="23" t="s">
        <v>36</v>
      </c>
      <c r="D1" s="23" t="s">
        <v>37</v>
      </c>
      <c r="E1" s="23" t="s">
        <v>2</v>
      </c>
      <c r="F1" s="23" t="s">
        <v>3</v>
      </c>
      <c r="G1" s="24" t="s">
        <v>4</v>
      </c>
      <c r="H1" s="9"/>
      <c r="J1" s="2" t="s">
        <v>5</v>
      </c>
    </row>
    <row r="2" spans="1:10">
      <c r="A2" s="10">
        <v>43252</v>
      </c>
      <c r="B2" s="11" t="s">
        <v>6</v>
      </c>
      <c r="C2" s="12" t="s">
        <v>38</v>
      </c>
      <c r="D2" s="13" t="s">
        <v>39</v>
      </c>
      <c r="E2" s="14">
        <v>7</v>
      </c>
      <c r="F2" s="15">
        <v>214.28</v>
      </c>
      <c r="G2" s="16">
        <f t="shared" ref="G2:G31" si="0">F2*E2</f>
        <v>1499.96</v>
      </c>
      <c r="J2" s="6">
        <f>SUM('Inserindo Subtotais'!$G$2:$G$31)</f>
        <v>59899.590000000004</v>
      </c>
    </row>
    <row r="3" spans="1:10">
      <c r="A3" s="10">
        <v>43253</v>
      </c>
      <c r="B3" s="11" t="s">
        <v>7</v>
      </c>
      <c r="C3" s="12" t="s">
        <v>38</v>
      </c>
      <c r="D3" s="17" t="s">
        <v>40</v>
      </c>
      <c r="E3" s="14">
        <v>5</v>
      </c>
      <c r="F3" s="15">
        <v>350</v>
      </c>
      <c r="G3" s="16">
        <f t="shared" si="0"/>
        <v>1750</v>
      </c>
    </row>
    <row r="4" spans="1:10">
      <c r="A4" s="10">
        <v>43254</v>
      </c>
      <c r="B4" s="11" t="s">
        <v>8</v>
      </c>
      <c r="C4" s="12" t="s">
        <v>38</v>
      </c>
      <c r="D4" s="17" t="s">
        <v>41</v>
      </c>
      <c r="E4" s="14">
        <v>14</v>
      </c>
      <c r="F4" s="15">
        <v>178.57</v>
      </c>
      <c r="G4" s="16">
        <f t="shared" si="0"/>
        <v>2499.98</v>
      </c>
      <c r="I4" s="5"/>
    </row>
    <row r="5" spans="1:10">
      <c r="A5" s="10">
        <v>43255</v>
      </c>
      <c r="B5" s="11" t="s">
        <v>9</v>
      </c>
      <c r="C5" s="12" t="s">
        <v>42</v>
      </c>
      <c r="D5" s="13" t="s">
        <v>43</v>
      </c>
      <c r="E5" s="14">
        <v>10</v>
      </c>
      <c r="F5" s="15">
        <v>220</v>
      </c>
      <c r="G5" s="16">
        <f t="shared" si="0"/>
        <v>2200</v>
      </c>
    </row>
    <row r="6" spans="1:10">
      <c r="A6" s="10">
        <v>43256</v>
      </c>
      <c r="B6" s="11" t="s">
        <v>10</v>
      </c>
      <c r="C6" s="12" t="s">
        <v>44</v>
      </c>
      <c r="D6" s="13" t="s">
        <v>45</v>
      </c>
      <c r="E6" s="14">
        <v>4</v>
      </c>
      <c r="F6" s="15">
        <v>587.5</v>
      </c>
      <c r="G6" s="16">
        <f t="shared" si="0"/>
        <v>2350</v>
      </c>
    </row>
    <row r="7" spans="1:10">
      <c r="A7" s="10">
        <v>43257</v>
      </c>
      <c r="B7" s="11" t="s">
        <v>11</v>
      </c>
      <c r="C7" s="12" t="s">
        <v>46</v>
      </c>
      <c r="D7" s="13" t="s">
        <v>47</v>
      </c>
      <c r="E7" s="14">
        <v>8</v>
      </c>
      <c r="F7" s="15">
        <v>287.5</v>
      </c>
      <c r="G7" s="16">
        <f t="shared" si="0"/>
        <v>2300</v>
      </c>
    </row>
    <row r="8" spans="1:10">
      <c r="A8" s="10">
        <v>43258</v>
      </c>
      <c r="B8" s="11" t="s">
        <v>12</v>
      </c>
      <c r="C8" s="12" t="s">
        <v>46</v>
      </c>
      <c r="D8" s="13" t="s">
        <v>48</v>
      </c>
      <c r="E8" s="14">
        <v>6</v>
      </c>
      <c r="F8" s="15">
        <v>300</v>
      </c>
      <c r="G8" s="16">
        <f t="shared" si="0"/>
        <v>1800</v>
      </c>
    </row>
    <row r="9" spans="1:10">
      <c r="A9" s="10">
        <v>43259</v>
      </c>
      <c r="B9" s="11" t="s">
        <v>13</v>
      </c>
      <c r="C9" s="12" t="s">
        <v>44</v>
      </c>
      <c r="D9" s="13" t="s">
        <v>49</v>
      </c>
      <c r="E9" s="14">
        <v>3</v>
      </c>
      <c r="F9" s="15">
        <v>300</v>
      </c>
      <c r="G9" s="16">
        <f t="shared" si="0"/>
        <v>900</v>
      </c>
    </row>
    <row r="10" spans="1:10">
      <c r="A10" s="10">
        <v>43260</v>
      </c>
      <c r="B10" s="11" t="s">
        <v>14</v>
      </c>
      <c r="C10" s="12" t="s">
        <v>42</v>
      </c>
      <c r="D10" s="13" t="s">
        <v>50</v>
      </c>
      <c r="E10" s="14">
        <v>12</v>
      </c>
      <c r="F10" s="15">
        <v>233.33</v>
      </c>
      <c r="G10" s="16">
        <f t="shared" si="0"/>
        <v>2799.96</v>
      </c>
    </row>
    <row r="11" spans="1:10">
      <c r="A11" s="10">
        <v>43261</v>
      </c>
      <c r="B11" s="11" t="s">
        <v>15</v>
      </c>
      <c r="C11" s="12" t="s">
        <v>38</v>
      </c>
      <c r="D11" s="13" t="s">
        <v>51</v>
      </c>
      <c r="E11" s="14">
        <v>9</v>
      </c>
      <c r="F11" s="15">
        <v>166.66</v>
      </c>
      <c r="G11" s="16">
        <f t="shared" si="0"/>
        <v>1499.94</v>
      </c>
    </row>
    <row r="12" spans="1:10">
      <c r="A12" s="10">
        <v>43262</v>
      </c>
      <c r="B12" s="11" t="s">
        <v>16</v>
      </c>
      <c r="C12" s="12" t="s">
        <v>38</v>
      </c>
      <c r="D12" s="13" t="s">
        <v>51</v>
      </c>
      <c r="E12" s="14">
        <v>7</v>
      </c>
      <c r="F12" s="15">
        <v>250</v>
      </c>
      <c r="G12" s="16">
        <f t="shared" si="0"/>
        <v>1750</v>
      </c>
    </row>
    <row r="13" spans="1:10">
      <c r="A13" s="10">
        <v>43263</v>
      </c>
      <c r="B13" s="11" t="s">
        <v>17</v>
      </c>
      <c r="C13" s="12" t="s">
        <v>42</v>
      </c>
      <c r="D13" s="13" t="s">
        <v>50</v>
      </c>
      <c r="E13" s="14">
        <v>4</v>
      </c>
      <c r="F13" s="15">
        <v>587.5</v>
      </c>
      <c r="G13" s="16">
        <f t="shared" si="0"/>
        <v>2350</v>
      </c>
    </row>
    <row r="14" spans="1:10">
      <c r="A14" s="10">
        <v>43264</v>
      </c>
      <c r="B14" s="11" t="s">
        <v>18</v>
      </c>
      <c r="C14" s="12" t="s">
        <v>44</v>
      </c>
      <c r="D14" s="13" t="s">
        <v>49</v>
      </c>
      <c r="E14" s="14">
        <v>7</v>
      </c>
      <c r="F14" s="15">
        <v>314.27999999999997</v>
      </c>
      <c r="G14" s="16">
        <f t="shared" si="0"/>
        <v>2199.96</v>
      </c>
    </row>
    <row r="15" spans="1:10">
      <c r="A15" s="10">
        <v>43265</v>
      </c>
      <c r="B15" s="11" t="s">
        <v>19</v>
      </c>
      <c r="C15" s="12" t="s">
        <v>46</v>
      </c>
      <c r="D15" s="13" t="s">
        <v>48</v>
      </c>
      <c r="E15" s="14">
        <v>5</v>
      </c>
      <c r="F15" s="15">
        <v>470</v>
      </c>
      <c r="G15" s="16">
        <f t="shared" si="0"/>
        <v>2350</v>
      </c>
    </row>
    <row r="16" spans="1:10">
      <c r="A16" s="10">
        <v>43266</v>
      </c>
      <c r="B16" s="11" t="s">
        <v>20</v>
      </c>
      <c r="C16" s="12" t="s">
        <v>46</v>
      </c>
      <c r="D16" s="13" t="s">
        <v>47</v>
      </c>
      <c r="E16" s="14">
        <v>14</v>
      </c>
      <c r="F16" s="15">
        <v>164.28</v>
      </c>
      <c r="G16" s="16">
        <f t="shared" si="0"/>
        <v>2299.92</v>
      </c>
    </row>
    <row r="17" spans="1:7">
      <c r="A17" s="10">
        <v>43267</v>
      </c>
      <c r="B17" s="11" t="s">
        <v>21</v>
      </c>
      <c r="C17" s="12" t="s">
        <v>44</v>
      </c>
      <c r="D17" s="13" t="s">
        <v>45</v>
      </c>
      <c r="E17" s="14">
        <v>10</v>
      </c>
      <c r="F17" s="15">
        <v>180</v>
      </c>
      <c r="G17" s="16">
        <f t="shared" si="0"/>
        <v>1800</v>
      </c>
    </row>
    <row r="18" spans="1:7">
      <c r="A18" s="10">
        <v>43268</v>
      </c>
      <c r="B18" s="11" t="s">
        <v>22</v>
      </c>
      <c r="C18" s="12" t="s">
        <v>42</v>
      </c>
      <c r="D18" s="13" t="s">
        <v>43</v>
      </c>
      <c r="E18" s="14">
        <v>4</v>
      </c>
      <c r="F18" s="15">
        <v>225</v>
      </c>
      <c r="G18" s="16">
        <f t="shared" si="0"/>
        <v>900</v>
      </c>
    </row>
    <row r="19" spans="1:7">
      <c r="A19" s="10">
        <v>43269</v>
      </c>
      <c r="B19" s="11" t="s">
        <v>23</v>
      </c>
      <c r="C19" s="12" t="s">
        <v>38</v>
      </c>
      <c r="D19" s="13" t="s">
        <v>41</v>
      </c>
      <c r="E19" s="14">
        <v>8</v>
      </c>
      <c r="F19" s="15">
        <v>350</v>
      </c>
      <c r="G19" s="16">
        <f t="shared" si="0"/>
        <v>2800</v>
      </c>
    </row>
    <row r="20" spans="1:7">
      <c r="A20" s="10">
        <v>43270</v>
      </c>
      <c r="B20" s="11" t="s">
        <v>24</v>
      </c>
      <c r="C20" s="12" t="s">
        <v>38</v>
      </c>
      <c r="D20" s="13" t="s">
        <v>40</v>
      </c>
      <c r="E20" s="14">
        <v>6</v>
      </c>
      <c r="F20" s="15">
        <v>250</v>
      </c>
      <c r="G20" s="16">
        <f t="shared" si="0"/>
        <v>1500</v>
      </c>
    </row>
    <row r="21" spans="1:7">
      <c r="A21" s="10">
        <v>43271</v>
      </c>
      <c r="B21" s="11" t="s">
        <v>25</v>
      </c>
      <c r="C21" s="12" t="s">
        <v>38</v>
      </c>
      <c r="D21" s="13" t="s">
        <v>39</v>
      </c>
      <c r="E21" s="14">
        <v>3</v>
      </c>
      <c r="F21" s="15">
        <v>583.33333333333303</v>
      </c>
      <c r="G21" s="16">
        <f t="shared" si="0"/>
        <v>1749.9999999999991</v>
      </c>
    </row>
    <row r="22" spans="1:7">
      <c r="A22" s="10">
        <v>43272</v>
      </c>
      <c r="B22" s="11" t="s">
        <v>26</v>
      </c>
      <c r="C22" s="12" t="s">
        <v>42</v>
      </c>
      <c r="D22" s="13" t="s">
        <v>50</v>
      </c>
      <c r="E22" s="14">
        <v>12</v>
      </c>
      <c r="F22" s="15">
        <v>208.33</v>
      </c>
      <c r="G22" s="16">
        <f t="shared" si="0"/>
        <v>2499.96</v>
      </c>
    </row>
    <row r="23" spans="1:7">
      <c r="A23" s="10">
        <v>43273</v>
      </c>
      <c r="B23" s="11" t="s">
        <v>27</v>
      </c>
      <c r="C23" s="12" t="s">
        <v>44</v>
      </c>
      <c r="D23" s="13" t="s">
        <v>49</v>
      </c>
      <c r="E23" s="14">
        <v>9</v>
      </c>
      <c r="F23" s="15">
        <v>244.44</v>
      </c>
      <c r="G23" s="16">
        <f t="shared" si="0"/>
        <v>2199.96</v>
      </c>
    </row>
    <row r="24" spans="1:7">
      <c r="A24" s="10">
        <v>43274</v>
      </c>
      <c r="B24" s="11" t="s">
        <v>28</v>
      </c>
      <c r="C24" s="12" t="s">
        <v>46</v>
      </c>
      <c r="D24" s="13" t="s">
        <v>48</v>
      </c>
      <c r="E24" s="14">
        <v>7</v>
      </c>
      <c r="F24" s="15">
        <v>335.71</v>
      </c>
      <c r="G24" s="16">
        <f t="shared" si="0"/>
        <v>2349.9699999999998</v>
      </c>
    </row>
    <row r="25" spans="1:7">
      <c r="A25" s="10">
        <v>43275</v>
      </c>
      <c r="B25" s="11" t="s">
        <v>29</v>
      </c>
      <c r="C25" s="12" t="s">
        <v>46</v>
      </c>
      <c r="D25" s="13" t="s">
        <v>47</v>
      </c>
      <c r="E25" s="14">
        <v>4</v>
      </c>
      <c r="F25" s="15">
        <v>575</v>
      </c>
      <c r="G25" s="16">
        <f t="shared" si="0"/>
        <v>2300</v>
      </c>
    </row>
    <row r="26" spans="1:7">
      <c r="A26" s="10">
        <v>43276</v>
      </c>
      <c r="B26" s="11" t="s">
        <v>30</v>
      </c>
      <c r="C26" s="12" t="s">
        <v>44</v>
      </c>
      <c r="D26" s="13" t="s">
        <v>45</v>
      </c>
      <c r="E26" s="14">
        <v>7</v>
      </c>
      <c r="F26" s="15">
        <v>257.14</v>
      </c>
      <c r="G26" s="16">
        <f t="shared" si="0"/>
        <v>1799.98</v>
      </c>
    </row>
    <row r="27" spans="1:7">
      <c r="A27" s="10">
        <v>43277</v>
      </c>
      <c r="B27" s="11" t="s">
        <v>31</v>
      </c>
      <c r="C27" s="12" t="s">
        <v>46</v>
      </c>
      <c r="D27" s="13" t="s">
        <v>48</v>
      </c>
      <c r="E27" s="14">
        <v>5</v>
      </c>
      <c r="F27" s="15">
        <v>180</v>
      </c>
      <c r="G27" s="16">
        <f t="shared" si="0"/>
        <v>900</v>
      </c>
    </row>
    <row r="28" spans="1:7">
      <c r="A28" s="10">
        <v>43278</v>
      </c>
      <c r="B28" s="11" t="s">
        <v>32</v>
      </c>
      <c r="C28" s="12" t="s">
        <v>44</v>
      </c>
      <c r="D28" s="13" t="s">
        <v>49</v>
      </c>
      <c r="E28" s="14">
        <v>14</v>
      </c>
      <c r="F28" s="15">
        <v>200</v>
      </c>
      <c r="G28" s="16">
        <f t="shared" si="0"/>
        <v>2800</v>
      </c>
    </row>
    <row r="29" spans="1:7">
      <c r="A29" s="10">
        <v>43279</v>
      </c>
      <c r="B29" s="11" t="s">
        <v>33</v>
      </c>
      <c r="C29" s="12" t="s">
        <v>42</v>
      </c>
      <c r="D29" s="13" t="s">
        <v>50</v>
      </c>
      <c r="E29" s="14">
        <v>10</v>
      </c>
      <c r="F29" s="15">
        <v>150</v>
      </c>
      <c r="G29" s="16">
        <f t="shared" si="0"/>
        <v>1500</v>
      </c>
    </row>
    <row r="30" spans="1:7">
      <c r="A30" s="10">
        <v>43280</v>
      </c>
      <c r="B30" s="11" t="s">
        <v>34</v>
      </c>
      <c r="C30" s="12" t="s">
        <v>38</v>
      </c>
      <c r="D30" s="13" t="s">
        <v>51</v>
      </c>
      <c r="E30" s="14">
        <v>4</v>
      </c>
      <c r="F30" s="15">
        <v>437.5</v>
      </c>
      <c r="G30" s="16">
        <f t="shared" si="0"/>
        <v>1750</v>
      </c>
    </row>
    <row r="31" spans="1:7">
      <c r="A31" s="10">
        <v>43281</v>
      </c>
      <c r="B31" s="11" t="s">
        <v>35</v>
      </c>
      <c r="C31" s="12" t="s">
        <v>46</v>
      </c>
      <c r="D31" s="13" t="s">
        <v>47</v>
      </c>
      <c r="E31" s="14">
        <v>8</v>
      </c>
      <c r="F31" s="15">
        <v>312.5</v>
      </c>
      <c r="G31" s="16">
        <f t="shared" si="0"/>
        <v>2500</v>
      </c>
    </row>
    <row r="32" spans="1:7">
      <c r="C32" s="3"/>
      <c r="E32" s="3"/>
      <c r="G32" s="4"/>
    </row>
    <row r="33" spans="3:7">
      <c r="C33" s="3"/>
      <c r="E33" s="3"/>
      <c r="G33" s="4"/>
    </row>
    <row r="34" spans="3:7">
      <c r="C34" s="3"/>
      <c r="E34" s="3"/>
      <c r="G34" s="4"/>
    </row>
  </sheetData>
  <autoFilter ref="A1:G31" xr:uid="{DD639D96-3C69-4E73-8A19-BB8A25E5F6BD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96C19-1406-4A89-8F73-6378585A6375}">
  <sheetPr>
    <tabColor theme="9" tint="0.39997558519241921"/>
  </sheetPr>
  <dimension ref="A1:D34"/>
  <sheetViews>
    <sheetView zoomScale="130" zoomScaleNormal="130" workbookViewId="0">
      <selection activeCell="C2" sqref="C2"/>
    </sheetView>
  </sheetViews>
  <sheetFormatPr defaultRowHeight="15"/>
  <cols>
    <col min="1" max="1" width="12.42578125" customWidth="1"/>
    <col min="2" max="2" width="20.28515625" bestFit="1" customWidth="1"/>
    <col min="3" max="3" width="71.85546875" style="8" bestFit="1" customWidth="1"/>
    <col min="4" max="4" width="15.140625" style="7" bestFit="1" customWidth="1"/>
  </cols>
  <sheetData>
    <row r="1" spans="1:4" ht="15" customHeight="1">
      <c r="A1" s="22" t="s">
        <v>0</v>
      </c>
      <c r="B1" s="23" t="s">
        <v>1</v>
      </c>
      <c r="C1" s="25" t="s">
        <v>83</v>
      </c>
      <c r="D1" s="24" t="s">
        <v>4</v>
      </c>
    </row>
    <row r="2" spans="1:4">
      <c r="A2" s="10">
        <v>43252</v>
      </c>
      <c r="B2" s="11" t="s">
        <v>6</v>
      </c>
      <c r="C2" s="13" t="s">
        <v>53</v>
      </c>
      <c r="D2" s="16">
        <v>1499.96</v>
      </c>
    </row>
    <row r="3" spans="1:4">
      <c r="A3" s="10">
        <v>43253</v>
      </c>
      <c r="B3" s="11" t="s">
        <v>7</v>
      </c>
      <c r="C3" s="13" t="s">
        <v>54</v>
      </c>
      <c r="D3" s="16">
        <v>1750</v>
      </c>
    </row>
    <row r="4" spans="1:4">
      <c r="A4" s="10">
        <v>43254</v>
      </c>
      <c r="B4" s="11" t="s">
        <v>8</v>
      </c>
      <c r="C4" s="13" t="s">
        <v>55</v>
      </c>
      <c r="D4" s="16">
        <v>2499.98</v>
      </c>
    </row>
    <row r="5" spans="1:4">
      <c r="A5" s="10">
        <v>43255</v>
      </c>
      <c r="B5" s="11" t="s">
        <v>56</v>
      </c>
      <c r="C5" s="13" t="s">
        <v>57</v>
      </c>
      <c r="D5" s="16">
        <v>2200</v>
      </c>
    </row>
    <row r="6" spans="1:4">
      <c r="A6" s="10">
        <v>43256</v>
      </c>
      <c r="B6" s="11" t="s">
        <v>10</v>
      </c>
      <c r="C6" s="13" t="s">
        <v>58</v>
      </c>
      <c r="D6" s="16">
        <v>2350</v>
      </c>
    </row>
    <row r="7" spans="1:4">
      <c r="A7" s="10">
        <v>43257</v>
      </c>
      <c r="B7" s="11" t="s">
        <v>11</v>
      </c>
      <c r="C7" s="13" t="s">
        <v>59</v>
      </c>
      <c r="D7" s="16">
        <v>2300</v>
      </c>
    </row>
    <row r="8" spans="1:4">
      <c r="A8" s="10">
        <v>43258</v>
      </c>
      <c r="B8" s="11" t="s">
        <v>12</v>
      </c>
      <c r="C8" s="13" t="s">
        <v>60</v>
      </c>
      <c r="D8" s="16">
        <v>1800</v>
      </c>
    </row>
    <row r="9" spans="1:4">
      <c r="A9" s="10">
        <v>43259</v>
      </c>
      <c r="B9" s="11" t="s">
        <v>13</v>
      </c>
      <c r="C9" s="13" t="s">
        <v>61</v>
      </c>
      <c r="D9" s="16">
        <v>900</v>
      </c>
    </row>
    <row r="10" spans="1:4">
      <c r="A10" s="10">
        <v>43260</v>
      </c>
      <c r="B10" s="11" t="s">
        <v>14</v>
      </c>
      <c r="C10" s="13" t="s">
        <v>62</v>
      </c>
      <c r="D10" s="16">
        <v>2799.96</v>
      </c>
    </row>
    <row r="11" spans="1:4">
      <c r="A11" s="10">
        <v>43261</v>
      </c>
      <c r="B11" s="11" t="s">
        <v>15</v>
      </c>
      <c r="C11" s="13" t="s">
        <v>63</v>
      </c>
      <c r="D11" s="16">
        <v>1499.94</v>
      </c>
    </row>
    <row r="12" spans="1:4">
      <c r="A12" s="10">
        <v>43262</v>
      </c>
      <c r="B12" s="11" t="s">
        <v>16</v>
      </c>
      <c r="C12" s="13" t="s">
        <v>64</v>
      </c>
      <c r="D12" s="16">
        <v>1750</v>
      </c>
    </row>
    <row r="13" spans="1:4">
      <c r="A13" s="10">
        <v>43263</v>
      </c>
      <c r="B13" s="11" t="s">
        <v>17</v>
      </c>
      <c r="C13" s="13" t="s">
        <v>65</v>
      </c>
      <c r="D13" s="16">
        <v>2350</v>
      </c>
    </row>
    <row r="14" spans="1:4">
      <c r="A14" s="10">
        <v>43264</v>
      </c>
      <c r="B14" s="11" t="s">
        <v>18</v>
      </c>
      <c r="C14" s="13" t="s">
        <v>66</v>
      </c>
      <c r="D14" s="16">
        <v>2199.96</v>
      </c>
    </row>
    <row r="15" spans="1:4">
      <c r="A15" s="10">
        <v>43265</v>
      </c>
      <c r="B15" s="11" t="s">
        <v>19</v>
      </c>
      <c r="C15" s="13" t="s">
        <v>67</v>
      </c>
      <c r="D15" s="16">
        <v>2350</v>
      </c>
    </row>
    <row r="16" spans="1:4">
      <c r="A16" s="10">
        <v>43266</v>
      </c>
      <c r="B16" s="11" t="s">
        <v>20</v>
      </c>
      <c r="C16" s="13" t="s">
        <v>68</v>
      </c>
      <c r="D16" s="16">
        <v>2299.92</v>
      </c>
    </row>
    <row r="17" spans="1:4">
      <c r="A17" s="10">
        <v>43267</v>
      </c>
      <c r="B17" s="11" t="s">
        <v>21</v>
      </c>
      <c r="C17" s="13" t="s">
        <v>69</v>
      </c>
      <c r="D17" s="16">
        <v>1800</v>
      </c>
    </row>
    <row r="18" spans="1:4">
      <c r="A18" s="10">
        <v>43268</v>
      </c>
      <c r="B18" s="11" t="s">
        <v>22</v>
      </c>
      <c r="C18" s="13" t="s">
        <v>70</v>
      </c>
      <c r="D18" s="16">
        <v>900</v>
      </c>
    </row>
    <row r="19" spans="1:4">
      <c r="A19" s="10">
        <v>43269</v>
      </c>
      <c r="B19" s="11" t="s">
        <v>23</v>
      </c>
      <c r="C19" s="13" t="s">
        <v>71</v>
      </c>
      <c r="D19" s="16">
        <v>2800</v>
      </c>
    </row>
    <row r="20" spans="1:4">
      <c r="A20" s="10">
        <v>43270</v>
      </c>
      <c r="B20" s="11" t="s">
        <v>24</v>
      </c>
      <c r="C20" s="13" t="s">
        <v>72</v>
      </c>
      <c r="D20" s="16">
        <v>1500</v>
      </c>
    </row>
    <row r="21" spans="1:4">
      <c r="A21" s="10">
        <v>43271</v>
      </c>
      <c r="B21" s="11" t="s">
        <v>25</v>
      </c>
      <c r="C21" s="13" t="s">
        <v>73</v>
      </c>
      <c r="D21" s="16">
        <v>1749.9999999999991</v>
      </c>
    </row>
    <row r="22" spans="1:4">
      <c r="A22" s="10">
        <v>43272</v>
      </c>
      <c r="B22" s="11" t="s">
        <v>26</v>
      </c>
      <c r="C22" s="13" t="s">
        <v>62</v>
      </c>
      <c r="D22" s="16">
        <v>2499.96</v>
      </c>
    </row>
    <row r="23" spans="1:4">
      <c r="A23" s="10">
        <v>43273</v>
      </c>
      <c r="B23" s="11" t="s">
        <v>27</v>
      </c>
      <c r="C23" s="13" t="s">
        <v>74</v>
      </c>
      <c r="D23" s="16">
        <v>2199.96</v>
      </c>
    </row>
    <row r="24" spans="1:4">
      <c r="A24" s="10">
        <v>43274</v>
      </c>
      <c r="B24" s="11" t="s">
        <v>28</v>
      </c>
      <c r="C24" s="13" t="s">
        <v>75</v>
      </c>
      <c r="D24" s="16">
        <v>2349.9699999999998</v>
      </c>
    </row>
    <row r="25" spans="1:4">
      <c r="A25" s="10">
        <v>43275</v>
      </c>
      <c r="B25" s="11" t="s">
        <v>29</v>
      </c>
      <c r="C25" s="13" t="s">
        <v>76</v>
      </c>
      <c r="D25" s="16">
        <v>2300</v>
      </c>
    </row>
    <row r="26" spans="1:4">
      <c r="A26" s="10">
        <v>43276</v>
      </c>
      <c r="B26" s="11" t="s">
        <v>30</v>
      </c>
      <c r="C26" s="13" t="s">
        <v>77</v>
      </c>
      <c r="D26" s="16">
        <v>1799.98</v>
      </c>
    </row>
    <row r="27" spans="1:4">
      <c r="A27" s="10">
        <v>43277</v>
      </c>
      <c r="B27" s="11" t="s">
        <v>31</v>
      </c>
      <c r="C27" s="13" t="s">
        <v>78</v>
      </c>
      <c r="D27" s="16">
        <v>900</v>
      </c>
    </row>
    <row r="28" spans="1:4">
      <c r="A28" s="10">
        <v>43278</v>
      </c>
      <c r="B28" s="11" t="s">
        <v>32</v>
      </c>
      <c r="C28" s="13" t="s">
        <v>79</v>
      </c>
      <c r="D28" s="16">
        <v>2800</v>
      </c>
    </row>
    <row r="29" spans="1:4">
      <c r="A29" s="10">
        <v>43279</v>
      </c>
      <c r="B29" s="11" t="s">
        <v>33</v>
      </c>
      <c r="C29" s="13" t="s">
        <v>80</v>
      </c>
      <c r="D29" s="16">
        <v>1500</v>
      </c>
    </row>
    <row r="30" spans="1:4">
      <c r="A30" s="10">
        <v>43280</v>
      </c>
      <c r="B30" s="11" t="s">
        <v>34</v>
      </c>
      <c r="C30" s="13" t="s">
        <v>81</v>
      </c>
      <c r="D30" s="16">
        <v>1750</v>
      </c>
    </row>
    <row r="31" spans="1:4">
      <c r="A31" s="10">
        <v>43281</v>
      </c>
      <c r="B31" s="11" t="s">
        <v>35</v>
      </c>
      <c r="C31" s="13" t="s">
        <v>82</v>
      </c>
      <c r="D31" s="16">
        <v>2500</v>
      </c>
    </row>
    <row r="32" spans="1:4">
      <c r="C32" s="26"/>
      <c r="D32" s="4"/>
    </row>
    <row r="33" spans="3:4">
      <c r="C33" s="26"/>
      <c r="D33" s="4"/>
    </row>
    <row r="34" spans="3:4">
      <c r="C34" s="26"/>
      <c r="D34" s="4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06FF8-E201-40C2-B803-6CC7AFB90525}">
  <sheetPr>
    <tabColor theme="9" tint="0.59999389629810485"/>
  </sheetPr>
  <dimension ref="A1:D34"/>
  <sheetViews>
    <sheetView zoomScale="130" zoomScaleNormal="130" workbookViewId="0">
      <selection activeCell="C2" sqref="C2"/>
    </sheetView>
  </sheetViews>
  <sheetFormatPr defaultRowHeight="15"/>
  <cols>
    <col min="1" max="1" width="12.42578125" customWidth="1"/>
    <col min="2" max="2" width="20.28515625" bestFit="1" customWidth="1"/>
    <col min="3" max="3" width="71.85546875" style="8" bestFit="1" customWidth="1"/>
    <col min="4" max="4" width="15.140625" style="7" bestFit="1" customWidth="1"/>
  </cols>
  <sheetData>
    <row r="1" spans="1:4" ht="15" customHeight="1">
      <c r="A1" s="22" t="s">
        <v>0</v>
      </c>
      <c r="B1" s="23" t="s">
        <v>1</v>
      </c>
      <c r="C1" s="25" t="s">
        <v>83</v>
      </c>
      <c r="D1" s="24" t="s">
        <v>4</v>
      </c>
    </row>
    <row r="2" spans="1:4">
      <c r="A2" s="10">
        <v>43252</v>
      </c>
      <c r="B2" s="11" t="s">
        <v>6</v>
      </c>
      <c r="C2" s="13" t="s">
        <v>53</v>
      </c>
      <c r="D2" s="16">
        <v>1499.96</v>
      </c>
    </row>
    <row r="3" spans="1:4">
      <c r="A3" s="10">
        <v>43253</v>
      </c>
      <c r="B3" s="11" t="s">
        <v>7</v>
      </c>
      <c r="C3" s="13" t="s">
        <v>54</v>
      </c>
      <c r="D3" s="16">
        <v>1750</v>
      </c>
    </row>
    <row r="4" spans="1:4">
      <c r="A4" s="10">
        <v>43254</v>
      </c>
      <c r="B4" s="11" t="s">
        <v>8</v>
      </c>
      <c r="C4" s="13" t="s">
        <v>55</v>
      </c>
      <c r="D4" s="16">
        <v>2499.98</v>
      </c>
    </row>
    <row r="5" spans="1:4">
      <c r="A5" s="10">
        <v>43255</v>
      </c>
      <c r="B5" s="11" t="s">
        <v>56</v>
      </c>
      <c r="C5" s="13" t="s">
        <v>57</v>
      </c>
      <c r="D5" s="16">
        <v>2200</v>
      </c>
    </row>
    <row r="6" spans="1:4">
      <c r="A6" s="10">
        <v>43256</v>
      </c>
      <c r="B6" s="11" t="s">
        <v>10</v>
      </c>
      <c r="C6" s="13" t="s">
        <v>58</v>
      </c>
      <c r="D6" s="16">
        <v>2350</v>
      </c>
    </row>
    <row r="7" spans="1:4">
      <c r="A7" s="10">
        <v>43257</v>
      </c>
      <c r="B7" s="11" t="s">
        <v>11</v>
      </c>
      <c r="C7" s="13" t="s">
        <v>59</v>
      </c>
      <c r="D7" s="16">
        <v>2300</v>
      </c>
    </row>
    <row r="8" spans="1:4">
      <c r="A8" s="10">
        <v>43258</v>
      </c>
      <c r="B8" s="11" t="s">
        <v>12</v>
      </c>
      <c r="C8" s="13" t="s">
        <v>60</v>
      </c>
      <c r="D8" s="16">
        <v>1800</v>
      </c>
    </row>
    <row r="9" spans="1:4">
      <c r="A9" s="10">
        <v>43259</v>
      </c>
      <c r="B9" s="11" t="s">
        <v>13</v>
      </c>
      <c r="C9" s="13" t="s">
        <v>61</v>
      </c>
      <c r="D9" s="16">
        <v>900</v>
      </c>
    </row>
    <row r="10" spans="1:4">
      <c r="A10" s="10">
        <v>43260</v>
      </c>
      <c r="B10" s="11" t="s">
        <v>14</v>
      </c>
      <c r="C10" s="13" t="s">
        <v>62</v>
      </c>
      <c r="D10" s="16">
        <v>2799.96</v>
      </c>
    </row>
    <row r="11" spans="1:4">
      <c r="A11" s="10">
        <v>43261</v>
      </c>
      <c r="B11" s="11" t="s">
        <v>15</v>
      </c>
      <c r="C11" s="13" t="s">
        <v>63</v>
      </c>
      <c r="D11" s="16">
        <v>1499.94</v>
      </c>
    </row>
    <row r="12" spans="1:4">
      <c r="A12" s="10">
        <v>43262</v>
      </c>
      <c r="B12" s="11" t="s">
        <v>16</v>
      </c>
      <c r="C12" s="13" t="s">
        <v>64</v>
      </c>
      <c r="D12" s="16">
        <v>1750</v>
      </c>
    </row>
    <row r="13" spans="1:4">
      <c r="A13" s="10">
        <v>43263</v>
      </c>
      <c r="B13" s="11" t="s">
        <v>17</v>
      </c>
      <c r="C13" s="13" t="s">
        <v>65</v>
      </c>
      <c r="D13" s="16">
        <v>2350</v>
      </c>
    </row>
    <row r="14" spans="1:4">
      <c r="A14" s="10">
        <v>43264</v>
      </c>
      <c r="B14" s="11" t="s">
        <v>18</v>
      </c>
      <c r="C14" s="13" t="s">
        <v>66</v>
      </c>
      <c r="D14" s="16">
        <v>2199.96</v>
      </c>
    </row>
    <row r="15" spans="1:4">
      <c r="A15" s="10">
        <v>43265</v>
      </c>
      <c r="B15" s="11" t="s">
        <v>19</v>
      </c>
      <c r="C15" s="13" t="s">
        <v>67</v>
      </c>
      <c r="D15" s="16">
        <v>2350</v>
      </c>
    </row>
    <row r="16" spans="1:4">
      <c r="A16" s="10">
        <v>43266</v>
      </c>
      <c r="B16" s="11" t="s">
        <v>20</v>
      </c>
      <c r="C16" s="13" t="s">
        <v>68</v>
      </c>
      <c r="D16" s="16">
        <v>2299.92</v>
      </c>
    </row>
    <row r="17" spans="1:4">
      <c r="A17" s="10">
        <v>43267</v>
      </c>
      <c r="B17" s="11" t="s">
        <v>21</v>
      </c>
      <c r="C17" s="13" t="s">
        <v>69</v>
      </c>
      <c r="D17" s="16">
        <v>1800</v>
      </c>
    </row>
    <row r="18" spans="1:4">
      <c r="A18" s="10">
        <v>43268</v>
      </c>
      <c r="B18" s="11" t="s">
        <v>22</v>
      </c>
      <c r="C18" s="13" t="s">
        <v>70</v>
      </c>
      <c r="D18" s="16">
        <v>900</v>
      </c>
    </row>
    <row r="19" spans="1:4">
      <c r="A19" s="10">
        <v>43269</v>
      </c>
      <c r="B19" s="11" t="s">
        <v>23</v>
      </c>
      <c r="C19" s="13" t="s">
        <v>71</v>
      </c>
      <c r="D19" s="16">
        <v>2800</v>
      </c>
    </row>
    <row r="20" spans="1:4">
      <c r="A20" s="10">
        <v>43270</v>
      </c>
      <c r="B20" s="11" t="s">
        <v>24</v>
      </c>
      <c r="C20" s="13" t="s">
        <v>72</v>
      </c>
      <c r="D20" s="16">
        <v>1500</v>
      </c>
    </row>
    <row r="21" spans="1:4">
      <c r="A21" s="10">
        <v>43271</v>
      </c>
      <c r="B21" s="11" t="s">
        <v>25</v>
      </c>
      <c r="C21" s="13" t="s">
        <v>73</v>
      </c>
      <c r="D21" s="16">
        <v>1749.9999999999991</v>
      </c>
    </row>
    <row r="22" spans="1:4">
      <c r="A22" s="10">
        <v>43272</v>
      </c>
      <c r="B22" s="11" t="s">
        <v>26</v>
      </c>
      <c r="C22" s="13" t="s">
        <v>62</v>
      </c>
      <c r="D22" s="16">
        <v>2499.96</v>
      </c>
    </row>
    <row r="23" spans="1:4">
      <c r="A23" s="10">
        <v>43273</v>
      </c>
      <c r="B23" s="11" t="s">
        <v>27</v>
      </c>
      <c r="C23" s="13" t="s">
        <v>74</v>
      </c>
      <c r="D23" s="16">
        <v>2199.96</v>
      </c>
    </row>
    <row r="24" spans="1:4">
      <c r="A24" s="10">
        <v>43274</v>
      </c>
      <c r="B24" s="11" t="s">
        <v>28</v>
      </c>
      <c r="C24" s="13" t="s">
        <v>75</v>
      </c>
      <c r="D24" s="16">
        <v>2349.9699999999998</v>
      </c>
    </row>
    <row r="25" spans="1:4">
      <c r="A25" s="10">
        <v>43275</v>
      </c>
      <c r="B25" s="11" t="s">
        <v>29</v>
      </c>
      <c r="C25" s="13" t="s">
        <v>76</v>
      </c>
      <c r="D25" s="16">
        <v>2300</v>
      </c>
    </row>
    <row r="26" spans="1:4">
      <c r="A26" s="10">
        <v>43276</v>
      </c>
      <c r="B26" s="11" t="s">
        <v>30</v>
      </c>
      <c r="C26" s="13" t="s">
        <v>77</v>
      </c>
      <c r="D26" s="16">
        <v>1799.98</v>
      </c>
    </row>
    <row r="27" spans="1:4">
      <c r="A27" s="10">
        <v>43277</v>
      </c>
      <c r="B27" s="11" t="s">
        <v>31</v>
      </c>
      <c r="C27" s="13" t="s">
        <v>78</v>
      </c>
      <c r="D27" s="16">
        <v>900</v>
      </c>
    </row>
    <row r="28" spans="1:4">
      <c r="A28" s="10">
        <v>43278</v>
      </c>
      <c r="B28" s="11" t="s">
        <v>32</v>
      </c>
      <c r="C28" s="13" t="s">
        <v>79</v>
      </c>
      <c r="D28" s="16">
        <v>2800</v>
      </c>
    </row>
    <row r="29" spans="1:4">
      <c r="A29" s="10">
        <v>43279</v>
      </c>
      <c r="B29" s="11" t="s">
        <v>33</v>
      </c>
      <c r="C29" s="13" t="s">
        <v>80</v>
      </c>
      <c r="D29" s="16">
        <v>1500</v>
      </c>
    </row>
    <row r="30" spans="1:4">
      <c r="A30" s="10">
        <v>43280</v>
      </c>
      <c r="B30" s="11" t="s">
        <v>34</v>
      </c>
      <c r="C30" s="13" t="s">
        <v>81</v>
      </c>
      <c r="D30" s="16">
        <v>1750</v>
      </c>
    </row>
    <row r="31" spans="1:4">
      <c r="A31" s="10">
        <v>43281</v>
      </c>
      <c r="B31" s="11" t="s">
        <v>35</v>
      </c>
      <c r="C31" s="13" t="s">
        <v>82</v>
      </c>
      <c r="D31" s="16">
        <v>2500</v>
      </c>
    </row>
    <row r="32" spans="1:4">
      <c r="C32" s="26"/>
      <c r="D32" s="4"/>
    </row>
    <row r="33" spans="3:4">
      <c r="C33" s="26"/>
      <c r="D33" s="4"/>
    </row>
    <row r="34" spans="3:4">
      <c r="C34" s="26"/>
      <c r="D34" s="4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0FE12-24F7-487D-8F1B-F5FDF324E2F8}">
  <sheetPr>
    <tabColor theme="9" tint="0.79998168889431442"/>
  </sheetPr>
  <dimension ref="A1:K69"/>
  <sheetViews>
    <sheetView zoomScale="130" zoomScaleNormal="130" workbookViewId="0">
      <selection activeCell="B10" sqref="B10"/>
    </sheetView>
  </sheetViews>
  <sheetFormatPr defaultRowHeight="15"/>
  <cols>
    <col min="1" max="1" width="12.42578125" customWidth="1"/>
    <col min="2" max="2" width="20.28515625" bestFit="1" customWidth="1"/>
    <col min="3" max="3" width="8.28515625" style="7" customWidth="1"/>
    <col min="4" max="4" width="20" style="8" bestFit="1" customWidth="1"/>
    <col min="5" max="5" width="30.5703125" style="8" bestFit="1" customWidth="1"/>
    <col min="6" max="7" width="11.28515625" style="8" bestFit="1" customWidth="1"/>
    <col min="8" max="8" width="10.7109375" style="7" customWidth="1"/>
    <col min="9" max="9" width="12.5703125" style="7" customWidth="1"/>
    <col min="10" max="10" width="15.140625" style="7" bestFit="1" customWidth="1"/>
    <col min="11" max="11" width="11.42578125" customWidth="1"/>
  </cols>
  <sheetData>
    <row r="1" spans="1:11" ht="15" customHeight="1">
      <c r="A1" s="22" t="s">
        <v>0</v>
      </c>
      <c r="B1" s="23" t="s">
        <v>1</v>
      </c>
      <c r="C1" s="23" t="s">
        <v>36</v>
      </c>
      <c r="D1" s="23" t="s">
        <v>37</v>
      </c>
      <c r="E1" s="23" t="s">
        <v>84</v>
      </c>
      <c r="F1" s="23" t="s">
        <v>85</v>
      </c>
      <c r="G1" s="23" t="s">
        <v>86</v>
      </c>
      <c r="H1" s="23" t="s">
        <v>2</v>
      </c>
      <c r="I1" s="23" t="s">
        <v>3</v>
      </c>
      <c r="J1" s="24" t="s">
        <v>4</v>
      </c>
      <c r="K1" s="9"/>
    </row>
    <row r="2" spans="1:11">
      <c r="A2" s="10">
        <v>43344</v>
      </c>
      <c r="B2" s="11" t="s">
        <v>6</v>
      </c>
      <c r="C2" s="12" t="s">
        <v>38</v>
      </c>
      <c r="D2" s="13" t="s">
        <v>39</v>
      </c>
      <c r="E2" s="27" t="s">
        <v>87</v>
      </c>
      <c r="F2" s="28">
        <v>43389</v>
      </c>
      <c r="G2" s="28">
        <f t="shared" ref="G2:G34" si="0">F2+H2</f>
        <v>43396</v>
      </c>
      <c r="H2" s="14">
        <v>7</v>
      </c>
      <c r="I2" s="15">
        <v>214.28</v>
      </c>
      <c r="J2" s="16">
        <f t="shared" ref="J2:J34" si="1">I2*H2</f>
        <v>1499.96</v>
      </c>
    </row>
    <row r="3" spans="1:11">
      <c r="A3" s="10">
        <v>43345</v>
      </c>
      <c r="B3" s="11" t="s">
        <v>7</v>
      </c>
      <c r="C3" s="12" t="s">
        <v>38</v>
      </c>
      <c r="D3" s="17" t="s">
        <v>40</v>
      </c>
      <c r="E3" s="27" t="s">
        <v>88</v>
      </c>
      <c r="F3" s="28">
        <v>43390</v>
      </c>
      <c r="G3" s="28">
        <f t="shared" si="0"/>
        <v>43395</v>
      </c>
      <c r="H3" s="14">
        <v>5</v>
      </c>
      <c r="I3" s="15">
        <v>350</v>
      </c>
      <c r="J3" s="16">
        <f t="shared" si="1"/>
        <v>1750</v>
      </c>
    </row>
    <row r="4" spans="1:11">
      <c r="A4" s="10">
        <v>43346</v>
      </c>
      <c r="B4" s="11" t="s">
        <v>8</v>
      </c>
      <c r="C4" s="12" t="s">
        <v>38</v>
      </c>
      <c r="D4" s="17" t="s">
        <v>41</v>
      </c>
      <c r="E4" s="27" t="s">
        <v>89</v>
      </c>
      <c r="F4" s="28">
        <v>43391</v>
      </c>
      <c r="G4" s="28">
        <f t="shared" si="0"/>
        <v>43405</v>
      </c>
      <c r="H4" s="14">
        <v>14</v>
      </c>
      <c r="I4" s="15">
        <v>178.57</v>
      </c>
      <c r="J4" s="16">
        <f t="shared" si="1"/>
        <v>2499.98</v>
      </c>
    </row>
    <row r="5" spans="1:11">
      <c r="A5" s="10">
        <v>43347</v>
      </c>
      <c r="B5" s="11" t="s">
        <v>9</v>
      </c>
      <c r="C5" s="12" t="s">
        <v>42</v>
      </c>
      <c r="D5" s="13" t="s">
        <v>43</v>
      </c>
      <c r="E5" s="27" t="s">
        <v>90</v>
      </c>
      <c r="F5" s="28">
        <v>43392</v>
      </c>
      <c r="G5" s="28">
        <f t="shared" si="0"/>
        <v>43402</v>
      </c>
      <c r="H5" s="14">
        <v>10</v>
      </c>
      <c r="I5" s="15">
        <v>220</v>
      </c>
      <c r="J5" s="16">
        <f t="shared" si="1"/>
        <v>2200</v>
      </c>
    </row>
    <row r="6" spans="1:11">
      <c r="A6" s="10">
        <v>43348</v>
      </c>
      <c r="B6" s="11" t="s">
        <v>10</v>
      </c>
      <c r="C6" s="12" t="s">
        <v>44</v>
      </c>
      <c r="D6" s="13" t="s">
        <v>45</v>
      </c>
      <c r="E6" s="27" t="s">
        <v>91</v>
      </c>
      <c r="F6" s="28">
        <v>43393</v>
      </c>
      <c r="G6" s="28">
        <f t="shared" si="0"/>
        <v>43397</v>
      </c>
      <c r="H6" s="14">
        <v>4</v>
      </c>
      <c r="I6" s="15">
        <v>587.5</v>
      </c>
      <c r="J6" s="16">
        <f t="shared" si="1"/>
        <v>2350</v>
      </c>
    </row>
    <row r="7" spans="1:11">
      <c r="A7" s="10">
        <v>43349</v>
      </c>
      <c r="B7" s="11" t="s">
        <v>11</v>
      </c>
      <c r="C7" s="12" t="s">
        <v>46</v>
      </c>
      <c r="D7" s="13" t="s">
        <v>47</v>
      </c>
      <c r="E7" s="27" t="s">
        <v>92</v>
      </c>
      <c r="F7" s="28">
        <v>43394</v>
      </c>
      <c r="G7" s="28">
        <f t="shared" si="0"/>
        <v>43402</v>
      </c>
      <c r="H7" s="14">
        <v>8</v>
      </c>
      <c r="I7" s="15">
        <v>287.5</v>
      </c>
      <c r="J7" s="16">
        <f t="shared" si="1"/>
        <v>2300</v>
      </c>
    </row>
    <row r="8" spans="1:11">
      <c r="A8" s="10">
        <v>43349</v>
      </c>
      <c r="B8" s="11" t="s">
        <v>8</v>
      </c>
      <c r="C8" s="12" t="s">
        <v>38</v>
      </c>
      <c r="D8" s="17" t="s">
        <v>41</v>
      </c>
      <c r="E8" s="27" t="s">
        <v>89</v>
      </c>
      <c r="F8" s="28">
        <v>43391</v>
      </c>
      <c r="G8" s="28">
        <f t="shared" si="0"/>
        <v>43405</v>
      </c>
      <c r="H8" s="14">
        <v>14</v>
      </c>
      <c r="I8" s="15">
        <v>178.57</v>
      </c>
      <c r="J8" s="16">
        <f t="shared" si="1"/>
        <v>2499.98</v>
      </c>
    </row>
    <row r="9" spans="1:11">
      <c r="A9" s="10">
        <v>43350</v>
      </c>
      <c r="B9" s="11" t="s">
        <v>12</v>
      </c>
      <c r="C9" s="12" t="s">
        <v>46</v>
      </c>
      <c r="D9" s="13" t="s">
        <v>48</v>
      </c>
      <c r="E9" s="27" t="s">
        <v>93</v>
      </c>
      <c r="F9" s="28">
        <v>43395</v>
      </c>
      <c r="G9" s="28">
        <f t="shared" si="0"/>
        <v>43401</v>
      </c>
      <c r="H9" s="14">
        <v>6</v>
      </c>
      <c r="I9" s="15">
        <v>300</v>
      </c>
      <c r="J9" s="16">
        <f t="shared" si="1"/>
        <v>1800</v>
      </c>
    </row>
    <row r="10" spans="1:11">
      <c r="A10" s="10">
        <v>43351</v>
      </c>
      <c r="B10" s="11" t="s">
        <v>13</v>
      </c>
      <c r="C10" s="12" t="s">
        <v>44</v>
      </c>
      <c r="D10" s="13" t="s">
        <v>49</v>
      </c>
      <c r="E10" s="27" t="s">
        <v>94</v>
      </c>
      <c r="F10" s="28">
        <v>43396</v>
      </c>
      <c r="G10" s="28">
        <f t="shared" si="0"/>
        <v>43399</v>
      </c>
      <c r="H10" s="14">
        <v>3</v>
      </c>
      <c r="I10" s="15">
        <v>300</v>
      </c>
      <c r="J10" s="16">
        <f t="shared" si="1"/>
        <v>900</v>
      </c>
    </row>
    <row r="11" spans="1:11">
      <c r="A11" s="10">
        <v>43352</v>
      </c>
      <c r="B11" s="11" t="s">
        <v>14</v>
      </c>
      <c r="C11" s="12" t="s">
        <v>42</v>
      </c>
      <c r="D11" s="13" t="s">
        <v>50</v>
      </c>
      <c r="E11" s="27" t="s">
        <v>95</v>
      </c>
      <c r="F11" s="28">
        <v>43397</v>
      </c>
      <c r="G11" s="28">
        <f t="shared" si="0"/>
        <v>43409</v>
      </c>
      <c r="H11" s="14">
        <v>12</v>
      </c>
      <c r="I11" s="15">
        <v>233.33</v>
      </c>
      <c r="J11" s="16">
        <f t="shared" si="1"/>
        <v>2799.96</v>
      </c>
    </row>
    <row r="12" spans="1:11">
      <c r="A12" s="10">
        <v>43353</v>
      </c>
      <c r="B12" s="11" t="s">
        <v>15</v>
      </c>
      <c r="C12" s="12" t="s">
        <v>38</v>
      </c>
      <c r="D12" s="13" t="s">
        <v>51</v>
      </c>
      <c r="E12" s="27" t="s">
        <v>96</v>
      </c>
      <c r="F12" s="28">
        <v>43398</v>
      </c>
      <c r="G12" s="28">
        <f t="shared" si="0"/>
        <v>43407</v>
      </c>
      <c r="H12" s="14">
        <v>9</v>
      </c>
      <c r="I12" s="15">
        <v>166.66</v>
      </c>
      <c r="J12" s="16">
        <f t="shared" si="1"/>
        <v>1499.94</v>
      </c>
    </row>
    <row r="13" spans="1:11">
      <c r="A13" s="10">
        <v>43354</v>
      </c>
      <c r="B13" s="11" t="s">
        <v>16</v>
      </c>
      <c r="C13" s="12" t="s">
        <v>38</v>
      </c>
      <c r="D13" s="13" t="s">
        <v>51</v>
      </c>
      <c r="E13" s="27" t="s">
        <v>97</v>
      </c>
      <c r="F13" s="28">
        <v>43399</v>
      </c>
      <c r="G13" s="28">
        <f t="shared" si="0"/>
        <v>43406</v>
      </c>
      <c r="H13" s="14">
        <v>7</v>
      </c>
      <c r="I13" s="15">
        <v>250</v>
      </c>
      <c r="J13" s="16">
        <f t="shared" si="1"/>
        <v>1750</v>
      </c>
    </row>
    <row r="14" spans="1:11">
      <c r="A14" s="10">
        <v>43355</v>
      </c>
      <c r="B14" s="11" t="s">
        <v>17</v>
      </c>
      <c r="C14" s="12" t="s">
        <v>42</v>
      </c>
      <c r="D14" s="13" t="s">
        <v>50</v>
      </c>
      <c r="E14" s="27" t="s">
        <v>98</v>
      </c>
      <c r="F14" s="28">
        <v>43400</v>
      </c>
      <c r="G14" s="28">
        <f t="shared" si="0"/>
        <v>43404</v>
      </c>
      <c r="H14" s="14">
        <v>4</v>
      </c>
      <c r="I14" s="15">
        <v>587.5</v>
      </c>
      <c r="J14" s="16">
        <f t="shared" si="1"/>
        <v>2350</v>
      </c>
    </row>
    <row r="15" spans="1:11">
      <c r="A15" s="10">
        <v>43356</v>
      </c>
      <c r="B15" s="11" t="s">
        <v>18</v>
      </c>
      <c r="C15" s="12" t="s">
        <v>44</v>
      </c>
      <c r="D15" s="13" t="s">
        <v>49</v>
      </c>
      <c r="E15" s="27" t="s">
        <v>99</v>
      </c>
      <c r="F15" s="28">
        <v>43401</v>
      </c>
      <c r="G15" s="28">
        <f t="shared" si="0"/>
        <v>43408</v>
      </c>
      <c r="H15" s="14">
        <v>7</v>
      </c>
      <c r="I15" s="15">
        <v>314.27999999999997</v>
      </c>
      <c r="J15" s="16">
        <f t="shared" si="1"/>
        <v>2199.96</v>
      </c>
    </row>
    <row r="16" spans="1:11">
      <c r="A16" s="10">
        <v>43356</v>
      </c>
      <c r="B16" s="11" t="s">
        <v>13</v>
      </c>
      <c r="C16" s="12" t="s">
        <v>44</v>
      </c>
      <c r="D16" s="13" t="s">
        <v>49</v>
      </c>
      <c r="E16" s="27" t="s">
        <v>94</v>
      </c>
      <c r="F16" s="28">
        <v>43396</v>
      </c>
      <c r="G16" s="28">
        <f t="shared" si="0"/>
        <v>43399</v>
      </c>
      <c r="H16" s="14">
        <v>3</v>
      </c>
      <c r="I16" s="15">
        <v>300</v>
      </c>
      <c r="J16" s="16">
        <f t="shared" si="1"/>
        <v>900</v>
      </c>
    </row>
    <row r="17" spans="1:10">
      <c r="A17" s="10">
        <v>43356</v>
      </c>
      <c r="B17" s="11" t="s">
        <v>10</v>
      </c>
      <c r="C17" s="12" t="s">
        <v>44</v>
      </c>
      <c r="D17" s="13" t="s">
        <v>45</v>
      </c>
      <c r="E17" s="27" t="s">
        <v>91</v>
      </c>
      <c r="F17" s="28">
        <v>43393</v>
      </c>
      <c r="G17" s="28">
        <f t="shared" si="0"/>
        <v>43397</v>
      </c>
      <c r="H17" s="14">
        <v>4</v>
      </c>
      <c r="I17" s="15">
        <v>587.5</v>
      </c>
      <c r="J17" s="16">
        <f t="shared" si="1"/>
        <v>2350</v>
      </c>
    </row>
    <row r="18" spans="1:10">
      <c r="A18" s="10">
        <v>43357</v>
      </c>
      <c r="B18" s="11" t="s">
        <v>19</v>
      </c>
      <c r="C18" s="12" t="s">
        <v>46</v>
      </c>
      <c r="D18" s="13" t="s">
        <v>48</v>
      </c>
      <c r="E18" s="27" t="s">
        <v>100</v>
      </c>
      <c r="F18" s="28">
        <v>43402</v>
      </c>
      <c r="G18" s="28">
        <f t="shared" si="0"/>
        <v>43407</v>
      </c>
      <c r="H18" s="14">
        <v>5</v>
      </c>
      <c r="I18" s="15">
        <v>470</v>
      </c>
      <c r="J18" s="16">
        <f t="shared" si="1"/>
        <v>2350</v>
      </c>
    </row>
    <row r="19" spans="1:10">
      <c r="A19" s="10">
        <v>43358</v>
      </c>
      <c r="B19" s="11" t="s">
        <v>20</v>
      </c>
      <c r="C19" s="12" t="s">
        <v>46</v>
      </c>
      <c r="D19" s="13" t="s">
        <v>47</v>
      </c>
      <c r="E19" s="27" t="s">
        <v>101</v>
      </c>
      <c r="F19" s="28">
        <v>43403</v>
      </c>
      <c r="G19" s="28">
        <f t="shared" si="0"/>
        <v>43417</v>
      </c>
      <c r="H19" s="14">
        <v>14</v>
      </c>
      <c r="I19" s="15">
        <v>164.28</v>
      </c>
      <c r="J19" s="16">
        <f t="shared" si="1"/>
        <v>2299.92</v>
      </c>
    </row>
    <row r="20" spans="1:10">
      <c r="A20" s="10">
        <v>43359</v>
      </c>
      <c r="B20" s="11" t="s">
        <v>21</v>
      </c>
      <c r="C20" s="12" t="s">
        <v>44</v>
      </c>
      <c r="D20" s="13" t="s">
        <v>45</v>
      </c>
      <c r="E20" s="27" t="s">
        <v>102</v>
      </c>
      <c r="F20" s="28">
        <v>43404</v>
      </c>
      <c r="G20" s="28">
        <f t="shared" si="0"/>
        <v>43414</v>
      </c>
      <c r="H20" s="14">
        <v>10</v>
      </c>
      <c r="I20" s="15">
        <v>180</v>
      </c>
      <c r="J20" s="16">
        <f t="shared" si="1"/>
        <v>1800</v>
      </c>
    </row>
    <row r="21" spans="1:10">
      <c r="A21" s="10">
        <v>43360</v>
      </c>
      <c r="B21" s="11" t="s">
        <v>22</v>
      </c>
      <c r="C21" s="12" t="s">
        <v>42</v>
      </c>
      <c r="D21" s="13" t="s">
        <v>43</v>
      </c>
      <c r="E21" s="27" t="s">
        <v>103</v>
      </c>
      <c r="F21" s="28">
        <v>43405</v>
      </c>
      <c r="G21" s="28">
        <f t="shared" si="0"/>
        <v>43409</v>
      </c>
      <c r="H21" s="14">
        <v>4</v>
      </c>
      <c r="I21" s="15">
        <v>225</v>
      </c>
      <c r="J21" s="16">
        <f t="shared" si="1"/>
        <v>900</v>
      </c>
    </row>
    <row r="22" spans="1:10">
      <c r="A22" s="10">
        <v>43361</v>
      </c>
      <c r="B22" s="11" t="s">
        <v>23</v>
      </c>
      <c r="C22" s="12" t="s">
        <v>38</v>
      </c>
      <c r="D22" s="13" t="s">
        <v>41</v>
      </c>
      <c r="E22" s="27" t="s">
        <v>104</v>
      </c>
      <c r="F22" s="28">
        <v>43406</v>
      </c>
      <c r="G22" s="28">
        <f t="shared" si="0"/>
        <v>43414</v>
      </c>
      <c r="H22" s="14">
        <v>8</v>
      </c>
      <c r="I22" s="15">
        <v>350</v>
      </c>
      <c r="J22" s="16">
        <f t="shared" si="1"/>
        <v>2800</v>
      </c>
    </row>
    <row r="23" spans="1:10">
      <c r="A23" s="10">
        <v>43362</v>
      </c>
      <c r="B23" s="11" t="s">
        <v>24</v>
      </c>
      <c r="C23" s="12" t="s">
        <v>38</v>
      </c>
      <c r="D23" s="13" t="s">
        <v>40</v>
      </c>
      <c r="E23" s="27" t="s">
        <v>105</v>
      </c>
      <c r="F23" s="28">
        <v>43407</v>
      </c>
      <c r="G23" s="28">
        <f t="shared" si="0"/>
        <v>43413</v>
      </c>
      <c r="H23" s="14">
        <v>6</v>
      </c>
      <c r="I23" s="15">
        <v>250</v>
      </c>
      <c r="J23" s="16">
        <f t="shared" si="1"/>
        <v>1500</v>
      </c>
    </row>
    <row r="24" spans="1:10">
      <c r="A24" s="10">
        <v>43363</v>
      </c>
      <c r="B24" s="11" t="s">
        <v>25</v>
      </c>
      <c r="C24" s="12" t="s">
        <v>38</v>
      </c>
      <c r="D24" s="13" t="s">
        <v>39</v>
      </c>
      <c r="E24" s="27" t="s">
        <v>106</v>
      </c>
      <c r="F24" s="28">
        <v>43408</v>
      </c>
      <c r="G24" s="28">
        <f t="shared" si="0"/>
        <v>43411</v>
      </c>
      <c r="H24" s="14">
        <v>3</v>
      </c>
      <c r="I24" s="15">
        <v>583.33333333333303</v>
      </c>
      <c r="J24" s="16">
        <f t="shared" si="1"/>
        <v>1749.9999999999991</v>
      </c>
    </row>
    <row r="25" spans="1:10">
      <c r="A25" s="10">
        <v>43364</v>
      </c>
      <c r="B25" s="11" t="s">
        <v>26</v>
      </c>
      <c r="C25" s="12" t="s">
        <v>42</v>
      </c>
      <c r="D25" s="13" t="s">
        <v>50</v>
      </c>
      <c r="E25" s="27" t="s">
        <v>107</v>
      </c>
      <c r="F25" s="28">
        <v>43409</v>
      </c>
      <c r="G25" s="28">
        <f t="shared" si="0"/>
        <v>43421</v>
      </c>
      <c r="H25" s="14">
        <v>12</v>
      </c>
      <c r="I25" s="15">
        <v>208.33</v>
      </c>
      <c r="J25" s="16">
        <f t="shared" si="1"/>
        <v>2499.96</v>
      </c>
    </row>
    <row r="26" spans="1:10">
      <c r="A26" s="10">
        <v>43365</v>
      </c>
      <c r="B26" s="11" t="s">
        <v>27</v>
      </c>
      <c r="C26" s="12" t="s">
        <v>44</v>
      </c>
      <c r="D26" s="13" t="s">
        <v>49</v>
      </c>
      <c r="E26" s="27" t="s">
        <v>108</v>
      </c>
      <c r="F26" s="28">
        <v>43410</v>
      </c>
      <c r="G26" s="28">
        <f t="shared" si="0"/>
        <v>43419</v>
      </c>
      <c r="H26" s="14">
        <v>9</v>
      </c>
      <c r="I26" s="15">
        <v>244.44</v>
      </c>
      <c r="J26" s="16">
        <f t="shared" si="1"/>
        <v>2199.96</v>
      </c>
    </row>
    <row r="27" spans="1:10">
      <c r="A27" s="10">
        <v>43366</v>
      </c>
      <c r="B27" s="11" t="s">
        <v>28</v>
      </c>
      <c r="C27" s="12" t="s">
        <v>46</v>
      </c>
      <c r="D27" s="13" t="s">
        <v>48</v>
      </c>
      <c r="E27" s="27" t="s">
        <v>109</v>
      </c>
      <c r="F27" s="28">
        <v>43411</v>
      </c>
      <c r="G27" s="28">
        <f t="shared" si="0"/>
        <v>43418</v>
      </c>
      <c r="H27" s="14">
        <v>7</v>
      </c>
      <c r="I27" s="15">
        <v>335.71</v>
      </c>
      <c r="J27" s="16">
        <f t="shared" si="1"/>
        <v>2349.9699999999998</v>
      </c>
    </row>
    <row r="28" spans="1:10">
      <c r="A28" s="10">
        <v>43367</v>
      </c>
      <c r="B28" s="11" t="s">
        <v>29</v>
      </c>
      <c r="C28" s="12" t="s">
        <v>46</v>
      </c>
      <c r="D28" s="13" t="s">
        <v>47</v>
      </c>
      <c r="E28" s="27" t="s">
        <v>110</v>
      </c>
      <c r="F28" s="28">
        <v>43412</v>
      </c>
      <c r="G28" s="28">
        <f t="shared" si="0"/>
        <v>43416</v>
      </c>
      <c r="H28" s="14">
        <v>4</v>
      </c>
      <c r="I28" s="15">
        <v>575</v>
      </c>
      <c r="J28" s="16">
        <f t="shared" si="1"/>
        <v>2300</v>
      </c>
    </row>
    <row r="29" spans="1:10">
      <c r="A29" s="10">
        <v>43368</v>
      </c>
      <c r="B29" s="11" t="s">
        <v>30</v>
      </c>
      <c r="C29" s="12" t="s">
        <v>44</v>
      </c>
      <c r="D29" s="13" t="s">
        <v>45</v>
      </c>
      <c r="E29" s="27" t="s">
        <v>111</v>
      </c>
      <c r="F29" s="28">
        <v>43413</v>
      </c>
      <c r="G29" s="28">
        <f t="shared" si="0"/>
        <v>43420</v>
      </c>
      <c r="H29" s="14">
        <v>7</v>
      </c>
      <c r="I29" s="15">
        <v>257.14</v>
      </c>
      <c r="J29" s="16">
        <f t="shared" si="1"/>
        <v>1799.98</v>
      </c>
    </row>
    <row r="30" spans="1:10">
      <c r="A30" s="10">
        <v>43369</v>
      </c>
      <c r="B30" s="11" t="s">
        <v>31</v>
      </c>
      <c r="C30" s="12" t="s">
        <v>46</v>
      </c>
      <c r="D30" s="13" t="s">
        <v>48</v>
      </c>
      <c r="E30" s="27" t="s">
        <v>112</v>
      </c>
      <c r="F30" s="28">
        <v>43414</v>
      </c>
      <c r="G30" s="28">
        <f t="shared" si="0"/>
        <v>43419</v>
      </c>
      <c r="H30" s="14">
        <v>5</v>
      </c>
      <c r="I30" s="15">
        <v>180</v>
      </c>
      <c r="J30" s="16">
        <f t="shared" si="1"/>
        <v>900</v>
      </c>
    </row>
    <row r="31" spans="1:10">
      <c r="A31" s="10">
        <v>43370</v>
      </c>
      <c r="B31" s="11" t="s">
        <v>32</v>
      </c>
      <c r="C31" s="12" t="s">
        <v>44</v>
      </c>
      <c r="D31" s="13" t="s">
        <v>49</v>
      </c>
      <c r="E31" s="27" t="s">
        <v>113</v>
      </c>
      <c r="F31" s="28">
        <v>43415</v>
      </c>
      <c r="G31" s="28">
        <f t="shared" si="0"/>
        <v>43429</v>
      </c>
      <c r="H31" s="14">
        <v>14</v>
      </c>
      <c r="I31" s="15">
        <v>200</v>
      </c>
      <c r="J31" s="16">
        <f t="shared" si="1"/>
        <v>2800</v>
      </c>
    </row>
    <row r="32" spans="1:10">
      <c r="A32" s="10">
        <v>43371</v>
      </c>
      <c r="B32" s="11" t="s">
        <v>33</v>
      </c>
      <c r="C32" s="12" t="s">
        <v>42</v>
      </c>
      <c r="D32" s="13" t="s">
        <v>50</v>
      </c>
      <c r="E32" s="27" t="s">
        <v>114</v>
      </c>
      <c r="F32" s="28">
        <v>43416</v>
      </c>
      <c r="G32" s="28">
        <f t="shared" si="0"/>
        <v>43426</v>
      </c>
      <c r="H32" s="14">
        <v>10</v>
      </c>
      <c r="I32" s="15">
        <v>150</v>
      </c>
      <c r="J32" s="16">
        <f t="shared" si="1"/>
        <v>1500</v>
      </c>
    </row>
    <row r="33" spans="1:10">
      <c r="A33" s="10">
        <v>43372</v>
      </c>
      <c r="B33" s="11" t="s">
        <v>34</v>
      </c>
      <c r="C33" s="12" t="s">
        <v>38</v>
      </c>
      <c r="D33" s="13" t="s">
        <v>51</v>
      </c>
      <c r="E33" s="27" t="s">
        <v>115</v>
      </c>
      <c r="F33" s="28">
        <v>43417</v>
      </c>
      <c r="G33" s="28">
        <f t="shared" si="0"/>
        <v>43421</v>
      </c>
      <c r="H33" s="14">
        <v>4</v>
      </c>
      <c r="I33" s="15">
        <v>437.5</v>
      </c>
      <c r="J33" s="16">
        <f t="shared" si="1"/>
        <v>1750</v>
      </c>
    </row>
    <row r="34" spans="1:10">
      <c r="A34" s="10">
        <v>43373</v>
      </c>
      <c r="B34" s="11" t="s">
        <v>35</v>
      </c>
      <c r="C34" s="12" t="s">
        <v>46</v>
      </c>
      <c r="D34" s="13" t="s">
        <v>47</v>
      </c>
      <c r="E34" s="27" t="s">
        <v>116</v>
      </c>
      <c r="F34" s="28">
        <v>43418</v>
      </c>
      <c r="G34" s="28">
        <f t="shared" si="0"/>
        <v>43426</v>
      </c>
      <c r="H34" s="14">
        <v>8</v>
      </c>
      <c r="I34" s="15">
        <v>312.5</v>
      </c>
      <c r="J34" s="16">
        <f t="shared" si="1"/>
        <v>2500</v>
      </c>
    </row>
    <row r="35" spans="1:10">
      <c r="C35"/>
      <c r="D35"/>
      <c r="E35"/>
      <c r="F35"/>
      <c r="G35"/>
      <c r="H35"/>
      <c r="I35"/>
      <c r="J35"/>
    </row>
    <row r="36" spans="1:10">
      <c r="C36"/>
      <c r="D36"/>
      <c r="E36"/>
      <c r="F36"/>
      <c r="G36"/>
      <c r="H36"/>
      <c r="I36"/>
      <c r="J36"/>
    </row>
    <row r="37" spans="1:10">
      <c r="C37"/>
      <c r="D37"/>
      <c r="E37"/>
      <c r="F37"/>
      <c r="G37"/>
      <c r="H37"/>
      <c r="I37"/>
      <c r="J37"/>
    </row>
    <row r="38" spans="1:10">
      <c r="C38"/>
      <c r="D38"/>
      <c r="E38"/>
      <c r="F38"/>
      <c r="G38"/>
      <c r="H38"/>
      <c r="I38"/>
      <c r="J38"/>
    </row>
    <row r="39" spans="1:10">
      <c r="C39"/>
      <c r="D39"/>
      <c r="E39"/>
      <c r="F39"/>
      <c r="G39"/>
      <c r="H39"/>
      <c r="I39"/>
      <c r="J39"/>
    </row>
    <row r="40" spans="1:10">
      <c r="C40"/>
      <c r="D40"/>
      <c r="E40"/>
      <c r="F40"/>
      <c r="G40"/>
      <c r="H40"/>
      <c r="I40"/>
      <c r="J40"/>
    </row>
    <row r="41" spans="1:10">
      <c r="C41"/>
      <c r="D41"/>
      <c r="E41"/>
      <c r="F41"/>
      <c r="G41"/>
      <c r="H41"/>
      <c r="I41"/>
      <c r="J41"/>
    </row>
    <row r="42" spans="1:10">
      <c r="C42"/>
      <c r="D42"/>
      <c r="E42"/>
      <c r="F42"/>
      <c r="G42"/>
      <c r="H42"/>
      <c r="I42"/>
      <c r="J42"/>
    </row>
    <row r="43" spans="1:10">
      <c r="C43"/>
      <c r="D43"/>
      <c r="E43"/>
      <c r="F43"/>
      <c r="G43"/>
      <c r="H43"/>
      <c r="I43"/>
      <c r="J43"/>
    </row>
    <row r="44" spans="1:10">
      <c r="C44"/>
      <c r="D44"/>
      <c r="E44"/>
      <c r="F44"/>
      <c r="G44"/>
      <c r="H44"/>
      <c r="I44"/>
      <c r="J44"/>
    </row>
    <row r="45" spans="1:10">
      <c r="C45"/>
      <c r="D45"/>
      <c r="E45"/>
      <c r="F45"/>
      <c r="G45"/>
      <c r="H45"/>
      <c r="I45"/>
      <c r="J45"/>
    </row>
    <row r="46" spans="1:10">
      <c r="C46"/>
      <c r="D46"/>
      <c r="E46"/>
      <c r="F46"/>
      <c r="G46"/>
      <c r="H46"/>
      <c r="I46"/>
      <c r="J46"/>
    </row>
    <row r="47" spans="1:10">
      <c r="C47"/>
      <c r="D47"/>
      <c r="E47"/>
      <c r="F47"/>
      <c r="G47"/>
      <c r="H47"/>
      <c r="I47"/>
      <c r="J47"/>
    </row>
    <row r="48" spans="1:10">
      <c r="C48"/>
      <c r="D48"/>
      <c r="E48"/>
      <c r="F48"/>
      <c r="G48"/>
      <c r="H48"/>
      <c r="I48"/>
      <c r="J48"/>
    </row>
    <row r="49" spans="3:10">
      <c r="C49"/>
      <c r="D49"/>
      <c r="E49"/>
      <c r="F49"/>
      <c r="G49"/>
      <c r="H49"/>
      <c r="I49"/>
      <c r="J49"/>
    </row>
    <row r="50" spans="3:10">
      <c r="C50"/>
      <c r="D50"/>
      <c r="E50"/>
      <c r="F50"/>
      <c r="G50"/>
      <c r="H50"/>
      <c r="I50"/>
      <c r="J50"/>
    </row>
    <row r="51" spans="3:10">
      <c r="C51"/>
      <c r="D51"/>
      <c r="E51"/>
      <c r="F51"/>
      <c r="G51"/>
      <c r="H51"/>
      <c r="I51"/>
      <c r="J51"/>
    </row>
    <row r="52" spans="3:10">
      <c r="C52"/>
      <c r="D52"/>
      <c r="E52"/>
      <c r="F52"/>
      <c r="G52"/>
      <c r="H52"/>
      <c r="I52"/>
      <c r="J52"/>
    </row>
    <row r="53" spans="3:10">
      <c r="C53"/>
      <c r="D53"/>
      <c r="E53"/>
      <c r="F53"/>
      <c r="G53"/>
      <c r="H53"/>
      <c r="I53"/>
      <c r="J53"/>
    </row>
    <row r="54" spans="3:10">
      <c r="C54"/>
      <c r="D54"/>
      <c r="E54"/>
      <c r="F54"/>
      <c r="G54"/>
      <c r="H54"/>
      <c r="I54"/>
      <c r="J54"/>
    </row>
    <row r="55" spans="3:10">
      <c r="C55"/>
      <c r="D55"/>
      <c r="E55"/>
      <c r="F55"/>
      <c r="G55"/>
      <c r="H55"/>
      <c r="I55"/>
      <c r="J55"/>
    </row>
    <row r="56" spans="3:10">
      <c r="C56"/>
      <c r="D56"/>
      <c r="E56"/>
      <c r="F56"/>
      <c r="G56"/>
      <c r="H56"/>
      <c r="I56"/>
      <c r="J56"/>
    </row>
    <row r="57" spans="3:10">
      <c r="C57"/>
      <c r="D57"/>
      <c r="E57"/>
      <c r="F57"/>
      <c r="G57"/>
      <c r="H57"/>
      <c r="I57"/>
      <c r="J57"/>
    </row>
    <row r="58" spans="3:10">
      <c r="C58"/>
      <c r="D58"/>
      <c r="E58"/>
      <c r="F58"/>
      <c r="G58"/>
      <c r="H58"/>
      <c r="I58"/>
      <c r="J58"/>
    </row>
    <row r="59" spans="3:10">
      <c r="C59"/>
      <c r="D59"/>
      <c r="E59"/>
      <c r="F59"/>
      <c r="G59"/>
      <c r="H59"/>
      <c r="I59"/>
      <c r="J59"/>
    </row>
    <row r="60" spans="3:10">
      <c r="C60"/>
      <c r="D60"/>
      <c r="E60"/>
      <c r="F60"/>
      <c r="G60"/>
      <c r="H60"/>
      <c r="I60"/>
      <c r="J60"/>
    </row>
    <row r="61" spans="3:10">
      <c r="C61"/>
      <c r="D61"/>
      <c r="E61"/>
      <c r="F61"/>
      <c r="G61"/>
      <c r="H61"/>
      <c r="I61"/>
      <c r="J61"/>
    </row>
    <row r="62" spans="3:10">
      <c r="C62"/>
      <c r="D62"/>
      <c r="E62"/>
      <c r="F62"/>
      <c r="G62"/>
      <c r="H62"/>
      <c r="I62"/>
      <c r="J62"/>
    </row>
    <row r="63" spans="3:10">
      <c r="C63"/>
      <c r="D63"/>
      <c r="E63"/>
      <c r="F63"/>
      <c r="G63"/>
      <c r="H63"/>
      <c r="I63"/>
      <c r="J63"/>
    </row>
    <row r="64" spans="3:10">
      <c r="I64" s="15"/>
    </row>
    <row r="65" spans="9:9">
      <c r="I65" s="15"/>
    </row>
    <row r="66" spans="9:9">
      <c r="I66" s="15"/>
    </row>
    <row r="67" spans="9:9">
      <c r="I67" s="15"/>
    </row>
    <row r="68" spans="9:9">
      <c r="I68" s="15"/>
    </row>
    <row r="69" spans="9:9">
      <c r="I69" s="15"/>
    </row>
  </sheetData>
  <hyperlinks>
    <hyperlink ref="E2" r:id="rId1" xr:uid="{3B3D7785-E1B9-4EE0-BF19-9EED906B5F6E}"/>
    <hyperlink ref="E3" r:id="rId2" xr:uid="{375A631E-56BA-448B-A1F6-96234408E8F2}"/>
    <hyperlink ref="E4" r:id="rId3" xr:uid="{6879DFE8-F12B-4339-B866-FBB6204A976C}"/>
    <hyperlink ref="E5" r:id="rId4" xr:uid="{B472938B-D959-454A-83C1-543B44D7A549}"/>
    <hyperlink ref="E6" r:id="rId5" xr:uid="{98B0254F-5C7F-41C8-A5BF-60427D2878B6}"/>
    <hyperlink ref="E7" r:id="rId6" xr:uid="{B72FBFFA-3154-4E25-99CA-012A743E6C15}"/>
    <hyperlink ref="E9" r:id="rId7" xr:uid="{73EBE26A-FD3D-436F-85DF-73D262E94B04}"/>
    <hyperlink ref="E10" r:id="rId8" xr:uid="{6072C5FF-597B-45A8-9663-3B54A48C96E9}"/>
    <hyperlink ref="E11" r:id="rId9" xr:uid="{8FF2B518-D1BE-4215-A4A5-F25054FB1DC7}"/>
    <hyperlink ref="E12" r:id="rId10" xr:uid="{2779016D-048D-46BE-B45E-AF13628B39A6}"/>
    <hyperlink ref="E19" r:id="rId11" xr:uid="{8A9C4F7F-9CCE-49B0-A67D-AA0495DDB422}"/>
    <hyperlink ref="E34" r:id="rId12" xr:uid="{D58B6C80-2D94-4786-85CC-0B4FE026F7A8}"/>
    <hyperlink ref="E33" r:id="rId13" xr:uid="{46E137BF-C9EF-4151-916C-50C2491E909F}"/>
    <hyperlink ref="E32" r:id="rId14" xr:uid="{DAADE1D8-D6F9-46E8-9132-27A49751BD40}"/>
    <hyperlink ref="E31" r:id="rId15" xr:uid="{16C35453-2321-46BA-8FC7-1FC5C2337B91}"/>
    <hyperlink ref="E30" r:id="rId16" xr:uid="{E9CE9B69-0EEF-4CD9-B9A4-5AC1AED42C3A}"/>
    <hyperlink ref="E29" r:id="rId17" xr:uid="{0486906D-9B78-47C1-BE92-A070C8ED6D9E}"/>
    <hyperlink ref="E28" r:id="rId18" xr:uid="{B8F5954D-46B7-42ED-A1DC-B21EC844A96C}"/>
    <hyperlink ref="E27" r:id="rId19" xr:uid="{7A37D9D1-585C-425D-9DDF-3A22E44FE53C}"/>
    <hyperlink ref="E26" r:id="rId20" xr:uid="{CDA7E820-A817-46D1-B08F-5FBAFD8F28FA}"/>
    <hyperlink ref="E25" r:id="rId21" xr:uid="{465D89E1-684B-48D7-AA26-E0D4B912FA1A}"/>
    <hyperlink ref="E24" r:id="rId22" xr:uid="{A2D3011A-9383-4064-9BB9-A9308A7011AE}"/>
    <hyperlink ref="E23" r:id="rId23" xr:uid="{FE6CD203-AF1E-4988-9312-58AB27BA4D7B}"/>
    <hyperlink ref="E22" r:id="rId24" xr:uid="{7B8779FA-3841-42F0-B37B-81786F0DB38A}"/>
    <hyperlink ref="E21" r:id="rId25" xr:uid="{4AC3698A-1DAE-4AC2-BB38-849EB8DC1077}"/>
    <hyperlink ref="E20" r:id="rId26" xr:uid="{E2FB6918-C559-4D8A-9E6B-55A42F5C928E}"/>
    <hyperlink ref="E18" r:id="rId27" xr:uid="{AB97F405-A884-43DC-BE46-B7E28BB8320A}"/>
    <hyperlink ref="E15" r:id="rId28" xr:uid="{06D98B31-1556-4E2B-8EB7-807E6A61B3EC}"/>
    <hyperlink ref="E14" r:id="rId29" xr:uid="{52799602-6526-493A-AF9F-19AD33BEE08C}"/>
    <hyperlink ref="E13" r:id="rId30" xr:uid="{50690DCD-7836-4E34-902C-D48186FFD413}"/>
    <hyperlink ref="E8" r:id="rId31" xr:uid="{87927771-DAC9-4EAD-8558-24B2F82CB72A}"/>
    <hyperlink ref="E16" r:id="rId32" xr:uid="{C0724A3C-6409-4932-933F-D5AAC8A33E87}"/>
    <hyperlink ref="E17" r:id="rId33" xr:uid="{AA20AC93-D51B-4A2A-95C5-5362DCD701E6}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22</vt:i4>
      </vt:variant>
    </vt:vector>
  </HeadingPairs>
  <TitlesOfParts>
    <vt:vector size="22" baseType="lpstr">
      <vt:lpstr>Criando e Utilizando Tabelas</vt:lpstr>
      <vt:lpstr>Usando Fórmulas em Tabelas</vt:lpstr>
      <vt:lpstr>Convertendo Tabelas Intervalos</vt:lpstr>
      <vt:lpstr>Classificando Dados</vt:lpstr>
      <vt:lpstr>Utilizando Filtros</vt:lpstr>
      <vt:lpstr>Inserindo Subtotais</vt:lpstr>
      <vt:lpstr>Texto para Colunas</vt:lpstr>
      <vt:lpstr>Preenchimento Relâmpago Dados</vt:lpstr>
      <vt:lpstr>Remover Duplicatas</vt:lpstr>
      <vt:lpstr>Validação de Dados</vt:lpstr>
      <vt:lpstr>Localizar e Substituir</vt:lpstr>
      <vt:lpstr>Análise Rápida</vt:lpstr>
      <vt:lpstr>Salvador</vt:lpstr>
      <vt:lpstr>Fortaleza</vt:lpstr>
      <vt:lpstr>Rio de Janeiro</vt:lpstr>
      <vt:lpstr>Precedentes e Dependentes</vt:lpstr>
      <vt:lpstr>Análise de Erros</vt:lpstr>
      <vt:lpstr>Avaliar Fórmula</vt:lpstr>
      <vt:lpstr>Janela de Inspeção</vt:lpstr>
      <vt:lpstr>Metas</vt:lpstr>
      <vt:lpstr>Circular Dados Inválidos</vt:lpstr>
      <vt:lpstr>Lição de Casa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jilson</cp:lastModifiedBy>
  <dcterms:created xsi:type="dcterms:W3CDTF">2018-09-07T00:01:06Z</dcterms:created>
  <dcterms:modified xsi:type="dcterms:W3CDTF">2020-07-22T12:52:43Z</dcterms:modified>
</cp:coreProperties>
</file>