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B77AE801-033E-4BF5-B0B9-4BA4A1D5BA88}" xr6:coauthVersionLast="45" xr6:coauthVersionMax="45" xr10:uidLastSave="{00000000-0000-0000-0000-000000000000}"/>
  <bookViews>
    <workbookView xWindow="-120" yWindow="-120" windowWidth="19440" windowHeight="10440" xr2:uid="{9751E720-19E6-4960-936B-DAFA2E5759E3}"/>
  </bookViews>
  <sheets>
    <sheet name="Criando e Utilizando Tabelas" sheetId="1" r:id="rId1"/>
    <sheet name="Usando Fórmulas em Tabelas" sheetId="3" r:id="rId2"/>
    <sheet name="Convertendo Tabelas Intervalos" sheetId="5" r:id="rId3"/>
    <sheet name="Classificando Dados" sheetId="6" r:id="rId4"/>
    <sheet name="Utilizando Filtros" sheetId="7" r:id="rId5"/>
    <sheet name="Inserindo Subtotais" sheetId="8" r:id="rId6"/>
    <sheet name="Texto para Colunas" sheetId="9" r:id="rId7"/>
    <sheet name="Preenchimento Relâmpago Dados" sheetId="11" r:id="rId8"/>
    <sheet name="Remover Duplicatas" sheetId="12" r:id="rId9"/>
    <sheet name="Validação de Dados" sheetId="13" r:id="rId10"/>
    <sheet name="Localizar e Substituir" sheetId="15" r:id="rId11"/>
    <sheet name="Análise Rápida" sheetId="17" r:id="rId12"/>
    <sheet name="Salvador" sheetId="18" r:id="rId13"/>
    <sheet name="Fortaleza" sheetId="19" r:id="rId14"/>
    <sheet name="Rio de Janeiro" sheetId="20" r:id="rId15"/>
    <sheet name="Precedentes e Dependentes" sheetId="22" r:id="rId16"/>
    <sheet name="Análise de Erros" sheetId="23" r:id="rId17"/>
    <sheet name="Avaliar Fórmula" sheetId="24" r:id="rId18"/>
    <sheet name="Janela de Inspeção" sheetId="25" r:id="rId19"/>
    <sheet name="Metas" sheetId="26" r:id="rId20"/>
    <sheet name="Circular Dados Inválidos" sheetId="28" r:id="rId21"/>
    <sheet name="Lição de Casa" sheetId="29" r:id="rId22"/>
  </sheets>
  <externalReferences>
    <externalReference r:id="rId23"/>
    <externalReference r:id="rId24"/>
    <externalReference r:id="rId25"/>
  </externalReferences>
  <definedNames>
    <definedName name="_xlnm._FilterDatabase" localSheetId="5" hidden="1">'Inserindo Subtotais'!$A$1:$G$43</definedName>
    <definedName name="_xlnm._FilterDatabase" localSheetId="7" hidden="1">'Preenchimento Relâmpago Dados'!$A$1:$H$31</definedName>
    <definedName name="_xlnm._FilterDatabase" localSheetId="6" hidden="1">'Texto para Colunas'!$A$1:$H$31</definedName>
    <definedName name="_xlnm._FilterDatabase" localSheetId="4" hidden="1">'Utilizando Filtros'!$A$1:$G$31</definedName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9" l="1"/>
  <c r="G4" i="29"/>
  <c r="G5" i="29"/>
  <c r="G6" i="29"/>
  <c r="G7" i="29"/>
  <c r="G8" i="29" l="1"/>
  <c r="J36" i="28"/>
  <c r="G36" i="28"/>
  <c r="F36" i="28"/>
  <c r="J35" i="28"/>
  <c r="F35" i="28"/>
  <c r="G35" i="28" s="1"/>
  <c r="J34" i="28"/>
  <c r="F34" i="28"/>
  <c r="G34" i="28" s="1"/>
  <c r="J33" i="28"/>
  <c r="F33" i="28"/>
  <c r="G33" i="28" s="1"/>
  <c r="J32" i="28"/>
  <c r="G32" i="28"/>
  <c r="F32" i="28"/>
  <c r="J31" i="28"/>
  <c r="F31" i="28"/>
  <c r="G31" i="28" s="1"/>
  <c r="J30" i="28"/>
  <c r="F30" i="28"/>
  <c r="G30" i="28" s="1"/>
  <c r="J29" i="28"/>
  <c r="F29" i="28"/>
  <c r="G29" i="28" s="1"/>
  <c r="J28" i="28"/>
  <c r="G28" i="28"/>
  <c r="F28" i="28"/>
  <c r="J27" i="28"/>
  <c r="F27" i="28"/>
  <c r="G27" i="28" s="1"/>
  <c r="J26" i="28"/>
  <c r="F26" i="28"/>
  <c r="G26" i="28" s="1"/>
  <c r="J25" i="28"/>
  <c r="F25" i="28"/>
  <c r="G25" i="28" s="1"/>
  <c r="J24" i="28"/>
  <c r="G24" i="28"/>
  <c r="F24" i="28"/>
  <c r="J23" i="28"/>
  <c r="F23" i="28"/>
  <c r="G23" i="28" s="1"/>
  <c r="J22" i="28"/>
  <c r="F22" i="28"/>
  <c r="G22" i="28" s="1"/>
  <c r="J21" i="28"/>
  <c r="F21" i="28"/>
  <c r="G21" i="28" s="1"/>
  <c r="J20" i="28"/>
  <c r="G20" i="28"/>
  <c r="F20" i="28"/>
  <c r="J19" i="28"/>
  <c r="F19" i="28"/>
  <c r="G19" i="28" s="1"/>
  <c r="J18" i="28"/>
  <c r="F18" i="28"/>
  <c r="G18" i="28" s="1"/>
  <c r="J17" i="28"/>
  <c r="F17" i="28"/>
  <c r="G17" i="28" s="1"/>
  <c r="J16" i="28"/>
  <c r="G16" i="28"/>
  <c r="F16" i="28"/>
  <c r="J15" i="28"/>
  <c r="F15" i="28"/>
  <c r="G15" i="28" s="1"/>
  <c r="J14" i="28"/>
  <c r="F14" i="28"/>
  <c r="G14" i="28" s="1"/>
  <c r="J13" i="28"/>
  <c r="F13" i="28"/>
  <c r="G13" i="28" s="1"/>
  <c r="J12" i="28"/>
  <c r="G12" i="28"/>
  <c r="F12" i="28"/>
  <c r="J11" i="28"/>
  <c r="F11" i="28"/>
  <c r="G11" i="28" s="1"/>
  <c r="J10" i="28"/>
  <c r="F10" i="28"/>
  <c r="G10" i="28" s="1"/>
  <c r="J9" i="28"/>
  <c r="F9" i="28"/>
  <c r="G9" i="28" s="1"/>
  <c r="J8" i="28"/>
  <c r="G8" i="28"/>
  <c r="F8" i="28"/>
  <c r="J7" i="28"/>
  <c r="F7" i="28"/>
  <c r="G7" i="28" s="1"/>
  <c r="J6" i="28"/>
  <c r="F6" i="28"/>
  <c r="G6" i="28" s="1"/>
  <c r="J5" i="28"/>
  <c r="F5" i="28"/>
  <c r="G5" i="28" s="1"/>
  <c r="J4" i="28"/>
  <c r="G4" i="28"/>
  <c r="F4" i="28"/>
  <c r="J3" i="28"/>
  <c r="F3" i="28"/>
  <c r="G3" i="28" s="1"/>
  <c r="J2" i="28"/>
  <c r="F2" i="28"/>
  <c r="G2" i="28" s="1"/>
  <c r="B7" i="25"/>
  <c r="E6" i="25" s="1"/>
  <c r="E8" i="25" s="1"/>
  <c r="E9" i="25" s="1"/>
  <c r="B7" i="24"/>
  <c r="E6" i="24" s="1"/>
  <c r="E8" i="23"/>
  <c r="E6" i="23"/>
  <c r="E5" i="23"/>
  <c r="E7" i="23"/>
  <c r="B7" i="23"/>
  <c r="E4" i="23" s="1"/>
  <c r="E5" i="25" l="1"/>
  <c r="E5" i="24"/>
  <c r="D3" i="22"/>
  <c r="E4" i="22"/>
  <c r="D6" i="19"/>
  <c r="E6" i="19"/>
  <c r="F6" i="19"/>
  <c r="F5" i="22"/>
  <c r="E5" i="22"/>
  <c r="D5" i="22"/>
  <c r="C5" i="22"/>
  <c r="F4" i="22"/>
  <c r="D4" i="22"/>
  <c r="C4" i="22"/>
  <c r="F3" i="22"/>
  <c r="E3" i="22"/>
  <c r="C3" i="22"/>
  <c r="F6" i="20"/>
  <c r="E6" i="20"/>
  <c r="D6" i="20"/>
  <c r="C6" i="20"/>
  <c r="G4" i="20"/>
  <c r="G3" i="20"/>
  <c r="G5" i="20" s="1"/>
  <c r="C6" i="19"/>
  <c r="G4" i="19"/>
  <c r="G3" i="19"/>
  <c r="F6" i="18"/>
  <c r="E6" i="18"/>
  <c r="D6" i="18"/>
  <c r="C6" i="18"/>
  <c r="G4" i="18"/>
  <c r="G3" i="18"/>
  <c r="G5" i="18" s="1"/>
  <c r="G5" i="19" l="1"/>
  <c r="E6" i="22"/>
  <c r="C6" i="22"/>
  <c r="F6" i="22"/>
  <c r="D6" i="22"/>
  <c r="G4" i="22"/>
  <c r="G5" i="22"/>
  <c r="G3" i="22"/>
  <c r="C10" i="17" l="1"/>
  <c r="D10" i="17"/>
  <c r="E10" i="17"/>
  <c r="F10" i="17"/>
  <c r="J31" i="15" l="1"/>
  <c r="G31" i="15"/>
  <c r="J30" i="15"/>
  <c r="G30" i="15"/>
  <c r="J29" i="15"/>
  <c r="G29" i="15"/>
  <c r="J28" i="15"/>
  <c r="G28" i="15"/>
  <c r="J27" i="15"/>
  <c r="G27" i="15"/>
  <c r="J26" i="15"/>
  <c r="G26" i="15"/>
  <c r="J25" i="15"/>
  <c r="G25" i="15"/>
  <c r="J24" i="15"/>
  <c r="G24" i="15"/>
  <c r="J23" i="15"/>
  <c r="G23" i="15"/>
  <c r="J22" i="15"/>
  <c r="G22" i="15"/>
  <c r="J21" i="15"/>
  <c r="G21" i="15"/>
  <c r="J20" i="15"/>
  <c r="G20" i="15"/>
  <c r="J19" i="15"/>
  <c r="G19" i="15"/>
  <c r="J18" i="15"/>
  <c r="G18" i="15"/>
  <c r="J17" i="15"/>
  <c r="G17" i="15"/>
  <c r="J16" i="15"/>
  <c r="G16" i="15"/>
  <c r="J15" i="15"/>
  <c r="G15" i="15"/>
  <c r="J14" i="15"/>
  <c r="G14" i="15"/>
  <c r="J13" i="15"/>
  <c r="G13" i="15"/>
  <c r="J12" i="15"/>
  <c r="G12" i="15"/>
  <c r="J11" i="15"/>
  <c r="G11" i="15"/>
  <c r="J10" i="15"/>
  <c r="G10" i="15"/>
  <c r="J9" i="15"/>
  <c r="G9" i="15"/>
  <c r="J8" i="15"/>
  <c r="G8" i="15"/>
  <c r="J7" i="15"/>
  <c r="G7" i="15"/>
  <c r="J6" i="15"/>
  <c r="G6" i="15"/>
  <c r="J5" i="15"/>
  <c r="G5" i="15"/>
  <c r="J4" i="15"/>
  <c r="G4" i="15"/>
  <c r="J3" i="15"/>
  <c r="G3" i="15"/>
  <c r="J2" i="15"/>
  <c r="G2" i="15"/>
  <c r="G12" i="12"/>
  <c r="J12" i="12"/>
  <c r="G13" i="12"/>
  <c r="J13" i="12"/>
  <c r="G14" i="12"/>
  <c r="J14" i="12"/>
  <c r="G15" i="12"/>
  <c r="J15" i="12"/>
  <c r="G16" i="12"/>
  <c r="J16" i="12"/>
  <c r="G17" i="12"/>
  <c r="J17" i="12"/>
  <c r="G18" i="12"/>
  <c r="J18" i="12"/>
  <c r="G19" i="12"/>
  <c r="J19" i="12"/>
  <c r="G20" i="12"/>
  <c r="J20" i="12"/>
  <c r="G21" i="12"/>
  <c r="J21" i="12"/>
  <c r="G22" i="12"/>
  <c r="J22" i="12"/>
  <c r="G23" i="12"/>
  <c r="J23" i="12"/>
  <c r="G24" i="12"/>
  <c r="J24" i="12"/>
  <c r="G25" i="12"/>
  <c r="J25" i="12"/>
  <c r="G26" i="12"/>
  <c r="J26" i="12"/>
  <c r="G27" i="12"/>
  <c r="J27" i="12"/>
  <c r="G28" i="12"/>
  <c r="J28" i="12"/>
  <c r="G29" i="12"/>
  <c r="J29" i="12"/>
  <c r="G30" i="12"/>
  <c r="J30" i="12"/>
  <c r="G31" i="12"/>
  <c r="J31" i="12"/>
  <c r="J36" i="13"/>
  <c r="F36" i="13"/>
  <c r="G36" i="13" s="1"/>
  <c r="J35" i="13"/>
  <c r="F35" i="13"/>
  <c r="G35" i="13" s="1"/>
  <c r="J34" i="13"/>
  <c r="F34" i="13"/>
  <c r="G34" i="13" s="1"/>
  <c r="J33" i="13"/>
  <c r="F33" i="13"/>
  <c r="G33" i="13" s="1"/>
  <c r="J32" i="13"/>
  <c r="F32" i="13"/>
  <c r="G32" i="13" s="1"/>
  <c r="J31" i="13"/>
  <c r="F31" i="13"/>
  <c r="G31" i="13" s="1"/>
  <c r="J30" i="13"/>
  <c r="G30" i="13"/>
  <c r="F30" i="13"/>
  <c r="J29" i="13"/>
  <c r="F29" i="13"/>
  <c r="G29" i="13" s="1"/>
  <c r="J28" i="13"/>
  <c r="F28" i="13"/>
  <c r="G28" i="13" s="1"/>
  <c r="J27" i="13"/>
  <c r="F27" i="13"/>
  <c r="G27" i="13" s="1"/>
  <c r="J26" i="13"/>
  <c r="G26" i="13"/>
  <c r="F26" i="13"/>
  <c r="J25" i="13"/>
  <c r="F25" i="13"/>
  <c r="G25" i="13" s="1"/>
  <c r="J24" i="13"/>
  <c r="F24" i="13"/>
  <c r="G24" i="13" s="1"/>
  <c r="J23" i="13"/>
  <c r="F23" i="13"/>
  <c r="G23" i="13" s="1"/>
  <c r="J22" i="13"/>
  <c r="F22" i="13"/>
  <c r="G22" i="13" s="1"/>
  <c r="J21" i="13"/>
  <c r="F21" i="13"/>
  <c r="G21" i="13" s="1"/>
  <c r="J20" i="13"/>
  <c r="F20" i="13"/>
  <c r="G20" i="13" s="1"/>
  <c r="J19" i="13"/>
  <c r="F19" i="13"/>
  <c r="G19" i="13" s="1"/>
  <c r="J18" i="13"/>
  <c r="G18" i="13"/>
  <c r="F18" i="13"/>
  <c r="J17" i="13"/>
  <c r="F17" i="13"/>
  <c r="G17" i="13" s="1"/>
  <c r="J16" i="13"/>
  <c r="F16" i="13"/>
  <c r="G16" i="13" s="1"/>
  <c r="J15" i="13"/>
  <c r="F15" i="13"/>
  <c r="G15" i="13" s="1"/>
  <c r="J14" i="13"/>
  <c r="G14" i="13"/>
  <c r="F14" i="13"/>
  <c r="J13" i="13"/>
  <c r="F13" i="13"/>
  <c r="G13" i="13" s="1"/>
  <c r="J12" i="13"/>
  <c r="F12" i="13"/>
  <c r="G12" i="13" s="1"/>
  <c r="J11" i="13"/>
  <c r="F11" i="13"/>
  <c r="G11" i="13" s="1"/>
  <c r="J10" i="13"/>
  <c r="F10" i="13"/>
  <c r="G10" i="13" s="1"/>
  <c r="J9" i="13"/>
  <c r="F9" i="13"/>
  <c r="G9" i="13" s="1"/>
  <c r="J8" i="13"/>
  <c r="F8" i="13"/>
  <c r="G8" i="13" s="1"/>
  <c r="J7" i="13"/>
  <c r="F7" i="13"/>
  <c r="G7" i="13" s="1"/>
  <c r="J6" i="13"/>
  <c r="F6" i="13"/>
  <c r="G6" i="13" s="1"/>
  <c r="J5" i="13"/>
  <c r="F5" i="13"/>
  <c r="G5" i="13" s="1"/>
  <c r="J4" i="13"/>
  <c r="F4" i="13"/>
  <c r="G4" i="13" s="1"/>
  <c r="J3" i="13"/>
  <c r="F3" i="13"/>
  <c r="G3" i="13" s="1"/>
  <c r="J2" i="13"/>
  <c r="G2" i="13"/>
  <c r="F2" i="13"/>
  <c r="G2" i="12"/>
  <c r="J2" i="12"/>
  <c r="J3" i="12"/>
  <c r="J4" i="12"/>
  <c r="J5" i="12"/>
  <c r="J6" i="12"/>
  <c r="J7" i="12"/>
  <c r="J8" i="12"/>
  <c r="J9" i="12"/>
  <c r="J10" i="12"/>
  <c r="J11" i="12"/>
  <c r="G3" i="12" l="1"/>
  <c r="G4" i="12"/>
  <c r="G5" i="12"/>
  <c r="G6" i="12"/>
  <c r="G7" i="12"/>
  <c r="G8" i="12"/>
  <c r="G9" i="12"/>
  <c r="G10" i="12"/>
  <c r="G11" i="12"/>
  <c r="G10" i="8" l="1"/>
  <c r="G40" i="8"/>
  <c r="G29" i="8"/>
  <c r="G20" i="8"/>
  <c r="G5" i="8"/>
  <c r="G15" i="8"/>
  <c r="G9" i="8"/>
  <c r="G4" i="8"/>
  <c r="G19" i="8"/>
  <c r="G28" i="8"/>
  <c r="G43" i="8"/>
  <c r="G36" i="8"/>
  <c r="G33" i="8"/>
  <c r="G34" i="8" s="1"/>
  <c r="G24" i="8"/>
  <c r="G14" i="8"/>
  <c r="G16" i="8" s="1"/>
  <c r="G8" i="8"/>
  <c r="G3" i="8"/>
  <c r="G6" i="8" s="1"/>
  <c r="G18" i="8"/>
  <c r="G27" i="8"/>
  <c r="G39" i="8"/>
  <c r="G38" i="8"/>
  <c r="G41" i="8" s="1"/>
  <c r="G26" i="8"/>
  <c r="G17" i="8"/>
  <c r="G21" i="8" s="1"/>
  <c r="G2" i="8"/>
  <c r="G7" i="8"/>
  <c r="G11" i="8" s="1"/>
  <c r="G13" i="8"/>
  <c r="G23" i="8"/>
  <c r="G25" i="8" s="1"/>
  <c r="G32" i="8"/>
  <c r="G35" i="8"/>
  <c r="G37" i="8" s="1"/>
  <c r="G42" i="8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J2" i="6" l="1"/>
  <c r="G44" i="8"/>
  <c r="G45" i="8"/>
  <c r="G22" i="8"/>
  <c r="G30" i="8"/>
  <c r="G12" i="8"/>
  <c r="G31" i="8"/>
  <c r="J2" i="7"/>
  <c r="G46" i="8" l="1"/>
  <c r="J2" i="8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G2" i="3"/>
  <c r="G3" i="3"/>
  <c r="J2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J2" i="5" l="1"/>
  <c r="G32" i="3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<sst xmlns="http://schemas.openxmlformats.org/spreadsheetml/2006/main" count="1651" uniqueCount="312">
  <si>
    <t>Reserva</t>
  </si>
  <si>
    <t>Nome do Pax</t>
  </si>
  <si>
    <t>N. Noites</t>
  </si>
  <si>
    <t>Valor Diária</t>
  </si>
  <si>
    <t>Valor Total</t>
  </si>
  <si>
    <t>Total das Reservas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</si>
  <si>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</si>
  <si>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</si>
  <si>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</si>
  <si>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</si>
  <si>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</si>
  <si>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</si>
  <si>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</si>
  <si>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</si>
  <si>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</si>
  <si>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</si>
  <si>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</si>
  <si>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</si>
  <si>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</si>
  <si>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</si>
  <si>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</si>
  <si>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</si>
  <si>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</si>
  <si>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</si>
  <si>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</si>
  <si>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</si>
  <si>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</si>
  <si>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</si>
  <si>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</si>
  <si>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</si>
  <si>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</si>
  <si>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</si>
  <si>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</si>
  <si>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</si>
  <si>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</si>
  <si>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</si>
  <si>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Estado</t>
  </si>
  <si>
    <t>Cidade</t>
  </si>
  <si>
    <t>SP</t>
  </si>
  <si>
    <t>São Paulo</t>
  </si>
  <si>
    <t>Guarulhos</t>
  </si>
  <si>
    <t>Campinas</t>
  </si>
  <si>
    <t>RJ</t>
  </si>
  <si>
    <t>Rio de Janeiro</t>
  </si>
  <si>
    <t>MG</t>
  </si>
  <si>
    <t>Belo Horizonte</t>
  </si>
  <si>
    <t>GO</t>
  </si>
  <si>
    <t>Goiânia</t>
  </si>
  <si>
    <t>Aparecida de Goiânia</t>
  </si>
  <si>
    <t>Uberlândia</t>
  </si>
  <si>
    <t>São Gonçalo</t>
  </si>
  <si>
    <t>José dos Campos</t>
  </si>
  <si>
    <t>Total</t>
  </si>
  <si>
    <t>Aparecida de Goiânia Total</t>
  </si>
  <si>
    <t>Belo Horizonte Total</t>
  </si>
  <si>
    <t>Campinas Total</t>
  </si>
  <si>
    <t>Goiânia Total</t>
  </si>
  <si>
    <t>Guarulhos Total</t>
  </si>
  <si>
    <t>José dos Campos Total</t>
  </si>
  <si>
    <t>Rio de Janeiro Total</t>
  </si>
  <si>
    <t>São Gonçalo Total</t>
  </si>
  <si>
    <t>São Paulo Total</t>
  </si>
  <si>
    <t>Uberlândia Total</t>
  </si>
  <si>
    <t>Total Geral</t>
  </si>
  <si>
    <t>GO Total</t>
  </si>
  <si>
    <t>MG Total</t>
  </si>
  <si>
    <t>RJ Total</t>
  </si>
  <si>
    <t>SP Total</t>
  </si>
  <si>
    <t xml:space="preserve">Rua Bráz Cubas, 163 </t>
  </si>
  <si>
    <t xml:space="preserve"> SP</t>
  </si>
  <si>
    <t xml:space="preserve">Av. Monteiro Lobato, 244 </t>
  </si>
  <si>
    <t xml:space="preserve">Rua Lupércio Arruda Camargo, 111 </t>
  </si>
  <si>
    <t xml:space="preserve">Av. Rio Branco, 81 </t>
  </si>
  <si>
    <t xml:space="preserve"> RJ</t>
  </si>
  <si>
    <t xml:space="preserve">Av. Álvares Cabral, 1690 </t>
  </si>
  <si>
    <t xml:space="preserve"> MG</t>
  </si>
  <si>
    <t xml:space="preserve"> GO</t>
  </si>
  <si>
    <t xml:space="preserve">Rua São Paulo, 35 </t>
  </si>
  <si>
    <t xml:space="preserve">Rua Feliciano Sodré, 100 </t>
  </si>
  <si>
    <t xml:space="preserve">Rua Euclides Miragai, 700 </t>
  </si>
  <si>
    <t xml:space="preserve">Av. José Andraus Gassani, 5464 </t>
  </si>
  <si>
    <t xml:space="preserve">Av. Diamante, 1533 </t>
  </si>
  <si>
    <t xml:space="preserve">Av. Afonso Pena, 4001 </t>
  </si>
  <si>
    <t xml:space="preserve">Avenida Presidente Vargas, 817 </t>
  </si>
  <si>
    <t xml:space="preserve">Avenida Prefeito Faria Lima, 10 </t>
  </si>
  <si>
    <t xml:space="preserve">Av. Afonso Pena, 191 </t>
  </si>
  <si>
    <t xml:space="preserve">Av. de Furnas, 417 </t>
  </si>
  <si>
    <t xml:space="preserve">Avenida do Contorno, 6664 </t>
  </si>
  <si>
    <t xml:space="preserve">Avenida Tanner Melo, 344 </t>
  </si>
  <si>
    <t xml:space="preserve"> Rua São Pedro Alcântara, 17 </t>
  </si>
  <si>
    <t xml:space="preserve">Rua Rubião Junior, 84 </t>
  </si>
  <si>
    <t xml:space="preserve">Av. Fued José Sebba, 1245 </t>
  </si>
  <si>
    <t xml:space="preserve">Avenida Tocantins com Avenida Anhanguera, Qd. 67 </t>
  </si>
  <si>
    <t xml:space="preserve">Av. Miguel João, 145 </t>
  </si>
  <si>
    <t xml:space="preserve">Av. Dr. Ismerino Soares, 789 </t>
  </si>
  <si>
    <t xml:space="preserve">Av. Generoso Mendonça, 4.900 </t>
  </si>
  <si>
    <t xml:space="preserve">Rua Francisco Portela, 2630 </t>
  </si>
  <si>
    <t xml:space="preserve">Rua 7 de setembro, 138 </t>
  </si>
  <si>
    <t xml:space="preserve">Rua Dona Inácia Uchoa, 106 </t>
  </si>
  <si>
    <t xml:space="preserve">Rua Jardim Botânico, Qd: 35 </t>
  </si>
  <si>
    <t xml:space="preserve">Avenida Juscelino Kubtschek, 1600 </t>
  </si>
  <si>
    <t xml:space="preserve"> Aclimação</t>
  </si>
  <si>
    <t xml:space="preserve"> São Paulo </t>
  </si>
  <si>
    <t xml:space="preserve"> Macedo</t>
  </si>
  <si>
    <t xml:space="preserve"> Guarulhos </t>
  </si>
  <si>
    <t xml:space="preserve"> Jardim Santana</t>
  </si>
  <si>
    <t xml:space="preserve"> Campinas </t>
  </si>
  <si>
    <t xml:space="preserve"> Centro</t>
  </si>
  <si>
    <t xml:space="preserve"> Rio de Janeiro </t>
  </si>
  <si>
    <t xml:space="preserve"> Lourdes</t>
  </si>
  <si>
    <t xml:space="preserve"> Belo Horizonte </t>
  </si>
  <si>
    <t xml:space="preserve"> Goiânia </t>
  </si>
  <si>
    <t xml:space="preserve"> Aparecida de Goiânia </t>
  </si>
  <si>
    <t xml:space="preserve"> Tibery</t>
  </si>
  <si>
    <t xml:space="preserve"> Uberlândia </t>
  </si>
  <si>
    <t xml:space="preserve"> São Gonçalo </t>
  </si>
  <si>
    <t xml:space="preserve"> São José dos Campos </t>
  </si>
  <si>
    <t xml:space="preserve"> Ze Garoto</t>
  </si>
  <si>
    <t xml:space="preserve"> Distrito Industrial</t>
  </si>
  <si>
    <t xml:space="preserve"> Conde dos Arcos</t>
  </si>
  <si>
    <t xml:space="preserve"> Vila Redenção</t>
  </si>
  <si>
    <t xml:space="preserve"> Serra</t>
  </si>
  <si>
    <t xml:space="preserve"> Parque Itália</t>
  </si>
  <si>
    <t xml:space="preserve"> V. Mariana</t>
  </si>
  <si>
    <t xml:space="preserve"> Jardim Rio Grande</t>
  </si>
  <si>
    <t xml:space="preserve"> Aeroporto</t>
  </si>
  <si>
    <t xml:space="preserve"> Savassi</t>
  </si>
  <si>
    <t xml:space="preserve"> Fazenda Santo Antônio</t>
  </si>
  <si>
    <t xml:space="preserve"> Jardim Europa</t>
  </si>
  <si>
    <t xml:space="preserve"> Alcântara</t>
  </si>
  <si>
    <t xml:space="preserve"> Jardim Goiás</t>
  </si>
  <si>
    <t>Endereço</t>
  </si>
  <si>
    <t>Cristiano</t>
  </si>
  <si>
    <t>Ronaldo</t>
  </si>
  <si>
    <t>Juliana</t>
  </si>
  <si>
    <t>Rafael</t>
  </si>
  <si>
    <t>Igor</t>
  </si>
  <si>
    <t>Joyce</t>
  </si>
  <si>
    <t>Paulo</t>
  </si>
  <si>
    <t>Cris</t>
  </si>
  <si>
    <t>Evelin</t>
  </si>
  <si>
    <t>Leandro</t>
  </si>
  <si>
    <t>Erik</t>
  </si>
  <si>
    <t>Patricia</t>
  </si>
  <si>
    <t>Camila</t>
  </si>
  <si>
    <t>Raissa</t>
  </si>
  <si>
    <t>Neidson</t>
  </si>
  <si>
    <t>Antonio</t>
  </si>
  <si>
    <t>Geraldo</t>
  </si>
  <si>
    <t>Edson</t>
  </si>
  <si>
    <t>Diego</t>
  </si>
  <si>
    <t>Olivio</t>
  </si>
  <si>
    <t>Naye</t>
  </si>
  <si>
    <t>Jonathan</t>
  </si>
  <si>
    <t>Tito</t>
  </si>
  <si>
    <t>Maikon</t>
  </si>
  <si>
    <t>Joao</t>
  </si>
  <si>
    <t>Thiago</t>
  </si>
  <si>
    <t>Danilo</t>
  </si>
  <si>
    <t>Franclin</t>
  </si>
  <si>
    <t>Jasiel</t>
  </si>
  <si>
    <t>Emilly</t>
  </si>
  <si>
    <t>Aparecido</t>
  </si>
  <si>
    <t>Lima</t>
  </si>
  <si>
    <t>Amaral</t>
  </si>
  <si>
    <t>Souza</t>
  </si>
  <si>
    <t>Coutinho</t>
  </si>
  <si>
    <t>Sergio</t>
  </si>
  <si>
    <t>Luziane</t>
  </si>
  <si>
    <t>Ferreira</t>
  </si>
  <si>
    <t>Henrique</t>
  </si>
  <si>
    <t>Almeida</t>
  </si>
  <si>
    <t>Rosa</t>
  </si>
  <si>
    <t>Mendes</t>
  </si>
  <si>
    <t>Soares</t>
  </si>
  <si>
    <t>Luiz</t>
  </si>
  <si>
    <t>Ricardo</t>
  </si>
  <si>
    <t>Pereira</t>
  </si>
  <si>
    <t>Brito</t>
  </si>
  <si>
    <t>Mariano</t>
  </si>
  <si>
    <t>Nobre</t>
  </si>
  <si>
    <t>Silva</t>
  </si>
  <si>
    <t>Marcos</t>
  </si>
  <si>
    <t>Carlos</t>
  </si>
  <si>
    <t>Augusto</t>
  </si>
  <si>
    <t>Fagundes</t>
  </si>
  <si>
    <t>Cerqueira</t>
  </si>
  <si>
    <t>de Sousa</t>
  </si>
  <si>
    <t>Santos Barreto</t>
  </si>
  <si>
    <t>Rua Bráz Cubas, 163</t>
  </si>
  <si>
    <t>Av. Monteiro Lobato, 244</t>
  </si>
  <si>
    <t>Rua Lupércio Arruda Camargo, 111</t>
  </si>
  <si>
    <t>Av. Rio Branco, 81</t>
  </si>
  <si>
    <t>Av. Álvares Cabral, 1690</t>
  </si>
  <si>
    <t>Avenida Tocantins com Avenida Anhanguera, Qd. 67</t>
  </si>
  <si>
    <t>Av. Miguel João, 145</t>
  </si>
  <si>
    <t>Rua São Paulo, 35</t>
  </si>
  <si>
    <t>Rua Feliciano Sodré, 100</t>
  </si>
  <si>
    <t>Rua Euclides Miragai, 700</t>
  </si>
  <si>
    <t>Avenida Juscelino Kubtschek, 1600</t>
  </si>
  <si>
    <t>Rua Francisco Portela, 2630</t>
  </si>
  <si>
    <t>Av. José Andraus Gassani, 5464</t>
  </si>
  <si>
    <t>Av. Diamante, 1533</t>
  </si>
  <si>
    <t>Rua Jardim Botânico, Qd: 35</t>
  </si>
  <si>
    <t>Av. Afonso Pena, 4001</t>
  </si>
  <si>
    <t>Avenida Presidente Vargas, 817</t>
  </si>
  <si>
    <t>Avenida Prefeito Faria Lima, 10</t>
  </si>
  <si>
    <t>Rua 7 de setembro, 138</t>
  </si>
  <si>
    <t>Rua Dona Inácia Uchoa, 106</t>
  </si>
  <si>
    <t>Av. Afonso Pena, 191</t>
  </si>
  <si>
    <t>Av. de Furnas, 417</t>
  </si>
  <si>
    <t>Av. Dr. Ismerino Soares, 789</t>
  </si>
  <si>
    <t>Avenida do Contorno, 6664</t>
  </si>
  <si>
    <t>Avenida Tanner Melo, 344</t>
  </si>
  <si>
    <t>Av. Generoso Mendonça, 4.900</t>
  </si>
  <si>
    <t>Rua São Pedro Alcântara, 17</t>
  </si>
  <si>
    <t>Rua Rubião Junior, 84</t>
  </si>
  <si>
    <t>Av. Fued José Sebba, 1245</t>
  </si>
  <si>
    <t>Aclimação</t>
  </si>
  <si>
    <t>Macedo</t>
  </si>
  <si>
    <t>Jardim Santana</t>
  </si>
  <si>
    <t>Centro</t>
  </si>
  <si>
    <t>Lourdes</t>
  </si>
  <si>
    <t>Tibery</t>
  </si>
  <si>
    <t>Ze Garoto</t>
  </si>
  <si>
    <t>Distrito Industrial</t>
  </si>
  <si>
    <t>Conde dos Arcos</t>
  </si>
  <si>
    <t>Vila Redenção</t>
  </si>
  <si>
    <t>Serra</t>
  </si>
  <si>
    <t>Parque Itália</t>
  </si>
  <si>
    <t>V. Mariana</t>
  </si>
  <si>
    <t>Jardim Rio Grande</t>
  </si>
  <si>
    <t>Aeroporto</t>
  </si>
  <si>
    <t>Savassi</t>
  </si>
  <si>
    <t>Fazenda Santo Antônio</t>
  </si>
  <si>
    <t>Jardim Europa</t>
  </si>
  <si>
    <t>Alcântara</t>
  </si>
  <si>
    <t>Jardim Goiás</t>
  </si>
  <si>
    <t>São José dos Campos</t>
  </si>
  <si>
    <t>Nome</t>
  </si>
  <si>
    <t>Sobrenome</t>
  </si>
  <si>
    <t>Bairro</t>
  </si>
  <si>
    <t>Check In</t>
  </si>
  <si>
    <t>Check Out</t>
  </si>
  <si>
    <t>crisluziane@yahoo.com</t>
  </si>
  <si>
    <t>camilamendes@yahoo.com</t>
  </si>
  <si>
    <t>neidsonluiz@yahoo.com</t>
  </si>
  <si>
    <t>edsonbrito@yahoo.com</t>
  </si>
  <si>
    <t>diegohenrique@yahoo.com</t>
  </si>
  <si>
    <t>jonathansilva@yahoo.com</t>
  </si>
  <si>
    <t>maikonpereira@yahoo.com</t>
  </si>
  <si>
    <t>emillycerqueira@yahoo.com</t>
  </si>
  <si>
    <t>E-mail</t>
  </si>
  <si>
    <t>cristianoaparecido@yahoo.com</t>
  </si>
  <si>
    <t>ronaldolima@yahoo.com</t>
  </si>
  <si>
    <t>igorsouza@yahoo.com</t>
  </si>
  <si>
    <t>joycecoutinho@yahoo.com</t>
  </si>
  <si>
    <t>paulosergio@yahoo.com</t>
  </si>
  <si>
    <t>evelinferreira@yahoo.com</t>
  </si>
  <si>
    <t>patriciarosa@yahoo.com</t>
  </si>
  <si>
    <t>antonioricardo@yahoo.com</t>
  </si>
  <si>
    <t>oliviomariano@yahoo.com</t>
  </si>
  <si>
    <t>nayenobre@yahoo.com</t>
  </si>
  <si>
    <t>joaocarlos@yahoo.com</t>
  </si>
  <si>
    <t>danilosantosbarreto@yahoo.com</t>
  </si>
  <si>
    <t>franclinfagundes@yahoo.com</t>
  </si>
  <si>
    <t>jasielsouza@outlook.com</t>
  </si>
  <si>
    <t>rafaeldesousa@outlook.com</t>
  </si>
  <si>
    <t>paulosergio@outlook.com</t>
  </si>
  <si>
    <t>leandrohenrique@outlook.com</t>
  </si>
  <si>
    <t>erikalmeida@outlook.com</t>
  </si>
  <si>
    <t>raissasoares@outlook.com</t>
  </si>
  <si>
    <t>geraldopereira@outlook.com</t>
  </si>
  <si>
    <t>titomarcos@outlook.com</t>
  </si>
  <si>
    <t>thiagoaugusto@outlook.com</t>
  </si>
  <si>
    <t>julianaamaral@gmail.com</t>
  </si>
  <si>
    <t>Hotéis Smart Fluxo de Caixa</t>
  </si>
  <si>
    <t>Janeiro</t>
  </si>
  <si>
    <t>Fevereiro</t>
  </si>
  <si>
    <t>Março</t>
  </si>
  <si>
    <t>Abril</t>
  </si>
  <si>
    <t>Entradas</t>
  </si>
  <si>
    <t>Salvador</t>
  </si>
  <si>
    <t>Fortaleza</t>
  </si>
  <si>
    <t>Recife</t>
  </si>
  <si>
    <t>Natal</t>
  </si>
  <si>
    <t>Florianópolis</t>
  </si>
  <si>
    <t>Soma</t>
  </si>
  <si>
    <t>Hotel Smart Salvador</t>
  </si>
  <si>
    <t>Hospedagem</t>
  </si>
  <si>
    <t>Serviços</t>
  </si>
  <si>
    <t>Extras</t>
  </si>
  <si>
    <t>Hotel Smart Fortaleza</t>
  </si>
  <si>
    <t>Hotel Smart Rio de Janeiro</t>
  </si>
  <si>
    <t>Valor</t>
  </si>
  <si>
    <t>Análise de Erros</t>
  </si>
  <si>
    <t>Principais Erros</t>
  </si>
  <si>
    <t>Total de Reservas</t>
  </si>
  <si>
    <t>Divisão por zero</t>
  </si>
  <si>
    <t>Cerquilha</t>
  </si>
  <si>
    <t>Referência</t>
  </si>
  <si>
    <t>Lucro Líquido</t>
  </si>
  <si>
    <t>Média das Reservas</t>
  </si>
  <si>
    <t>Margem de Lucro %</t>
  </si>
  <si>
    <t>Metas de Reservas</t>
  </si>
  <si>
    <t>Meta Lucro Líquido</t>
  </si>
  <si>
    <t>Meta Faturamento</t>
  </si>
  <si>
    <t>Fluxo de Caixa Pessoal</t>
  </si>
  <si>
    <t>Salário</t>
  </si>
  <si>
    <t>Dividendos</t>
  </si>
  <si>
    <t>Poupança</t>
  </si>
  <si>
    <t>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</si>
</sst>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"/>
    <numFmt numFmtId="165" formatCode="_-&quot;R$&quot;\ * #,##0_-;\-&quot;R$&quot;\ * #,##0_-;_-&quot;R$&quot;\ * &quot;-&quot;??_-;_-@_-"/>
  </numFmts>
  <fonts count="12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9F1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horizontal="left" indent="1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44" fontId="0" fillId="0" borderId="0" xfId="0" applyNumberFormat="1" applyFont="1" applyFill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44" fontId="4" fillId="0" borderId="0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5" fillId="0" borderId="0" xfId="1" applyNumberFormat="1" applyFill="1" applyBorder="1" applyAlignment="1">
      <alignment horizontal="left"/>
    </xf>
    <xf numFmtId="14" fontId="0" fillId="0" borderId="0" xfId="0" applyNumberFormat="1"/>
    <xf numFmtId="0" fontId="1" fillId="2" borderId="1" xfId="0" applyFont="1" applyFill="1" applyBorder="1"/>
    <xf numFmtId="165" fontId="7" fillId="0" borderId="1" xfId="0" applyNumberFormat="1" applyFont="1" applyFill="1" applyBorder="1"/>
    <xf numFmtId="0" fontId="0" fillId="5" borderId="0" xfId="0" applyFill="1" applyBorder="1" applyAlignment="1">
      <alignment horizontal="center" vertical="center"/>
    </xf>
    <xf numFmtId="0" fontId="1" fillId="2" borderId="0" xfId="0" applyFont="1" applyFill="1" applyBorder="1"/>
    <xf numFmtId="0" fontId="1" fillId="4" borderId="0" xfId="0" applyFont="1" applyFill="1" applyAlignment="1"/>
    <xf numFmtId="0" fontId="8" fillId="0" borderId="0" xfId="0" applyFont="1"/>
    <xf numFmtId="0" fontId="0" fillId="0" borderId="5" xfId="0" applyBorder="1" applyAlignment="1">
      <alignment horizontal="center"/>
    </xf>
    <xf numFmtId="165" fontId="4" fillId="0" borderId="0" xfId="0" applyNumberFormat="1" applyFont="1"/>
    <xf numFmtId="0" fontId="3" fillId="2" borderId="0" xfId="0" applyFont="1" applyFill="1" applyBorder="1"/>
    <xf numFmtId="165" fontId="7" fillId="6" borderId="1" xfId="0" applyNumberFormat="1" applyFont="1" applyFill="1" applyBorder="1"/>
    <xf numFmtId="165" fontId="2" fillId="6" borderId="1" xfId="0" applyNumberFormat="1" applyFont="1" applyFill="1" applyBorder="1"/>
    <xf numFmtId="0" fontId="0" fillId="0" borderId="0" xfId="0" applyAlignment="1">
      <alignment horizontal="center"/>
    </xf>
    <xf numFmtId="0" fontId="2" fillId="5" borderId="0" xfId="0" applyFont="1" applyFill="1"/>
    <xf numFmtId="0" fontId="1" fillId="2" borderId="1" xfId="0" applyFont="1" applyFill="1" applyBorder="1" applyAlignment="1"/>
    <xf numFmtId="165" fontId="11" fillId="0" borderId="0" xfId="0" applyNumberFormat="1" applyFont="1" applyFill="1" applyBorder="1"/>
    <xf numFmtId="0" fontId="2" fillId="5" borderId="0" xfId="0" applyNumberFormat="1" applyFont="1" applyFill="1"/>
    <xf numFmtId="0" fontId="1" fillId="2" borderId="6" xfId="0" applyFont="1" applyFill="1" applyBorder="1" applyAlignment="1"/>
    <xf numFmtId="0" fontId="2" fillId="5" borderId="8" xfId="0" applyFont="1" applyFill="1" applyBorder="1"/>
    <xf numFmtId="44" fontId="2" fillId="5" borderId="9" xfId="0" applyNumberFormat="1" applyFont="1" applyFill="1" applyBorder="1"/>
    <xf numFmtId="44" fontId="2" fillId="7" borderId="10" xfId="0" applyNumberFormat="1" applyFont="1" applyFill="1" applyBorder="1"/>
    <xf numFmtId="9" fontId="2" fillId="7" borderId="8" xfId="2" applyFont="1" applyFill="1" applyBorder="1"/>
    <xf numFmtId="0" fontId="2" fillId="7" borderId="10" xfId="0" applyNumberFormat="1" applyFont="1" applyFill="1" applyBorder="1"/>
    <xf numFmtId="0" fontId="1" fillId="2" borderId="0" xfId="0" applyFont="1" applyFill="1"/>
    <xf numFmtId="0" fontId="3" fillId="4" borderId="0" xfId="0" applyFont="1" applyFill="1" applyBorder="1"/>
    <xf numFmtId="165" fontId="0" fillId="0" borderId="0" xfId="0" applyNumberFormat="1"/>
    <xf numFmtId="165" fontId="7" fillId="8" borderId="1" xfId="0" applyNumberFormat="1" applyFont="1" applyFill="1" applyBorder="1"/>
    <xf numFmtId="0" fontId="1" fillId="2" borderId="11" xfId="0" applyFont="1" applyFill="1" applyBorder="1"/>
    <xf numFmtId="165" fontId="7" fillId="0" borderId="11" xfId="0" applyNumberFormat="1" applyFont="1" applyFill="1" applyBorder="1"/>
    <xf numFmtId="0" fontId="0" fillId="0" borderId="0" xfId="0" applyBorder="1" applyAlignment="1"/>
    <xf numFmtId="0" fontId="10" fillId="0" borderId="0" xfId="0" applyFont="1" applyBorder="1" applyAlignment="1"/>
    <xf numFmtId="0" fontId="0" fillId="0" borderId="0" xfId="0" applyBorder="1"/>
    <xf numFmtId="0" fontId="7" fillId="0" borderId="12" xfId="0" applyFont="1" applyFill="1" applyBorder="1"/>
    <xf numFmtId="165" fontId="7" fillId="8" borderId="12" xfId="0" applyNumberFormat="1" applyFont="1" applyFill="1" applyBorder="1"/>
    <xf numFmtId="0" fontId="6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7" fillId="5" borderId="0" xfId="0" applyFont="1" applyFill="1" applyAlignment="1">
      <alignment horizontal="center" vertical="center"/>
    </xf>
  </cellXfs>
  <cellStyles count="3">
    <cellStyle name="Hiperlink" xfId="1" builtinId="8"/>
    <cellStyle name="Normal" xfId="0" builtinId="0"/>
    <cellStyle name="Porcentagem" xfId="2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4F9F1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solid">
          <fgColor indexed="64"/>
          <bgColor rgb="FFF4F9F1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Hotéis Smart Fluxo de Caixa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Rápida'!$C$2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'Análise Rápida'!$B$3:$B$9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'Análise Rápida'!$C$3:$C$9</c:f>
              <c:numCache>
                <c:formatCode>_-"R$"\ * #,##0_-;\-"R$"\ * #,##0_-;_-"R$"\ * "-"??_-;_-@_-</c:formatCode>
                <c:ptCount val="7"/>
                <c:pt idx="0">
                  <c:v>199320</c:v>
                </c:pt>
                <c:pt idx="1">
                  <c:v>227320</c:v>
                </c:pt>
                <c:pt idx="2">
                  <c:v>160425</c:v>
                </c:pt>
                <c:pt idx="3">
                  <c:v>177342</c:v>
                </c:pt>
                <c:pt idx="4">
                  <c:v>347320</c:v>
                </c:pt>
                <c:pt idx="5">
                  <c:v>305467</c:v>
                </c:pt>
                <c:pt idx="6">
                  <c:v>222752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210-A731-7B9CE41259B7}"/>
            </c:ext>
          </c:extLst>
        </c:ser>
        <c:ser>
          <c:idx val="1"/>
          <c:order val="1"/>
          <c:tx>
            <c:strRef>
              <c:f>'Análise Rápida'!$D$2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Rápida'!$B$3:$B$9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'Análise Rápida'!$D$3:$D$9</c:f>
              <c:numCache>
                <c:formatCode>_-"R$"\ * #,##0_-;\-"R$"\ * #,##0_-;_-"R$"\ * "-"??_-;_-@_-</c:formatCode>
                <c:ptCount val="7"/>
                <c:pt idx="0">
                  <c:v>219743</c:v>
                </c:pt>
                <c:pt idx="1">
                  <c:v>207243</c:v>
                </c:pt>
                <c:pt idx="2">
                  <c:v>190432</c:v>
                </c:pt>
                <c:pt idx="3">
                  <c:v>205643</c:v>
                </c:pt>
                <c:pt idx="4">
                  <c:v>327243</c:v>
                </c:pt>
                <c:pt idx="5">
                  <c:v>307943</c:v>
                </c:pt>
                <c:pt idx="6">
                  <c:v>219945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210-A731-7B9CE41259B7}"/>
            </c:ext>
          </c:extLst>
        </c:ser>
        <c:ser>
          <c:idx val="2"/>
          <c:order val="2"/>
          <c:tx>
            <c:strRef>
              <c:f>'Análise Rápida'!$E$2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Rápida'!$B$3:$B$9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'Análise Rápida'!$E$3:$E$9</c:f>
              <c:numCache>
                <c:formatCode>_-"R$"\ * #,##0_-;\-"R$"\ * #,##0_-;_-"R$"\ * "-"??_-;_-@_-</c:formatCode>
                <c:ptCount val="7"/>
                <c:pt idx="0">
                  <c:v>209745</c:v>
                </c:pt>
                <c:pt idx="1">
                  <c:v>229745</c:v>
                </c:pt>
                <c:pt idx="2">
                  <c:v>237893</c:v>
                </c:pt>
                <c:pt idx="3">
                  <c:v>197422</c:v>
                </c:pt>
                <c:pt idx="4">
                  <c:v>349745</c:v>
                </c:pt>
                <c:pt idx="5">
                  <c:v>314832</c:v>
                </c:pt>
                <c:pt idx="6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F-4210-A731-7B9CE41259B7}"/>
            </c:ext>
          </c:extLst>
        </c:ser>
        <c:ser>
          <c:idx val="3"/>
          <c:order val="3"/>
          <c:tx>
            <c:strRef>
              <c:f>'Análise Rápida'!$F$2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'Análise Rápida'!$B$3:$B$9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'Análise Rápida'!$F$3:$F$9</c:f>
              <c:numCache>
                <c:formatCode>_-"R$"\ * #,##0_-;\-"R$"\ * #,##0_-;_-"R$"\ * "-"??_-;_-@_-</c:formatCode>
                <c:ptCount val="7"/>
                <c:pt idx="0">
                  <c:v>262596</c:v>
                </c:pt>
                <c:pt idx="1">
                  <c:v>258596</c:v>
                </c:pt>
                <c:pt idx="2">
                  <c:v>234664</c:v>
                </c:pt>
                <c:pt idx="3">
                  <c:v>213950</c:v>
                </c:pt>
                <c:pt idx="4">
                  <c:v>378596</c:v>
                </c:pt>
                <c:pt idx="5">
                  <c:v>312056</c:v>
                </c:pt>
                <c:pt idx="6">
                  <c:v>222643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F-4210-A731-7B9CE412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21744"/>
        <c:axId val="583524040"/>
      </c:barChart>
      <c:catAx>
        <c:axId val="5835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524040"/>
        <c:crosses val="autoZero"/>
        <c:auto val="1"/>
        <c:lblAlgn val="ctr"/>
        <c:lblOffset val="100"/>
        <c:noMultiLvlLbl val="0"/>
      </c:catAx>
      <c:valAx>
        <c:axId val="5835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5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388328</xdr:colOff>
      <xdr:row>1</xdr:row>
      <xdr:rowOff>58615</xdr:rowOff>
    </xdr:from>
    <xdr:to>
      <xdr:col>12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21AD2EE-8AFD-4B64-8A2C-E06202FE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7</xdr:col>
      <xdr:colOff>10990</xdr:colOff>
      <xdr:row>1</xdr:row>
      <xdr:rowOff>5862</xdr:rowOff>
    </xdr:from>
    <xdr:to>
      <xdr:col>13</xdr:col>
      <xdr:colOff>538528</xdr:colOff>
      <xdr:row>15</xdr:row>
      <xdr:rowOff>82062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33CEF5-B826-4C12-AA45-7DD5293A9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7181CC4-7AA6-4245-B833-290AF06A4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4D55320-9DA9-454A-8BBE-1CCA8782E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7A4BD26-4118-44A8-9E1D-64074B39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E338D60-6769-410A-9E8A-8EBAE1BA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79F28-D90E-4A05-8ECB-D9DF3B79C7D4}" name="Tabela1" displayName="Tabela1" ref="A1:G31" totalsRowShown="0" headerRowDxfId="36" dataDxfId="35">
  <autoFilter ref="A1:G31" xr:uid="{FC3B7A43-6630-432D-A2BC-89A454C2A984}"/>
  <tableColumns count="7">
    <tableColumn id="1" xr3:uid="{7E587E7D-02C0-4625-A946-1D9744E0BF76}" name="Reserva" dataDxfId="34"/>
    <tableColumn id="2" xr3:uid="{65AAAC7C-3AF5-4DEA-AB4F-ACD33AB160A9}" name="Nome do Pax" dataDxfId="33"/>
    <tableColumn id="3" xr3:uid="{327306D8-F68B-405F-A367-EDB3713DB984}" name="Estado" dataDxfId="32"/>
    <tableColumn id="4" xr3:uid="{EC60C645-3191-49AC-96D1-CC8254B825C5}" name="Cidade" dataDxfId="31"/>
    <tableColumn id="5" xr3:uid="{35EDE746-F37D-45B7-A520-B37CB743F12D}" name="N. Noites" dataDxfId="30"/>
    <tableColumn id="6" xr3:uid="{64275569-3266-441A-96C5-DFA3E1288387}" name="Valor Diária" dataDxfId="29"/>
    <tableColumn id="7" xr3:uid="{E554E63D-9359-46E0-9AD5-2515620BF068}" name="Valor Total" dataDxfId="28">
      <calculatedColumnFormula>F2*E2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82A58-C293-40D1-AE87-CCB3F8D43DBB}" name="Reservas" displayName="Reservas" ref="A1:G32" totalsRowCount="1" headerRowDxfId="27" dataDxfId="26">
  <autoFilter ref="A1:G31" xr:uid="{FC3B7A43-6630-432D-A2BC-89A454C2A984}"/>
  <tableColumns count="7">
    <tableColumn id="1" xr3:uid="{916B47F5-54AA-463E-8B75-1748E25B1D92}" name="Reserva" totalsRowLabel="Total" dataDxfId="25" totalsRowDxfId="24"/>
    <tableColumn id="2" xr3:uid="{13C3AC22-59BB-4770-BADC-7BAE4BD4D095}" name="Nome do Pax" dataDxfId="23" totalsRowDxfId="22"/>
    <tableColumn id="3" xr3:uid="{47EA549B-E4CA-4925-B4F4-1DAED9B0BF96}" name="Estado" dataDxfId="21" totalsRowDxfId="20"/>
    <tableColumn id="4" xr3:uid="{1F9D3071-2396-4342-AC2E-25A75890504B}" name="Cidade" dataDxfId="19" totalsRowDxfId="18"/>
    <tableColumn id="5" xr3:uid="{755439DA-7686-4F20-A0E7-C43AE3A7A4FE}" name="N. Noites" dataDxfId="17" totalsRowDxfId="16"/>
    <tableColumn id="6" xr3:uid="{79568ECB-5160-421A-A423-6C5293AFBE7E}" name="Valor Diária" dataDxfId="15" totalsRowDxfId="14"/>
    <tableColumn id="7" xr3:uid="{EE625599-F8DF-4DC8-96F5-A932ADCBE3F4}" name="Valor Total" totalsRowFunction="sum" dataDxfId="13" totalsRowDxfId="12">
      <calculatedColumnFormula>Reservas[[#This Row],[Valor Diária]]*Reservas[[#This Row],[N. Noites]]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E2D1A8-1E78-43FB-8002-281BB333721A}" name="fluxo_de_caixa" displayName="fluxo_de_caixa" ref="C2:G8" totalsRowCount="1" headerRowDxfId="11" dataDxfId="10">
  <autoFilter ref="C2:G7" xr:uid="{1D747C67-7FF1-4A80-8A64-A454F3F44B2D}"/>
  <tableColumns count="5">
    <tableColumn id="1" xr3:uid="{38E45951-4C70-4B16-81FE-3EBC70CF2728}" name="Janeiro" totalsRowLabel="Total" dataDxfId="9" totalsRowDxfId="8"/>
    <tableColumn id="2" xr3:uid="{A308E781-E357-486B-A357-2B017675A761}" name="Fevereiro" dataDxfId="7" totalsRowDxfId="6"/>
    <tableColumn id="3" xr3:uid="{C77B6C95-FDC8-4388-A830-048EECD14F76}" name="Março" dataDxfId="5" totalsRowDxfId="4"/>
    <tableColumn id="4" xr3:uid="{6190A6CA-2D1C-4B3E-9ADD-D119D4863302}" name="Abril" dataDxfId="3" totalsRowDxfId="2"/>
    <tableColumn id="5" xr3:uid="{0BAFAC92-FCD8-4488-9BB9-D61CBCDC91E1}" name="Total" totalsRowFunction="sum" dataDxfId="1" totalsRowDxfId="0">
      <calculatedColumnFormula>SUM(fluxo_de_caixa[[#This Row],[Janeiro]:[Abril]])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julianaamaral@gmail.com" TargetMode="External"/><Relationship Id="rId18" Type="http://schemas.openxmlformats.org/officeDocument/2006/relationships/hyperlink" Target="mailto:jasielsouza@outlook.com" TargetMode="External"/><Relationship Id="rId26" Type="http://schemas.openxmlformats.org/officeDocument/2006/relationships/hyperlink" Target="mailto:nayenobre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thiagoaugusto@outlook.com" TargetMode="External"/><Relationship Id="rId34" Type="http://schemas.openxmlformats.org/officeDocument/2006/relationships/hyperlink" Target="mailto:patriciaros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cristianoaparecido@yahoo.com" TargetMode="External"/><Relationship Id="rId17" Type="http://schemas.openxmlformats.org/officeDocument/2006/relationships/hyperlink" Target="mailto:emillycerqueira@yahoo.com" TargetMode="External"/><Relationship Id="rId25" Type="http://schemas.openxmlformats.org/officeDocument/2006/relationships/hyperlink" Target="mailto:jonathansilva@yahoo.com" TargetMode="External"/><Relationship Id="rId33" Type="http://schemas.openxmlformats.org/officeDocument/2006/relationships/hyperlink" Target="mailto:camilamendes@yahoo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neidsonluiz@yahoo.com" TargetMode="External"/><Relationship Id="rId20" Type="http://schemas.openxmlformats.org/officeDocument/2006/relationships/hyperlink" Target="mailto:danilosantosbarreto@yahoo.com" TargetMode="External"/><Relationship Id="rId29" Type="http://schemas.openxmlformats.org/officeDocument/2006/relationships/hyperlink" Target="mailto:edsonbrito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crisluziane@yahoo.com" TargetMode="External"/><Relationship Id="rId24" Type="http://schemas.openxmlformats.org/officeDocument/2006/relationships/hyperlink" Target="mailto:titomarcos@outlook.com" TargetMode="External"/><Relationship Id="rId32" Type="http://schemas.openxmlformats.org/officeDocument/2006/relationships/hyperlink" Target="mailto:raissasoares@outlook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erikalmeida@outlook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diegohenrique@yahoo.com" TargetMode="External"/><Relationship Id="rId36" Type="http://schemas.openxmlformats.org/officeDocument/2006/relationships/printerSettings" Target="../printerSettings/printerSettings10.bin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franclinfagundes@yahoo.com" TargetMode="External"/><Relationship Id="rId31" Type="http://schemas.openxmlformats.org/officeDocument/2006/relationships/hyperlink" Target="mailto:antonioricardo@yahoo.com" TargetMode="External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diegohenrique@yahoo.com" TargetMode="External"/><Relationship Id="rId22" Type="http://schemas.openxmlformats.org/officeDocument/2006/relationships/hyperlink" Target="mailto:joaocarlos@yahoo.com" TargetMode="External"/><Relationship Id="rId27" Type="http://schemas.openxmlformats.org/officeDocument/2006/relationships/hyperlink" Target="mailto:oliviomariano@yahoo.com" TargetMode="External"/><Relationship Id="rId30" Type="http://schemas.openxmlformats.org/officeDocument/2006/relationships/hyperlink" Target="mailto:geraldopereira@outlook.com" TargetMode="External"/><Relationship Id="rId35" Type="http://schemas.openxmlformats.org/officeDocument/2006/relationships/hyperlink" Target="mailto:erikalmeida@outlook.com" TargetMode="External"/><Relationship Id="rId8" Type="http://schemas.openxmlformats.org/officeDocument/2006/relationships/hyperlink" Target="mailto:crisluziane@yahoo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camilamendes@yahoo.com" TargetMode="External"/><Relationship Id="rId18" Type="http://schemas.openxmlformats.org/officeDocument/2006/relationships/hyperlink" Target="mailto:diegohenrique@yahoo.com" TargetMode="External"/><Relationship Id="rId26" Type="http://schemas.openxmlformats.org/officeDocument/2006/relationships/hyperlink" Target="mailto:danilosantosbarreto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jonathansilv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patriciarosa@yahoo.com" TargetMode="External"/><Relationship Id="rId17" Type="http://schemas.openxmlformats.org/officeDocument/2006/relationships/hyperlink" Target="mailto:edsonbrito@yahoo.com" TargetMode="External"/><Relationship Id="rId25" Type="http://schemas.openxmlformats.org/officeDocument/2006/relationships/hyperlink" Target="mailto:thiagoaugusto@outlook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geraldopereira@outlook.com" TargetMode="External"/><Relationship Id="rId20" Type="http://schemas.openxmlformats.org/officeDocument/2006/relationships/hyperlink" Target="mailto:nayenobre@yahoo.com" TargetMode="External"/><Relationship Id="rId29" Type="http://schemas.openxmlformats.org/officeDocument/2006/relationships/hyperlink" Target="mailto:emillycerqueira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erikalmeida@outlook.com" TargetMode="External"/><Relationship Id="rId24" Type="http://schemas.openxmlformats.org/officeDocument/2006/relationships/hyperlink" Target="mailto:joaocarlos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antonioricardo@yahoo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jasielsouza@outlook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oliviomariano@yahoo.com" TargetMode="External"/><Relationship Id="rId31" Type="http://schemas.openxmlformats.org/officeDocument/2006/relationships/printerSettings" Target="../printerSettings/printerSettings11.bin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raissasoares@outlook.com" TargetMode="External"/><Relationship Id="rId22" Type="http://schemas.openxmlformats.org/officeDocument/2006/relationships/hyperlink" Target="mailto:titomarcos@outlook.com" TargetMode="External"/><Relationship Id="rId27" Type="http://schemas.openxmlformats.org/officeDocument/2006/relationships/hyperlink" Target="mailto:franclinfagundes@yahoo.com" TargetMode="External"/><Relationship Id="rId30" Type="http://schemas.openxmlformats.org/officeDocument/2006/relationships/hyperlink" Target="mailto:neidsonluiz@yahoo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mailto:julianaamaral@gmail.com" TargetMode="External"/><Relationship Id="rId18" Type="http://schemas.openxmlformats.org/officeDocument/2006/relationships/hyperlink" Target="mailto:jasielsouza@outlook.com" TargetMode="External"/><Relationship Id="rId26" Type="http://schemas.openxmlformats.org/officeDocument/2006/relationships/hyperlink" Target="mailto:nayenobre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thiagoaugusto@outlook.com" TargetMode="External"/><Relationship Id="rId34" Type="http://schemas.openxmlformats.org/officeDocument/2006/relationships/hyperlink" Target="mailto:patriciaros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cristianoaparecido@yahoo.com" TargetMode="External"/><Relationship Id="rId17" Type="http://schemas.openxmlformats.org/officeDocument/2006/relationships/hyperlink" Target="mailto:emillycerqueira@yahoo.com" TargetMode="External"/><Relationship Id="rId25" Type="http://schemas.openxmlformats.org/officeDocument/2006/relationships/hyperlink" Target="mailto:jonathansilva@yahoo.com" TargetMode="External"/><Relationship Id="rId33" Type="http://schemas.openxmlformats.org/officeDocument/2006/relationships/hyperlink" Target="mailto:camilamendes@yahoo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neidsonluiz@yahoo.com" TargetMode="External"/><Relationship Id="rId20" Type="http://schemas.openxmlformats.org/officeDocument/2006/relationships/hyperlink" Target="mailto:danilosantosbarreto@yahoo.com" TargetMode="External"/><Relationship Id="rId29" Type="http://schemas.openxmlformats.org/officeDocument/2006/relationships/hyperlink" Target="mailto:edsonbrito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crisluziane@yahoo.com" TargetMode="External"/><Relationship Id="rId24" Type="http://schemas.openxmlformats.org/officeDocument/2006/relationships/hyperlink" Target="mailto:titomarcos@outlook.com" TargetMode="External"/><Relationship Id="rId32" Type="http://schemas.openxmlformats.org/officeDocument/2006/relationships/hyperlink" Target="mailto:raissasoares@outlook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erikalmeida@outlook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diegohenrique@yahoo.com" TargetMode="External"/><Relationship Id="rId36" Type="http://schemas.openxmlformats.org/officeDocument/2006/relationships/printerSettings" Target="../printerSettings/printerSettings21.bin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franclinfagundes@yahoo.com" TargetMode="External"/><Relationship Id="rId31" Type="http://schemas.openxmlformats.org/officeDocument/2006/relationships/hyperlink" Target="mailto:antonioricardo@yahoo.com" TargetMode="External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diegohenrique@yahoo.com" TargetMode="External"/><Relationship Id="rId22" Type="http://schemas.openxmlformats.org/officeDocument/2006/relationships/hyperlink" Target="mailto:joaocarlos@yahoo.com" TargetMode="External"/><Relationship Id="rId27" Type="http://schemas.openxmlformats.org/officeDocument/2006/relationships/hyperlink" Target="mailto:oliviomariano@yahoo.com" TargetMode="External"/><Relationship Id="rId30" Type="http://schemas.openxmlformats.org/officeDocument/2006/relationships/hyperlink" Target="mailto:geraldopereira@outlook.com" TargetMode="External"/><Relationship Id="rId35" Type="http://schemas.openxmlformats.org/officeDocument/2006/relationships/hyperlink" Target="mailto:erikalmeida@outlook.com" TargetMode="External"/><Relationship Id="rId8" Type="http://schemas.openxmlformats.org/officeDocument/2006/relationships/hyperlink" Target="mailto:crisluziane@yahoo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camilamendes@yahoo.com" TargetMode="External"/><Relationship Id="rId18" Type="http://schemas.openxmlformats.org/officeDocument/2006/relationships/hyperlink" Target="mailto:diegohenrique@yahoo.com" TargetMode="External"/><Relationship Id="rId26" Type="http://schemas.openxmlformats.org/officeDocument/2006/relationships/hyperlink" Target="mailto:danilosantosbarreto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jonathansilv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patriciarosa@yahoo.com" TargetMode="External"/><Relationship Id="rId17" Type="http://schemas.openxmlformats.org/officeDocument/2006/relationships/hyperlink" Target="mailto:edsonbrito@yahoo.com" TargetMode="External"/><Relationship Id="rId25" Type="http://schemas.openxmlformats.org/officeDocument/2006/relationships/hyperlink" Target="mailto:thiagoaugusto@outlook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geraldopereira@outlook.com" TargetMode="External"/><Relationship Id="rId20" Type="http://schemas.openxmlformats.org/officeDocument/2006/relationships/hyperlink" Target="mailto:nayenobre@yahoo.com" TargetMode="External"/><Relationship Id="rId29" Type="http://schemas.openxmlformats.org/officeDocument/2006/relationships/hyperlink" Target="mailto:emillycerqueira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erikalmeida@outlook.com" TargetMode="External"/><Relationship Id="rId24" Type="http://schemas.openxmlformats.org/officeDocument/2006/relationships/hyperlink" Target="mailto:joaocarlos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antonioricardo@yahoo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jasielsouza@outlook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oliviomariano@yahoo.com" TargetMode="External"/><Relationship Id="rId31" Type="http://schemas.openxmlformats.org/officeDocument/2006/relationships/printerSettings" Target="../printerSettings/printerSettings9.bin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raissasoares@outlook.com" TargetMode="External"/><Relationship Id="rId22" Type="http://schemas.openxmlformats.org/officeDocument/2006/relationships/hyperlink" Target="mailto:titomarcos@outlook.com" TargetMode="External"/><Relationship Id="rId27" Type="http://schemas.openxmlformats.org/officeDocument/2006/relationships/hyperlink" Target="mailto:franclinfagundes@yahoo.com" TargetMode="External"/><Relationship Id="rId30" Type="http://schemas.openxmlformats.org/officeDocument/2006/relationships/hyperlink" Target="mailto:neidsonlui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8C94-947B-41DC-86BF-27F50808D7F7}">
  <sheetPr>
    <tabColor theme="9" tint="0.79998168889431442"/>
  </sheetPr>
  <dimension ref="A1:J35"/>
  <sheetViews>
    <sheetView tabSelected="1" zoomScale="130" zoomScaleNormal="130" workbookViewId="0">
      <selection activeCell="C5" sqref="C5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1" t="s">
        <v>0</v>
      </c>
      <c r="B1" s="1" t="s">
        <v>1</v>
      </c>
      <c r="C1" s="1" t="s">
        <v>36</v>
      </c>
      <c r="D1" s="1" t="s">
        <v>37</v>
      </c>
      <c r="E1" s="1" t="s">
        <v>2</v>
      </c>
      <c r="F1" s="1" t="s">
        <v>3</v>
      </c>
      <c r="G1" s="1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/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>
      <c r="C32" s="3"/>
      <c r="E32" s="3"/>
      <c r="G32" s="4"/>
    </row>
    <row r="33" spans="3:7">
      <c r="C33" s="3"/>
      <c r="E33" s="3"/>
      <c r="G33" s="4"/>
    </row>
    <row r="34" spans="3:7">
      <c r="C34" s="3"/>
      <c r="E34" s="3"/>
      <c r="G34" s="4"/>
    </row>
    <row r="35" spans="3:7">
      <c r="C35" s="3"/>
      <c r="E35" s="3"/>
      <c r="G35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110A-F9EE-4B3B-BE76-81B61369C78A}">
  <sheetPr>
    <tabColor theme="9" tint="0.59999389629810485"/>
  </sheetPr>
  <dimension ref="A1:K66"/>
  <sheetViews>
    <sheetView topLeftCell="C1" zoomScale="130" zoomScaleNormal="130" workbookViewId="0">
      <selection activeCell="J2" sqref="J2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7" customWidth="1"/>
    <col min="9" max="9" width="12.5703125" style="7" customWidth="1"/>
    <col min="10" max="10" width="15.140625" style="7" bestFit="1" customWidth="1"/>
    <col min="11" max="11" width="11.42578125" customWidth="1"/>
  </cols>
  <sheetData>
    <row r="1" spans="1:11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252</v>
      </c>
      <c r="F1" s="23" t="s">
        <v>242</v>
      </c>
      <c r="G1" s="23" t="s">
        <v>243</v>
      </c>
      <c r="H1" s="23" t="s">
        <v>2</v>
      </c>
      <c r="I1" s="23" t="s">
        <v>3</v>
      </c>
      <c r="J1" s="24" t="s">
        <v>4</v>
      </c>
      <c r="K1" s="9"/>
    </row>
    <row r="2" spans="1:11">
      <c r="A2" s="10">
        <v>43252</v>
      </c>
      <c r="B2" s="11" t="s">
        <v>6</v>
      </c>
      <c r="C2" s="12" t="s">
        <v>38</v>
      </c>
      <c r="D2" s="13" t="s">
        <v>39</v>
      </c>
      <c r="E2" s="31" t="s">
        <v>253</v>
      </c>
      <c r="F2" s="30">
        <f t="shared" ref="F2:F36" si="0">A2+45</f>
        <v>43297</v>
      </c>
      <c r="G2" s="30">
        <f t="shared" ref="G2:G36" si="1">F2+H2</f>
        <v>43304</v>
      </c>
      <c r="H2" s="14">
        <v>7</v>
      </c>
      <c r="I2" s="15">
        <v>214.28</v>
      </c>
      <c r="J2" s="16">
        <f t="shared" ref="J2:J36" si="2">I2*H2</f>
        <v>1499.96</v>
      </c>
    </row>
    <row r="3" spans="1:11">
      <c r="A3" s="10">
        <v>43253</v>
      </c>
      <c r="B3" s="11" t="s">
        <v>7</v>
      </c>
      <c r="C3" s="12" t="s">
        <v>38</v>
      </c>
      <c r="D3" s="17" t="s">
        <v>40</v>
      </c>
      <c r="E3" s="31" t="s">
        <v>254</v>
      </c>
      <c r="F3" s="30">
        <f t="shared" si="0"/>
        <v>43298</v>
      </c>
      <c r="G3" s="30">
        <f t="shared" si="1"/>
        <v>43303</v>
      </c>
      <c r="H3" s="14">
        <v>5</v>
      </c>
      <c r="I3" s="15">
        <v>350</v>
      </c>
      <c r="J3" s="16">
        <f t="shared" si="2"/>
        <v>1750</v>
      </c>
    </row>
    <row r="4" spans="1:11">
      <c r="A4" s="10">
        <v>43254</v>
      </c>
      <c r="B4" s="11" t="s">
        <v>8</v>
      </c>
      <c r="C4" s="12" t="s">
        <v>38</v>
      </c>
      <c r="D4" s="17" t="s">
        <v>41</v>
      </c>
      <c r="E4" s="31" t="s">
        <v>275</v>
      </c>
      <c r="F4" s="30">
        <f t="shared" si="0"/>
        <v>43299</v>
      </c>
      <c r="G4" s="30">
        <f t="shared" si="1"/>
        <v>43313</v>
      </c>
      <c r="H4" s="14">
        <v>14</v>
      </c>
      <c r="I4" s="15">
        <v>178.57</v>
      </c>
      <c r="J4" s="16">
        <f t="shared" si="2"/>
        <v>2499.98</v>
      </c>
    </row>
    <row r="5" spans="1:11">
      <c r="A5" s="10">
        <v>43255</v>
      </c>
      <c r="B5" s="11" t="s">
        <v>9</v>
      </c>
      <c r="C5" s="12" t="s">
        <v>42</v>
      </c>
      <c r="D5" s="13" t="s">
        <v>43</v>
      </c>
      <c r="E5" s="31" t="s">
        <v>267</v>
      </c>
      <c r="F5" s="30">
        <f t="shared" si="0"/>
        <v>43300</v>
      </c>
      <c r="G5" s="30">
        <f t="shared" si="1"/>
        <v>43310</v>
      </c>
      <c r="H5" s="14">
        <v>10</v>
      </c>
      <c r="I5" s="15">
        <v>220</v>
      </c>
      <c r="J5" s="16">
        <f t="shared" si="2"/>
        <v>2200</v>
      </c>
    </row>
    <row r="6" spans="1:11">
      <c r="A6" s="10">
        <v>43256</v>
      </c>
      <c r="B6" s="11" t="s">
        <v>10</v>
      </c>
      <c r="C6" s="12" t="s">
        <v>44</v>
      </c>
      <c r="D6" s="13" t="s">
        <v>45</v>
      </c>
      <c r="E6" s="31" t="s">
        <v>255</v>
      </c>
      <c r="F6" s="30">
        <f t="shared" si="0"/>
        <v>43301</v>
      </c>
      <c r="G6" s="30">
        <f t="shared" si="1"/>
        <v>43305</v>
      </c>
      <c r="H6" s="14">
        <v>4</v>
      </c>
      <c r="I6" s="15">
        <v>587.5</v>
      </c>
      <c r="J6" s="16">
        <f t="shared" si="2"/>
        <v>2350</v>
      </c>
    </row>
    <row r="7" spans="1:11">
      <c r="A7" s="10">
        <v>43257</v>
      </c>
      <c r="B7" s="11" t="s">
        <v>11</v>
      </c>
      <c r="C7" s="12" t="s">
        <v>46</v>
      </c>
      <c r="D7" s="13" t="s">
        <v>47</v>
      </c>
      <c r="E7" s="31" t="s">
        <v>256</v>
      </c>
      <c r="F7" s="30">
        <f t="shared" si="0"/>
        <v>43302</v>
      </c>
      <c r="G7" s="30">
        <f t="shared" si="1"/>
        <v>43310</v>
      </c>
      <c r="H7" s="14">
        <v>8</v>
      </c>
      <c r="I7" s="15">
        <v>287.5</v>
      </c>
      <c r="J7" s="16">
        <f t="shared" si="2"/>
        <v>2300</v>
      </c>
    </row>
    <row r="8" spans="1:11">
      <c r="A8" s="10">
        <v>43258</v>
      </c>
      <c r="B8" s="11" t="s">
        <v>12</v>
      </c>
      <c r="C8" s="12" t="s">
        <v>46</v>
      </c>
      <c r="D8" s="13" t="s">
        <v>48</v>
      </c>
      <c r="E8" s="31" t="s">
        <v>268</v>
      </c>
      <c r="F8" s="30">
        <f t="shared" si="0"/>
        <v>43303</v>
      </c>
      <c r="G8" s="30">
        <f t="shared" si="1"/>
        <v>43309</v>
      </c>
      <c r="H8" s="14">
        <v>6</v>
      </c>
      <c r="I8" s="15">
        <v>300</v>
      </c>
      <c r="J8" s="16">
        <f t="shared" si="2"/>
        <v>1800</v>
      </c>
    </row>
    <row r="9" spans="1:11">
      <c r="A9" s="10">
        <v>43259</v>
      </c>
      <c r="B9" s="11" t="s">
        <v>13</v>
      </c>
      <c r="C9" s="12" t="s">
        <v>44</v>
      </c>
      <c r="D9" s="13" t="s">
        <v>49</v>
      </c>
      <c r="E9" s="31" t="s">
        <v>244</v>
      </c>
      <c r="F9" s="30">
        <f t="shared" si="0"/>
        <v>43304</v>
      </c>
      <c r="G9" s="30">
        <f t="shared" si="1"/>
        <v>43307</v>
      </c>
      <c r="H9" s="14">
        <v>3</v>
      </c>
      <c r="I9" s="15">
        <v>300</v>
      </c>
      <c r="J9" s="16">
        <f t="shared" si="2"/>
        <v>900</v>
      </c>
    </row>
    <row r="10" spans="1:11">
      <c r="A10" s="10">
        <v>43260</v>
      </c>
      <c r="B10" s="11" t="s">
        <v>14</v>
      </c>
      <c r="C10" s="12" t="s">
        <v>42</v>
      </c>
      <c r="D10" s="13" t="s">
        <v>50</v>
      </c>
      <c r="E10" s="31" t="s">
        <v>258</v>
      </c>
      <c r="F10" s="30">
        <f t="shared" si="0"/>
        <v>43305</v>
      </c>
      <c r="G10" s="30">
        <f t="shared" si="1"/>
        <v>43317</v>
      </c>
      <c r="H10" s="14">
        <v>12</v>
      </c>
      <c r="I10" s="15">
        <v>233.33</v>
      </c>
      <c r="J10" s="16">
        <f t="shared" si="2"/>
        <v>2799.96</v>
      </c>
    </row>
    <row r="11" spans="1:11">
      <c r="A11" s="10">
        <v>43261</v>
      </c>
      <c r="B11" s="11" t="s">
        <v>15</v>
      </c>
      <c r="C11" s="12" t="s">
        <v>38</v>
      </c>
      <c r="D11" s="13" t="s">
        <v>51</v>
      </c>
      <c r="E11" s="31" t="s">
        <v>269</v>
      </c>
      <c r="F11" s="30">
        <f t="shared" si="0"/>
        <v>43306</v>
      </c>
      <c r="G11" s="30">
        <f t="shared" si="1"/>
        <v>43315</v>
      </c>
      <c r="H11" s="14">
        <v>9</v>
      </c>
      <c r="I11" s="15">
        <v>166.66</v>
      </c>
      <c r="J11" s="16">
        <f t="shared" si="2"/>
        <v>1499.94</v>
      </c>
    </row>
    <row r="12" spans="1:11">
      <c r="A12" s="10">
        <v>43252</v>
      </c>
      <c r="B12" s="11" t="s">
        <v>6</v>
      </c>
      <c r="C12" s="12" t="s">
        <v>38</v>
      </c>
      <c r="D12" s="13" t="s">
        <v>39</v>
      </c>
      <c r="E12" s="31" t="s">
        <v>253</v>
      </c>
      <c r="F12" s="30">
        <f t="shared" si="0"/>
        <v>43297</v>
      </c>
      <c r="G12" s="30">
        <f t="shared" si="1"/>
        <v>43304</v>
      </c>
      <c r="H12" s="14">
        <v>7</v>
      </c>
      <c r="I12" s="15">
        <v>214.28</v>
      </c>
      <c r="J12" s="16">
        <f t="shared" si="2"/>
        <v>1499.96</v>
      </c>
    </row>
    <row r="13" spans="1:11">
      <c r="A13" s="10">
        <v>43254</v>
      </c>
      <c r="B13" s="11" t="s">
        <v>8</v>
      </c>
      <c r="C13" s="12" t="s">
        <v>38</v>
      </c>
      <c r="D13" s="17" t="s">
        <v>41</v>
      </c>
      <c r="E13" s="31" t="s">
        <v>275</v>
      </c>
      <c r="F13" s="30">
        <f t="shared" si="0"/>
        <v>43299</v>
      </c>
      <c r="G13" s="30">
        <f t="shared" si="1"/>
        <v>43313</v>
      </c>
      <c r="H13" s="14">
        <v>14</v>
      </c>
      <c r="I13" s="15">
        <v>178.57</v>
      </c>
      <c r="J13" s="16">
        <f t="shared" si="2"/>
        <v>2499.98</v>
      </c>
    </row>
    <row r="14" spans="1:11">
      <c r="A14" s="10">
        <v>43262</v>
      </c>
      <c r="B14" s="11" t="s">
        <v>16</v>
      </c>
      <c r="C14" s="12" t="s">
        <v>38</v>
      </c>
      <c r="D14" s="13" t="s">
        <v>51</v>
      </c>
      <c r="E14" s="31" t="s">
        <v>270</v>
      </c>
      <c r="F14" s="30">
        <f t="shared" si="0"/>
        <v>43307</v>
      </c>
      <c r="G14" s="30">
        <f t="shared" si="1"/>
        <v>43314</v>
      </c>
      <c r="H14" s="14">
        <v>7</v>
      </c>
      <c r="I14" s="15">
        <v>250</v>
      </c>
      <c r="J14" s="16">
        <f t="shared" si="2"/>
        <v>1750</v>
      </c>
    </row>
    <row r="15" spans="1:11">
      <c r="A15" s="10">
        <v>43263</v>
      </c>
      <c r="B15" s="11" t="s">
        <v>17</v>
      </c>
      <c r="C15" s="12" t="s">
        <v>42</v>
      </c>
      <c r="D15" s="13" t="s">
        <v>50</v>
      </c>
      <c r="E15" s="31" t="s">
        <v>259</v>
      </c>
      <c r="F15" s="30">
        <f t="shared" si="0"/>
        <v>43308</v>
      </c>
      <c r="G15" s="30">
        <f t="shared" si="1"/>
        <v>43312</v>
      </c>
      <c r="H15" s="14">
        <v>4</v>
      </c>
      <c r="I15" s="15">
        <v>587.5</v>
      </c>
      <c r="J15" s="16">
        <f t="shared" si="2"/>
        <v>2350</v>
      </c>
    </row>
    <row r="16" spans="1:11">
      <c r="A16" s="10">
        <v>43259</v>
      </c>
      <c r="B16" s="11" t="s">
        <v>13</v>
      </c>
      <c r="C16" s="12" t="s">
        <v>44</v>
      </c>
      <c r="D16" s="13" t="s">
        <v>49</v>
      </c>
      <c r="E16" s="31" t="s">
        <v>244</v>
      </c>
      <c r="F16" s="30">
        <f t="shared" si="0"/>
        <v>43304</v>
      </c>
      <c r="G16" s="30">
        <f t="shared" si="1"/>
        <v>43307</v>
      </c>
      <c r="H16" s="14">
        <v>3</v>
      </c>
      <c r="I16" s="15">
        <v>300</v>
      </c>
      <c r="J16" s="16">
        <f t="shared" si="2"/>
        <v>900</v>
      </c>
    </row>
    <row r="17" spans="1:10">
      <c r="A17" s="10">
        <v>43264</v>
      </c>
      <c r="B17" s="11" t="s">
        <v>18</v>
      </c>
      <c r="C17" s="12" t="s">
        <v>44</v>
      </c>
      <c r="D17" s="13" t="s">
        <v>49</v>
      </c>
      <c r="E17" s="31" t="s">
        <v>245</v>
      </c>
      <c r="F17" s="30">
        <f t="shared" si="0"/>
        <v>43309</v>
      </c>
      <c r="G17" s="30">
        <f t="shared" si="1"/>
        <v>43316</v>
      </c>
      <c r="H17" s="14">
        <v>7</v>
      </c>
      <c r="I17" s="15">
        <v>314.27999999999997</v>
      </c>
      <c r="J17" s="16">
        <f t="shared" si="2"/>
        <v>2199.96</v>
      </c>
    </row>
    <row r="18" spans="1:10">
      <c r="A18" s="10">
        <v>43265</v>
      </c>
      <c r="B18" s="11" t="s">
        <v>19</v>
      </c>
      <c r="C18" s="12" t="s">
        <v>46</v>
      </c>
      <c r="D18" s="13" t="s">
        <v>48</v>
      </c>
      <c r="E18" s="31" t="s">
        <v>271</v>
      </c>
      <c r="F18" s="30">
        <f t="shared" si="0"/>
        <v>43310</v>
      </c>
      <c r="G18" s="30">
        <f t="shared" si="1"/>
        <v>43315</v>
      </c>
      <c r="H18" s="14">
        <v>5</v>
      </c>
      <c r="I18" s="15">
        <v>470</v>
      </c>
      <c r="J18" s="16">
        <f t="shared" si="2"/>
        <v>2350</v>
      </c>
    </row>
    <row r="19" spans="1:10">
      <c r="A19" s="10">
        <v>43262</v>
      </c>
      <c r="B19" s="11" t="s">
        <v>16</v>
      </c>
      <c r="C19" s="12" t="s">
        <v>38</v>
      </c>
      <c r="D19" s="13" t="s">
        <v>51</v>
      </c>
      <c r="E19" s="31" t="s">
        <v>270</v>
      </c>
      <c r="F19" s="30">
        <f t="shared" si="0"/>
        <v>43307</v>
      </c>
      <c r="G19" s="30">
        <f t="shared" si="1"/>
        <v>43314</v>
      </c>
      <c r="H19" s="14">
        <v>7</v>
      </c>
      <c r="I19" s="15">
        <v>250</v>
      </c>
      <c r="J19" s="16">
        <f t="shared" si="2"/>
        <v>1750</v>
      </c>
    </row>
    <row r="20" spans="1:10">
      <c r="A20" s="10">
        <v>43266</v>
      </c>
      <c r="B20" s="11" t="s">
        <v>20</v>
      </c>
      <c r="C20" s="12" t="s">
        <v>46</v>
      </c>
      <c r="D20" s="13" t="s">
        <v>47</v>
      </c>
      <c r="E20" s="31" t="s">
        <v>246</v>
      </c>
      <c r="F20" s="30">
        <f t="shared" si="0"/>
        <v>43311</v>
      </c>
      <c r="G20" s="30">
        <f t="shared" si="1"/>
        <v>43325</v>
      </c>
      <c r="H20" s="14">
        <v>14</v>
      </c>
      <c r="I20" s="15">
        <v>164.28</v>
      </c>
      <c r="J20" s="16">
        <f t="shared" si="2"/>
        <v>2299.92</v>
      </c>
    </row>
    <row r="21" spans="1:10">
      <c r="A21" s="10">
        <v>43267</v>
      </c>
      <c r="B21" s="11" t="s">
        <v>21</v>
      </c>
      <c r="C21" s="12" t="s">
        <v>44</v>
      </c>
      <c r="D21" s="13" t="s">
        <v>45</v>
      </c>
      <c r="E21" s="31" t="s">
        <v>260</v>
      </c>
      <c r="F21" s="30">
        <f t="shared" si="0"/>
        <v>43312</v>
      </c>
      <c r="G21" s="30">
        <f t="shared" si="1"/>
        <v>43322</v>
      </c>
      <c r="H21" s="14">
        <v>10</v>
      </c>
      <c r="I21" s="15">
        <v>180</v>
      </c>
      <c r="J21" s="16">
        <f t="shared" si="2"/>
        <v>1800</v>
      </c>
    </row>
    <row r="22" spans="1:10">
      <c r="A22" s="10">
        <v>43268</v>
      </c>
      <c r="B22" s="11" t="s">
        <v>22</v>
      </c>
      <c r="C22" s="12" t="s">
        <v>42</v>
      </c>
      <c r="D22" s="13" t="s">
        <v>43</v>
      </c>
      <c r="E22" s="31" t="s">
        <v>272</v>
      </c>
      <c r="F22" s="30">
        <f t="shared" si="0"/>
        <v>43313</v>
      </c>
      <c r="G22" s="30">
        <f t="shared" si="1"/>
        <v>43317</v>
      </c>
      <c r="H22" s="14">
        <v>4</v>
      </c>
      <c r="I22" s="15">
        <v>225</v>
      </c>
      <c r="J22" s="16">
        <f t="shared" si="2"/>
        <v>900</v>
      </c>
    </row>
    <row r="23" spans="1:10">
      <c r="A23" s="10">
        <v>43269</v>
      </c>
      <c r="B23" s="11" t="s">
        <v>23</v>
      </c>
      <c r="C23" s="12" t="s">
        <v>38</v>
      </c>
      <c r="D23" s="13" t="s">
        <v>41</v>
      </c>
      <c r="E23" s="31" t="s">
        <v>247</v>
      </c>
      <c r="F23" s="30">
        <f t="shared" si="0"/>
        <v>43314</v>
      </c>
      <c r="G23" s="30">
        <f t="shared" si="1"/>
        <v>43322</v>
      </c>
      <c r="H23" s="14">
        <v>8</v>
      </c>
      <c r="I23" s="15">
        <v>350</v>
      </c>
      <c r="J23" s="16">
        <f t="shared" si="2"/>
        <v>2800</v>
      </c>
    </row>
    <row r="24" spans="1:10">
      <c r="A24" s="10">
        <v>43270</v>
      </c>
      <c r="B24" s="11" t="s">
        <v>24</v>
      </c>
      <c r="C24" s="12" t="s">
        <v>38</v>
      </c>
      <c r="D24" s="13" t="s">
        <v>40</v>
      </c>
      <c r="E24" s="31" t="s">
        <v>248</v>
      </c>
      <c r="F24" s="30">
        <f t="shared" si="0"/>
        <v>43315</v>
      </c>
      <c r="G24" s="30">
        <f t="shared" si="1"/>
        <v>43321</v>
      </c>
      <c r="H24" s="14">
        <v>6</v>
      </c>
      <c r="I24" s="15">
        <v>250</v>
      </c>
      <c r="J24" s="16">
        <f t="shared" si="2"/>
        <v>1500</v>
      </c>
    </row>
    <row r="25" spans="1:10">
      <c r="A25" s="10">
        <v>43271</v>
      </c>
      <c r="B25" s="11" t="s">
        <v>25</v>
      </c>
      <c r="C25" s="12" t="s">
        <v>38</v>
      </c>
      <c r="D25" s="13" t="s">
        <v>39</v>
      </c>
      <c r="E25" s="31" t="s">
        <v>261</v>
      </c>
      <c r="F25" s="30">
        <f t="shared" si="0"/>
        <v>43316</v>
      </c>
      <c r="G25" s="30">
        <f t="shared" si="1"/>
        <v>43319</v>
      </c>
      <c r="H25" s="14">
        <v>3</v>
      </c>
      <c r="I25" s="15">
        <v>583.33333333333303</v>
      </c>
      <c r="J25" s="16">
        <f t="shared" si="2"/>
        <v>1749.9999999999991</v>
      </c>
    </row>
    <row r="26" spans="1:10">
      <c r="A26" s="10">
        <v>43272</v>
      </c>
      <c r="B26" s="11" t="s">
        <v>26</v>
      </c>
      <c r="C26" s="12" t="s">
        <v>42</v>
      </c>
      <c r="D26" s="13" t="s">
        <v>50</v>
      </c>
      <c r="E26" s="31" t="s">
        <v>262</v>
      </c>
      <c r="F26" s="30">
        <f t="shared" si="0"/>
        <v>43317</v>
      </c>
      <c r="G26" s="30">
        <f t="shared" si="1"/>
        <v>43329</v>
      </c>
      <c r="H26" s="14">
        <v>12</v>
      </c>
      <c r="I26" s="15">
        <v>208.33</v>
      </c>
      <c r="J26" s="16">
        <f t="shared" si="2"/>
        <v>2499.96</v>
      </c>
    </row>
    <row r="27" spans="1:10">
      <c r="A27" s="10">
        <v>43273</v>
      </c>
      <c r="B27" s="11" t="s">
        <v>27</v>
      </c>
      <c r="C27" s="12" t="s">
        <v>44</v>
      </c>
      <c r="D27" s="13" t="s">
        <v>49</v>
      </c>
      <c r="E27" s="31" t="s">
        <v>249</v>
      </c>
      <c r="F27" s="30">
        <f t="shared" si="0"/>
        <v>43318</v>
      </c>
      <c r="G27" s="30">
        <f t="shared" si="1"/>
        <v>43327</v>
      </c>
      <c r="H27" s="14">
        <v>9</v>
      </c>
      <c r="I27" s="15">
        <v>244.44</v>
      </c>
      <c r="J27" s="16">
        <f t="shared" si="2"/>
        <v>2199.96</v>
      </c>
    </row>
    <row r="28" spans="1:10">
      <c r="A28" s="10">
        <v>43270</v>
      </c>
      <c r="B28" s="11" t="s">
        <v>24</v>
      </c>
      <c r="C28" s="12" t="s">
        <v>38</v>
      </c>
      <c r="D28" s="13" t="s">
        <v>40</v>
      </c>
      <c r="E28" s="31" t="s">
        <v>248</v>
      </c>
      <c r="F28" s="30">
        <f t="shared" si="0"/>
        <v>43315</v>
      </c>
      <c r="G28" s="30">
        <f t="shared" si="1"/>
        <v>43321</v>
      </c>
      <c r="H28" s="14">
        <v>6</v>
      </c>
      <c r="I28" s="15">
        <v>250</v>
      </c>
      <c r="J28" s="16">
        <f t="shared" si="2"/>
        <v>1500</v>
      </c>
    </row>
    <row r="29" spans="1:10">
      <c r="A29" s="10">
        <v>43274</v>
      </c>
      <c r="B29" s="11" t="s">
        <v>28</v>
      </c>
      <c r="C29" s="12" t="s">
        <v>46</v>
      </c>
      <c r="D29" s="13" t="s">
        <v>48</v>
      </c>
      <c r="E29" s="31" t="s">
        <v>273</v>
      </c>
      <c r="F29" s="30">
        <f t="shared" si="0"/>
        <v>43319</v>
      </c>
      <c r="G29" s="30">
        <f t="shared" si="1"/>
        <v>43326</v>
      </c>
      <c r="H29" s="14">
        <v>7</v>
      </c>
      <c r="I29" s="15">
        <v>335.71</v>
      </c>
      <c r="J29" s="16">
        <f t="shared" si="2"/>
        <v>2349.9699999999998</v>
      </c>
    </row>
    <row r="30" spans="1:10">
      <c r="A30" s="10">
        <v>43275</v>
      </c>
      <c r="B30" s="11" t="s">
        <v>29</v>
      </c>
      <c r="C30" s="12" t="s">
        <v>46</v>
      </c>
      <c r="D30" s="13" t="s">
        <v>47</v>
      </c>
      <c r="E30" s="31" t="s">
        <v>250</v>
      </c>
      <c r="F30" s="30">
        <f t="shared" si="0"/>
        <v>43320</v>
      </c>
      <c r="G30" s="30">
        <f t="shared" si="1"/>
        <v>43324</v>
      </c>
      <c r="H30" s="14">
        <v>4</v>
      </c>
      <c r="I30" s="15">
        <v>575</v>
      </c>
      <c r="J30" s="16">
        <f t="shared" si="2"/>
        <v>2300</v>
      </c>
    </row>
    <row r="31" spans="1:10">
      <c r="A31" s="10">
        <v>43276</v>
      </c>
      <c r="B31" s="11" t="s">
        <v>30</v>
      </c>
      <c r="C31" s="12" t="s">
        <v>44</v>
      </c>
      <c r="D31" s="13" t="s">
        <v>45</v>
      </c>
      <c r="E31" s="31" t="s">
        <v>263</v>
      </c>
      <c r="F31" s="30">
        <f t="shared" si="0"/>
        <v>43321</v>
      </c>
      <c r="G31" s="30">
        <f t="shared" si="1"/>
        <v>43328</v>
      </c>
      <c r="H31" s="14">
        <v>7</v>
      </c>
      <c r="I31" s="15">
        <v>257.14</v>
      </c>
      <c r="J31" s="16">
        <f t="shared" si="2"/>
        <v>1799.98</v>
      </c>
    </row>
    <row r="32" spans="1:10">
      <c r="A32" s="10">
        <v>43277</v>
      </c>
      <c r="B32" s="11" t="s">
        <v>31</v>
      </c>
      <c r="C32" s="12" t="s">
        <v>46</v>
      </c>
      <c r="D32" s="13" t="s">
        <v>48</v>
      </c>
      <c r="E32" s="31" t="s">
        <v>274</v>
      </c>
      <c r="F32" s="30">
        <f t="shared" si="0"/>
        <v>43322</v>
      </c>
      <c r="G32" s="30">
        <f t="shared" si="1"/>
        <v>43327</v>
      </c>
      <c r="H32" s="14">
        <v>5</v>
      </c>
      <c r="I32" s="15">
        <v>180</v>
      </c>
      <c r="J32" s="16">
        <f t="shared" si="2"/>
        <v>900</v>
      </c>
    </row>
    <row r="33" spans="1:10">
      <c r="A33" s="10">
        <v>43278</v>
      </c>
      <c r="B33" s="11" t="s">
        <v>32</v>
      </c>
      <c r="C33" s="12" t="s">
        <v>44</v>
      </c>
      <c r="D33" s="13" t="s">
        <v>49</v>
      </c>
      <c r="E33" s="31" t="s">
        <v>264</v>
      </c>
      <c r="F33" s="30">
        <f t="shared" si="0"/>
        <v>43323</v>
      </c>
      <c r="G33" s="30">
        <f t="shared" si="1"/>
        <v>43337</v>
      </c>
      <c r="H33" s="14">
        <v>14</v>
      </c>
      <c r="I33" s="15">
        <v>200</v>
      </c>
      <c r="J33" s="16">
        <f t="shared" si="2"/>
        <v>2800</v>
      </c>
    </row>
    <row r="34" spans="1:10">
      <c r="A34" s="10">
        <v>43279</v>
      </c>
      <c r="B34" s="11" t="s">
        <v>33</v>
      </c>
      <c r="C34" s="12" t="s">
        <v>42</v>
      </c>
      <c r="D34" s="13" t="s">
        <v>50</v>
      </c>
      <c r="E34" s="31" t="s">
        <v>265</v>
      </c>
      <c r="F34" s="30">
        <f t="shared" si="0"/>
        <v>43324</v>
      </c>
      <c r="G34" s="30">
        <f t="shared" si="1"/>
        <v>43334</v>
      </c>
      <c r="H34" s="14">
        <v>10</v>
      </c>
      <c r="I34" s="15">
        <v>150</v>
      </c>
      <c r="J34" s="16">
        <f t="shared" si="2"/>
        <v>1500</v>
      </c>
    </row>
    <row r="35" spans="1:10">
      <c r="A35" s="10">
        <v>43280</v>
      </c>
      <c r="B35" s="11" t="s">
        <v>34</v>
      </c>
      <c r="C35" s="12" t="s">
        <v>38</v>
      </c>
      <c r="D35" s="13" t="s">
        <v>51</v>
      </c>
      <c r="E35" s="31" t="s">
        <v>266</v>
      </c>
      <c r="F35" s="30">
        <f t="shared" si="0"/>
        <v>43325</v>
      </c>
      <c r="G35" s="30">
        <f t="shared" si="1"/>
        <v>43329</v>
      </c>
      <c r="H35" s="14">
        <v>4</v>
      </c>
      <c r="I35" s="15">
        <v>437.5</v>
      </c>
      <c r="J35" s="16">
        <f t="shared" si="2"/>
        <v>1750</v>
      </c>
    </row>
    <row r="36" spans="1:10">
      <c r="A36" s="10">
        <v>43281</v>
      </c>
      <c r="B36" s="11" t="s">
        <v>35</v>
      </c>
      <c r="C36" s="12" t="s">
        <v>46</v>
      </c>
      <c r="D36" s="13" t="s">
        <v>47</v>
      </c>
      <c r="E36" s="31" t="s">
        <v>251</v>
      </c>
      <c r="F36" s="30">
        <f t="shared" si="0"/>
        <v>43326</v>
      </c>
      <c r="G36" s="30">
        <f t="shared" si="1"/>
        <v>43334</v>
      </c>
      <c r="H36" s="14">
        <v>8</v>
      </c>
      <c r="I36" s="15">
        <v>312.5</v>
      </c>
      <c r="J36" s="16">
        <f t="shared" si="2"/>
        <v>2500</v>
      </c>
    </row>
    <row r="37" spans="1:10">
      <c r="A37" s="32"/>
      <c r="C37" s="12"/>
      <c r="D37"/>
      <c r="E37"/>
      <c r="F37" s="30"/>
      <c r="G37" s="30"/>
      <c r="H37" s="14"/>
      <c r="I37"/>
      <c r="J37" s="5"/>
    </row>
    <row r="38" spans="1:10">
      <c r="C38"/>
      <c r="D38"/>
      <c r="E38"/>
      <c r="F38"/>
      <c r="G38"/>
      <c r="H38"/>
      <c r="I38"/>
      <c r="J38"/>
    </row>
    <row r="39" spans="1:10">
      <c r="C39"/>
      <c r="D39"/>
      <c r="E39"/>
      <c r="F39"/>
      <c r="G39"/>
      <c r="H39"/>
      <c r="I39"/>
      <c r="J39"/>
    </row>
    <row r="40" spans="1:10">
      <c r="C40"/>
      <c r="D40"/>
      <c r="E40"/>
      <c r="F40"/>
      <c r="G40"/>
      <c r="H40"/>
      <c r="I40"/>
      <c r="J40"/>
    </row>
    <row r="41" spans="1:10">
      <c r="C41"/>
      <c r="D41"/>
      <c r="E41"/>
      <c r="F41"/>
      <c r="G41"/>
      <c r="H41"/>
      <c r="I41"/>
      <c r="J41"/>
    </row>
    <row r="42" spans="1:10">
      <c r="C42"/>
      <c r="D42"/>
      <c r="E42"/>
      <c r="F42"/>
      <c r="G42"/>
      <c r="H42"/>
      <c r="I42"/>
      <c r="J42"/>
    </row>
    <row r="43" spans="1:10">
      <c r="C43"/>
      <c r="D43"/>
      <c r="E43"/>
      <c r="F43"/>
      <c r="G43"/>
      <c r="H43"/>
      <c r="I43"/>
      <c r="J43"/>
    </row>
    <row r="44" spans="1:10">
      <c r="C44"/>
      <c r="D44"/>
      <c r="E44"/>
      <c r="F44"/>
      <c r="G44"/>
      <c r="H44"/>
      <c r="I44"/>
      <c r="J44"/>
    </row>
    <row r="45" spans="1:10">
      <c r="C45"/>
      <c r="D45"/>
      <c r="E45"/>
      <c r="F45"/>
      <c r="G45"/>
      <c r="H45"/>
      <c r="I45"/>
      <c r="J45"/>
    </row>
    <row r="46" spans="1:10">
      <c r="C46"/>
      <c r="D46"/>
      <c r="E46"/>
      <c r="F46"/>
      <c r="G46"/>
      <c r="H46"/>
      <c r="I46"/>
      <c r="J46"/>
    </row>
    <row r="47" spans="1:10">
      <c r="C47"/>
      <c r="D47"/>
      <c r="E47"/>
      <c r="F47"/>
      <c r="G47"/>
      <c r="H47"/>
      <c r="I47"/>
      <c r="J47"/>
    </row>
    <row r="48" spans="1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I61" s="15"/>
    </row>
    <row r="62" spans="3:10">
      <c r="I62" s="15"/>
    </row>
    <row r="63" spans="3:10">
      <c r="I63" s="15"/>
    </row>
    <row r="64" spans="3:10">
      <c r="I64" s="15"/>
    </row>
    <row r="65" spans="9:9">
      <c r="I65" s="15"/>
    </row>
    <row r="66" spans="9:9">
      <c r="I66" s="15"/>
    </row>
  </sheetData>
  <dataValidations count="4">
    <dataValidation type="whole" operator="greaterThan" allowBlank="1" showInputMessage="1" showErrorMessage="1" sqref="H1:H1048576" xr:uid="{09166E82-12AC-4F81-B21B-2B3136755E4A}">
      <formula1>0</formula1>
    </dataValidation>
    <dataValidation type="textLength" allowBlank="1" showInputMessage="1" showErrorMessage="1" sqref="C1:C1048576" xr:uid="{6641D2BA-5232-4E6E-8985-7EF395721FAF}">
      <formula1>2</formula1>
      <formula2>2</formula2>
    </dataValidation>
    <dataValidation type="date" operator="greaterThanOrEqual" allowBlank="1" showInputMessage="1" showErrorMessage="1" promptTitle="Atenção!!!" prompt="Novas Reservas só a partir de 01/10/2018." sqref="A1:A1048576" xr:uid="{BC7A3942-F225-4161-B2DD-8F82CA7D6965}">
      <formula1>43374</formula1>
    </dataValidation>
    <dataValidation type="decimal" operator="greaterThanOrEqual" allowBlank="1" showInputMessage="1" showErrorMessage="1" errorTitle="Atenção!!!" error="O valor mínimo para novas reservas é de R$ 900,00." sqref="J1:J1048576" xr:uid="{FF9EA71E-75C4-4337-8506-581CCE2AF002}">
      <formula1>900</formula1>
    </dataValidation>
  </dataValidations>
  <hyperlinks>
    <hyperlink ref="E2" r:id="rId1" xr:uid="{EA079171-410F-45DC-B8DF-E5B49D445BB9}"/>
    <hyperlink ref="E3" r:id="rId2" xr:uid="{2082C495-DF92-4D58-860A-D395FE41834D}"/>
    <hyperlink ref="E4" r:id="rId3" xr:uid="{45397F5E-91F9-4350-8BB5-B5FE9538B188}"/>
    <hyperlink ref="E5" r:id="rId4" xr:uid="{6E62EFA1-49FC-4E6F-83BD-AB5CBF1EB239}"/>
    <hyperlink ref="E6" r:id="rId5" xr:uid="{72C46D32-6B8D-413A-9B2A-BD767E2E7E5E}"/>
    <hyperlink ref="E7" r:id="rId6" xr:uid="{8C671A9A-B848-4A2B-890F-A9B7B984F18A}"/>
    <hyperlink ref="E8" r:id="rId7" xr:uid="{88ECAC3C-4001-4E7B-873C-123D6D3ED7A6}"/>
    <hyperlink ref="E9" r:id="rId8" xr:uid="{E2413B9D-4568-42B2-B56E-5CEDC37FF8C5}"/>
    <hyperlink ref="E10" r:id="rId9" xr:uid="{9A2EE970-331F-4E20-A902-3E4462B5D245}"/>
    <hyperlink ref="E11" r:id="rId10" xr:uid="{FFD47CF8-1E66-4F4A-B989-8B0C138F8411}"/>
    <hyperlink ref="E16" r:id="rId11" xr:uid="{FDC9BA8F-D074-4FF3-A40C-8AAB10C275B5}"/>
    <hyperlink ref="E12" r:id="rId12" xr:uid="{29BE70D7-56DD-4F68-BC7B-F24ED08B0E14}"/>
    <hyperlink ref="E13" r:id="rId13" xr:uid="{331E688B-9BAF-42D5-8B80-51B5D1C4E223}"/>
    <hyperlink ref="E28" r:id="rId14" xr:uid="{5EE23C59-5466-4E01-A2C0-86CC3300BD7E}"/>
    <hyperlink ref="E19" r:id="rId15" xr:uid="{8254ECFA-ED77-4D02-BFB3-226920FD93D4}"/>
    <hyperlink ref="E20" r:id="rId16" xr:uid="{CDD8A290-8CDE-4B9F-8A17-5B242DAB0AF4}"/>
    <hyperlink ref="E36" r:id="rId17" xr:uid="{B42A3056-7312-4FC5-82A0-507A62A9D0C9}"/>
    <hyperlink ref="E35" r:id="rId18" xr:uid="{E4EE764A-6F1F-41CC-A609-D2C86AB0569B}"/>
    <hyperlink ref="E34" r:id="rId19" xr:uid="{5E8A1BD9-83B0-4259-A68D-010FA40F40D7}"/>
    <hyperlink ref="E33" r:id="rId20" xr:uid="{7E3FEF83-9592-440A-8EA2-9D4288D327AB}"/>
    <hyperlink ref="E32" r:id="rId21" xr:uid="{947F0D4A-45E7-47C2-92CF-767357AD704B}"/>
    <hyperlink ref="E31" r:id="rId22" xr:uid="{9E690666-FCD9-4D6B-991A-E9D0B3996DCE}"/>
    <hyperlink ref="E30" r:id="rId23" xr:uid="{3AFE0C94-93BD-47F3-8812-D4CEC4C552D1}"/>
    <hyperlink ref="E29" r:id="rId24" xr:uid="{466D0897-D925-4E6E-8C22-AD09E21230D6}"/>
    <hyperlink ref="E27" r:id="rId25" xr:uid="{C23BC8FC-2293-4FF8-A250-5235E08D803B}"/>
    <hyperlink ref="E26" r:id="rId26" xr:uid="{0A574C52-2074-4EE6-B6E3-F15CBF918EB0}"/>
    <hyperlink ref="E25" r:id="rId27" xr:uid="{2D1D96E7-A79E-4606-84C4-6BCCFC55A89B}"/>
    <hyperlink ref="E24" r:id="rId28" xr:uid="{E8AEF586-DDE7-48F5-83F5-EC6FC01762F9}"/>
    <hyperlink ref="E23" r:id="rId29" xr:uid="{251A1861-FA86-4E29-B204-B538126270B4}"/>
    <hyperlink ref="E22" r:id="rId30" xr:uid="{C0A5FE9F-FCA9-4D05-8103-E5C4F2E8C795}"/>
    <hyperlink ref="E21" r:id="rId31" xr:uid="{29267035-04E6-4D70-8DA5-37BBA4849B97}"/>
    <hyperlink ref="E18" r:id="rId32" xr:uid="{0438BDD3-51B7-4D32-9991-35B2FCB3AD94}"/>
    <hyperlink ref="E17" r:id="rId33" xr:uid="{61EBE97A-2E77-4578-8026-38E0550AFAD8}"/>
    <hyperlink ref="E15" r:id="rId34" xr:uid="{670B0B04-841F-420E-A360-A9F2E283D6BF}"/>
    <hyperlink ref="E14" r:id="rId35" xr:uid="{4B864320-FF18-4FC5-8995-4B306D0682A0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2C9B-5D9F-4471-A3B1-2064FFB722AD}">
  <sheetPr>
    <tabColor theme="9" tint="0.39997558519241921"/>
  </sheetPr>
  <dimension ref="A1:K69"/>
  <sheetViews>
    <sheetView zoomScale="130" zoomScaleNormal="130" workbookViewId="0">
      <selection activeCell="C7" sqref="C7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7" customWidth="1"/>
    <col min="9" max="9" width="12.5703125" style="7" customWidth="1"/>
    <col min="10" max="10" width="15.140625" style="7" bestFit="1" customWidth="1"/>
    <col min="11" max="11" width="11.42578125" customWidth="1"/>
  </cols>
  <sheetData>
    <row r="1" spans="1:11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252</v>
      </c>
      <c r="F1" s="23" t="s">
        <v>242</v>
      </c>
      <c r="G1" s="23" t="s">
        <v>243</v>
      </c>
      <c r="H1" s="23" t="s">
        <v>2</v>
      </c>
      <c r="I1" s="23" t="s">
        <v>3</v>
      </c>
      <c r="J1" s="24" t="s">
        <v>4</v>
      </c>
      <c r="K1" s="9"/>
    </row>
    <row r="2" spans="1:11">
      <c r="A2" s="10">
        <v>43344</v>
      </c>
      <c r="B2" s="11" t="s">
        <v>6</v>
      </c>
      <c r="C2" s="12" t="s">
        <v>38</v>
      </c>
      <c r="D2" s="13" t="s">
        <v>39</v>
      </c>
      <c r="E2" s="31" t="s">
        <v>253</v>
      </c>
      <c r="F2" s="30">
        <v>43389</v>
      </c>
      <c r="G2" s="30">
        <f t="shared" ref="G2:G31" si="0">F2+H2</f>
        <v>43396</v>
      </c>
      <c r="H2" s="14">
        <v>7</v>
      </c>
      <c r="I2" s="15">
        <v>214.28</v>
      </c>
      <c r="J2" s="16">
        <f t="shared" ref="J2:J31" si="1">I2*H2</f>
        <v>1499.96</v>
      </c>
    </row>
    <row r="3" spans="1:11">
      <c r="A3" s="10">
        <v>43345</v>
      </c>
      <c r="B3" s="11" t="s">
        <v>7</v>
      </c>
      <c r="C3" s="12" t="s">
        <v>38</v>
      </c>
      <c r="D3" s="17" t="s">
        <v>40</v>
      </c>
      <c r="E3" s="31" t="s">
        <v>254</v>
      </c>
      <c r="F3" s="30">
        <v>43390</v>
      </c>
      <c r="G3" s="30">
        <f t="shared" si="0"/>
        <v>43395</v>
      </c>
      <c r="H3" s="14">
        <v>5</v>
      </c>
      <c r="I3" s="15">
        <v>350</v>
      </c>
      <c r="J3" s="16">
        <f t="shared" si="1"/>
        <v>1750</v>
      </c>
    </row>
    <row r="4" spans="1:11">
      <c r="A4" s="10">
        <v>43346</v>
      </c>
      <c r="B4" s="11" t="s">
        <v>8</v>
      </c>
      <c r="C4" s="12" t="s">
        <v>38</v>
      </c>
      <c r="D4" s="17" t="s">
        <v>41</v>
      </c>
      <c r="E4" s="31" t="s">
        <v>275</v>
      </c>
      <c r="F4" s="30">
        <v>43391</v>
      </c>
      <c r="G4" s="30">
        <f t="shared" si="0"/>
        <v>43405</v>
      </c>
      <c r="H4" s="14">
        <v>14</v>
      </c>
      <c r="I4" s="15">
        <v>178.57</v>
      </c>
      <c r="J4" s="16">
        <f t="shared" si="1"/>
        <v>2499.98</v>
      </c>
    </row>
    <row r="5" spans="1:11">
      <c r="A5" s="10">
        <v>43347</v>
      </c>
      <c r="B5" s="11" t="s">
        <v>9</v>
      </c>
      <c r="C5" s="12" t="s">
        <v>42</v>
      </c>
      <c r="D5" s="13" t="s">
        <v>43</v>
      </c>
      <c r="E5" s="31" t="s">
        <v>267</v>
      </c>
      <c r="F5" s="30">
        <v>43392</v>
      </c>
      <c r="G5" s="30">
        <f t="shared" si="0"/>
        <v>43402</v>
      </c>
      <c r="H5" s="14">
        <v>10</v>
      </c>
      <c r="I5" s="15">
        <v>220</v>
      </c>
      <c r="J5" s="16">
        <f t="shared" si="1"/>
        <v>2200</v>
      </c>
    </row>
    <row r="6" spans="1:11">
      <c r="A6" s="10">
        <v>43348</v>
      </c>
      <c r="B6" s="11" t="s">
        <v>10</v>
      </c>
      <c r="C6" s="12" t="s">
        <v>44</v>
      </c>
      <c r="D6" s="13" t="s">
        <v>45</v>
      </c>
      <c r="E6" s="31" t="s">
        <v>255</v>
      </c>
      <c r="F6" s="30">
        <v>43393</v>
      </c>
      <c r="G6" s="30">
        <f t="shared" si="0"/>
        <v>43397</v>
      </c>
      <c r="H6" s="14">
        <v>4</v>
      </c>
      <c r="I6" s="15">
        <v>587.5</v>
      </c>
      <c r="J6" s="16">
        <f t="shared" si="1"/>
        <v>2350</v>
      </c>
    </row>
    <row r="7" spans="1:11">
      <c r="A7" s="10">
        <v>43349</v>
      </c>
      <c r="B7" s="11" t="s">
        <v>11</v>
      </c>
      <c r="C7" s="12" t="s">
        <v>46</v>
      </c>
      <c r="D7" s="13" t="s">
        <v>47</v>
      </c>
      <c r="E7" s="31" t="s">
        <v>256</v>
      </c>
      <c r="F7" s="30">
        <v>43394</v>
      </c>
      <c r="G7" s="30">
        <f t="shared" si="0"/>
        <v>43402</v>
      </c>
      <c r="H7" s="14">
        <v>8</v>
      </c>
      <c r="I7" s="15">
        <v>287.5</v>
      </c>
      <c r="J7" s="16">
        <f t="shared" si="1"/>
        <v>2300</v>
      </c>
    </row>
    <row r="8" spans="1:11">
      <c r="A8" s="10">
        <v>43350</v>
      </c>
      <c r="B8" s="11" t="s">
        <v>12</v>
      </c>
      <c r="C8" s="12" t="s">
        <v>46</v>
      </c>
      <c r="D8" s="13" t="s">
        <v>48</v>
      </c>
      <c r="E8" s="31" t="s">
        <v>257</v>
      </c>
      <c r="F8" s="30">
        <v>43395</v>
      </c>
      <c r="G8" s="30">
        <f t="shared" si="0"/>
        <v>43401</v>
      </c>
      <c r="H8" s="14">
        <v>6</v>
      </c>
      <c r="I8" s="15">
        <v>300</v>
      </c>
      <c r="J8" s="16">
        <f t="shared" si="1"/>
        <v>1800</v>
      </c>
    </row>
    <row r="9" spans="1:11">
      <c r="A9" s="10">
        <v>43351</v>
      </c>
      <c r="B9" s="11" t="s">
        <v>13</v>
      </c>
      <c r="C9" s="12" t="s">
        <v>44</v>
      </c>
      <c r="D9" s="13" t="s">
        <v>49</v>
      </c>
      <c r="E9" s="31" t="s">
        <v>244</v>
      </c>
      <c r="F9" s="30">
        <v>43396</v>
      </c>
      <c r="G9" s="30">
        <f t="shared" si="0"/>
        <v>43399</v>
      </c>
      <c r="H9" s="14">
        <v>3</v>
      </c>
      <c r="I9" s="15">
        <v>300</v>
      </c>
      <c r="J9" s="16">
        <f t="shared" si="1"/>
        <v>900</v>
      </c>
    </row>
    <row r="10" spans="1:11">
      <c r="A10" s="10">
        <v>43352</v>
      </c>
      <c r="B10" s="11" t="s">
        <v>14</v>
      </c>
      <c r="C10" s="12" t="s">
        <v>42</v>
      </c>
      <c r="D10" s="13" t="s">
        <v>50</v>
      </c>
      <c r="E10" s="31" t="s">
        <v>258</v>
      </c>
      <c r="F10" s="30">
        <v>43397</v>
      </c>
      <c r="G10" s="30">
        <f t="shared" si="0"/>
        <v>43409</v>
      </c>
      <c r="H10" s="14">
        <v>12</v>
      </c>
      <c r="I10" s="15">
        <v>233.33</v>
      </c>
      <c r="J10" s="16">
        <f t="shared" si="1"/>
        <v>2799.96</v>
      </c>
    </row>
    <row r="11" spans="1:11">
      <c r="A11" s="10">
        <v>43353</v>
      </c>
      <c r="B11" s="11" t="s">
        <v>15</v>
      </c>
      <c r="C11" s="12" t="s">
        <v>38</v>
      </c>
      <c r="D11" s="13" t="s">
        <v>51</v>
      </c>
      <c r="E11" s="31" t="s">
        <v>269</v>
      </c>
      <c r="F11" s="30">
        <v>43398</v>
      </c>
      <c r="G11" s="30">
        <f t="shared" si="0"/>
        <v>43407</v>
      </c>
      <c r="H11" s="14">
        <v>9</v>
      </c>
      <c r="I11" s="15">
        <v>166.66</v>
      </c>
      <c r="J11" s="16">
        <f t="shared" si="1"/>
        <v>1499.94</v>
      </c>
    </row>
    <row r="12" spans="1:11">
      <c r="A12" s="10">
        <v>43354</v>
      </c>
      <c r="B12" s="11" t="s">
        <v>16</v>
      </c>
      <c r="C12" s="12" t="s">
        <v>38</v>
      </c>
      <c r="D12" s="13" t="s">
        <v>51</v>
      </c>
      <c r="E12" s="31" t="s">
        <v>270</v>
      </c>
      <c r="F12" s="30">
        <v>43399</v>
      </c>
      <c r="G12" s="30">
        <f t="shared" si="0"/>
        <v>43406</v>
      </c>
      <c r="H12" s="14">
        <v>7</v>
      </c>
      <c r="I12" s="15">
        <v>250</v>
      </c>
      <c r="J12" s="16">
        <f t="shared" si="1"/>
        <v>1750</v>
      </c>
    </row>
    <row r="13" spans="1:11">
      <c r="A13" s="10">
        <v>43355</v>
      </c>
      <c r="B13" s="11" t="s">
        <v>17</v>
      </c>
      <c r="C13" s="12" t="s">
        <v>42</v>
      </c>
      <c r="D13" s="13" t="s">
        <v>50</v>
      </c>
      <c r="E13" s="31" t="s">
        <v>259</v>
      </c>
      <c r="F13" s="30">
        <v>43400</v>
      </c>
      <c r="G13" s="30">
        <f t="shared" si="0"/>
        <v>43404</v>
      </c>
      <c r="H13" s="14">
        <v>4</v>
      </c>
      <c r="I13" s="15">
        <v>587.5</v>
      </c>
      <c r="J13" s="16">
        <f t="shared" si="1"/>
        <v>2350</v>
      </c>
    </row>
    <row r="14" spans="1:11">
      <c r="A14" s="10">
        <v>43356</v>
      </c>
      <c r="B14" s="11" t="s">
        <v>18</v>
      </c>
      <c r="C14" s="12" t="s">
        <v>44</v>
      </c>
      <c r="D14" s="13" t="s">
        <v>49</v>
      </c>
      <c r="E14" s="31" t="s">
        <v>245</v>
      </c>
      <c r="F14" s="30">
        <v>43401</v>
      </c>
      <c r="G14" s="30">
        <f t="shared" si="0"/>
        <v>43408</v>
      </c>
      <c r="H14" s="14">
        <v>7</v>
      </c>
      <c r="I14" s="15">
        <v>314.27999999999997</v>
      </c>
      <c r="J14" s="16">
        <f t="shared" si="1"/>
        <v>2199.96</v>
      </c>
    </row>
    <row r="15" spans="1:11">
      <c r="A15" s="10">
        <v>43357</v>
      </c>
      <c r="B15" s="11" t="s">
        <v>19</v>
      </c>
      <c r="C15" s="12" t="s">
        <v>46</v>
      </c>
      <c r="D15" s="13" t="s">
        <v>48</v>
      </c>
      <c r="E15" s="31" t="s">
        <v>271</v>
      </c>
      <c r="F15" s="30">
        <v>43402</v>
      </c>
      <c r="G15" s="30">
        <f t="shared" si="0"/>
        <v>43407</v>
      </c>
      <c r="H15" s="14">
        <v>5</v>
      </c>
      <c r="I15" s="15">
        <v>470</v>
      </c>
      <c r="J15" s="16">
        <f t="shared" si="1"/>
        <v>2350</v>
      </c>
    </row>
    <row r="16" spans="1:11">
      <c r="A16" s="10">
        <v>43358</v>
      </c>
      <c r="B16" s="11" t="s">
        <v>20</v>
      </c>
      <c r="C16" s="12" t="s">
        <v>46</v>
      </c>
      <c r="D16" s="13" t="s">
        <v>47</v>
      </c>
      <c r="E16" s="31" t="s">
        <v>246</v>
      </c>
      <c r="F16" s="30">
        <v>43403</v>
      </c>
      <c r="G16" s="30">
        <f t="shared" si="0"/>
        <v>43417</v>
      </c>
      <c r="H16" s="14">
        <v>14</v>
      </c>
      <c r="I16" s="15">
        <v>164.28</v>
      </c>
      <c r="J16" s="16">
        <f t="shared" si="1"/>
        <v>2299.92</v>
      </c>
    </row>
    <row r="17" spans="1:10">
      <c r="A17" s="10">
        <v>43359</v>
      </c>
      <c r="B17" s="11" t="s">
        <v>21</v>
      </c>
      <c r="C17" s="12" t="s">
        <v>44</v>
      </c>
      <c r="D17" s="13" t="s">
        <v>45</v>
      </c>
      <c r="E17" s="31" t="s">
        <v>260</v>
      </c>
      <c r="F17" s="30">
        <v>43404</v>
      </c>
      <c r="G17" s="30">
        <f t="shared" si="0"/>
        <v>43414</v>
      </c>
      <c r="H17" s="14">
        <v>10</v>
      </c>
      <c r="I17" s="15">
        <v>180</v>
      </c>
      <c r="J17" s="16">
        <f t="shared" si="1"/>
        <v>1800</v>
      </c>
    </row>
    <row r="18" spans="1:10">
      <c r="A18" s="10">
        <v>43360</v>
      </c>
      <c r="B18" s="11" t="s">
        <v>22</v>
      </c>
      <c r="C18" s="12" t="s">
        <v>42</v>
      </c>
      <c r="D18" s="13" t="s">
        <v>43</v>
      </c>
      <c r="E18" s="31" t="s">
        <v>272</v>
      </c>
      <c r="F18" s="30">
        <v>43405</v>
      </c>
      <c r="G18" s="30">
        <f t="shared" si="0"/>
        <v>43409</v>
      </c>
      <c r="H18" s="14">
        <v>4</v>
      </c>
      <c r="I18" s="15">
        <v>225</v>
      </c>
      <c r="J18" s="16">
        <f t="shared" si="1"/>
        <v>900</v>
      </c>
    </row>
    <row r="19" spans="1:10">
      <c r="A19" s="10">
        <v>43361</v>
      </c>
      <c r="B19" s="11" t="s">
        <v>23</v>
      </c>
      <c r="C19" s="12" t="s">
        <v>38</v>
      </c>
      <c r="D19" s="13" t="s">
        <v>41</v>
      </c>
      <c r="E19" s="31" t="s">
        <v>247</v>
      </c>
      <c r="F19" s="30">
        <v>43406</v>
      </c>
      <c r="G19" s="30">
        <f t="shared" si="0"/>
        <v>43414</v>
      </c>
      <c r="H19" s="14">
        <v>8</v>
      </c>
      <c r="I19" s="15">
        <v>350</v>
      </c>
      <c r="J19" s="16">
        <f t="shared" si="1"/>
        <v>2800</v>
      </c>
    </row>
    <row r="20" spans="1:10">
      <c r="A20" s="10">
        <v>43362</v>
      </c>
      <c r="B20" s="11" t="s">
        <v>24</v>
      </c>
      <c r="C20" s="12" t="s">
        <v>38</v>
      </c>
      <c r="D20" s="13" t="s">
        <v>40</v>
      </c>
      <c r="E20" s="31" t="s">
        <v>248</v>
      </c>
      <c r="F20" s="30">
        <v>43407</v>
      </c>
      <c r="G20" s="30">
        <f t="shared" si="0"/>
        <v>43413</v>
      </c>
      <c r="H20" s="14">
        <v>6</v>
      </c>
      <c r="I20" s="15">
        <v>250</v>
      </c>
      <c r="J20" s="16">
        <f t="shared" si="1"/>
        <v>1500</v>
      </c>
    </row>
    <row r="21" spans="1:10">
      <c r="A21" s="10">
        <v>43363</v>
      </c>
      <c r="B21" s="11" t="s">
        <v>25</v>
      </c>
      <c r="C21" s="12" t="s">
        <v>38</v>
      </c>
      <c r="D21" s="13" t="s">
        <v>39</v>
      </c>
      <c r="E21" s="31" t="s">
        <v>261</v>
      </c>
      <c r="F21" s="30">
        <v>43408</v>
      </c>
      <c r="G21" s="30">
        <f t="shared" si="0"/>
        <v>43411</v>
      </c>
      <c r="H21" s="14">
        <v>3</v>
      </c>
      <c r="I21" s="15">
        <v>583.33333333333303</v>
      </c>
      <c r="J21" s="16">
        <f t="shared" si="1"/>
        <v>1749.9999999999991</v>
      </c>
    </row>
    <row r="22" spans="1:10">
      <c r="A22" s="10">
        <v>43364</v>
      </c>
      <c r="B22" s="11" t="s">
        <v>26</v>
      </c>
      <c r="C22" s="12" t="s">
        <v>42</v>
      </c>
      <c r="D22" s="13" t="s">
        <v>50</v>
      </c>
      <c r="E22" s="31" t="s">
        <v>262</v>
      </c>
      <c r="F22" s="30">
        <v>43409</v>
      </c>
      <c r="G22" s="30">
        <f t="shared" si="0"/>
        <v>43421</v>
      </c>
      <c r="H22" s="14">
        <v>12</v>
      </c>
      <c r="I22" s="15">
        <v>208.33</v>
      </c>
      <c r="J22" s="16">
        <f t="shared" si="1"/>
        <v>2499.96</v>
      </c>
    </row>
    <row r="23" spans="1:10">
      <c r="A23" s="10">
        <v>43365</v>
      </c>
      <c r="B23" s="11" t="s">
        <v>27</v>
      </c>
      <c r="C23" s="12" t="s">
        <v>44</v>
      </c>
      <c r="D23" s="13" t="s">
        <v>49</v>
      </c>
      <c r="E23" s="31" t="s">
        <v>249</v>
      </c>
      <c r="F23" s="30">
        <v>43410</v>
      </c>
      <c r="G23" s="30">
        <f t="shared" si="0"/>
        <v>43419</v>
      </c>
      <c r="H23" s="14">
        <v>9</v>
      </c>
      <c r="I23" s="15">
        <v>244.44</v>
      </c>
      <c r="J23" s="16">
        <f t="shared" si="1"/>
        <v>2199.96</v>
      </c>
    </row>
    <row r="24" spans="1:10">
      <c r="A24" s="10">
        <v>43366</v>
      </c>
      <c r="B24" s="11" t="s">
        <v>28</v>
      </c>
      <c r="C24" s="12" t="s">
        <v>46</v>
      </c>
      <c r="D24" s="13" t="s">
        <v>48</v>
      </c>
      <c r="E24" s="31" t="s">
        <v>273</v>
      </c>
      <c r="F24" s="30">
        <v>43411</v>
      </c>
      <c r="G24" s="30">
        <f t="shared" si="0"/>
        <v>43418</v>
      </c>
      <c r="H24" s="14">
        <v>7</v>
      </c>
      <c r="I24" s="15">
        <v>335.71</v>
      </c>
      <c r="J24" s="16">
        <f t="shared" si="1"/>
        <v>2349.9699999999998</v>
      </c>
    </row>
    <row r="25" spans="1:10">
      <c r="A25" s="10">
        <v>43367</v>
      </c>
      <c r="B25" s="11" t="s">
        <v>29</v>
      </c>
      <c r="C25" s="12" t="s">
        <v>46</v>
      </c>
      <c r="D25" s="13" t="s">
        <v>47</v>
      </c>
      <c r="E25" s="31" t="s">
        <v>250</v>
      </c>
      <c r="F25" s="30">
        <v>43412</v>
      </c>
      <c r="G25" s="30">
        <f t="shared" si="0"/>
        <v>43416</v>
      </c>
      <c r="H25" s="14">
        <v>4</v>
      </c>
      <c r="I25" s="15">
        <v>575</v>
      </c>
      <c r="J25" s="16">
        <f t="shared" si="1"/>
        <v>2300</v>
      </c>
    </row>
    <row r="26" spans="1:10">
      <c r="A26" s="10">
        <v>43368</v>
      </c>
      <c r="B26" s="11" t="s">
        <v>30</v>
      </c>
      <c r="C26" s="12" t="s">
        <v>44</v>
      </c>
      <c r="D26" s="13" t="s">
        <v>45</v>
      </c>
      <c r="E26" s="31" t="s">
        <v>263</v>
      </c>
      <c r="F26" s="30">
        <v>43413</v>
      </c>
      <c r="G26" s="30">
        <f t="shared" si="0"/>
        <v>43420</v>
      </c>
      <c r="H26" s="14">
        <v>7</v>
      </c>
      <c r="I26" s="15">
        <v>257.14</v>
      </c>
      <c r="J26" s="16">
        <f t="shared" si="1"/>
        <v>1799.98</v>
      </c>
    </row>
    <row r="27" spans="1:10">
      <c r="A27" s="10">
        <v>43369</v>
      </c>
      <c r="B27" s="11" t="s">
        <v>31</v>
      </c>
      <c r="C27" s="12" t="s">
        <v>46</v>
      </c>
      <c r="D27" s="13" t="s">
        <v>48</v>
      </c>
      <c r="E27" s="31" t="s">
        <v>274</v>
      </c>
      <c r="F27" s="30">
        <v>43414</v>
      </c>
      <c r="G27" s="30">
        <f t="shared" si="0"/>
        <v>43419</v>
      </c>
      <c r="H27" s="14">
        <v>5</v>
      </c>
      <c r="I27" s="15">
        <v>180</v>
      </c>
      <c r="J27" s="16">
        <f t="shared" si="1"/>
        <v>900</v>
      </c>
    </row>
    <row r="28" spans="1:10">
      <c r="A28" s="10">
        <v>43370</v>
      </c>
      <c r="B28" s="11" t="s">
        <v>32</v>
      </c>
      <c r="C28" s="12" t="s">
        <v>44</v>
      </c>
      <c r="D28" s="13" t="s">
        <v>49</v>
      </c>
      <c r="E28" s="31" t="s">
        <v>264</v>
      </c>
      <c r="F28" s="30">
        <v>43415</v>
      </c>
      <c r="G28" s="30">
        <f t="shared" si="0"/>
        <v>43429</v>
      </c>
      <c r="H28" s="14">
        <v>14</v>
      </c>
      <c r="I28" s="15">
        <v>200</v>
      </c>
      <c r="J28" s="16">
        <f t="shared" si="1"/>
        <v>2800</v>
      </c>
    </row>
    <row r="29" spans="1:10">
      <c r="A29" s="10">
        <v>43371</v>
      </c>
      <c r="B29" s="11" t="s">
        <v>33</v>
      </c>
      <c r="C29" s="12" t="s">
        <v>42</v>
      </c>
      <c r="D29" s="13" t="s">
        <v>50</v>
      </c>
      <c r="E29" s="31" t="s">
        <v>265</v>
      </c>
      <c r="F29" s="30">
        <v>43416</v>
      </c>
      <c r="G29" s="30">
        <f t="shared" si="0"/>
        <v>43426</v>
      </c>
      <c r="H29" s="14">
        <v>10</v>
      </c>
      <c r="I29" s="15">
        <v>150</v>
      </c>
      <c r="J29" s="16">
        <f t="shared" si="1"/>
        <v>1500</v>
      </c>
    </row>
    <row r="30" spans="1:10">
      <c r="A30" s="10">
        <v>43372</v>
      </c>
      <c r="B30" s="11" t="s">
        <v>34</v>
      </c>
      <c r="C30" s="12" t="s">
        <v>38</v>
      </c>
      <c r="D30" s="13" t="s">
        <v>51</v>
      </c>
      <c r="E30" s="31" t="s">
        <v>266</v>
      </c>
      <c r="F30" s="30">
        <v>43417</v>
      </c>
      <c r="G30" s="30">
        <f t="shared" si="0"/>
        <v>43421</v>
      </c>
      <c r="H30" s="14">
        <v>4</v>
      </c>
      <c r="I30" s="15">
        <v>437.5</v>
      </c>
      <c r="J30" s="16">
        <f t="shared" si="1"/>
        <v>1750</v>
      </c>
    </row>
    <row r="31" spans="1:10">
      <c r="A31" s="10">
        <v>43373</v>
      </c>
      <c r="B31" s="11" t="s">
        <v>35</v>
      </c>
      <c r="C31" s="12" t="s">
        <v>46</v>
      </c>
      <c r="D31" s="13" t="s">
        <v>47</v>
      </c>
      <c r="E31" s="31" t="s">
        <v>251</v>
      </c>
      <c r="F31" s="30">
        <v>43418</v>
      </c>
      <c r="G31" s="30">
        <f t="shared" si="0"/>
        <v>43426</v>
      </c>
      <c r="H31" s="14">
        <v>8</v>
      </c>
      <c r="I31" s="15">
        <v>312.5</v>
      </c>
      <c r="J31" s="16">
        <f t="shared" si="1"/>
        <v>2500</v>
      </c>
    </row>
    <row r="32" spans="1:10">
      <c r="C32"/>
      <c r="D32"/>
      <c r="E32"/>
      <c r="F32"/>
      <c r="G32"/>
      <c r="H32"/>
      <c r="I32"/>
      <c r="J32"/>
    </row>
    <row r="33" spans="3:10">
      <c r="C33"/>
      <c r="D33"/>
      <c r="E33"/>
      <c r="F33"/>
      <c r="G33"/>
      <c r="H33"/>
      <c r="I33"/>
      <c r="J33"/>
    </row>
    <row r="34" spans="3:10">
      <c r="C34"/>
      <c r="D34"/>
      <c r="E34"/>
      <c r="F34"/>
      <c r="G34"/>
      <c r="H34"/>
      <c r="I34"/>
      <c r="J34"/>
    </row>
    <row r="35" spans="3:10">
      <c r="C35"/>
      <c r="D35"/>
      <c r="E35"/>
      <c r="F35"/>
      <c r="G35"/>
      <c r="H35"/>
      <c r="I35"/>
      <c r="J35"/>
    </row>
    <row r="36" spans="3:10">
      <c r="C36"/>
      <c r="D36"/>
      <c r="E36"/>
      <c r="F36"/>
      <c r="G36"/>
      <c r="H36"/>
      <c r="I36"/>
      <c r="J36"/>
    </row>
    <row r="37" spans="3:10">
      <c r="C37"/>
      <c r="D37"/>
      <c r="E37"/>
      <c r="F37"/>
      <c r="G37"/>
      <c r="H37"/>
      <c r="I37"/>
      <c r="J37"/>
    </row>
    <row r="38" spans="3:10">
      <c r="C38"/>
      <c r="D38"/>
      <c r="E38"/>
      <c r="F38"/>
      <c r="G38"/>
      <c r="H38"/>
      <c r="I38"/>
      <c r="J38"/>
    </row>
    <row r="39" spans="3:10">
      <c r="C39"/>
      <c r="D39"/>
      <c r="E39"/>
      <c r="F39"/>
      <c r="G39"/>
      <c r="H39"/>
      <c r="I39"/>
      <c r="J39"/>
    </row>
    <row r="40" spans="3:10">
      <c r="C40"/>
      <c r="D40"/>
      <c r="E40"/>
      <c r="F40"/>
      <c r="G40"/>
      <c r="H40"/>
      <c r="I40"/>
      <c r="J40"/>
    </row>
    <row r="41" spans="3:10">
      <c r="C41"/>
      <c r="D41"/>
      <c r="E41"/>
      <c r="F41"/>
      <c r="G41"/>
      <c r="H41"/>
      <c r="I41"/>
      <c r="J41"/>
    </row>
    <row r="42" spans="3:10">
      <c r="C42"/>
      <c r="D42"/>
      <c r="E42"/>
      <c r="F42"/>
      <c r="G42"/>
      <c r="H42"/>
      <c r="I42"/>
      <c r="J42"/>
    </row>
    <row r="43" spans="3:10">
      <c r="C43"/>
      <c r="D43"/>
      <c r="E43"/>
      <c r="F43"/>
      <c r="G43"/>
      <c r="H43"/>
      <c r="I43"/>
      <c r="J43"/>
    </row>
    <row r="44" spans="3:10">
      <c r="C44"/>
      <c r="D44"/>
      <c r="E44"/>
      <c r="F44"/>
      <c r="G44"/>
      <c r="H44"/>
      <c r="I44"/>
      <c r="J44"/>
    </row>
    <row r="45" spans="3:10">
      <c r="C45"/>
      <c r="D45"/>
      <c r="E45"/>
      <c r="F45"/>
      <c r="G45"/>
      <c r="H45"/>
      <c r="I45"/>
      <c r="J45"/>
    </row>
    <row r="46" spans="3:10">
      <c r="C46"/>
      <c r="D46"/>
      <c r="E46"/>
      <c r="F46"/>
      <c r="G46"/>
      <c r="H46"/>
      <c r="I46"/>
      <c r="J46"/>
    </row>
    <row r="47" spans="3:10">
      <c r="C47"/>
      <c r="D47"/>
      <c r="E47"/>
      <c r="F47"/>
      <c r="G47"/>
      <c r="H47"/>
      <c r="I47"/>
      <c r="J47"/>
    </row>
    <row r="48" spans="3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C61"/>
      <c r="D61"/>
      <c r="E61"/>
      <c r="F61"/>
      <c r="G61"/>
      <c r="H61"/>
      <c r="I61"/>
      <c r="J61"/>
    </row>
    <row r="62" spans="3:10">
      <c r="C62"/>
      <c r="D62"/>
      <c r="E62"/>
      <c r="F62"/>
      <c r="G62"/>
      <c r="H62"/>
      <c r="I62"/>
      <c r="J62"/>
    </row>
    <row r="63" spans="3:10">
      <c r="C63"/>
      <c r="D63"/>
      <c r="E63"/>
      <c r="F63"/>
      <c r="G63"/>
      <c r="H63"/>
      <c r="I63"/>
      <c r="J63"/>
    </row>
    <row r="64" spans="3:10">
      <c r="I64" s="15"/>
    </row>
    <row r="65" spans="9:9">
      <c r="I65" s="15"/>
    </row>
    <row r="66" spans="9:9">
      <c r="I66" s="15"/>
    </row>
    <row r="67" spans="9:9">
      <c r="I67" s="15"/>
    </row>
    <row r="68" spans="9:9">
      <c r="I68" s="15"/>
    </row>
    <row r="69" spans="9:9">
      <c r="I69" s="15"/>
    </row>
  </sheetData>
  <hyperlinks>
    <hyperlink ref="E2" r:id="rId1" xr:uid="{C3983E0A-D8FA-45EB-96EE-A0245653E982}"/>
    <hyperlink ref="E3" r:id="rId2" xr:uid="{1BEC5AE4-3C61-41FC-BFF5-430F1E2FAADC}"/>
    <hyperlink ref="E4" r:id="rId3" xr:uid="{70989591-8DD9-4ADB-899F-8C2ABB7EA763}"/>
    <hyperlink ref="E5" r:id="rId4" xr:uid="{EBC1313D-B181-4538-9B8E-3DD59BB94CCB}"/>
    <hyperlink ref="E6" r:id="rId5" xr:uid="{0CA56EDE-AD91-4696-8CDB-D7B20924EA07}"/>
    <hyperlink ref="E7" r:id="rId6" xr:uid="{5EA65508-7812-4066-894E-C7A435D5E650}"/>
    <hyperlink ref="E8" r:id="rId7" display="paulosergio@outlook.com" xr:uid="{D873A5A5-646A-4FC5-964A-7E50F86E202B}"/>
    <hyperlink ref="E9" r:id="rId8" xr:uid="{4542C7AD-5ACE-4EE6-9843-0943F0A94281}"/>
    <hyperlink ref="E10" r:id="rId9" xr:uid="{E475BD03-5E80-464E-BA0C-F8FF47605473}"/>
    <hyperlink ref="E11" r:id="rId10" xr:uid="{CD8F1224-0748-4E07-AADA-081D7915D655}"/>
    <hyperlink ref="E12" r:id="rId11" xr:uid="{FF44A642-69BB-4EEE-9289-5A1A8B25D55F}"/>
    <hyperlink ref="E13" r:id="rId12" xr:uid="{09E5BE07-EC75-4599-B719-273BCDEC135F}"/>
    <hyperlink ref="E14" r:id="rId13" xr:uid="{8F9112E2-2296-4BAE-AC17-52A796E96A77}"/>
    <hyperlink ref="E15" r:id="rId14" xr:uid="{F05A3CCE-8E5F-4A7F-95C5-D80AD41ADEC2}"/>
    <hyperlink ref="E17" r:id="rId15" xr:uid="{C9196805-5EA0-40E2-B365-DDA377477FD3}"/>
    <hyperlink ref="E18" r:id="rId16" xr:uid="{58B966A7-0F38-436A-9BE7-2F11BBEE44DD}"/>
    <hyperlink ref="E19" r:id="rId17" xr:uid="{6301E535-052D-4AD2-9B21-101B5859E278}"/>
    <hyperlink ref="E20" r:id="rId18" xr:uid="{0A10E8FC-6D39-40D2-A95F-5FED1F300D21}"/>
    <hyperlink ref="E21" r:id="rId19" xr:uid="{2E5AC07D-EEF2-42F1-91BA-5F04D2E1AB96}"/>
    <hyperlink ref="E22" r:id="rId20" xr:uid="{1D00C662-08D6-4637-A90C-94A6828DCF0F}"/>
    <hyperlink ref="E23" r:id="rId21" xr:uid="{CF3A54F7-D444-4707-AA70-FFA752665E7E}"/>
    <hyperlink ref="E24" r:id="rId22" xr:uid="{25761888-F0D0-477D-8EAB-444062187935}"/>
    <hyperlink ref="E25" r:id="rId23" xr:uid="{2407B923-FB95-4F84-ABB7-C264D4477552}"/>
    <hyperlink ref="E26" r:id="rId24" xr:uid="{DBE1E635-06C9-497E-A271-F34B6A57B91B}"/>
    <hyperlink ref="E27" r:id="rId25" xr:uid="{F9E76A8D-26A7-4226-9180-275578414708}"/>
    <hyperlink ref="E28" r:id="rId26" xr:uid="{F4E6E228-4F0D-4B86-90BB-FF7C0D630983}"/>
    <hyperlink ref="E29" r:id="rId27" xr:uid="{140A6367-DB3C-45A7-93D3-1C54920B5DB6}"/>
    <hyperlink ref="E30" r:id="rId28" xr:uid="{7B7B2DD9-0005-461D-812C-277801756652}"/>
    <hyperlink ref="E31" r:id="rId29" xr:uid="{02344346-5E4A-4579-951C-B7412762D558}"/>
    <hyperlink ref="E16" r:id="rId30" xr:uid="{372B5D77-9732-48E1-9E29-ADFCA209867F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7E5D-CAD2-42D0-B78B-906A8F391EFF}">
  <sheetPr>
    <tabColor theme="9" tint="-0.249977111117893"/>
  </sheetPr>
  <dimension ref="A1:F10"/>
  <sheetViews>
    <sheetView zoomScale="130" zoomScaleNormal="130" workbookViewId="0">
      <selection activeCell="C10" sqref="C10"/>
    </sheetView>
  </sheetViews>
  <sheetFormatPr defaultRowHeight="15"/>
  <cols>
    <col min="1" max="1" width="10.7109375" customWidth="1"/>
    <col min="2" max="2" width="15" customWidth="1"/>
    <col min="3" max="6" width="14.28515625" bestFit="1" customWidth="1"/>
    <col min="7" max="8" width="15" bestFit="1" customWidth="1"/>
  </cols>
  <sheetData>
    <row r="1" spans="1:6" ht="36" customHeight="1">
      <c r="A1" s="66" t="s">
        <v>276</v>
      </c>
      <c r="B1" s="66"/>
      <c r="C1" s="66"/>
      <c r="D1" s="66"/>
      <c r="E1" s="66"/>
      <c r="F1" s="66"/>
    </row>
    <row r="2" spans="1:6">
      <c r="A2" s="39"/>
      <c r="B2" s="39"/>
      <c r="C2" s="1" t="s">
        <v>277</v>
      </c>
      <c r="D2" s="1" t="s">
        <v>278</v>
      </c>
      <c r="E2" s="1" t="s">
        <v>279</v>
      </c>
      <c r="F2" s="1" t="s">
        <v>280</v>
      </c>
    </row>
    <row r="3" spans="1:6">
      <c r="A3" s="67" t="s">
        <v>281</v>
      </c>
      <c r="B3" s="33" t="s">
        <v>282</v>
      </c>
      <c r="C3" s="34">
        <v>199320</v>
      </c>
      <c r="D3" s="34">
        <v>219743</v>
      </c>
      <c r="E3" s="34">
        <v>209745</v>
      </c>
      <c r="F3" s="34">
        <v>262596</v>
      </c>
    </row>
    <row r="4" spans="1:6">
      <c r="A4" s="67"/>
      <c r="B4" s="33" t="s">
        <v>283</v>
      </c>
      <c r="C4" s="34">
        <v>227320</v>
      </c>
      <c r="D4" s="34">
        <v>207243</v>
      </c>
      <c r="E4" s="34">
        <v>229745</v>
      </c>
      <c r="F4" s="34">
        <v>258596</v>
      </c>
    </row>
    <row r="5" spans="1:6">
      <c r="A5" s="67"/>
      <c r="B5" s="33" t="s">
        <v>284</v>
      </c>
      <c r="C5" s="34">
        <v>160425</v>
      </c>
      <c r="D5" s="34">
        <v>190432</v>
      </c>
      <c r="E5" s="34">
        <v>237893</v>
      </c>
      <c r="F5" s="34">
        <v>234664</v>
      </c>
    </row>
    <row r="6" spans="1:6">
      <c r="A6" s="67"/>
      <c r="B6" s="33" t="s">
        <v>285</v>
      </c>
      <c r="C6" s="34">
        <v>177342</v>
      </c>
      <c r="D6" s="34">
        <v>205643</v>
      </c>
      <c r="E6" s="34">
        <v>197422</v>
      </c>
      <c r="F6" s="34">
        <v>213950</v>
      </c>
    </row>
    <row r="7" spans="1:6">
      <c r="A7" s="67"/>
      <c r="B7" s="33" t="s">
        <v>43</v>
      </c>
      <c r="C7" s="34">
        <v>347320</v>
      </c>
      <c r="D7" s="34">
        <v>327243</v>
      </c>
      <c r="E7" s="34">
        <v>349745</v>
      </c>
      <c r="F7" s="34">
        <v>378596</v>
      </c>
    </row>
    <row r="8" spans="1:6">
      <c r="A8" s="35"/>
      <c r="B8" s="36" t="s">
        <v>39</v>
      </c>
      <c r="C8" s="34">
        <v>305467</v>
      </c>
      <c r="D8" s="34">
        <v>307943</v>
      </c>
      <c r="E8" s="34">
        <v>314832</v>
      </c>
      <c r="F8" s="34">
        <v>312056</v>
      </c>
    </row>
    <row r="9" spans="1:6">
      <c r="A9" s="35"/>
      <c r="B9" s="36" t="s">
        <v>286</v>
      </c>
      <c r="C9" s="34">
        <v>222752</v>
      </c>
      <c r="D9" s="34">
        <v>219945</v>
      </c>
      <c r="E9" s="34">
        <v>183422</v>
      </c>
      <c r="F9" s="34">
        <v>222643</v>
      </c>
    </row>
    <row r="10" spans="1:6">
      <c r="A10" s="38"/>
      <c r="B10" s="41" t="s">
        <v>287</v>
      </c>
      <c r="C10" s="40">
        <f t="shared" ref="C10:F10" si="0">SUM(C3:C9)</f>
        <v>1639946</v>
      </c>
      <c r="D10" s="40">
        <f t="shared" si="0"/>
        <v>1678192</v>
      </c>
      <c r="E10" s="40">
        <f t="shared" si="0"/>
        <v>1722804</v>
      </c>
      <c r="F10" s="40">
        <f t="shared" si="0"/>
        <v>1883101</v>
      </c>
    </row>
  </sheetData>
  <mergeCells count="2">
    <mergeCell ref="A1:F1"/>
    <mergeCell ref="A3:A7"/>
  </mergeCells>
  <conditionalFormatting sqref="C3:F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90DDFE1-05F7-4DEA-9ED0-494EEACD18F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'Análise Rápida'!C3:F3</xm:f>
              <xm:sqref>G3</xm:sqref>
            </x14:sparkline>
            <x14:sparkline>
              <xm:f>'Análise Rápida'!C4:F4</xm:f>
              <xm:sqref>G4</xm:sqref>
            </x14:sparkline>
            <x14:sparkline>
              <xm:f>'Análise Rápida'!C5:F5</xm:f>
              <xm:sqref>G5</xm:sqref>
            </x14:sparkline>
            <x14:sparkline>
              <xm:f>'Análise Rápida'!C6:F6</xm:f>
              <xm:sqref>G6</xm:sqref>
            </x14:sparkline>
            <x14:sparkline>
              <xm:f>'Análise Rápida'!C7:F7</xm:f>
              <xm:sqref>G7</xm:sqref>
            </x14:sparkline>
            <x14:sparkline>
              <xm:f>'Análise Rápida'!C8:F8</xm:f>
              <xm:sqref>G8</xm:sqref>
            </x14:sparkline>
            <x14:sparkline>
              <xm:f>'Análise Rápida'!C9:F9</xm:f>
              <xm:sqref>G9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9F16-7561-40BF-AC74-259B75E74E9C}">
  <sheetPr>
    <tabColor theme="9" tint="-0.499984740745262"/>
  </sheetPr>
  <dimension ref="A1:G6"/>
  <sheetViews>
    <sheetView zoomScale="130" zoomScaleNormal="130" workbookViewId="0">
      <selection activeCell="C3" sqref="C3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66" t="s">
        <v>288</v>
      </c>
      <c r="B1" s="66"/>
      <c r="C1" s="66"/>
      <c r="D1" s="66"/>
      <c r="E1" s="66"/>
      <c r="F1" s="66"/>
      <c r="G1" s="66"/>
    </row>
    <row r="2" spans="1:7">
      <c r="A2" s="68"/>
      <c r="B2" s="68"/>
      <c r="C2" s="1" t="s">
        <v>277</v>
      </c>
      <c r="D2" s="1" t="s">
        <v>278</v>
      </c>
      <c r="E2" s="1" t="s">
        <v>279</v>
      </c>
      <c r="F2" s="1" t="s">
        <v>280</v>
      </c>
      <c r="G2" s="1" t="s">
        <v>52</v>
      </c>
    </row>
    <row r="3" spans="1:7">
      <c r="A3" s="67" t="s">
        <v>281</v>
      </c>
      <c r="B3" s="33" t="s">
        <v>289</v>
      </c>
      <c r="C3" s="34">
        <v>150000</v>
      </c>
      <c r="D3" s="34">
        <v>165000</v>
      </c>
      <c r="E3" s="34">
        <v>172000</v>
      </c>
      <c r="F3" s="34">
        <v>210000</v>
      </c>
      <c r="G3" s="42">
        <f>SUM(C3:F3)</f>
        <v>697000</v>
      </c>
    </row>
    <row r="4" spans="1:7">
      <c r="A4" s="67"/>
      <c r="B4" s="33" t="s">
        <v>290</v>
      </c>
      <c r="C4" s="34">
        <v>35000</v>
      </c>
      <c r="D4" s="34">
        <v>42000</v>
      </c>
      <c r="E4" s="34">
        <v>25000</v>
      </c>
      <c r="F4" s="34">
        <v>43275</v>
      </c>
      <c r="G4" s="43">
        <f>SUM(C4:F4)</f>
        <v>145275</v>
      </c>
    </row>
    <row r="5" spans="1:7">
      <c r="A5" s="67"/>
      <c r="B5" s="33" t="s">
        <v>291</v>
      </c>
      <c r="C5" s="34">
        <v>14320</v>
      </c>
      <c r="D5" s="34">
        <v>12743</v>
      </c>
      <c r="E5" s="34">
        <v>12745</v>
      </c>
      <c r="F5" s="34">
        <v>9321</v>
      </c>
      <c r="G5" s="42">
        <f>SUM(G3:G4)</f>
        <v>842275</v>
      </c>
    </row>
    <row r="6" spans="1:7">
      <c r="B6" s="37" t="s">
        <v>52</v>
      </c>
      <c r="C6" s="42">
        <f>SUM(C3:C5)</f>
        <v>199320</v>
      </c>
      <c r="D6" s="42">
        <f t="shared" ref="D6:F6" si="0">SUM(D3:D5)</f>
        <v>219743</v>
      </c>
      <c r="E6" s="42">
        <f t="shared" si="0"/>
        <v>209745</v>
      </c>
      <c r="F6" s="42">
        <f t="shared" si="0"/>
        <v>262596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BA18-E018-4F72-B866-68FEBDB86552}">
  <sheetPr>
    <tabColor theme="9" tint="-0.249977111117893"/>
  </sheetPr>
  <dimension ref="A1:G6"/>
  <sheetViews>
    <sheetView zoomScale="130" zoomScaleNormal="130" workbookViewId="0">
      <selection activeCell="D4" sqref="D4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66" t="s">
        <v>292</v>
      </c>
      <c r="B1" s="66"/>
      <c r="C1" s="66"/>
      <c r="D1" s="66"/>
      <c r="E1" s="66"/>
      <c r="F1" s="66"/>
      <c r="G1" s="66"/>
    </row>
    <row r="2" spans="1:7">
      <c r="A2" s="68"/>
      <c r="B2" s="68"/>
      <c r="C2" s="1" t="s">
        <v>277</v>
      </c>
      <c r="D2" s="1" t="s">
        <v>278</v>
      </c>
      <c r="E2" s="1" t="s">
        <v>279</v>
      </c>
      <c r="F2" s="1" t="s">
        <v>280</v>
      </c>
      <c r="G2" s="1" t="s">
        <v>52</v>
      </c>
    </row>
    <row r="3" spans="1:7">
      <c r="A3" s="67" t="s">
        <v>281</v>
      </c>
      <c r="B3" s="33" t="s">
        <v>289</v>
      </c>
      <c r="C3" s="34">
        <v>165000</v>
      </c>
      <c r="D3" s="34">
        <v>143000</v>
      </c>
      <c r="E3" s="34">
        <v>183000</v>
      </c>
      <c r="F3" s="34">
        <v>197000</v>
      </c>
      <c r="G3" s="42">
        <f>SUM(C3:F3)</f>
        <v>688000</v>
      </c>
    </row>
    <row r="4" spans="1:7">
      <c r="A4" s="67"/>
      <c r="B4" s="33" t="s">
        <v>290</v>
      </c>
      <c r="C4" s="34">
        <v>45000</v>
      </c>
      <c r="D4" s="34">
        <v>47500</v>
      </c>
      <c r="E4" s="34">
        <v>28000</v>
      </c>
      <c r="F4" s="34">
        <v>49275</v>
      </c>
      <c r="G4" s="42">
        <f>SUM(C4:F4)</f>
        <v>169775</v>
      </c>
    </row>
    <row r="5" spans="1:7">
      <c r="A5" s="67"/>
      <c r="B5" s="33" t="s">
        <v>291</v>
      </c>
      <c r="C5" s="34">
        <v>17320</v>
      </c>
      <c r="D5" s="34">
        <v>16743</v>
      </c>
      <c r="E5" s="34">
        <v>18745</v>
      </c>
      <c r="F5" s="34">
        <v>12321</v>
      </c>
      <c r="G5" s="42">
        <f>SUM(G3:G4)</f>
        <v>857775</v>
      </c>
    </row>
    <row r="6" spans="1:7">
      <c r="B6" s="37" t="s">
        <v>52</v>
      </c>
      <c r="C6" s="42">
        <f>SUM(C3:C5)</f>
        <v>227320</v>
      </c>
      <c r="D6" s="42">
        <f t="shared" ref="D6:F6" si="0">SUM(D3:D5)</f>
        <v>207243</v>
      </c>
      <c r="E6" s="42">
        <f t="shared" si="0"/>
        <v>229745</v>
      </c>
      <c r="F6" s="42">
        <f t="shared" si="0"/>
        <v>258596</v>
      </c>
      <c r="G6" s="34"/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0B88-DC35-4A73-BE22-C0E2D18821D8}">
  <sheetPr>
    <tabColor theme="9" tint="0.39997558519241921"/>
  </sheetPr>
  <dimension ref="A1:G6"/>
  <sheetViews>
    <sheetView zoomScale="130" zoomScaleNormal="130" workbookViewId="0">
      <selection activeCell="D3" sqref="D3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66" t="s">
        <v>293</v>
      </c>
      <c r="B1" s="66"/>
      <c r="C1" s="66"/>
      <c r="D1" s="66"/>
      <c r="E1" s="66"/>
      <c r="F1" s="66"/>
      <c r="G1" s="66"/>
    </row>
    <row r="2" spans="1:7">
      <c r="A2" s="68"/>
      <c r="B2" s="68"/>
      <c r="C2" s="1" t="s">
        <v>277</v>
      </c>
      <c r="D2" s="1" t="s">
        <v>278</v>
      </c>
      <c r="E2" s="1" t="s">
        <v>279</v>
      </c>
      <c r="F2" s="1" t="s">
        <v>280</v>
      </c>
      <c r="G2" s="1" t="s">
        <v>52</v>
      </c>
    </row>
    <row r="3" spans="1:7">
      <c r="A3" s="67" t="s">
        <v>281</v>
      </c>
      <c r="B3" s="33" t="s">
        <v>289</v>
      </c>
      <c r="C3" s="34">
        <v>265000</v>
      </c>
      <c r="D3" s="34">
        <v>243000</v>
      </c>
      <c r="E3" s="34">
        <v>283000</v>
      </c>
      <c r="F3" s="34">
        <v>297000</v>
      </c>
      <c r="G3" s="42">
        <f>SUM(C3:F3)</f>
        <v>1088000</v>
      </c>
    </row>
    <row r="4" spans="1:7">
      <c r="A4" s="67"/>
      <c r="B4" s="33" t="s">
        <v>290</v>
      </c>
      <c r="C4" s="34">
        <v>55000</v>
      </c>
      <c r="D4" s="34">
        <v>57500</v>
      </c>
      <c r="E4" s="34">
        <v>38000</v>
      </c>
      <c r="F4" s="34">
        <v>59275</v>
      </c>
      <c r="G4" s="42">
        <f>SUM(C4:F4)</f>
        <v>209775</v>
      </c>
    </row>
    <row r="5" spans="1:7">
      <c r="A5" s="67"/>
      <c r="B5" s="33" t="s">
        <v>291</v>
      </c>
      <c r="C5" s="34">
        <v>27320</v>
      </c>
      <c r="D5" s="34">
        <v>26743</v>
      </c>
      <c r="E5" s="34">
        <v>28745</v>
      </c>
      <c r="F5" s="34">
        <v>22321</v>
      </c>
      <c r="G5" s="42">
        <f>SUM(G3:G4)</f>
        <v>1297775</v>
      </c>
    </row>
    <row r="6" spans="1:7">
      <c r="B6" s="37" t="s">
        <v>52</v>
      </c>
      <c r="C6" s="42">
        <f>SUM(C3:C5)</f>
        <v>347320</v>
      </c>
      <c r="D6" s="42">
        <f t="shared" ref="D6:F6" si="0">SUM(D3:D5)</f>
        <v>327243</v>
      </c>
      <c r="E6" s="42">
        <f t="shared" si="0"/>
        <v>349745</v>
      </c>
      <c r="F6" s="42">
        <f t="shared" si="0"/>
        <v>378596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8340-8E0C-4860-9C0B-EE780A018E57}">
  <sheetPr>
    <tabColor theme="9" tint="0.59999389629810485"/>
  </sheetPr>
  <dimension ref="A1:G6"/>
  <sheetViews>
    <sheetView zoomScale="130" zoomScaleNormal="130" workbookViewId="0">
      <selection activeCell="D4" sqref="D4"/>
    </sheetView>
  </sheetViews>
  <sheetFormatPr defaultRowHeight="15"/>
  <cols>
    <col min="1" max="1" width="10.7109375" customWidth="1"/>
    <col min="2" max="2" width="15" customWidth="1"/>
    <col min="3" max="3" width="13.7109375" bestFit="1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66" t="s">
        <v>276</v>
      </c>
      <c r="B1" s="66"/>
      <c r="C1" s="66"/>
      <c r="D1" s="66"/>
      <c r="E1" s="66"/>
      <c r="F1" s="66"/>
      <c r="G1" s="66"/>
    </row>
    <row r="2" spans="1:7">
      <c r="A2" s="68"/>
      <c r="B2" s="68"/>
      <c r="C2" s="1" t="s">
        <v>277</v>
      </c>
      <c r="D2" s="1" t="s">
        <v>278</v>
      </c>
      <c r="E2" s="1" t="s">
        <v>279</v>
      </c>
      <c r="F2" s="1" t="s">
        <v>280</v>
      </c>
      <c r="G2" s="1" t="s">
        <v>52</v>
      </c>
    </row>
    <row r="3" spans="1:7">
      <c r="A3" s="67" t="s">
        <v>281</v>
      </c>
      <c r="B3" s="33" t="s">
        <v>289</v>
      </c>
      <c r="C3" s="34">
        <f>SUM('Salvador:Rio de Janeiro'!C3)</f>
        <v>580000</v>
      </c>
      <c r="D3" s="34">
        <f>SUM('Salvador:Rio de Janeiro'!D3)</f>
        <v>551000</v>
      </c>
      <c r="E3" s="34">
        <f>SUM('Salvador:Rio de Janeiro'!E3)</f>
        <v>638000</v>
      </c>
      <c r="F3" s="34">
        <f>SUM('Salvador:Rio de Janeiro'!F3)</f>
        <v>704000</v>
      </c>
      <c r="G3" s="43">
        <f>SUM(C3:F3)</f>
        <v>2473000</v>
      </c>
    </row>
    <row r="4" spans="1:7">
      <c r="A4" s="67"/>
      <c r="B4" s="33" t="s">
        <v>290</v>
      </c>
      <c r="C4" s="34">
        <f>SUM('Salvador:Rio de Janeiro'!C4)</f>
        <v>135000</v>
      </c>
      <c r="D4" s="34">
        <f>SUM('Salvador:Rio de Janeiro'!D4)</f>
        <v>147000</v>
      </c>
      <c r="E4" s="34">
        <f>SUM('Salvador:Rio de Janeiro'!E4)</f>
        <v>91000</v>
      </c>
      <c r="F4" s="34">
        <f>SUM('Salvador:Rio de Janeiro'!F4)</f>
        <v>151825</v>
      </c>
      <c r="G4" s="43">
        <f>SUM(C4:F4)</f>
        <v>524825</v>
      </c>
    </row>
    <row r="5" spans="1:7">
      <c r="A5" s="67"/>
      <c r="B5" s="33" t="s">
        <v>291</v>
      </c>
      <c r="C5" s="34">
        <f>SUM('Salvador:Rio de Janeiro'!C5)</f>
        <v>58960</v>
      </c>
      <c r="D5" s="34">
        <f>SUM('Salvador:Rio de Janeiro'!D5)</f>
        <v>56229</v>
      </c>
      <c r="E5" s="34">
        <f>SUM('Salvador:Rio de Janeiro'!E5)</f>
        <v>60235</v>
      </c>
      <c r="F5" s="34">
        <f>SUM('Salvador:Rio de Janeiro'!F5)</f>
        <v>43963</v>
      </c>
      <c r="G5" s="43">
        <f>SUM(C5:F5)</f>
        <v>219387</v>
      </c>
    </row>
    <row r="6" spans="1:7">
      <c r="B6" s="37" t="s">
        <v>52</v>
      </c>
      <c r="C6" s="42">
        <f>SUM(C3:C5)</f>
        <v>773960</v>
      </c>
      <c r="D6" s="42">
        <f t="shared" ref="D6:F6" si="0">SUM(D3:D5)</f>
        <v>754229</v>
      </c>
      <c r="E6" s="42">
        <f t="shared" si="0"/>
        <v>789235</v>
      </c>
      <c r="F6" s="42">
        <f t="shared" si="0"/>
        <v>899788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03FF-5192-43C3-A0EA-38C4D2FD8ABF}">
  <sheetPr>
    <tabColor theme="9" tint="0.79998168889431442"/>
  </sheetPr>
  <dimension ref="A1:H10"/>
  <sheetViews>
    <sheetView zoomScale="130" zoomScaleNormal="130" workbookViewId="0">
      <selection activeCell="E8" sqref="E8"/>
    </sheetView>
  </sheetViews>
  <sheetFormatPr defaultRowHeight="15"/>
  <cols>
    <col min="1" max="1" width="18.140625" bestFit="1" customWidth="1"/>
    <col min="2" max="2" width="16.5703125" bestFit="1" customWidth="1"/>
    <col min="4" max="4" width="15.28515625" bestFit="1" customWidth="1"/>
    <col min="5" max="5" width="16.5703125" bestFit="1" customWidth="1"/>
    <col min="6" max="6" width="9.140625" customWidth="1"/>
  </cols>
  <sheetData>
    <row r="1" spans="1:8" ht="33">
      <c r="A1" s="66" t="s">
        <v>295</v>
      </c>
      <c r="B1" s="66"/>
      <c r="C1" s="66"/>
      <c r="D1" s="66"/>
      <c r="E1" s="66"/>
      <c r="F1" s="66"/>
      <c r="G1" s="66"/>
      <c r="H1" s="66"/>
    </row>
    <row r="3" spans="1:8">
      <c r="A3" s="46" t="s">
        <v>281</v>
      </c>
      <c r="B3" s="48" t="s">
        <v>294</v>
      </c>
      <c r="D3" s="69" t="s">
        <v>296</v>
      </c>
      <c r="E3" s="70"/>
    </row>
    <row r="4" spans="1:8">
      <c r="A4" s="34" t="s">
        <v>289</v>
      </c>
      <c r="B4" s="5">
        <v>2473000</v>
      </c>
      <c r="D4" t="s">
        <v>298</v>
      </c>
      <c r="E4" s="5">
        <f>B7/B10</f>
        <v>2144.808</v>
      </c>
    </row>
    <row r="5" spans="1:8">
      <c r="A5" s="34" t="s">
        <v>290</v>
      </c>
      <c r="B5" s="5">
        <v>524825</v>
      </c>
      <c r="D5" t="s">
        <v>239</v>
      </c>
      <c r="E5" s="5">
        <f>SUM(B4:B6)</f>
        <v>3217212</v>
      </c>
    </row>
    <row r="6" spans="1:8">
      <c r="A6" s="34" t="s">
        <v>291</v>
      </c>
      <c r="B6" s="5">
        <v>219387</v>
      </c>
      <c r="D6" t="s">
        <v>294</v>
      </c>
      <c r="E6" s="5">
        <f>B4+B5+B6</f>
        <v>3217212</v>
      </c>
    </row>
    <row r="7" spans="1:8">
      <c r="A7" s="47" t="s">
        <v>52</v>
      </c>
      <c r="B7" s="5">
        <f>SUM(B4:B6)</f>
        <v>3217212</v>
      </c>
      <c r="D7" t="s">
        <v>299</v>
      </c>
      <c r="E7" s="5">
        <f>SUM(B4:B6)</f>
        <v>3217212</v>
      </c>
    </row>
    <row r="8" spans="1:8">
      <c r="D8" t="s">
        <v>300</v>
      </c>
      <c r="E8" s="5">
        <f>SUM(Salvador!C3:C3)</f>
        <v>150000</v>
      </c>
    </row>
    <row r="10" spans="1:8">
      <c r="A10" s="46" t="s">
        <v>297</v>
      </c>
      <c r="B10" s="45">
        <v>1500</v>
      </c>
    </row>
  </sheetData>
  <mergeCells count="2">
    <mergeCell ref="A1:H1"/>
    <mergeCell ref="D3:E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33F5-AAFE-4366-8918-ECDBB1249B9D}">
  <sheetPr>
    <tabColor theme="9" tint="0.59999389629810485"/>
  </sheetPr>
  <dimension ref="A1:H7"/>
  <sheetViews>
    <sheetView zoomScale="130" zoomScaleNormal="130" workbookViewId="0">
      <selection activeCell="E8" sqref="E8"/>
    </sheetView>
  </sheetViews>
  <sheetFormatPr defaultRowHeight="15"/>
  <cols>
    <col min="1" max="1" width="18.140625" bestFit="1" customWidth="1"/>
    <col min="2" max="2" width="16.5703125" bestFit="1" customWidth="1"/>
    <col min="3" max="3" width="3.7109375" customWidth="1"/>
    <col min="4" max="4" width="18.5703125" bestFit="1" customWidth="1"/>
    <col min="5" max="5" width="17.7109375" bestFit="1" customWidth="1"/>
    <col min="6" max="6" width="9.140625" customWidth="1"/>
  </cols>
  <sheetData>
    <row r="1" spans="1:8" ht="33">
      <c r="A1" s="66" t="s">
        <v>295</v>
      </c>
      <c r="B1" s="66"/>
      <c r="C1" s="66"/>
      <c r="D1" s="66"/>
      <c r="E1" s="66"/>
      <c r="F1" s="66"/>
      <c r="G1" s="66"/>
      <c r="H1" s="66"/>
    </row>
    <row r="3" spans="1:8">
      <c r="A3" s="46" t="s">
        <v>281</v>
      </c>
      <c r="B3" s="48" t="s">
        <v>294</v>
      </c>
      <c r="D3" s="49" t="s">
        <v>297</v>
      </c>
      <c r="E3" s="50">
        <v>1500</v>
      </c>
    </row>
    <row r="4" spans="1:8">
      <c r="A4" s="34" t="s">
        <v>289</v>
      </c>
      <c r="B4" s="5">
        <v>2473000</v>
      </c>
      <c r="D4" s="49" t="s">
        <v>303</v>
      </c>
      <c r="E4" s="53">
        <v>0.1</v>
      </c>
    </row>
    <row r="5" spans="1:8">
      <c r="A5" s="34" t="s">
        <v>290</v>
      </c>
      <c r="B5" s="5">
        <v>524825</v>
      </c>
      <c r="D5" s="49" t="s">
        <v>301</v>
      </c>
      <c r="E5" s="51">
        <f>B7*E4</f>
        <v>321721.2</v>
      </c>
    </row>
    <row r="6" spans="1:8">
      <c r="A6" s="34" t="s">
        <v>291</v>
      </c>
      <c r="B6" s="5">
        <v>219387</v>
      </c>
      <c r="D6" s="49" t="s">
        <v>302</v>
      </c>
      <c r="E6" s="52">
        <f>B7/E3</f>
        <v>2144.808</v>
      </c>
    </row>
    <row r="7" spans="1:8">
      <c r="A7" s="47" t="s">
        <v>52</v>
      </c>
      <c r="B7" s="5">
        <f>SUM(B4:B6)</f>
        <v>3217212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8557-3A69-4B59-AAEA-ADDFB3BCA8CF}">
  <sheetPr>
    <tabColor theme="9" tint="0.39997558519241921"/>
  </sheetPr>
  <dimension ref="A1:H9"/>
  <sheetViews>
    <sheetView zoomScale="130" zoomScaleNormal="130" workbookViewId="0">
      <selection activeCell="E10" sqref="E10"/>
    </sheetView>
  </sheetViews>
  <sheetFormatPr defaultRowHeight="15"/>
  <cols>
    <col min="1" max="1" width="18.140625" bestFit="1" customWidth="1"/>
    <col min="2" max="2" width="16.5703125" bestFit="1" customWidth="1"/>
    <col min="3" max="3" width="3.7109375" customWidth="1"/>
    <col min="4" max="4" width="18.5703125" bestFit="1" customWidth="1"/>
    <col min="5" max="5" width="17.7109375" bestFit="1" customWidth="1"/>
    <col min="6" max="6" width="9.140625" customWidth="1"/>
  </cols>
  <sheetData>
    <row r="1" spans="1:8" ht="33">
      <c r="A1" s="66" t="s">
        <v>276</v>
      </c>
      <c r="B1" s="66"/>
      <c r="C1" s="66"/>
      <c r="D1" s="66"/>
      <c r="E1" s="66"/>
      <c r="F1" s="66"/>
      <c r="G1" s="66"/>
      <c r="H1" s="66"/>
    </row>
    <row r="3" spans="1:8">
      <c r="A3" s="46" t="s">
        <v>281</v>
      </c>
      <c r="B3" s="48" t="s">
        <v>294</v>
      </c>
      <c r="D3" s="49" t="s">
        <v>297</v>
      </c>
      <c r="E3" s="50">
        <v>1500</v>
      </c>
    </row>
    <row r="4" spans="1:8">
      <c r="A4" s="34" t="s">
        <v>289</v>
      </c>
      <c r="B4" s="5">
        <v>2473000</v>
      </c>
      <c r="D4" s="49" t="s">
        <v>303</v>
      </c>
      <c r="E4" s="53">
        <v>0.1</v>
      </c>
    </row>
    <row r="5" spans="1:8">
      <c r="A5" s="34" t="s">
        <v>290</v>
      </c>
      <c r="B5" s="5">
        <v>524825</v>
      </c>
      <c r="D5" s="49" t="s">
        <v>301</v>
      </c>
      <c r="E5" s="51">
        <f>B7*E4</f>
        <v>321721.2</v>
      </c>
    </row>
    <row r="6" spans="1:8">
      <c r="A6" s="34" t="s">
        <v>291</v>
      </c>
      <c r="B6" s="5">
        <v>219387</v>
      </c>
      <c r="D6" s="49" t="s">
        <v>302</v>
      </c>
      <c r="E6" s="52">
        <f>B7/E3</f>
        <v>2144.808</v>
      </c>
    </row>
    <row r="7" spans="1:8">
      <c r="A7" s="47" t="s">
        <v>52</v>
      </c>
      <c r="B7" s="5">
        <f>SUM(B4:B6)</f>
        <v>3217212</v>
      </c>
    </row>
    <row r="8" spans="1:8">
      <c r="D8" s="49" t="s">
        <v>306</v>
      </c>
      <c r="E8" s="51">
        <f>E6*Metas!B3</f>
        <v>4075135.2</v>
      </c>
    </row>
    <row r="9" spans="1:8">
      <c r="D9" s="49" t="s">
        <v>305</v>
      </c>
      <c r="E9" s="51">
        <f>E8*E4</f>
        <v>407513.52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86FE-AC54-4C7F-8D4F-A4D3E50BCAD5}">
  <sheetPr>
    <tabColor theme="9" tint="0.59999389629810485"/>
  </sheetPr>
  <dimension ref="A1:J35"/>
  <sheetViews>
    <sheetView zoomScale="130" zoomScaleNormal="130" workbookViewId="0">
      <selection activeCell="D1" sqref="D1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1" t="s">
        <v>0</v>
      </c>
      <c r="B1" s="1" t="s">
        <v>1</v>
      </c>
      <c r="C1" s="1" t="s">
        <v>36</v>
      </c>
      <c r="D1" s="1" t="s">
        <v>37</v>
      </c>
      <c r="E1" s="1" t="s">
        <v>2</v>
      </c>
      <c r="F1" s="1" t="s">
        <v>3</v>
      </c>
      <c r="G1" s="1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>Reservas[[#This Row],[Valor Diária]]*Reservas[[#This Row],[N. Noites]]</f>
        <v>1499.96</v>
      </c>
      <c r="J2" s="6">
        <f>SUM(Reservas[Valor Total])</f>
        <v>59899.590000000004</v>
      </c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>Reservas[[#This Row],[Valor Diária]]*Reservas[[#This Row],[N. Noites]]</f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>Reservas[[#This Row],[Valor Diária]]*Reservas[[#This Row],[N. Noites]]</f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>Reservas[[#This Row],[Valor Diária]]*Reservas[[#This Row],[N. Noites]]</f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>Reservas[[#This Row],[Valor Diária]]*Reservas[[#This Row],[N. Noites]]</f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>Reservas[[#This Row],[Valor Diária]]*Reservas[[#This Row],[N. Noites]]</f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>Reservas[[#This Row],[Valor Diária]]*Reservas[[#This Row],[N. Noites]]</f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>Reservas[[#This Row],[Valor Diária]]*Reservas[[#This Row],[N. Noites]]</f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>Reservas[[#This Row],[Valor Diária]]*Reservas[[#This Row],[N. Noites]]</f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>Reservas[[#This Row],[Valor Diária]]*Reservas[[#This Row],[N. Noites]]</f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>Reservas[[#This Row],[Valor Diária]]*Reservas[[#This Row],[N. Noites]]</f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>Reservas[[#This Row],[Valor Diária]]*Reservas[[#This Row],[N. Noites]]</f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>Reservas[[#This Row],[Valor Diária]]*Reservas[[#This Row],[N. Noites]]</f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>Reservas[[#This Row],[Valor Diária]]*Reservas[[#This Row],[N. Noites]]</f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>Reservas[[#This Row],[Valor Diária]]*Reservas[[#This Row],[N. Noites]]</f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>Reservas[[#This Row],[Valor Diária]]*Reservas[[#This Row],[N. Noites]]</f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>Reservas[[#This Row],[Valor Diária]]*Reservas[[#This Row],[N. Noites]]</f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>Reservas[[#This Row],[Valor Diária]]*Reservas[[#This Row],[N. Noites]]</f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>Reservas[[#This Row],[Valor Diária]]*Reservas[[#This Row],[N. Noites]]</f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>Reservas[[#This Row],[Valor Diária]]*Reservas[[#This Row],[N. Noites]]</f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>Reservas[[#This Row],[Valor Diária]]*Reservas[[#This Row],[N. Noites]]</f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>Reservas[[#This Row],[Valor Diária]]*Reservas[[#This Row],[N. Noites]]</f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>Reservas[[#This Row],[Valor Diária]]*Reservas[[#This Row],[N. Noites]]</f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>Reservas[[#This Row],[Valor Diária]]*Reservas[[#This Row],[N. Noites]]</f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>Reservas[[#This Row],[Valor Diária]]*Reservas[[#This Row],[N. Noites]]</f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>Reservas[[#This Row],[Valor Diária]]*Reservas[[#This Row],[N. Noites]]</f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>Reservas[[#This Row],[Valor Diária]]*Reservas[[#This Row],[N. Noites]]</f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>Reservas[[#This Row],[Valor Diária]]*Reservas[[#This Row],[N. Noites]]</f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>Reservas[[#This Row],[Valor Diária]]*Reservas[[#This Row],[N. Noites]]</f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>Reservas[[#This Row],[Valor Diária]]*Reservas[[#This Row],[N. Noites]]</f>
        <v>2500</v>
      </c>
    </row>
    <row r="32" spans="1:7">
      <c r="A32" s="18" t="s">
        <v>52</v>
      </c>
      <c r="B32" s="19"/>
      <c r="C32" s="18"/>
      <c r="D32" s="20"/>
      <c r="E32" s="18"/>
      <c r="F32" s="18"/>
      <c r="G32" s="21">
        <f>SUBTOTAL(109,Reservas[Valor Total])</f>
        <v>59899.590000000004</v>
      </c>
    </row>
    <row r="33" spans="3:7">
      <c r="C33" s="3"/>
      <c r="E33" s="3"/>
      <c r="G33" s="4"/>
    </row>
    <row r="34" spans="3:7">
      <c r="C34" s="3"/>
      <c r="E34" s="3"/>
      <c r="G34" s="4"/>
    </row>
    <row r="35" spans="3:7">
      <c r="C35" s="3"/>
      <c r="E35" s="3"/>
      <c r="G35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5A78-1388-4926-A3C7-632AF5067F41}">
  <sheetPr>
    <tabColor theme="9" tint="-0.249977111117893"/>
  </sheetPr>
  <dimension ref="A1:H3"/>
  <sheetViews>
    <sheetView zoomScale="130" zoomScaleNormal="130" workbookViewId="0">
      <selection activeCell="B4" sqref="B4"/>
    </sheetView>
  </sheetViews>
  <sheetFormatPr defaultRowHeight="15"/>
  <cols>
    <col min="1" max="1" width="18.140625" bestFit="1" customWidth="1"/>
    <col min="2" max="2" width="16.5703125" bestFit="1" customWidth="1"/>
    <col min="3" max="6" width="9.140625" customWidth="1"/>
  </cols>
  <sheetData>
    <row r="1" spans="1:8" ht="33">
      <c r="A1" s="66" t="s">
        <v>276</v>
      </c>
      <c r="B1" s="66"/>
      <c r="C1" s="66"/>
      <c r="D1" s="66"/>
      <c r="E1" s="66"/>
      <c r="F1" s="66"/>
      <c r="G1" s="66"/>
      <c r="H1" s="66"/>
    </row>
    <row r="3" spans="1:8">
      <c r="A3" s="49" t="s">
        <v>304</v>
      </c>
      <c r="B3" s="54">
        <v>1900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966D-F2A2-4947-8C95-7C99F2D9A029}">
  <sheetPr>
    <tabColor theme="9" tint="-0.499984740745262"/>
  </sheetPr>
  <dimension ref="A1:K66"/>
  <sheetViews>
    <sheetView topLeftCell="C1" zoomScale="130" zoomScaleNormal="130" workbookViewId="0">
      <selection activeCell="I6" sqref="I6"/>
    </sheetView>
  </sheetViews>
  <sheetFormatPr defaultRowHeight="15"/>
  <cols>
    <col min="1" max="1" width="12.42578125" customWidth="1"/>
    <col min="2" max="2" width="20.28515625" bestFit="1" customWidth="1"/>
    <col min="3" max="3" width="8.28515625" style="44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44" customWidth="1"/>
    <col min="9" max="9" width="12.5703125" style="44" customWidth="1"/>
    <col min="10" max="10" width="15.140625" style="44" bestFit="1" customWidth="1"/>
    <col min="11" max="11" width="11.42578125" customWidth="1"/>
  </cols>
  <sheetData>
    <row r="1" spans="1:11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252</v>
      </c>
      <c r="F1" s="23" t="s">
        <v>242</v>
      </c>
      <c r="G1" s="23" t="s">
        <v>243</v>
      </c>
      <c r="H1" s="23" t="s">
        <v>2</v>
      </c>
      <c r="I1" s="23" t="s">
        <v>3</v>
      </c>
      <c r="J1" s="24" t="s">
        <v>4</v>
      </c>
      <c r="K1" s="9"/>
    </row>
    <row r="2" spans="1:11">
      <c r="A2" s="10">
        <v>43252</v>
      </c>
      <c r="B2" s="11" t="s">
        <v>6</v>
      </c>
      <c r="C2" s="12" t="s">
        <v>38</v>
      </c>
      <c r="D2" s="13" t="s">
        <v>39</v>
      </c>
      <c r="E2" s="31" t="s">
        <v>253</v>
      </c>
      <c r="F2" s="30">
        <f t="shared" ref="F2:F36" si="0">A2+45</f>
        <v>43297</v>
      </c>
      <c r="G2" s="30">
        <f t="shared" ref="G2:G36" si="1">F2+H2</f>
        <v>43304</v>
      </c>
      <c r="H2" s="14">
        <v>7</v>
      </c>
      <c r="I2" s="15">
        <v>214.28</v>
      </c>
      <c r="J2" s="16">
        <f t="shared" ref="J2:J36" si="2">I2*H2</f>
        <v>1499.96</v>
      </c>
    </row>
    <row r="3" spans="1:11">
      <c r="A3" s="10">
        <v>43253</v>
      </c>
      <c r="B3" s="11" t="s">
        <v>7</v>
      </c>
      <c r="C3" s="12" t="s">
        <v>38</v>
      </c>
      <c r="D3" s="17" t="s">
        <v>40</v>
      </c>
      <c r="E3" s="31" t="s">
        <v>254</v>
      </c>
      <c r="F3" s="30">
        <f t="shared" si="0"/>
        <v>43298</v>
      </c>
      <c r="G3" s="30">
        <f t="shared" si="1"/>
        <v>43303</v>
      </c>
      <c r="H3" s="14">
        <v>5</v>
      </c>
      <c r="I3" s="15">
        <v>350</v>
      </c>
      <c r="J3" s="16">
        <f t="shared" si="2"/>
        <v>1750</v>
      </c>
    </row>
    <row r="4" spans="1:11">
      <c r="A4" s="10">
        <v>43254</v>
      </c>
      <c r="B4" s="11" t="s">
        <v>8</v>
      </c>
      <c r="C4" s="12" t="s">
        <v>38</v>
      </c>
      <c r="D4" s="17" t="s">
        <v>41</v>
      </c>
      <c r="E4" s="31" t="s">
        <v>275</v>
      </c>
      <c r="F4" s="30">
        <f t="shared" si="0"/>
        <v>43299</v>
      </c>
      <c r="G4" s="30">
        <f t="shared" si="1"/>
        <v>43313</v>
      </c>
      <c r="H4" s="14">
        <v>14</v>
      </c>
      <c r="I4" s="15">
        <v>178.57</v>
      </c>
      <c r="J4" s="16">
        <f t="shared" si="2"/>
        <v>2499.98</v>
      </c>
    </row>
    <row r="5" spans="1:11">
      <c r="A5" s="10">
        <v>43255</v>
      </c>
      <c r="B5" s="11" t="s">
        <v>9</v>
      </c>
      <c r="C5" s="12" t="s">
        <v>42</v>
      </c>
      <c r="D5" s="13" t="s">
        <v>43</v>
      </c>
      <c r="E5" s="31" t="s">
        <v>267</v>
      </c>
      <c r="F5" s="30">
        <f t="shared" si="0"/>
        <v>43300</v>
      </c>
      <c r="G5" s="30">
        <f t="shared" si="1"/>
        <v>43310</v>
      </c>
      <c r="H5" s="14">
        <v>10</v>
      </c>
      <c r="I5" s="15">
        <v>220</v>
      </c>
      <c r="J5" s="16">
        <f t="shared" si="2"/>
        <v>2200</v>
      </c>
    </row>
    <row r="6" spans="1:11">
      <c r="A6" s="10">
        <v>43256</v>
      </c>
      <c r="B6" s="11" t="s">
        <v>10</v>
      </c>
      <c r="C6" s="12" t="s">
        <v>44</v>
      </c>
      <c r="D6" s="13" t="s">
        <v>45</v>
      </c>
      <c r="E6" s="31" t="s">
        <v>255</v>
      </c>
      <c r="F6" s="30">
        <f t="shared" si="0"/>
        <v>43301</v>
      </c>
      <c r="G6" s="30">
        <f t="shared" si="1"/>
        <v>43305</v>
      </c>
      <c r="H6" s="14">
        <v>4</v>
      </c>
      <c r="I6" s="15">
        <v>587.5</v>
      </c>
      <c r="J6" s="16">
        <f t="shared" si="2"/>
        <v>2350</v>
      </c>
    </row>
    <row r="7" spans="1:11">
      <c r="A7" s="10">
        <v>43257</v>
      </c>
      <c r="B7" s="11" t="s">
        <v>11</v>
      </c>
      <c r="C7" s="12" t="s">
        <v>46</v>
      </c>
      <c r="D7" s="13" t="s">
        <v>47</v>
      </c>
      <c r="E7" s="31" t="s">
        <v>256</v>
      </c>
      <c r="F7" s="30">
        <f t="shared" si="0"/>
        <v>43302</v>
      </c>
      <c r="G7" s="30">
        <f t="shared" si="1"/>
        <v>43310</v>
      </c>
      <c r="H7" s="14">
        <v>8</v>
      </c>
      <c r="I7" s="15">
        <v>287.5</v>
      </c>
      <c r="J7" s="16">
        <f t="shared" si="2"/>
        <v>2300</v>
      </c>
    </row>
    <row r="8" spans="1:11">
      <c r="A8" s="10">
        <v>43258</v>
      </c>
      <c r="B8" s="11" t="s">
        <v>12</v>
      </c>
      <c r="C8" s="12" t="s">
        <v>46</v>
      </c>
      <c r="D8" s="13" t="s">
        <v>48</v>
      </c>
      <c r="E8" s="31" t="s">
        <v>268</v>
      </c>
      <c r="F8" s="30">
        <f t="shared" si="0"/>
        <v>43303</v>
      </c>
      <c r="G8" s="30">
        <f t="shared" si="1"/>
        <v>43309</v>
      </c>
      <c r="H8" s="14">
        <v>6</v>
      </c>
      <c r="I8" s="15">
        <v>300</v>
      </c>
      <c r="J8" s="16">
        <f t="shared" si="2"/>
        <v>1800</v>
      </c>
    </row>
    <row r="9" spans="1:11">
      <c r="A9" s="10">
        <v>43259</v>
      </c>
      <c r="B9" s="11" t="s">
        <v>13</v>
      </c>
      <c r="C9" s="12" t="s">
        <v>44</v>
      </c>
      <c r="D9" s="13" t="s">
        <v>49</v>
      </c>
      <c r="E9" s="31" t="s">
        <v>244</v>
      </c>
      <c r="F9" s="30">
        <f t="shared" si="0"/>
        <v>43304</v>
      </c>
      <c r="G9" s="30">
        <f t="shared" si="1"/>
        <v>43307</v>
      </c>
      <c r="H9" s="14">
        <v>3</v>
      </c>
      <c r="I9" s="15">
        <v>300</v>
      </c>
      <c r="J9" s="16">
        <f t="shared" si="2"/>
        <v>900</v>
      </c>
    </row>
    <row r="10" spans="1:11">
      <c r="A10" s="10">
        <v>43260</v>
      </c>
      <c r="B10" s="11" t="s">
        <v>14</v>
      </c>
      <c r="C10" s="12" t="s">
        <v>42</v>
      </c>
      <c r="D10" s="13" t="s">
        <v>50</v>
      </c>
      <c r="E10" s="31" t="s">
        <v>258</v>
      </c>
      <c r="F10" s="30">
        <f t="shared" si="0"/>
        <v>43305</v>
      </c>
      <c r="G10" s="30">
        <f t="shared" si="1"/>
        <v>43317</v>
      </c>
      <c r="H10" s="14">
        <v>12</v>
      </c>
      <c r="I10" s="15">
        <v>233.33</v>
      </c>
      <c r="J10" s="16">
        <f t="shared" si="2"/>
        <v>2799.96</v>
      </c>
    </row>
    <row r="11" spans="1:11">
      <c r="A11" s="10">
        <v>43261</v>
      </c>
      <c r="B11" s="11" t="s">
        <v>15</v>
      </c>
      <c r="C11" s="12" t="s">
        <v>38</v>
      </c>
      <c r="D11" s="13" t="s">
        <v>51</v>
      </c>
      <c r="E11" s="31" t="s">
        <v>269</v>
      </c>
      <c r="F11" s="30">
        <f t="shared" si="0"/>
        <v>43306</v>
      </c>
      <c r="G11" s="30">
        <f t="shared" si="1"/>
        <v>43315</v>
      </c>
      <c r="H11" s="14">
        <v>9</v>
      </c>
      <c r="I11" s="15">
        <v>166.66</v>
      </c>
      <c r="J11" s="16">
        <f t="shared" si="2"/>
        <v>1499.94</v>
      </c>
    </row>
    <row r="12" spans="1:11">
      <c r="A12" s="10">
        <v>43252</v>
      </c>
      <c r="B12" s="11" t="s">
        <v>6</v>
      </c>
      <c r="C12" s="12" t="s">
        <v>38</v>
      </c>
      <c r="D12" s="13" t="s">
        <v>39</v>
      </c>
      <c r="E12" s="31" t="s">
        <v>253</v>
      </c>
      <c r="F12" s="30">
        <f t="shared" si="0"/>
        <v>43297</v>
      </c>
      <c r="G12" s="30">
        <f t="shared" si="1"/>
        <v>43304</v>
      </c>
      <c r="H12" s="14">
        <v>7</v>
      </c>
      <c r="I12" s="15">
        <v>214.28</v>
      </c>
      <c r="J12" s="16">
        <f t="shared" si="2"/>
        <v>1499.96</v>
      </c>
    </row>
    <row r="13" spans="1:11">
      <c r="A13" s="10">
        <v>43254</v>
      </c>
      <c r="B13" s="11" t="s">
        <v>8</v>
      </c>
      <c r="C13" s="12" t="s">
        <v>38</v>
      </c>
      <c r="D13" s="17" t="s">
        <v>41</v>
      </c>
      <c r="E13" s="31" t="s">
        <v>275</v>
      </c>
      <c r="F13" s="30">
        <f t="shared" si="0"/>
        <v>43299</v>
      </c>
      <c r="G13" s="30">
        <f t="shared" si="1"/>
        <v>43313</v>
      </c>
      <c r="H13" s="14">
        <v>14</v>
      </c>
      <c r="I13" s="15">
        <v>178.57</v>
      </c>
      <c r="J13" s="16">
        <f t="shared" si="2"/>
        <v>2499.98</v>
      </c>
    </row>
    <row r="14" spans="1:11">
      <c r="A14" s="10">
        <v>43262</v>
      </c>
      <c r="B14" s="11" t="s">
        <v>16</v>
      </c>
      <c r="C14" s="12" t="s">
        <v>38</v>
      </c>
      <c r="D14" s="13" t="s">
        <v>51</v>
      </c>
      <c r="E14" s="31" t="s">
        <v>270</v>
      </c>
      <c r="F14" s="30">
        <f t="shared" si="0"/>
        <v>43307</v>
      </c>
      <c r="G14" s="30">
        <f t="shared" si="1"/>
        <v>43314</v>
      </c>
      <c r="H14" s="14">
        <v>7</v>
      </c>
      <c r="I14" s="15">
        <v>250</v>
      </c>
      <c r="J14" s="16">
        <f t="shared" si="2"/>
        <v>1750</v>
      </c>
    </row>
    <row r="15" spans="1:11">
      <c r="A15" s="10">
        <v>43263</v>
      </c>
      <c r="B15" s="11" t="s">
        <v>17</v>
      </c>
      <c r="C15" s="12" t="s">
        <v>42</v>
      </c>
      <c r="D15" s="13" t="s">
        <v>50</v>
      </c>
      <c r="E15" s="31" t="s">
        <v>259</v>
      </c>
      <c r="F15" s="30">
        <f t="shared" si="0"/>
        <v>43308</v>
      </c>
      <c r="G15" s="30">
        <f t="shared" si="1"/>
        <v>43312</v>
      </c>
      <c r="H15" s="14">
        <v>4</v>
      </c>
      <c r="I15" s="15">
        <v>587.5</v>
      </c>
      <c r="J15" s="16">
        <f t="shared" si="2"/>
        <v>2350</v>
      </c>
    </row>
    <row r="16" spans="1:11">
      <c r="A16" s="10">
        <v>43259</v>
      </c>
      <c r="B16" s="11" t="s">
        <v>13</v>
      </c>
      <c r="C16" s="12" t="s">
        <v>44</v>
      </c>
      <c r="D16" s="13" t="s">
        <v>49</v>
      </c>
      <c r="E16" s="31" t="s">
        <v>244</v>
      </c>
      <c r="F16" s="30">
        <f t="shared" si="0"/>
        <v>43304</v>
      </c>
      <c r="G16" s="30">
        <f t="shared" si="1"/>
        <v>43307</v>
      </c>
      <c r="H16" s="14">
        <v>3</v>
      </c>
      <c r="I16" s="15">
        <v>300</v>
      </c>
      <c r="J16" s="16">
        <f t="shared" si="2"/>
        <v>900</v>
      </c>
    </row>
    <row r="17" spans="1:10">
      <c r="A17" s="10">
        <v>43264</v>
      </c>
      <c r="B17" s="11" t="s">
        <v>18</v>
      </c>
      <c r="C17" s="12" t="s">
        <v>44</v>
      </c>
      <c r="D17" s="13" t="s">
        <v>49</v>
      </c>
      <c r="E17" s="31" t="s">
        <v>245</v>
      </c>
      <c r="F17" s="30">
        <f t="shared" si="0"/>
        <v>43309</v>
      </c>
      <c r="G17" s="30">
        <f t="shared" si="1"/>
        <v>43316</v>
      </c>
      <c r="H17" s="14">
        <v>7</v>
      </c>
      <c r="I17" s="15">
        <v>314.27999999999997</v>
      </c>
      <c r="J17" s="16">
        <f t="shared" si="2"/>
        <v>2199.96</v>
      </c>
    </row>
    <row r="18" spans="1:10">
      <c r="A18" s="10">
        <v>43265</v>
      </c>
      <c r="B18" s="11" t="s">
        <v>19</v>
      </c>
      <c r="C18" s="12" t="s">
        <v>46</v>
      </c>
      <c r="D18" s="13" t="s">
        <v>48</v>
      </c>
      <c r="E18" s="31" t="s">
        <v>271</v>
      </c>
      <c r="F18" s="30">
        <f t="shared" si="0"/>
        <v>43310</v>
      </c>
      <c r="G18" s="30">
        <f t="shared" si="1"/>
        <v>43315</v>
      </c>
      <c r="H18" s="14">
        <v>5</v>
      </c>
      <c r="I18" s="15">
        <v>470</v>
      </c>
      <c r="J18" s="16">
        <f t="shared" si="2"/>
        <v>2350</v>
      </c>
    </row>
    <row r="19" spans="1:10">
      <c r="A19" s="10">
        <v>43262</v>
      </c>
      <c r="B19" s="11" t="s">
        <v>16</v>
      </c>
      <c r="C19" s="12" t="s">
        <v>38</v>
      </c>
      <c r="D19" s="13" t="s">
        <v>51</v>
      </c>
      <c r="E19" s="31" t="s">
        <v>270</v>
      </c>
      <c r="F19" s="30">
        <f t="shared" si="0"/>
        <v>43307</v>
      </c>
      <c r="G19" s="30">
        <f t="shared" si="1"/>
        <v>43314</v>
      </c>
      <c r="H19" s="14">
        <v>7</v>
      </c>
      <c r="I19" s="15">
        <v>250</v>
      </c>
      <c r="J19" s="16">
        <f t="shared" si="2"/>
        <v>1750</v>
      </c>
    </row>
    <row r="20" spans="1:10">
      <c r="A20" s="10">
        <v>43266</v>
      </c>
      <c r="B20" s="11" t="s">
        <v>20</v>
      </c>
      <c r="C20" s="12" t="s">
        <v>46</v>
      </c>
      <c r="D20" s="13" t="s">
        <v>47</v>
      </c>
      <c r="E20" s="31" t="s">
        <v>246</v>
      </c>
      <c r="F20" s="30">
        <f t="shared" si="0"/>
        <v>43311</v>
      </c>
      <c r="G20" s="30">
        <f t="shared" si="1"/>
        <v>43325</v>
      </c>
      <c r="H20" s="14">
        <v>14</v>
      </c>
      <c r="I20" s="15">
        <v>164.28</v>
      </c>
      <c r="J20" s="16">
        <f t="shared" si="2"/>
        <v>2299.92</v>
      </c>
    </row>
    <row r="21" spans="1:10">
      <c r="A21" s="10">
        <v>43267</v>
      </c>
      <c r="B21" s="11" t="s">
        <v>21</v>
      </c>
      <c r="C21" s="12" t="s">
        <v>44</v>
      </c>
      <c r="D21" s="13" t="s">
        <v>45</v>
      </c>
      <c r="E21" s="31" t="s">
        <v>260</v>
      </c>
      <c r="F21" s="30">
        <f t="shared" si="0"/>
        <v>43312</v>
      </c>
      <c r="G21" s="30">
        <f t="shared" si="1"/>
        <v>43322</v>
      </c>
      <c r="H21" s="14">
        <v>10</v>
      </c>
      <c r="I21" s="15">
        <v>180</v>
      </c>
      <c r="J21" s="16">
        <f t="shared" si="2"/>
        <v>1800</v>
      </c>
    </row>
    <row r="22" spans="1:10">
      <c r="A22" s="10">
        <v>43268</v>
      </c>
      <c r="B22" s="11" t="s">
        <v>22</v>
      </c>
      <c r="C22" s="12" t="s">
        <v>42</v>
      </c>
      <c r="D22" s="13" t="s">
        <v>43</v>
      </c>
      <c r="E22" s="31" t="s">
        <v>272</v>
      </c>
      <c r="F22" s="30">
        <f t="shared" si="0"/>
        <v>43313</v>
      </c>
      <c r="G22" s="30">
        <f t="shared" si="1"/>
        <v>43317</v>
      </c>
      <c r="H22" s="14">
        <v>4</v>
      </c>
      <c r="I22" s="15">
        <v>225</v>
      </c>
      <c r="J22" s="16">
        <f t="shared" si="2"/>
        <v>900</v>
      </c>
    </row>
    <row r="23" spans="1:10">
      <c r="A23" s="10">
        <v>43269</v>
      </c>
      <c r="B23" s="11" t="s">
        <v>23</v>
      </c>
      <c r="C23" s="12" t="s">
        <v>38</v>
      </c>
      <c r="D23" s="13" t="s">
        <v>41</v>
      </c>
      <c r="E23" s="31" t="s">
        <v>247</v>
      </c>
      <c r="F23" s="30">
        <f t="shared" si="0"/>
        <v>43314</v>
      </c>
      <c r="G23" s="30">
        <f t="shared" si="1"/>
        <v>43322</v>
      </c>
      <c r="H23" s="14">
        <v>8</v>
      </c>
      <c r="I23" s="15">
        <v>350</v>
      </c>
      <c r="J23" s="16">
        <f t="shared" si="2"/>
        <v>2800</v>
      </c>
    </row>
    <row r="24" spans="1:10">
      <c r="A24" s="10">
        <v>43270</v>
      </c>
      <c r="B24" s="11" t="s">
        <v>24</v>
      </c>
      <c r="C24" s="12" t="s">
        <v>38</v>
      </c>
      <c r="D24" s="13" t="s">
        <v>40</v>
      </c>
      <c r="E24" s="31" t="s">
        <v>248</v>
      </c>
      <c r="F24" s="30">
        <f t="shared" si="0"/>
        <v>43315</v>
      </c>
      <c r="G24" s="30">
        <f t="shared" si="1"/>
        <v>43321</v>
      </c>
      <c r="H24" s="14">
        <v>6</v>
      </c>
      <c r="I24" s="15">
        <v>250</v>
      </c>
      <c r="J24" s="16">
        <f t="shared" si="2"/>
        <v>1500</v>
      </c>
    </row>
    <row r="25" spans="1:10">
      <c r="A25" s="10">
        <v>43271</v>
      </c>
      <c r="B25" s="11" t="s">
        <v>25</v>
      </c>
      <c r="C25" s="12" t="s">
        <v>38</v>
      </c>
      <c r="D25" s="13" t="s">
        <v>39</v>
      </c>
      <c r="E25" s="31" t="s">
        <v>261</v>
      </c>
      <c r="F25" s="30">
        <f t="shared" si="0"/>
        <v>43316</v>
      </c>
      <c r="G25" s="30">
        <f t="shared" si="1"/>
        <v>43319</v>
      </c>
      <c r="H25" s="14">
        <v>3</v>
      </c>
      <c r="I25" s="15">
        <v>583.33333333333303</v>
      </c>
      <c r="J25" s="16">
        <f t="shared" si="2"/>
        <v>1749.9999999999991</v>
      </c>
    </row>
    <row r="26" spans="1:10">
      <c r="A26" s="10">
        <v>43272</v>
      </c>
      <c r="B26" s="11" t="s">
        <v>26</v>
      </c>
      <c r="C26" s="12" t="s">
        <v>42</v>
      </c>
      <c r="D26" s="13" t="s">
        <v>50</v>
      </c>
      <c r="E26" s="31" t="s">
        <v>262</v>
      </c>
      <c r="F26" s="30">
        <f t="shared" si="0"/>
        <v>43317</v>
      </c>
      <c r="G26" s="30">
        <f t="shared" si="1"/>
        <v>43329</v>
      </c>
      <c r="H26" s="14">
        <v>12</v>
      </c>
      <c r="I26" s="15">
        <v>208.33</v>
      </c>
      <c r="J26" s="16">
        <f t="shared" si="2"/>
        <v>2499.96</v>
      </c>
    </row>
    <row r="27" spans="1:10">
      <c r="A27" s="10">
        <v>43273</v>
      </c>
      <c r="B27" s="11" t="s">
        <v>27</v>
      </c>
      <c r="C27" s="12" t="s">
        <v>44</v>
      </c>
      <c r="D27" s="13" t="s">
        <v>49</v>
      </c>
      <c r="E27" s="31" t="s">
        <v>249</v>
      </c>
      <c r="F27" s="30">
        <f t="shared" si="0"/>
        <v>43318</v>
      </c>
      <c r="G27" s="30">
        <f t="shared" si="1"/>
        <v>43327</v>
      </c>
      <c r="H27" s="14">
        <v>9</v>
      </c>
      <c r="I27" s="15">
        <v>244.44</v>
      </c>
      <c r="J27" s="16">
        <f t="shared" si="2"/>
        <v>2199.96</v>
      </c>
    </row>
    <row r="28" spans="1:10">
      <c r="A28" s="10">
        <v>43270</v>
      </c>
      <c r="B28" s="11" t="s">
        <v>24</v>
      </c>
      <c r="C28" s="12" t="s">
        <v>38</v>
      </c>
      <c r="D28" s="13" t="s">
        <v>40</v>
      </c>
      <c r="E28" s="31" t="s">
        <v>248</v>
      </c>
      <c r="F28" s="30">
        <f t="shared" si="0"/>
        <v>43315</v>
      </c>
      <c r="G28" s="30">
        <f t="shared" si="1"/>
        <v>43321</v>
      </c>
      <c r="H28" s="14">
        <v>6</v>
      </c>
      <c r="I28" s="15">
        <v>250</v>
      </c>
      <c r="J28" s="16">
        <f t="shared" si="2"/>
        <v>1500</v>
      </c>
    </row>
    <row r="29" spans="1:10">
      <c r="A29" s="10">
        <v>43274</v>
      </c>
      <c r="B29" s="11" t="s">
        <v>28</v>
      </c>
      <c r="C29" s="12" t="s">
        <v>46</v>
      </c>
      <c r="D29" s="13" t="s">
        <v>48</v>
      </c>
      <c r="E29" s="31" t="s">
        <v>273</v>
      </c>
      <c r="F29" s="30">
        <f t="shared" si="0"/>
        <v>43319</v>
      </c>
      <c r="G29" s="30">
        <f t="shared" si="1"/>
        <v>43326</v>
      </c>
      <c r="H29" s="14">
        <v>7</v>
      </c>
      <c r="I29" s="15">
        <v>335.71</v>
      </c>
      <c r="J29" s="16">
        <f t="shared" si="2"/>
        <v>2349.9699999999998</v>
      </c>
    </row>
    <row r="30" spans="1:10">
      <c r="A30" s="10">
        <v>43275</v>
      </c>
      <c r="B30" s="11" t="s">
        <v>29</v>
      </c>
      <c r="C30" s="12" t="s">
        <v>46</v>
      </c>
      <c r="D30" s="13" t="s">
        <v>47</v>
      </c>
      <c r="E30" s="31" t="s">
        <v>250</v>
      </c>
      <c r="F30" s="30">
        <f t="shared" si="0"/>
        <v>43320</v>
      </c>
      <c r="G30" s="30">
        <f t="shared" si="1"/>
        <v>43324</v>
      </c>
      <c r="H30" s="14">
        <v>4</v>
      </c>
      <c r="I30" s="15">
        <v>575</v>
      </c>
      <c r="J30" s="16">
        <f t="shared" si="2"/>
        <v>2300</v>
      </c>
    </row>
    <row r="31" spans="1:10">
      <c r="A31" s="10">
        <v>43276</v>
      </c>
      <c r="B31" s="11" t="s">
        <v>30</v>
      </c>
      <c r="C31" s="12" t="s">
        <v>44</v>
      </c>
      <c r="D31" s="13" t="s">
        <v>45</v>
      </c>
      <c r="E31" s="31" t="s">
        <v>263</v>
      </c>
      <c r="F31" s="30">
        <f t="shared" si="0"/>
        <v>43321</v>
      </c>
      <c r="G31" s="30">
        <f t="shared" si="1"/>
        <v>43328</v>
      </c>
      <c r="H31" s="14">
        <v>7</v>
      </c>
      <c r="I31" s="15">
        <v>257.14</v>
      </c>
      <c r="J31" s="16">
        <f t="shared" si="2"/>
        <v>1799.98</v>
      </c>
    </row>
    <row r="32" spans="1:10">
      <c r="A32" s="10">
        <v>43277</v>
      </c>
      <c r="B32" s="11" t="s">
        <v>31</v>
      </c>
      <c r="C32" s="12" t="s">
        <v>46</v>
      </c>
      <c r="D32" s="13" t="s">
        <v>48</v>
      </c>
      <c r="E32" s="31" t="s">
        <v>274</v>
      </c>
      <c r="F32" s="30">
        <f t="shared" si="0"/>
        <v>43322</v>
      </c>
      <c r="G32" s="30">
        <f t="shared" si="1"/>
        <v>43327</v>
      </c>
      <c r="H32" s="14">
        <v>5</v>
      </c>
      <c r="I32" s="15">
        <v>180</v>
      </c>
      <c r="J32" s="16">
        <f t="shared" si="2"/>
        <v>900</v>
      </c>
    </row>
    <row r="33" spans="1:10">
      <c r="A33" s="10">
        <v>43278</v>
      </c>
      <c r="B33" s="11" t="s">
        <v>32</v>
      </c>
      <c r="C33" s="12" t="s">
        <v>44</v>
      </c>
      <c r="D33" s="13" t="s">
        <v>49</v>
      </c>
      <c r="E33" s="31" t="s">
        <v>264</v>
      </c>
      <c r="F33" s="30">
        <f t="shared" si="0"/>
        <v>43323</v>
      </c>
      <c r="G33" s="30">
        <f t="shared" si="1"/>
        <v>43337</v>
      </c>
      <c r="H33" s="14">
        <v>14</v>
      </c>
      <c r="I33" s="15">
        <v>200</v>
      </c>
      <c r="J33" s="16">
        <f t="shared" si="2"/>
        <v>2800</v>
      </c>
    </row>
    <row r="34" spans="1:10">
      <c r="A34" s="10">
        <v>43279</v>
      </c>
      <c r="B34" s="11" t="s">
        <v>33</v>
      </c>
      <c r="C34" s="12" t="s">
        <v>42</v>
      </c>
      <c r="D34" s="13" t="s">
        <v>50</v>
      </c>
      <c r="E34" s="31" t="s">
        <v>265</v>
      </c>
      <c r="F34" s="30">
        <f t="shared" si="0"/>
        <v>43324</v>
      </c>
      <c r="G34" s="30">
        <f t="shared" si="1"/>
        <v>43334</v>
      </c>
      <c r="H34" s="14">
        <v>10</v>
      </c>
      <c r="I34" s="15">
        <v>150</v>
      </c>
      <c r="J34" s="16">
        <f t="shared" si="2"/>
        <v>1500</v>
      </c>
    </row>
    <row r="35" spans="1:10">
      <c r="A35" s="10">
        <v>43280</v>
      </c>
      <c r="B35" s="11" t="s">
        <v>34</v>
      </c>
      <c r="C35" s="12" t="s">
        <v>38</v>
      </c>
      <c r="D35" s="13" t="s">
        <v>51</v>
      </c>
      <c r="E35" s="31" t="s">
        <v>266</v>
      </c>
      <c r="F35" s="30">
        <f t="shared" si="0"/>
        <v>43325</v>
      </c>
      <c r="G35" s="30">
        <f t="shared" si="1"/>
        <v>43329</v>
      </c>
      <c r="H35" s="14">
        <v>4</v>
      </c>
      <c r="I35" s="15">
        <v>437.5</v>
      </c>
      <c r="J35" s="16">
        <f t="shared" si="2"/>
        <v>1750</v>
      </c>
    </row>
    <row r="36" spans="1:10">
      <c r="A36" s="10">
        <v>43281</v>
      </c>
      <c r="B36" s="11" t="s">
        <v>35</v>
      </c>
      <c r="C36" s="12" t="s">
        <v>46</v>
      </c>
      <c r="D36" s="13" t="s">
        <v>47</v>
      </c>
      <c r="E36" s="31" t="s">
        <v>251</v>
      </c>
      <c r="F36" s="30">
        <f t="shared" si="0"/>
        <v>43326</v>
      </c>
      <c r="G36" s="30">
        <f t="shared" si="1"/>
        <v>43334</v>
      </c>
      <c r="H36" s="14">
        <v>8</v>
      </c>
      <c r="I36" s="15">
        <v>312.5</v>
      </c>
      <c r="J36" s="16">
        <f t="shared" si="2"/>
        <v>2500</v>
      </c>
    </row>
    <row r="37" spans="1:10">
      <c r="C37" s="12"/>
      <c r="D37"/>
      <c r="E37"/>
      <c r="F37"/>
      <c r="G37"/>
      <c r="H37" s="14"/>
      <c r="I37"/>
      <c r="J37"/>
    </row>
    <row r="38" spans="1:10">
      <c r="C38"/>
      <c r="D38"/>
      <c r="E38"/>
      <c r="F38"/>
      <c r="G38"/>
      <c r="H38"/>
      <c r="I38"/>
      <c r="J38"/>
    </row>
    <row r="39" spans="1:10">
      <c r="C39"/>
      <c r="D39"/>
      <c r="E39"/>
      <c r="F39"/>
      <c r="G39"/>
      <c r="H39"/>
      <c r="I39"/>
      <c r="J39"/>
    </row>
    <row r="40" spans="1:10">
      <c r="C40"/>
      <c r="D40"/>
      <c r="E40"/>
      <c r="F40"/>
      <c r="G40"/>
      <c r="H40"/>
      <c r="I40"/>
      <c r="J40"/>
    </row>
    <row r="41" spans="1:10">
      <c r="C41"/>
      <c r="D41"/>
      <c r="E41"/>
      <c r="F41"/>
      <c r="G41"/>
      <c r="H41"/>
      <c r="I41"/>
      <c r="J41"/>
    </row>
    <row r="42" spans="1:10">
      <c r="C42"/>
      <c r="D42"/>
      <c r="E42"/>
      <c r="F42"/>
      <c r="G42"/>
      <c r="H42"/>
      <c r="I42"/>
      <c r="J42"/>
    </row>
    <row r="43" spans="1:10">
      <c r="C43"/>
      <c r="D43"/>
      <c r="E43"/>
      <c r="F43"/>
      <c r="G43"/>
      <c r="H43"/>
      <c r="I43"/>
      <c r="J43"/>
    </row>
    <row r="44" spans="1:10">
      <c r="C44"/>
      <c r="D44"/>
      <c r="E44"/>
      <c r="F44"/>
      <c r="G44"/>
      <c r="H44"/>
      <c r="I44"/>
      <c r="J44"/>
    </row>
    <row r="45" spans="1:10">
      <c r="C45"/>
      <c r="D45"/>
      <c r="E45"/>
      <c r="F45"/>
      <c r="G45"/>
      <c r="H45"/>
      <c r="I45"/>
      <c r="J45"/>
    </row>
    <row r="46" spans="1:10">
      <c r="C46"/>
      <c r="D46"/>
      <c r="E46"/>
      <c r="F46"/>
      <c r="G46"/>
      <c r="H46"/>
      <c r="I46"/>
      <c r="J46"/>
    </row>
    <row r="47" spans="1:10">
      <c r="C47"/>
      <c r="D47"/>
      <c r="E47"/>
      <c r="F47"/>
      <c r="G47"/>
      <c r="H47"/>
      <c r="I47"/>
      <c r="J47"/>
    </row>
    <row r="48" spans="1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I61" s="15"/>
    </row>
    <row r="62" spans="3:10">
      <c r="I62" s="15"/>
    </row>
    <row r="63" spans="3:10">
      <c r="I63" s="15"/>
    </row>
    <row r="64" spans="3:10">
      <c r="I64" s="15"/>
    </row>
    <row r="65" spans="9:9">
      <c r="I65" s="15"/>
    </row>
    <row r="66" spans="9:9">
      <c r="I66" s="15"/>
    </row>
  </sheetData>
  <dataValidations count="1">
    <dataValidation type="decimal" operator="greaterThanOrEqual" allowBlank="1" showInputMessage="1" showErrorMessage="1" sqref="J1:J1048576" xr:uid="{AF93F74E-F2E1-431C-8699-BA579AF2167C}">
      <formula1>1000</formula1>
    </dataValidation>
  </dataValidations>
  <hyperlinks>
    <hyperlink ref="E2" r:id="rId1" xr:uid="{A60B3BF5-C712-40D4-80F5-A0F079E9E793}"/>
    <hyperlink ref="E3" r:id="rId2" xr:uid="{2644651E-16D6-40B1-BDBF-60BECCB05F4B}"/>
    <hyperlink ref="E4" r:id="rId3" xr:uid="{C8E67185-FDE0-494F-A42D-4A5C6A287422}"/>
    <hyperlink ref="E5" r:id="rId4" xr:uid="{3BC2B87A-FD86-4BF7-A7C2-57AA3DF632C4}"/>
    <hyperlink ref="E6" r:id="rId5" xr:uid="{A733C61E-9D1F-426C-81A7-C4B0002FF4D3}"/>
    <hyperlink ref="E7" r:id="rId6" xr:uid="{E42583FD-4339-4525-9F29-E35BC33DED89}"/>
    <hyperlink ref="E8" r:id="rId7" xr:uid="{A0859029-0E37-4958-AD79-4D9D9960EEE3}"/>
    <hyperlink ref="E9" r:id="rId8" xr:uid="{EF1AFF78-B1C3-4CDD-A7F0-F5A9B70FC496}"/>
    <hyperlink ref="E10" r:id="rId9" xr:uid="{9C601E2E-52B7-4686-A703-0F6D74C2DE67}"/>
    <hyperlink ref="E11" r:id="rId10" xr:uid="{61C41C7E-BCDA-4557-9A04-6660767B85FA}"/>
    <hyperlink ref="E16" r:id="rId11" xr:uid="{88D127F8-6070-47EB-A379-736A0E91C5F8}"/>
    <hyperlink ref="E12" r:id="rId12" xr:uid="{210B8650-FE65-4A3C-A06E-EB8F42709D4A}"/>
    <hyperlink ref="E13" r:id="rId13" xr:uid="{1BDCCBF7-3E27-4986-AFCE-7C9875FB53E0}"/>
    <hyperlink ref="E28" r:id="rId14" xr:uid="{AB09ABBC-8538-4752-BC9E-EB22388CA5AA}"/>
    <hyperlink ref="E19" r:id="rId15" xr:uid="{67D0D89F-0F2C-4EBD-AAC7-5EF9175DCDF2}"/>
    <hyperlink ref="E20" r:id="rId16" xr:uid="{393B681D-5AD8-4EC3-8CDC-E072CF424BE0}"/>
    <hyperlink ref="E36" r:id="rId17" xr:uid="{5DACF56A-6C30-4445-A795-E4468762C310}"/>
    <hyperlink ref="E35" r:id="rId18" xr:uid="{091522C6-B921-497B-B7A2-ABF60669A82C}"/>
    <hyperlink ref="E34" r:id="rId19" xr:uid="{A14C0F7F-B1D2-4C7D-9F20-85569227FF4A}"/>
    <hyperlink ref="E33" r:id="rId20" xr:uid="{940C3150-D608-4D58-87FD-BD9100CC0101}"/>
    <hyperlink ref="E32" r:id="rId21" xr:uid="{B92826DF-7CE7-4D3E-8B0E-AD1B474A866D}"/>
    <hyperlink ref="E31" r:id="rId22" xr:uid="{4C567186-0E25-4571-BE64-711C9044E45E}"/>
    <hyperlink ref="E30" r:id="rId23" xr:uid="{6B3F977D-4BA8-46C4-B17C-03EF99E7B967}"/>
    <hyperlink ref="E29" r:id="rId24" xr:uid="{F1CD4961-C426-49BE-A084-B1A47D1B37D7}"/>
    <hyperlink ref="E27" r:id="rId25" xr:uid="{D523B664-B883-479E-98D8-4A536866DC3C}"/>
    <hyperlink ref="E26" r:id="rId26" xr:uid="{6BB7C629-70CA-475D-8B00-35D1DC8FF9E7}"/>
    <hyperlink ref="E25" r:id="rId27" xr:uid="{20F4631F-B3E2-4AE8-9115-D9F3DF7867E0}"/>
    <hyperlink ref="E24" r:id="rId28" xr:uid="{EF1339A8-DC6D-4417-885D-564A3E793A82}"/>
    <hyperlink ref="E23" r:id="rId29" xr:uid="{11A535F4-E7CB-4806-88F5-78ED996D2C6B}"/>
    <hyperlink ref="E22" r:id="rId30" xr:uid="{0903BE7F-BBBF-4CEE-9817-4DDF1656719D}"/>
    <hyperlink ref="E21" r:id="rId31" xr:uid="{46F5CA29-DE90-47E2-B6A3-013D5C672629}"/>
    <hyperlink ref="E18" r:id="rId32" xr:uid="{575335CF-C30A-4033-977C-3E662824C1C3}"/>
    <hyperlink ref="E17" r:id="rId33" xr:uid="{B15038BC-4207-4784-BD7D-04BB06FDA26D}"/>
    <hyperlink ref="E15" r:id="rId34" xr:uid="{9B2BD2B5-3FDB-4724-9A8F-7D4978944726}"/>
    <hyperlink ref="E14" r:id="rId35" xr:uid="{2D826D70-2DD4-4096-ADFA-265AA0DF6F8C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B1F7-0BD9-41EE-BF54-B246AA4F6B43}">
  <sheetPr>
    <tabColor theme="9" tint="-0.249977111117893"/>
  </sheetPr>
  <dimension ref="A1:H14"/>
  <sheetViews>
    <sheetView zoomScale="130" zoomScaleNormal="130" workbookViewId="0">
      <selection activeCell="G9" sqref="G9"/>
    </sheetView>
  </sheetViews>
  <sheetFormatPr defaultRowHeight="15"/>
  <cols>
    <col min="1" max="1" width="10.7109375" customWidth="1"/>
    <col min="2" max="2" width="15" customWidth="1"/>
    <col min="3" max="6" width="14.28515625" customWidth="1"/>
    <col min="7" max="7" width="15.140625" customWidth="1"/>
    <col min="8" max="8" width="11" bestFit="1" customWidth="1"/>
  </cols>
  <sheetData>
    <row r="1" spans="1:8" ht="36" customHeight="1">
      <c r="A1" s="66" t="s">
        <v>307</v>
      </c>
      <c r="B1" s="66"/>
      <c r="C1" s="66"/>
      <c r="D1" s="66"/>
      <c r="E1" s="66"/>
      <c r="F1" s="66"/>
      <c r="G1" s="66"/>
    </row>
    <row r="2" spans="1:8">
      <c r="C2" s="55" t="s">
        <v>277</v>
      </c>
      <c r="D2" s="55" t="s">
        <v>278</v>
      </c>
      <c r="E2" s="55" t="s">
        <v>279</v>
      </c>
      <c r="F2" s="55" t="s">
        <v>280</v>
      </c>
      <c r="G2" s="56" t="s">
        <v>52</v>
      </c>
    </row>
    <row r="3" spans="1:8">
      <c r="A3" s="71" t="s">
        <v>281</v>
      </c>
      <c r="B3" s="33" t="s">
        <v>308</v>
      </c>
      <c r="C3" s="34">
        <v>4300</v>
      </c>
      <c r="D3" s="34">
        <v>4300</v>
      </c>
      <c r="E3" s="34">
        <v>5200</v>
      </c>
      <c r="F3" s="34">
        <v>5200</v>
      </c>
      <c r="G3" s="58">
        <f>SUM(fluxo_de_caixa[[#This Row],[Janeiro]:[Abril]])</f>
        <v>19000</v>
      </c>
      <c r="H3" s="57"/>
    </row>
    <row r="4" spans="1:8">
      <c r="A4" s="71"/>
      <c r="B4" s="33" t="s">
        <v>309</v>
      </c>
      <c r="C4" s="34">
        <v>1330</v>
      </c>
      <c r="D4" s="34">
        <v>1450</v>
      </c>
      <c r="E4" s="34">
        <v>1150</v>
      </c>
      <c r="F4" s="34">
        <v>1495</v>
      </c>
      <c r="G4" s="58">
        <f>SUM(fluxo_de_caixa[[#This Row],[Janeiro]:[Abril]])</f>
        <v>5425</v>
      </c>
    </row>
    <row r="5" spans="1:8">
      <c r="A5" s="71"/>
      <c r="B5" s="59" t="s">
        <v>291</v>
      </c>
      <c r="C5" s="60">
        <v>0</v>
      </c>
      <c r="D5" s="60">
        <v>0</v>
      </c>
      <c r="E5" s="60">
        <v>756</v>
      </c>
      <c r="F5" s="60">
        <v>900</v>
      </c>
      <c r="G5" s="58">
        <f>SUM(fluxo_de_caixa[[#This Row],[Janeiro]:[Abril]])</f>
        <v>1656</v>
      </c>
    </row>
    <row r="6" spans="1:8">
      <c r="A6" s="71"/>
      <c r="B6" s="59" t="s">
        <v>310</v>
      </c>
      <c r="C6" s="60">
        <v>356</v>
      </c>
      <c r="D6" s="60">
        <v>400</v>
      </c>
      <c r="E6" s="60">
        <v>415</v>
      </c>
      <c r="F6" s="60">
        <v>435</v>
      </c>
      <c r="G6" s="58">
        <f>SUM(fluxo_de_caixa[[#This Row],[Janeiro]:[Abril]])</f>
        <v>1606</v>
      </c>
    </row>
    <row r="7" spans="1:8">
      <c r="A7" s="71"/>
      <c r="B7" s="59" t="s">
        <v>311</v>
      </c>
      <c r="C7" s="60">
        <v>457</v>
      </c>
      <c r="D7" s="60">
        <v>625</v>
      </c>
      <c r="E7" s="60">
        <v>693</v>
      </c>
      <c r="F7" s="60">
        <v>712</v>
      </c>
      <c r="G7" s="58">
        <f>SUM(fluxo_de_caixa[[#This Row],[Janeiro]:[Abril]])</f>
        <v>2487</v>
      </c>
    </row>
    <row r="8" spans="1:8">
      <c r="A8" s="61"/>
      <c r="B8" s="61"/>
      <c r="C8" s="64" t="s">
        <v>52</v>
      </c>
      <c r="D8" s="64"/>
      <c r="E8" s="64"/>
      <c r="F8" s="64"/>
      <c r="G8" s="65">
        <f>SUBTOTAL(109,fluxo_de_caixa[Total])</f>
        <v>30174</v>
      </c>
    </row>
    <row r="9" spans="1:8">
      <c r="C9" s="61"/>
      <c r="D9" s="61"/>
      <c r="E9" s="61"/>
      <c r="F9" s="61"/>
      <c r="G9" s="62"/>
    </row>
    <row r="14" spans="1:8">
      <c r="H14" s="63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1F30-54B8-4F48-8CEF-09176FCD4ADE}">
  <sheetPr>
    <tabColor theme="9" tint="0.39997558519241921"/>
  </sheetPr>
  <dimension ref="A1:J34"/>
  <sheetViews>
    <sheetView zoomScale="130" zoomScaleNormal="130" workbookViewId="0">
      <selection activeCell="B3" sqref="B3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>F2*E2</f>
        <v>1499.96</v>
      </c>
      <c r="J2" s="6">
        <f>SUM('Convertendo Tabelas Intervalos'!$G$2:$G$31)</f>
        <v>59899.590000000004</v>
      </c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ref="G3:G31" si="0">F3*E3</f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>
      <c r="C32" s="3"/>
      <c r="E32" s="3"/>
      <c r="G32" s="4"/>
    </row>
    <row r="33" spans="3:7">
      <c r="C33" s="3"/>
      <c r="E33" s="3"/>
      <c r="G33" s="4"/>
    </row>
    <row r="34" spans="3:7">
      <c r="C34" s="3"/>
      <c r="E34" s="3"/>
      <c r="G3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1EAD-8F7A-49E0-A4EC-82A96D348DAF}">
  <sheetPr>
    <tabColor theme="9" tint="-0.249977111117893"/>
  </sheetPr>
  <dimension ref="A1:J34"/>
  <sheetViews>
    <sheetView zoomScale="130" zoomScaleNormal="130" workbookViewId="0">
      <selection activeCell="F1" sqref="F1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>
        <f>SUM('Classificando Dados'!$G$2:$G$31)</f>
        <v>59899.590000000004</v>
      </c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>
      <c r="C32" s="3"/>
      <c r="E32" s="3"/>
      <c r="G32" s="4"/>
    </row>
    <row r="33" spans="3:7">
      <c r="C33" s="3"/>
      <c r="E33" s="3"/>
      <c r="G33" s="4"/>
    </row>
    <row r="34" spans="3:7">
      <c r="C34" s="3"/>
      <c r="E34" s="3"/>
      <c r="G34" s="4"/>
    </row>
  </sheetData>
  <sortState xmlns:xlrd2="http://schemas.microsoft.com/office/spreadsheetml/2017/richdata2" ref="A2:G31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AC13-66DC-411B-B232-3DF23C54ADCE}">
  <sheetPr>
    <tabColor theme="9" tint="-0.499984740745262"/>
  </sheetPr>
  <dimension ref="A1:J34"/>
  <sheetViews>
    <sheetView zoomScale="130" zoomScaleNormal="130" workbookViewId="0">
      <selection activeCell="B2" sqref="B2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>
        <f>SUM('Utilizando Filtros'!$G$2:$G$31)</f>
        <v>59899.590000000004</v>
      </c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>
      <c r="C32" s="3"/>
      <c r="E32" s="3"/>
      <c r="G32" s="4"/>
    </row>
    <row r="33" spans="3:7">
      <c r="C33" s="3"/>
      <c r="E33" s="3"/>
      <c r="G33" s="4"/>
    </row>
    <row r="34" spans="3:7">
      <c r="C34" s="3"/>
      <c r="E34" s="3"/>
      <c r="G34" s="4"/>
    </row>
  </sheetData>
  <autoFilter ref="A1:G31" xr:uid="{DD639D96-3C69-4E73-8A19-BB8A25E5F6B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6D45-1B82-4546-99B1-352BA9F7888B}">
  <sheetPr>
    <tabColor theme="9" tint="-0.249977111117893"/>
  </sheetPr>
  <dimension ref="A1:J49"/>
  <sheetViews>
    <sheetView zoomScale="130" zoomScaleNormal="130" workbookViewId="0">
      <selection activeCell="F10" sqref="F10"/>
    </sheetView>
  </sheetViews>
  <sheetFormatPr defaultRowHeight="15" outlineLevelRow="3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 hidden="1" outlineLevel="3">
      <c r="A2" s="10">
        <v>43258</v>
      </c>
      <c r="B2" s="11" t="s">
        <v>12</v>
      </c>
      <c r="C2" s="12" t="s">
        <v>46</v>
      </c>
      <c r="D2" s="13" t="s">
        <v>48</v>
      </c>
      <c r="E2" s="14">
        <v>6</v>
      </c>
      <c r="F2" s="15">
        <v>300</v>
      </c>
      <c r="G2" s="16">
        <f>F2*E2</f>
        <v>1800</v>
      </c>
      <c r="J2" s="6">
        <f>SUM('Inserindo Subtotais'!$G$2:$G$43)</f>
        <v>159648.93000000002</v>
      </c>
    </row>
    <row r="3" spans="1:10" hidden="1" outlineLevel="3">
      <c r="A3" s="10">
        <v>43265</v>
      </c>
      <c r="B3" s="11" t="s">
        <v>19</v>
      </c>
      <c r="C3" s="12" t="s">
        <v>46</v>
      </c>
      <c r="D3" s="13" t="s">
        <v>48</v>
      </c>
      <c r="E3" s="14">
        <v>5</v>
      </c>
      <c r="F3" s="15">
        <v>470</v>
      </c>
      <c r="G3" s="16">
        <f>F3*E3</f>
        <v>2350</v>
      </c>
    </row>
    <row r="4" spans="1:10" hidden="1" outlineLevel="3">
      <c r="A4" s="10">
        <v>43274</v>
      </c>
      <c r="B4" s="11" t="s">
        <v>28</v>
      </c>
      <c r="C4" s="12" t="s">
        <v>46</v>
      </c>
      <c r="D4" s="13" t="s">
        <v>48</v>
      </c>
      <c r="E4" s="14">
        <v>7</v>
      </c>
      <c r="F4" s="15">
        <v>335.71</v>
      </c>
      <c r="G4" s="16">
        <f>F4*E4</f>
        <v>2349.9699999999998</v>
      </c>
      <c r="I4" s="5"/>
    </row>
    <row r="5" spans="1:10" hidden="1" outlineLevel="3">
      <c r="A5" s="10">
        <v>43277</v>
      </c>
      <c r="B5" s="11" t="s">
        <v>31</v>
      </c>
      <c r="C5" s="12" t="s">
        <v>46</v>
      </c>
      <c r="D5" s="13" t="s">
        <v>48</v>
      </c>
      <c r="E5" s="14">
        <v>5</v>
      </c>
      <c r="F5" s="15">
        <v>180</v>
      </c>
      <c r="G5" s="16">
        <f>F5*E5</f>
        <v>900</v>
      </c>
    </row>
    <row r="6" spans="1:10" outlineLevel="2" collapsed="1">
      <c r="A6" s="10"/>
      <c r="B6" s="11"/>
      <c r="C6" s="12"/>
      <c r="D6" s="27" t="s">
        <v>53</v>
      </c>
      <c r="E6" s="14"/>
      <c r="F6" s="15"/>
      <c r="G6" s="16">
        <f>SUBTOTAL(9,G2:G5)</f>
        <v>7399.9699999999993</v>
      </c>
    </row>
    <row r="7" spans="1:10" outlineLevel="3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>F7*E7</f>
        <v>2300</v>
      </c>
    </row>
    <row r="8" spans="1:10" outlineLevel="3">
      <c r="A8" s="10">
        <v>43266</v>
      </c>
      <c r="B8" s="11" t="s">
        <v>20</v>
      </c>
      <c r="C8" s="12" t="s">
        <v>46</v>
      </c>
      <c r="D8" s="13" t="s">
        <v>47</v>
      </c>
      <c r="E8" s="14">
        <v>14</v>
      </c>
      <c r="F8" s="15">
        <v>164.28</v>
      </c>
      <c r="G8" s="16">
        <f>F8*E8</f>
        <v>2299.92</v>
      </c>
    </row>
    <row r="9" spans="1:10" outlineLevel="3">
      <c r="A9" s="10">
        <v>43275</v>
      </c>
      <c r="B9" s="11" t="s">
        <v>29</v>
      </c>
      <c r="C9" s="12" t="s">
        <v>46</v>
      </c>
      <c r="D9" s="13" t="s">
        <v>47</v>
      </c>
      <c r="E9" s="14">
        <v>4</v>
      </c>
      <c r="F9" s="15">
        <v>575</v>
      </c>
      <c r="G9" s="16">
        <f>F9*E9</f>
        <v>2300</v>
      </c>
    </row>
    <row r="10" spans="1:10" outlineLevel="3">
      <c r="A10" s="10">
        <v>43281</v>
      </c>
      <c r="B10" s="11" t="s">
        <v>35</v>
      </c>
      <c r="C10" s="12" t="s">
        <v>46</v>
      </c>
      <c r="D10" s="13" t="s">
        <v>47</v>
      </c>
      <c r="E10" s="14">
        <v>8</v>
      </c>
      <c r="F10" s="15">
        <v>312.5</v>
      </c>
      <c r="G10" s="16">
        <f>F10*E10</f>
        <v>2500</v>
      </c>
    </row>
    <row r="11" spans="1:10" outlineLevel="2">
      <c r="A11" s="10"/>
      <c r="B11" s="11"/>
      <c r="C11" s="12"/>
      <c r="D11" s="26" t="s">
        <v>56</v>
      </c>
      <c r="E11" s="14"/>
      <c r="F11" s="15"/>
      <c r="G11" s="16">
        <f>SUBTOTAL(9,G7:G10)</f>
        <v>9399.92</v>
      </c>
    </row>
    <row r="12" spans="1:10" outlineLevel="1">
      <c r="A12" s="10"/>
      <c r="B12" s="11"/>
      <c r="C12" s="25" t="s">
        <v>64</v>
      </c>
      <c r="D12" s="13"/>
      <c r="E12" s="14"/>
      <c r="F12" s="15"/>
      <c r="G12" s="16">
        <f>SUBTOTAL(9,G2:G10)</f>
        <v>16799.89</v>
      </c>
    </row>
    <row r="13" spans="1:10" outlineLevel="3">
      <c r="A13" s="10">
        <v>43256</v>
      </c>
      <c r="B13" s="11" t="s">
        <v>10</v>
      </c>
      <c r="C13" s="12" t="s">
        <v>44</v>
      </c>
      <c r="D13" s="13" t="s">
        <v>45</v>
      </c>
      <c r="E13" s="14">
        <v>4</v>
      </c>
      <c r="F13" s="15">
        <v>587.5</v>
      </c>
      <c r="G13" s="16">
        <f>F13*E13</f>
        <v>2350</v>
      </c>
    </row>
    <row r="14" spans="1:10" outlineLevel="3">
      <c r="A14" s="10">
        <v>43267</v>
      </c>
      <c r="B14" s="11" t="s">
        <v>21</v>
      </c>
      <c r="C14" s="12" t="s">
        <v>44</v>
      </c>
      <c r="D14" s="13" t="s">
        <v>45</v>
      </c>
      <c r="E14" s="14">
        <v>10</v>
      </c>
      <c r="F14" s="15">
        <v>180</v>
      </c>
      <c r="G14" s="16">
        <f>F14*E14</f>
        <v>1800</v>
      </c>
    </row>
    <row r="15" spans="1:10" outlineLevel="3">
      <c r="A15" s="10">
        <v>43276</v>
      </c>
      <c r="B15" s="11" t="s">
        <v>30</v>
      </c>
      <c r="C15" s="12" t="s">
        <v>44</v>
      </c>
      <c r="D15" s="13" t="s">
        <v>45</v>
      </c>
      <c r="E15" s="14">
        <v>7</v>
      </c>
      <c r="F15" s="15">
        <v>257.14</v>
      </c>
      <c r="G15" s="16">
        <f>F15*E15</f>
        <v>1799.98</v>
      </c>
    </row>
    <row r="16" spans="1:10" outlineLevel="2">
      <c r="A16" s="10"/>
      <c r="B16" s="11"/>
      <c r="C16" s="12"/>
      <c r="D16" s="26" t="s">
        <v>54</v>
      </c>
      <c r="E16" s="14"/>
      <c r="F16" s="15"/>
      <c r="G16" s="16">
        <f>SUBTOTAL(9,G13:G15)</f>
        <v>5949.98</v>
      </c>
    </row>
    <row r="17" spans="1:7" outlineLevel="3">
      <c r="A17" s="10">
        <v>43259</v>
      </c>
      <c r="B17" s="11" t="s">
        <v>13</v>
      </c>
      <c r="C17" s="12" t="s">
        <v>44</v>
      </c>
      <c r="D17" s="13" t="s">
        <v>49</v>
      </c>
      <c r="E17" s="14">
        <v>3</v>
      </c>
      <c r="F17" s="15">
        <v>300</v>
      </c>
      <c r="G17" s="16">
        <f>F17*E17</f>
        <v>900</v>
      </c>
    </row>
    <row r="18" spans="1:7" outlineLevel="3">
      <c r="A18" s="10">
        <v>43264</v>
      </c>
      <c r="B18" s="11" t="s">
        <v>18</v>
      </c>
      <c r="C18" s="12" t="s">
        <v>44</v>
      </c>
      <c r="D18" s="13" t="s">
        <v>49</v>
      </c>
      <c r="E18" s="14">
        <v>7</v>
      </c>
      <c r="F18" s="15">
        <v>314.27999999999997</v>
      </c>
      <c r="G18" s="16">
        <f>F18*E18</f>
        <v>2199.96</v>
      </c>
    </row>
    <row r="19" spans="1:7" outlineLevel="3">
      <c r="A19" s="10">
        <v>43273</v>
      </c>
      <c r="B19" s="11" t="s">
        <v>27</v>
      </c>
      <c r="C19" s="12" t="s">
        <v>44</v>
      </c>
      <c r="D19" s="13" t="s">
        <v>49</v>
      </c>
      <c r="E19" s="14">
        <v>9</v>
      </c>
      <c r="F19" s="15">
        <v>244.44</v>
      </c>
      <c r="G19" s="16">
        <f>F19*E19</f>
        <v>2199.96</v>
      </c>
    </row>
    <row r="20" spans="1:7" outlineLevel="3">
      <c r="A20" s="10">
        <v>43278</v>
      </c>
      <c r="B20" s="11" t="s">
        <v>32</v>
      </c>
      <c r="C20" s="12" t="s">
        <v>44</v>
      </c>
      <c r="D20" s="13" t="s">
        <v>49</v>
      </c>
      <c r="E20" s="14">
        <v>14</v>
      </c>
      <c r="F20" s="15">
        <v>200</v>
      </c>
      <c r="G20" s="16">
        <f>F20*E20</f>
        <v>2800</v>
      </c>
    </row>
    <row r="21" spans="1:7" outlineLevel="2">
      <c r="A21" s="10"/>
      <c r="B21" s="11"/>
      <c r="C21" s="12"/>
      <c r="D21" s="26" t="s">
        <v>62</v>
      </c>
      <c r="E21" s="14"/>
      <c r="F21" s="15"/>
      <c r="G21" s="16">
        <f>SUBTOTAL(9,G17:G20)</f>
        <v>8099.92</v>
      </c>
    </row>
    <row r="22" spans="1:7" outlineLevel="1">
      <c r="A22" s="10"/>
      <c r="B22" s="11"/>
      <c r="C22" s="25" t="s">
        <v>65</v>
      </c>
      <c r="D22" s="13"/>
      <c r="E22" s="14"/>
      <c r="F22" s="15"/>
      <c r="G22" s="16">
        <f>SUBTOTAL(9,G13:G20)</f>
        <v>14049.899999999998</v>
      </c>
    </row>
    <row r="23" spans="1:7" outlineLevel="3">
      <c r="A23" s="10">
        <v>43255</v>
      </c>
      <c r="B23" s="11" t="s">
        <v>9</v>
      </c>
      <c r="C23" s="12" t="s">
        <v>42</v>
      </c>
      <c r="D23" s="13" t="s">
        <v>43</v>
      </c>
      <c r="E23" s="14">
        <v>10</v>
      </c>
      <c r="F23" s="15">
        <v>220</v>
      </c>
      <c r="G23" s="16">
        <f>F23*E23</f>
        <v>2200</v>
      </c>
    </row>
    <row r="24" spans="1:7" outlineLevel="3">
      <c r="A24" s="10">
        <v>43268</v>
      </c>
      <c r="B24" s="11" t="s">
        <v>22</v>
      </c>
      <c r="C24" s="12" t="s">
        <v>42</v>
      </c>
      <c r="D24" s="13" t="s">
        <v>43</v>
      </c>
      <c r="E24" s="14">
        <v>4</v>
      </c>
      <c r="F24" s="15">
        <v>225</v>
      </c>
      <c r="G24" s="16">
        <f>F24*E24</f>
        <v>900</v>
      </c>
    </row>
    <row r="25" spans="1:7" outlineLevel="2">
      <c r="A25" s="10"/>
      <c r="B25" s="11"/>
      <c r="C25" s="12"/>
      <c r="D25" s="26" t="s">
        <v>59</v>
      </c>
      <c r="E25" s="14"/>
      <c r="F25" s="15"/>
      <c r="G25" s="16">
        <f>SUBTOTAL(9,G23:G24)</f>
        <v>3100</v>
      </c>
    </row>
    <row r="26" spans="1:7" outlineLevel="3">
      <c r="A26" s="10">
        <v>43260</v>
      </c>
      <c r="B26" s="11" t="s">
        <v>14</v>
      </c>
      <c r="C26" s="12" t="s">
        <v>42</v>
      </c>
      <c r="D26" s="13" t="s">
        <v>50</v>
      </c>
      <c r="E26" s="14">
        <v>12</v>
      </c>
      <c r="F26" s="15">
        <v>233.33</v>
      </c>
      <c r="G26" s="16">
        <f>F26*E26</f>
        <v>2799.96</v>
      </c>
    </row>
    <row r="27" spans="1:7" outlineLevel="3">
      <c r="A27" s="10">
        <v>43263</v>
      </c>
      <c r="B27" s="11" t="s">
        <v>17</v>
      </c>
      <c r="C27" s="12" t="s">
        <v>42</v>
      </c>
      <c r="D27" s="13" t="s">
        <v>50</v>
      </c>
      <c r="E27" s="14">
        <v>4</v>
      </c>
      <c r="F27" s="15">
        <v>587.5</v>
      </c>
      <c r="G27" s="16">
        <f>F27*E27</f>
        <v>2350</v>
      </c>
    </row>
    <row r="28" spans="1:7" outlineLevel="3">
      <c r="A28" s="10">
        <v>43272</v>
      </c>
      <c r="B28" s="11" t="s">
        <v>26</v>
      </c>
      <c r="C28" s="12" t="s">
        <v>42</v>
      </c>
      <c r="D28" s="13" t="s">
        <v>50</v>
      </c>
      <c r="E28" s="14">
        <v>12</v>
      </c>
      <c r="F28" s="15">
        <v>208.33</v>
      </c>
      <c r="G28" s="16">
        <f>F28*E28</f>
        <v>2499.96</v>
      </c>
    </row>
    <row r="29" spans="1:7" outlineLevel="3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>F29*E29</f>
        <v>1500</v>
      </c>
    </row>
    <row r="30" spans="1:7" outlineLevel="2">
      <c r="A30" s="10"/>
      <c r="B30" s="11"/>
      <c r="C30" s="12"/>
      <c r="D30" s="26" t="s">
        <v>60</v>
      </c>
      <c r="E30" s="14"/>
      <c r="F30" s="15"/>
      <c r="G30" s="16">
        <f>SUBTOTAL(9,G26:G29)</f>
        <v>9149.92</v>
      </c>
    </row>
    <row r="31" spans="1:7" outlineLevel="1">
      <c r="A31" s="10"/>
      <c r="B31" s="11"/>
      <c r="C31" s="25" t="s">
        <v>66</v>
      </c>
      <c r="D31" s="13"/>
      <c r="E31" s="14"/>
      <c r="F31" s="15"/>
      <c r="G31" s="16">
        <f>SUBTOTAL(9,G23:G29)</f>
        <v>12249.919999999998</v>
      </c>
    </row>
    <row r="32" spans="1:7" outlineLevel="3">
      <c r="A32" s="10">
        <v>43254</v>
      </c>
      <c r="B32" s="11" t="s">
        <v>8</v>
      </c>
      <c r="C32" s="12" t="s">
        <v>38</v>
      </c>
      <c r="D32" s="17" t="s">
        <v>41</v>
      </c>
      <c r="E32" s="14">
        <v>14</v>
      </c>
      <c r="F32" s="15">
        <v>178.57</v>
      </c>
      <c r="G32" s="16">
        <f>F32*E32</f>
        <v>2499.98</v>
      </c>
    </row>
    <row r="33" spans="1:7" outlineLevel="3">
      <c r="A33" s="10">
        <v>43269</v>
      </c>
      <c r="B33" s="11" t="s">
        <v>23</v>
      </c>
      <c r="C33" s="12" t="s">
        <v>38</v>
      </c>
      <c r="D33" s="13" t="s">
        <v>41</v>
      </c>
      <c r="E33" s="14">
        <v>8</v>
      </c>
      <c r="F33" s="15">
        <v>350</v>
      </c>
      <c r="G33" s="16">
        <f>F33*E33</f>
        <v>2800</v>
      </c>
    </row>
    <row r="34" spans="1:7" outlineLevel="2">
      <c r="A34" s="10"/>
      <c r="B34" s="11"/>
      <c r="C34" s="12"/>
      <c r="D34" s="26" t="s">
        <v>55</v>
      </c>
      <c r="E34" s="14"/>
      <c r="F34" s="15"/>
      <c r="G34" s="16">
        <f>SUBTOTAL(9,G32:G33)</f>
        <v>5299.98</v>
      </c>
    </row>
    <row r="35" spans="1:7" outlineLevel="3">
      <c r="A35" s="10">
        <v>43253</v>
      </c>
      <c r="B35" s="11" t="s">
        <v>7</v>
      </c>
      <c r="C35" s="12" t="s">
        <v>38</v>
      </c>
      <c r="D35" s="17" t="s">
        <v>40</v>
      </c>
      <c r="E35" s="14">
        <v>5</v>
      </c>
      <c r="F35" s="15">
        <v>350</v>
      </c>
      <c r="G35" s="16">
        <f>F35*E35</f>
        <v>1750</v>
      </c>
    </row>
    <row r="36" spans="1:7" outlineLevel="3">
      <c r="A36" s="10">
        <v>43270</v>
      </c>
      <c r="B36" s="11" t="s">
        <v>24</v>
      </c>
      <c r="C36" s="12" t="s">
        <v>38</v>
      </c>
      <c r="D36" s="13" t="s">
        <v>40</v>
      </c>
      <c r="E36" s="14">
        <v>6</v>
      </c>
      <c r="F36" s="15">
        <v>250</v>
      </c>
      <c r="G36" s="16">
        <f>F36*E36</f>
        <v>1500</v>
      </c>
    </row>
    <row r="37" spans="1:7" outlineLevel="2">
      <c r="A37" s="10"/>
      <c r="B37" s="11"/>
      <c r="C37" s="12"/>
      <c r="D37" s="26" t="s">
        <v>57</v>
      </c>
      <c r="E37" s="14"/>
      <c r="F37" s="15"/>
      <c r="G37" s="16">
        <f>SUBTOTAL(9,G35:G36)</f>
        <v>3250</v>
      </c>
    </row>
    <row r="38" spans="1:7" outlineLevel="3">
      <c r="A38" s="10">
        <v>43261</v>
      </c>
      <c r="B38" s="11" t="s">
        <v>15</v>
      </c>
      <c r="C38" s="12" t="s">
        <v>38</v>
      </c>
      <c r="D38" s="13" t="s">
        <v>51</v>
      </c>
      <c r="E38" s="14">
        <v>9</v>
      </c>
      <c r="F38" s="15">
        <v>166.66</v>
      </c>
      <c r="G38" s="16">
        <f>F38*E38</f>
        <v>1499.94</v>
      </c>
    </row>
    <row r="39" spans="1:7" outlineLevel="3">
      <c r="A39" s="10">
        <v>43262</v>
      </c>
      <c r="B39" s="11" t="s">
        <v>16</v>
      </c>
      <c r="C39" s="12" t="s">
        <v>38</v>
      </c>
      <c r="D39" s="13" t="s">
        <v>51</v>
      </c>
      <c r="E39" s="14">
        <v>7</v>
      </c>
      <c r="F39" s="15">
        <v>250</v>
      </c>
      <c r="G39" s="16">
        <f>F39*E39</f>
        <v>1750</v>
      </c>
    </row>
    <row r="40" spans="1:7" outlineLevel="3">
      <c r="A40" s="10">
        <v>43280</v>
      </c>
      <c r="B40" s="11" t="s">
        <v>34</v>
      </c>
      <c r="C40" s="12" t="s">
        <v>38</v>
      </c>
      <c r="D40" s="13" t="s">
        <v>51</v>
      </c>
      <c r="E40" s="14">
        <v>4</v>
      </c>
      <c r="F40" s="15">
        <v>437.5</v>
      </c>
      <c r="G40" s="16">
        <f>F40*E40</f>
        <v>1750</v>
      </c>
    </row>
    <row r="41" spans="1:7" outlineLevel="2">
      <c r="A41" s="10"/>
      <c r="B41" s="11"/>
      <c r="C41" s="12"/>
      <c r="D41" s="26" t="s">
        <v>58</v>
      </c>
      <c r="E41" s="14"/>
      <c r="F41" s="15"/>
      <c r="G41" s="16">
        <f>SUBTOTAL(9,G38:G40)</f>
        <v>4999.9400000000005</v>
      </c>
    </row>
    <row r="42" spans="1:7" outlineLevel="3">
      <c r="A42" s="10">
        <v>43252</v>
      </c>
      <c r="B42" s="11" t="s">
        <v>6</v>
      </c>
      <c r="C42" s="12" t="s">
        <v>38</v>
      </c>
      <c r="D42" s="13" t="s">
        <v>39</v>
      </c>
      <c r="E42" s="14">
        <v>7</v>
      </c>
      <c r="F42" s="15">
        <v>214.28</v>
      </c>
      <c r="G42" s="16">
        <f>F42*E42</f>
        <v>1499.96</v>
      </c>
    </row>
    <row r="43" spans="1:7" outlineLevel="3">
      <c r="A43" s="10">
        <v>43271</v>
      </c>
      <c r="B43" s="11" t="s">
        <v>25</v>
      </c>
      <c r="C43" s="12" t="s">
        <v>38</v>
      </c>
      <c r="D43" s="13" t="s">
        <v>39</v>
      </c>
      <c r="E43" s="14">
        <v>3</v>
      </c>
      <c r="F43" s="15">
        <v>583.33333333333303</v>
      </c>
      <c r="G43" s="16">
        <f>F43*E43</f>
        <v>1749.9999999999991</v>
      </c>
    </row>
    <row r="44" spans="1:7" outlineLevel="2">
      <c r="A44" s="10"/>
      <c r="B44" s="11"/>
      <c r="C44" s="12"/>
      <c r="D44" s="26" t="s">
        <v>61</v>
      </c>
      <c r="E44" s="14"/>
      <c r="F44" s="15"/>
      <c r="G44" s="16">
        <f>SUBTOTAL(9,G42:G43)</f>
        <v>3249.9599999999991</v>
      </c>
    </row>
    <row r="45" spans="1:7" outlineLevel="1">
      <c r="A45" s="10"/>
      <c r="B45" s="11"/>
      <c r="C45" s="25" t="s">
        <v>67</v>
      </c>
      <c r="D45" s="13"/>
      <c r="E45" s="14"/>
      <c r="F45" s="15"/>
      <c r="G45" s="16">
        <f>SUBTOTAL(9,G32:G43)</f>
        <v>16799.88</v>
      </c>
    </row>
    <row r="46" spans="1:7">
      <c r="A46" s="10"/>
      <c r="B46" s="11"/>
      <c r="C46" s="25" t="s">
        <v>63</v>
      </c>
      <c r="D46" s="13"/>
      <c r="E46" s="14"/>
      <c r="F46" s="15"/>
      <c r="G46" s="16">
        <f>SUBTOTAL(9,G2:G43)</f>
        <v>59899.59</v>
      </c>
    </row>
    <row r="47" spans="1:7">
      <c r="C47" s="3"/>
      <c r="E47" s="3"/>
      <c r="G47" s="4"/>
    </row>
    <row r="48" spans="1:7">
      <c r="C48" s="3"/>
      <c r="E48" s="3"/>
      <c r="G48" s="4"/>
    </row>
    <row r="49" spans="3:7">
      <c r="C49" s="3"/>
      <c r="E49" s="3"/>
      <c r="G49" s="4"/>
    </row>
  </sheetData>
  <autoFilter ref="A1:G43" xr:uid="{DD639D96-3C69-4E73-8A19-BB8A25E5F6BD}">
    <sortState xmlns:xlrd2="http://schemas.microsoft.com/office/spreadsheetml/2017/richdata2" ref="A2:G43">
      <sortCondition ref="C2:C43"/>
      <sortCondition ref="D2:D43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8B99-6FA6-4DF7-A075-6E4783165AEE}">
  <sheetPr>
    <tabColor theme="9" tint="0.39997558519241921"/>
  </sheetPr>
  <dimension ref="A1:H34"/>
  <sheetViews>
    <sheetView zoomScale="130" zoomScaleNormal="130" workbookViewId="0">
      <selection activeCell="G2" sqref="G2"/>
    </sheetView>
  </sheetViews>
  <sheetFormatPr defaultRowHeight="15"/>
  <cols>
    <col min="1" max="1" width="12.42578125" customWidth="1"/>
    <col min="2" max="2" width="9" bestFit="1" customWidth="1"/>
    <col min="3" max="3" width="14" bestFit="1" customWidth="1"/>
    <col min="4" max="4" width="48.42578125" style="8" bestFit="1" customWidth="1"/>
    <col min="5" max="5" width="22.140625" style="8" bestFit="1" customWidth="1"/>
    <col min="6" max="6" width="20.85546875" style="8" bestFit="1" customWidth="1"/>
    <col min="7" max="7" width="8.28515625" style="8" customWidth="1"/>
    <col min="8" max="8" width="15.140625" style="7" bestFit="1" customWidth="1"/>
  </cols>
  <sheetData>
    <row r="1" spans="1:8" ht="15" customHeight="1">
      <c r="A1" s="22" t="s">
        <v>0</v>
      </c>
      <c r="B1" s="23" t="s">
        <v>239</v>
      </c>
      <c r="C1" s="23" t="s">
        <v>240</v>
      </c>
      <c r="D1" s="28" t="s">
        <v>131</v>
      </c>
      <c r="E1" s="28" t="s">
        <v>241</v>
      </c>
      <c r="F1" s="28" t="s">
        <v>37</v>
      </c>
      <c r="G1" s="28" t="s">
        <v>36</v>
      </c>
      <c r="H1" s="24" t="s">
        <v>4</v>
      </c>
    </row>
    <row r="2" spans="1:8">
      <c r="A2" s="10">
        <v>43252</v>
      </c>
      <c r="B2" s="11" t="s">
        <v>132</v>
      </c>
      <c r="C2" s="11" t="s">
        <v>162</v>
      </c>
      <c r="D2" s="13" t="s">
        <v>68</v>
      </c>
      <c r="E2" s="13" t="s">
        <v>101</v>
      </c>
      <c r="F2" s="13" t="s">
        <v>102</v>
      </c>
      <c r="G2" s="13" t="s">
        <v>69</v>
      </c>
      <c r="H2" s="16">
        <v>1499.96</v>
      </c>
    </row>
    <row r="3" spans="1:8">
      <c r="A3" s="10">
        <v>43253</v>
      </c>
      <c r="B3" s="11" t="s">
        <v>133</v>
      </c>
      <c r="C3" s="11" t="s">
        <v>163</v>
      </c>
      <c r="D3" s="13" t="s">
        <v>70</v>
      </c>
      <c r="E3" s="13" t="s">
        <v>103</v>
      </c>
      <c r="F3" s="13" t="s">
        <v>104</v>
      </c>
      <c r="G3" s="13" t="s">
        <v>69</v>
      </c>
      <c r="H3" s="16">
        <v>1750</v>
      </c>
    </row>
    <row r="4" spans="1:8">
      <c r="A4" s="10">
        <v>43254</v>
      </c>
      <c r="B4" s="11" t="s">
        <v>134</v>
      </c>
      <c r="C4" s="11" t="s">
        <v>164</v>
      </c>
      <c r="D4" s="13" t="s">
        <v>71</v>
      </c>
      <c r="E4" s="13" t="s">
        <v>105</v>
      </c>
      <c r="F4" s="13" t="s">
        <v>106</v>
      </c>
      <c r="G4" s="13" t="s">
        <v>69</v>
      </c>
      <c r="H4" s="16">
        <v>2499.98</v>
      </c>
    </row>
    <row r="5" spans="1:8">
      <c r="A5" s="10">
        <v>43255</v>
      </c>
      <c r="B5" s="11" t="s">
        <v>135</v>
      </c>
      <c r="C5" s="11" t="s">
        <v>187</v>
      </c>
      <c r="D5" s="13" t="s">
        <v>72</v>
      </c>
      <c r="E5" s="13" t="s">
        <v>107</v>
      </c>
      <c r="F5" s="13" t="s">
        <v>108</v>
      </c>
      <c r="G5" s="13" t="s">
        <v>73</v>
      </c>
      <c r="H5" s="16">
        <v>2200</v>
      </c>
    </row>
    <row r="6" spans="1:8">
      <c r="A6" s="10">
        <v>43256</v>
      </c>
      <c r="B6" s="11" t="s">
        <v>136</v>
      </c>
      <c r="C6" s="11" t="s">
        <v>165</v>
      </c>
      <c r="D6" s="13" t="s">
        <v>74</v>
      </c>
      <c r="E6" s="13" t="s">
        <v>109</v>
      </c>
      <c r="F6" s="13" t="s">
        <v>110</v>
      </c>
      <c r="G6" s="13" t="s">
        <v>75</v>
      </c>
      <c r="H6" s="16">
        <v>2350</v>
      </c>
    </row>
    <row r="7" spans="1:8">
      <c r="A7" s="10">
        <v>43257</v>
      </c>
      <c r="B7" s="11" t="s">
        <v>137</v>
      </c>
      <c r="C7" s="11" t="s">
        <v>166</v>
      </c>
      <c r="D7" s="13" t="s">
        <v>92</v>
      </c>
      <c r="E7" s="13" t="s">
        <v>107</v>
      </c>
      <c r="F7" s="13" t="s">
        <v>111</v>
      </c>
      <c r="G7" s="13" t="s">
        <v>76</v>
      </c>
      <c r="H7" s="16">
        <v>2300</v>
      </c>
    </row>
    <row r="8" spans="1:8">
      <c r="A8" s="10">
        <v>43258</v>
      </c>
      <c r="B8" s="11" t="s">
        <v>138</v>
      </c>
      <c r="C8" s="11" t="s">
        <v>167</v>
      </c>
      <c r="D8" s="13" t="s">
        <v>93</v>
      </c>
      <c r="E8" s="13" t="s">
        <v>107</v>
      </c>
      <c r="F8" s="13" t="s">
        <v>112</v>
      </c>
      <c r="G8" s="13" t="s">
        <v>76</v>
      </c>
      <c r="H8" s="16">
        <v>1800</v>
      </c>
    </row>
    <row r="9" spans="1:8">
      <c r="A9" s="10">
        <v>43259</v>
      </c>
      <c r="B9" s="11" t="s">
        <v>139</v>
      </c>
      <c r="C9" s="11" t="s">
        <v>168</v>
      </c>
      <c r="D9" s="13" t="s">
        <v>77</v>
      </c>
      <c r="E9" s="13" t="s">
        <v>113</v>
      </c>
      <c r="F9" s="13" t="s">
        <v>114</v>
      </c>
      <c r="G9" s="13" t="s">
        <v>75</v>
      </c>
      <c r="H9" s="16">
        <v>900</v>
      </c>
    </row>
    <row r="10" spans="1:8">
      <c r="A10" s="10">
        <v>43260</v>
      </c>
      <c r="B10" s="11" t="s">
        <v>140</v>
      </c>
      <c r="C10" s="11" t="s">
        <v>169</v>
      </c>
      <c r="D10" s="13" t="s">
        <v>78</v>
      </c>
      <c r="E10" s="13" t="s">
        <v>107</v>
      </c>
      <c r="F10" s="13" t="s">
        <v>115</v>
      </c>
      <c r="G10" s="13" t="s">
        <v>73</v>
      </c>
      <c r="H10" s="16">
        <v>2799.96</v>
      </c>
    </row>
    <row r="11" spans="1:8">
      <c r="A11" s="10">
        <v>43261</v>
      </c>
      <c r="B11" s="11" t="s">
        <v>141</v>
      </c>
      <c r="C11" s="11" t="s">
        <v>170</v>
      </c>
      <c r="D11" s="13" t="s">
        <v>79</v>
      </c>
      <c r="E11" s="13" t="s">
        <v>107</v>
      </c>
      <c r="F11" s="13" t="s">
        <v>116</v>
      </c>
      <c r="G11" s="13" t="s">
        <v>69</v>
      </c>
      <c r="H11" s="16">
        <v>1499.94</v>
      </c>
    </row>
    <row r="12" spans="1:8">
      <c r="A12" s="10">
        <v>43262</v>
      </c>
      <c r="B12" s="11" t="s">
        <v>142</v>
      </c>
      <c r="C12" s="11" t="s">
        <v>171</v>
      </c>
      <c r="D12" s="13" t="s">
        <v>100</v>
      </c>
      <c r="E12" s="13" t="s">
        <v>107</v>
      </c>
      <c r="F12" s="13" t="s">
        <v>116</v>
      </c>
      <c r="G12" s="13" t="s">
        <v>69</v>
      </c>
      <c r="H12" s="16">
        <v>1750</v>
      </c>
    </row>
    <row r="13" spans="1:8">
      <c r="A13" s="10">
        <v>43263</v>
      </c>
      <c r="B13" s="11" t="s">
        <v>143</v>
      </c>
      <c r="C13" s="11" t="s">
        <v>172</v>
      </c>
      <c r="D13" s="13" t="s">
        <v>96</v>
      </c>
      <c r="E13" s="13" t="s">
        <v>117</v>
      </c>
      <c r="F13" s="13" t="s">
        <v>115</v>
      </c>
      <c r="G13" s="13" t="s">
        <v>73</v>
      </c>
      <c r="H13" s="16">
        <v>2350</v>
      </c>
    </row>
    <row r="14" spans="1:8">
      <c r="A14" s="10">
        <v>43264</v>
      </c>
      <c r="B14" s="11" t="s">
        <v>144</v>
      </c>
      <c r="C14" s="11" t="s">
        <v>173</v>
      </c>
      <c r="D14" s="13" t="s">
        <v>80</v>
      </c>
      <c r="E14" s="13" t="s">
        <v>118</v>
      </c>
      <c r="F14" s="13" t="s">
        <v>114</v>
      </c>
      <c r="G14" s="13" t="s">
        <v>75</v>
      </c>
      <c r="H14" s="16">
        <v>2199.96</v>
      </c>
    </row>
    <row r="15" spans="1:8">
      <c r="A15" s="10">
        <v>43265</v>
      </c>
      <c r="B15" s="11" t="s">
        <v>145</v>
      </c>
      <c r="C15" s="11" t="s">
        <v>174</v>
      </c>
      <c r="D15" s="13" t="s">
        <v>81</v>
      </c>
      <c r="E15" s="13" t="s">
        <v>119</v>
      </c>
      <c r="F15" s="13" t="s">
        <v>112</v>
      </c>
      <c r="G15" s="13" t="s">
        <v>76</v>
      </c>
      <c r="H15" s="16">
        <v>2350</v>
      </c>
    </row>
    <row r="16" spans="1:8">
      <c r="A16" s="10">
        <v>43266</v>
      </c>
      <c r="B16" s="11" t="s">
        <v>146</v>
      </c>
      <c r="C16" s="11" t="s">
        <v>175</v>
      </c>
      <c r="D16" s="13" t="s">
        <v>99</v>
      </c>
      <c r="E16" s="13" t="s">
        <v>120</v>
      </c>
      <c r="F16" s="13" t="s">
        <v>111</v>
      </c>
      <c r="G16" s="13" t="s">
        <v>76</v>
      </c>
      <c r="H16" s="16">
        <v>2299.92</v>
      </c>
    </row>
    <row r="17" spans="1:8">
      <c r="A17" s="10">
        <v>43267</v>
      </c>
      <c r="B17" s="11" t="s">
        <v>147</v>
      </c>
      <c r="C17" s="11" t="s">
        <v>176</v>
      </c>
      <c r="D17" s="13" t="s">
        <v>82</v>
      </c>
      <c r="E17" s="13" t="s">
        <v>121</v>
      </c>
      <c r="F17" s="13" t="s">
        <v>110</v>
      </c>
      <c r="G17" s="13" t="s">
        <v>75</v>
      </c>
      <c r="H17" s="16">
        <v>1800</v>
      </c>
    </row>
    <row r="18" spans="1:8">
      <c r="A18" s="10">
        <v>43268</v>
      </c>
      <c r="B18" s="11" t="s">
        <v>148</v>
      </c>
      <c r="C18" s="11" t="s">
        <v>177</v>
      </c>
      <c r="D18" s="13" t="s">
        <v>83</v>
      </c>
      <c r="E18" s="13" t="s">
        <v>107</v>
      </c>
      <c r="F18" s="13" t="s">
        <v>108</v>
      </c>
      <c r="G18" s="13" t="s">
        <v>73</v>
      </c>
      <c r="H18" s="16">
        <v>900</v>
      </c>
    </row>
    <row r="19" spans="1:8">
      <c r="A19" s="10">
        <v>43269</v>
      </c>
      <c r="B19" s="11" t="s">
        <v>149</v>
      </c>
      <c r="C19" s="11" t="s">
        <v>178</v>
      </c>
      <c r="D19" s="13" t="s">
        <v>84</v>
      </c>
      <c r="E19" s="13" t="s">
        <v>122</v>
      </c>
      <c r="F19" s="13" t="s">
        <v>106</v>
      </c>
      <c r="G19" s="13" t="s">
        <v>69</v>
      </c>
      <c r="H19" s="16">
        <v>2800</v>
      </c>
    </row>
    <row r="20" spans="1:8">
      <c r="A20" s="10">
        <v>43270</v>
      </c>
      <c r="B20" s="11" t="s">
        <v>150</v>
      </c>
      <c r="C20" s="11" t="s">
        <v>170</v>
      </c>
      <c r="D20" s="13" t="s">
        <v>97</v>
      </c>
      <c r="E20" s="13" t="s">
        <v>107</v>
      </c>
      <c r="F20" s="13" t="s">
        <v>104</v>
      </c>
      <c r="G20" s="13" t="s">
        <v>69</v>
      </c>
      <c r="H20" s="16">
        <v>1500</v>
      </c>
    </row>
    <row r="21" spans="1:8">
      <c r="A21" s="10">
        <v>43271</v>
      </c>
      <c r="B21" s="11" t="s">
        <v>151</v>
      </c>
      <c r="C21" s="11" t="s">
        <v>179</v>
      </c>
      <c r="D21" s="13" t="s">
        <v>98</v>
      </c>
      <c r="E21" s="13" t="s">
        <v>123</v>
      </c>
      <c r="F21" s="13" t="s">
        <v>102</v>
      </c>
      <c r="G21" s="13" t="s">
        <v>69</v>
      </c>
      <c r="H21" s="16">
        <v>1749.9999999999991</v>
      </c>
    </row>
    <row r="22" spans="1:8">
      <c r="A22" s="10">
        <v>43272</v>
      </c>
      <c r="B22" s="11" t="s">
        <v>152</v>
      </c>
      <c r="C22" s="11" t="s">
        <v>180</v>
      </c>
      <c r="D22" s="13" t="s">
        <v>78</v>
      </c>
      <c r="E22" s="13" t="s">
        <v>107</v>
      </c>
      <c r="F22" s="13" t="s">
        <v>115</v>
      </c>
      <c r="G22" s="13" t="s">
        <v>73</v>
      </c>
      <c r="H22" s="16">
        <v>2499.96</v>
      </c>
    </row>
    <row r="23" spans="1:8">
      <c r="A23" s="10">
        <v>43273</v>
      </c>
      <c r="B23" s="11" t="s">
        <v>153</v>
      </c>
      <c r="C23" s="11" t="s">
        <v>181</v>
      </c>
      <c r="D23" s="13" t="s">
        <v>85</v>
      </c>
      <c r="E23" s="13" t="s">
        <v>107</v>
      </c>
      <c r="F23" s="13" t="s">
        <v>114</v>
      </c>
      <c r="G23" s="13" t="s">
        <v>75</v>
      </c>
      <c r="H23" s="16">
        <v>2199.96</v>
      </c>
    </row>
    <row r="24" spans="1:8">
      <c r="A24" s="10">
        <v>43274</v>
      </c>
      <c r="B24" s="11" t="s">
        <v>154</v>
      </c>
      <c r="C24" s="11" t="s">
        <v>182</v>
      </c>
      <c r="D24" s="13" t="s">
        <v>86</v>
      </c>
      <c r="E24" s="13" t="s">
        <v>124</v>
      </c>
      <c r="F24" s="13" t="s">
        <v>112</v>
      </c>
      <c r="G24" s="13" t="s">
        <v>76</v>
      </c>
      <c r="H24" s="16">
        <v>2349.9699999999998</v>
      </c>
    </row>
    <row r="25" spans="1:8">
      <c r="A25" s="10">
        <v>43275</v>
      </c>
      <c r="B25" s="11" t="s">
        <v>155</v>
      </c>
      <c r="C25" s="11" t="s">
        <v>177</v>
      </c>
      <c r="D25" s="13" t="s">
        <v>94</v>
      </c>
      <c r="E25" s="13" t="s">
        <v>125</v>
      </c>
      <c r="F25" s="13" t="s">
        <v>111</v>
      </c>
      <c r="G25" s="13" t="s">
        <v>76</v>
      </c>
      <c r="H25" s="16">
        <v>2300</v>
      </c>
    </row>
    <row r="26" spans="1:8">
      <c r="A26" s="10">
        <v>43276</v>
      </c>
      <c r="B26" s="11" t="s">
        <v>156</v>
      </c>
      <c r="C26" s="11" t="s">
        <v>183</v>
      </c>
      <c r="D26" s="13" t="s">
        <v>87</v>
      </c>
      <c r="E26" s="13" t="s">
        <v>126</v>
      </c>
      <c r="F26" s="13" t="s">
        <v>110</v>
      </c>
      <c r="G26" s="13" t="s">
        <v>75</v>
      </c>
      <c r="H26" s="16">
        <v>1799.98</v>
      </c>
    </row>
    <row r="27" spans="1:8">
      <c r="A27" s="10">
        <v>43277</v>
      </c>
      <c r="B27" s="11" t="s">
        <v>157</v>
      </c>
      <c r="C27" s="11" t="s">
        <v>184</v>
      </c>
      <c r="D27" s="13" t="s">
        <v>88</v>
      </c>
      <c r="E27" s="13" t="s">
        <v>127</v>
      </c>
      <c r="F27" s="13" t="s">
        <v>112</v>
      </c>
      <c r="G27" s="13" t="s">
        <v>76</v>
      </c>
      <c r="H27" s="16">
        <v>900</v>
      </c>
    </row>
    <row r="28" spans="1:8">
      <c r="A28" s="10">
        <v>43278</v>
      </c>
      <c r="B28" s="11" t="s">
        <v>158</v>
      </c>
      <c r="C28" s="11" t="s">
        <v>188</v>
      </c>
      <c r="D28" s="13" t="s">
        <v>95</v>
      </c>
      <c r="E28" s="13" t="s">
        <v>128</v>
      </c>
      <c r="F28" s="13" t="s">
        <v>114</v>
      </c>
      <c r="G28" s="13" t="s">
        <v>75</v>
      </c>
      <c r="H28" s="16">
        <v>2800</v>
      </c>
    </row>
    <row r="29" spans="1:8">
      <c r="A29" s="10">
        <v>43279</v>
      </c>
      <c r="B29" s="11" t="s">
        <v>159</v>
      </c>
      <c r="C29" s="11" t="s">
        <v>185</v>
      </c>
      <c r="D29" s="13" t="s">
        <v>89</v>
      </c>
      <c r="E29" s="13" t="s">
        <v>129</v>
      </c>
      <c r="F29" s="13" t="s">
        <v>115</v>
      </c>
      <c r="G29" s="13" t="s">
        <v>73</v>
      </c>
      <c r="H29" s="16">
        <v>1500</v>
      </c>
    </row>
    <row r="30" spans="1:8">
      <c r="A30" s="10">
        <v>43280</v>
      </c>
      <c r="B30" s="11" t="s">
        <v>160</v>
      </c>
      <c r="C30" s="11" t="s">
        <v>165</v>
      </c>
      <c r="D30" s="13" t="s">
        <v>90</v>
      </c>
      <c r="E30" s="13" t="s">
        <v>107</v>
      </c>
      <c r="F30" s="13" t="s">
        <v>116</v>
      </c>
      <c r="G30" s="13" t="s">
        <v>69</v>
      </c>
      <c r="H30" s="16">
        <v>1750</v>
      </c>
    </row>
    <row r="31" spans="1:8">
      <c r="A31" s="10">
        <v>43281</v>
      </c>
      <c r="B31" s="11" t="s">
        <v>161</v>
      </c>
      <c r="C31" s="11" t="s">
        <v>186</v>
      </c>
      <c r="D31" s="13" t="s">
        <v>91</v>
      </c>
      <c r="E31" s="13" t="s">
        <v>130</v>
      </c>
      <c r="F31" s="13" t="s">
        <v>111</v>
      </c>
      <c r="G31" s="13" t="s">
        <v>76</v>
      </c>
      <c r="H31" s="16">
        <v>2500</v>
      </c>
    </row>
    <row r="32" spans="1:8">
      <c r="D32" s="29"/>
      <c r="E32" s="29"/>
      <c r="F32" s="29"/>
      <c r="G32" s="29"/>
      <c r="H32" s="4"/>
    </row>
    <row r="33" spans="4:8">
      <c r="D33" s="29"/>
      <c r="E33" s="29"/>
      <c r="F33" s="29"/>
      <c r="G33" s="29"/>
      <c r="H33" s="4"/>
    </row>
    <row r="34" spans="4:8">
      <c r="D34" s="29"/>
      <c r="E34" s="29"/>
      <c r="F34" s="29"/>
      <c r="G34" s="29"/>
      <c r="H34" s="4"/>
    </row>
  </sheetData>
  <autoFilter ref="A1:H31" xr:uid="{88FA76F9-2981-4BC4-8376-C5A598AD8DB3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CD99-C064-45AD-BFA6-4B2FB5B8C190}">
  <sheetPr>
    <tabColor theme="9" tint="0.59999389629810485"/>
  </sheetPr>
  <dimension ref="A1:H34"/>
  <sheetViews>
    <sheetView zoomScale="130" zoomScaleNormal="130" workbookViewId="0">
      <selection activeCell="E3" sqref="E3"/>
    </sheetView>
  </sheetViews>
  <sheetFormatPr defaultRowHeight="15"/>
  <cols>
    <col min="1" max="1" width="12.42578125" customWidth="1"/>
    <col min="2" max="2" width="9" bestFit="1" customWidth="1"/>
    <col min="3" max="3" width="20.28515625" customWidth="1"/>
    <col min="4" max="4" width="48" style="8" bestFit="1" customWidth="1"/>
    <col min="5" max="5" width="21.7109375" style="8" bestFit="1" customWidth="1"/>
    <col min="6" max="6" width="21.7109375" style="8" customWidth="1"/>
    <col min="7" max="7" width="6.85546875" style="8" bestFit="1" customWidth="1"/>
    <col min="8" max="8" width="15.140625" style="7" bestFit="1" customWidth="1"/>
  </cols>
  <sheetData>
    <row r="1" spans="1:8" ht="15" customHeight="1">
      <c r="A1" s="22" t="s">
        <v>0</v>
      </c>
      <c r="B1" s="23" t="s">
        <v>239</v>
      </c>
      <c r="C1" s="23" t="s">
        <v>240</v>
      </c>
      <c r="D1" s="28" t="s">
        <v>131</v>
      </c>
      <c r="E1" s="28" t="s">
        <v>241</v>
      </c>
      <c r="F1" s="28" t="s">
        <v>37</v>
      </c>
      <c r="G1" s="28" t="s">
        <v>36</v>
      </c>
      <c r="H1" s="24" t="s">
        <v>4</v>
      </c>
    </row>
    <row r="2" spans="1:8">
      <c r="A2" s="10">
        <v>43252</v>
      </c>
      <c r="B2" s="11" t="s">
        <v>132</v>
      </c>
      <c r="C2" s="11" t="s">
        <v>162</v>
      </c>
      <c r="D2" s="13" t="s">
        <v>189</v>
      </c>
      <c r="E2" s="13" t="s">
        <v>218</v>
      </c>
      <c r="F2" s="13" t="s">
        <v>39</v>
      </c>
      <c r="G2" s="13" t="s">
        <v>38</v>
      </c>
      <c r="H2" s="16">
        <v>1499.96</v>
      </c>
    </row>
    <row r="3" spans="1:8">
      <c r="A3" s="10">
        <v>43253</v>
      </c>
      <c r="B3" s="11" t="s">
        <v>133</v>
      </c>
      <c r="C3" s="11" t="s">
        <v>163</v>
      </c>
      <c r="D3" s="13" t="s">
        <v>190</v>
      </c>
      <c r="E3" s="13" t="s">
        <v>219</v>
      </c>
      <c r="F3" s="13" t="s">
        <v>40</v>
      </c>
      <c r="G3" s="13" t="s">
        <v>38</v>
      </c>
      <c r="H3" s="16">
        <v>1750</v>
      </c>
    </row>
    <row r="4" spans="1:8">
      <c r="A4" s="10">
        <v>43254</v>
      </c>
      <c r="B4" s="11" t="s">
        <v>134</v>
      </c>
      <c r="C4" s="11" t="s">
        <v>164</v>
      </c>
      <c r="D4" s="13" t="s">
        <v>191</v>
      </c>
      <c r="E4" s="13" t="s">
        <v>220</v>
      </c>
      <c r="F4" s="13" t="s">
        <v>41</v>
      </c>
      <c r="G4" s="13" t="s">
        <v>38</v>
      </c>
      <c r="H4" s="16">
        <v>2499.98</v>
      </c>
    </row>
    <row r="5" spans="1:8">
      <c r="A5" s="10">
        <v>43255</v>
      </c>
      <c r="B5" s="11" t="s">
        <v>135</v>
      </c>
      <c r="C5" s="11" t="s">
        <v>187</v>
      </c>
      <c r="D5" s="13" t="s">
        <v>192</v>
      </c>
      <c r="E5" s="13" t="s">
        <v>221</v>
      </c>
      <c r="F5" s="13" t="s">
        <v>43</v>
      </c>
      <c r="G5" s="13" t="s">
        <v>42</v>
      </c>
      <c r="H5" s="16">
        <v>2200</v>
      </c>
    </row>
    <row r="6" spans="1:8">
      <c r="A6" s="10">
        <v>43256</v>
      </c>
      <c r="B6" s="11" t="s">
        <v>136</v>
      </c>
      <c r="C6" s="11" t="s">
        <v>165</v>
      </c>
      <c r="D6" s="13" t="s">
        <v>193</v>
      </c>
      <c r="E6" s="13" t="s">
        <v>222</v>
      </c>
      <c r="F6" s="13" t="s">
        <v>45</v>
      </c>
      <c r="G6" s="13" t="s">
        <v>44</v>
      </c>
      <c r="H6" s="16">
        <v>2350</v>
      </c>
    </row>
    <row r="7" spans="1:8">
      <c r="A7" s="10">
        <v>43257</v>
      </c>
      <c r="B7" s="11" t="s">
        <v>137</v>
      </c>
      <c r="C7" s="11" t="s">
        <v>166</v>
      </c>
      <c r="D7" s="13" t="s">
        <v>194</v>
      </c>
      <c r="E7" s="13" t="s">
        <v>221</v>
      </c>
      <c r="F7" s="13" t="s">
        <v>47</v>
      </c>
      <c r="G7" s="13" t="s">
        <v>46</v>
      </c>
      <c r="H7" s="16">
        <v>2300</v>
      </c>
    </row>
    <row r="8" spans="1:8">
      <c r="A8" s="10">
        <v>43258</v>
      </c>
      <c r="B8" s="11" t="s">
        <v>138</v>
      </c>
      <c r="C8" s="11" t="s">
        <v>167</v>
      </c>
      <c r="D8" s="13" t="s">
        <v>195</v>
      </c>
      <c r="E8" s="13" t="s">
        <v>221</v>
      </c>
      <c r="F8" s="13" t="s">
        <v>48</v>
      </c>
      <c r="G8" s="13" t="s">
        <v>46</v>
      </c>
      <c r="H8" s="16">
        <v>1800</v>
      </c>
    </row>
    <row r="9" spans="1:8">
      <c r="A9" s="10">
        <v>43259</v>
      </c>
      <c r="B9" s="11" t="s">
        <v>139</v>
      </c>
      <c r="C9" s="11" t="s">
        <v>168</v>
      </c>
      <c r="D9" s="13" t="s">
        <v>196</v>
      </c>
      <c r="E9" s="13" t="s">
        <v>223</v>
      </c>
      <c r="F9" s="13" t="s">
        <v>49</v>
      </c>
      <c r="G9" s="13" t="s">
        <v>44</v>
      </c>
      <c r="H9" s="16">
        <v>900</v>
      </c>
    </row>
    <row r="10" spans="1:8">
      <c r="A10" s="10">
        <v>43260</v>
      </c>
      <c r="B10" s="11" t="s">
        <v>140</v>
      </c>
      <c r="C10" s="11" t="s">
        <v>169</v>
      </c>
      <c r="D10" s="13" t="s">
        <v>197</v>
      </c>
      <c r="E10" s="13" t="s">
        <v>221</v>
      </c>
      <c r="F10" s="13" t="s">
        <v>50</v>
      </c>
      <c r="G10" s="13" t="s">
        <v>42</v>
      </c>
      <c r="H10" s="16">
        <v>2799.96</v>
      </c>
    </row>
    <row r="11" spans="1:8">
      <c r="A11" s="10">
        <v>43261</v>
      </c>
      <c r="B11" s="11" t="s">
        <v>141</v>
      </c>
      <c r="C11" s="11" t="s">
        <v>170</v>
      </c>
      <c r="D11" s="13" t="s">
        <v>198</v>
      </c>
      <c r="E11" s="13" t="s">
        <v>221</v>
      </c>
      <c r="F11" s="13" t="s">
        <v>238</v>
      </c>
      <c r="G11" s="13" t="s">
        <v>38</v>
      </c>
      <c r="H11" s="16">
        <v>1499.94</v>
      </c>
    </row>
    <row r="12" spans="1:8">
      <c r="A12" s="10">
        <v>43262</v>
      </c>
      <c r="B12" s="11" t="s">
        <v>142</v>
      </c>
      <c r="C12" s="11" t="s">
        <v>171</v>
      </c>
      <c r="D12" s="13" t="s">
        <v>199</v>
      </c>
      <c r="E12" s="13" t="s">
        <v>221</v>
      </c>
      <c r="F12" s="13" t="s">
        <v>238</v>
      </c>
      <c r="G12" s="13" t="s">
        <v>38</v>
      </c>
      <c r="H12" s="16">
        <v>1750</v>
      </c>
    </row>
    <row r="13" spans="1:8">
      <c r="A13" s="10">
        <v>43263</v>
      </c>
      <c r="B13" s="11" t="s">
        <v>143</v>
      </c>
      <c r="C13" s="11" t="s">
        <v>172</v>
      </c>
      <c r="D13" s="13" t="s">
        <v>200</v>
      </c>
      <c r="E13" s="13" t="s">
        <v>224</v>
      </c>
      <c r="F13" s="13" t="s">
        <v>50</v>
      </c>
      <c r="G13" s="13" t="s">
        <v>42</v>
      </c>
      <c r="H13" s="16">
        <v>2350</v>
      </c>
    </row>
    <row r="14" spans="1:8">
      <c r="A14" s="10">
        <v>43264</v>
      </c>
      <c r="B14" s="11" t="s">
        <v>144</v>
      </c>
      <c r="C14" s="11" t="s">
        <v>173</v>
      </c>
      <c r="D14" s="13" t="s">
        <v>201</v>
      </c>
      <c r="E14" s="13" t="s">
        <v>225</v>
      </c>
      <c r="F14" s="13" t="s">
        <v>49</v>
      </c>
      <c r="G14" s="13" t="s">
        <v>44</v>
      </c>
      <c r="H14" s="16">
        <v>2199.96</v>
      </c>
    </row>
    <row r="15" spans="1:8">
      <c r="A15" s="10">
        <v>43265</v>
      </c>
      <c r="B15" s="11" t="s">
        <v>145</v>
      </c>
      <c r="C15" s="11" t="s">
        <v>174</v>
      </c>
      <c r="D15" s="13" t="s">
        <v>202</v>
      </c>
      <c r="E15" s="13" t="s">
        <v>226</v>
      </c>
      <c r="F15" s="13" t="s">
        <v>48</v>
      </c>
      <c r="G15" s="13" t="s">
        <v>46</v>
      </c>
      <c r="H15" s="16">
        <v>2350</v>
      </c>
    </row>
    <row r="16" spans="1:8">
      <c r="A16" s="10">
        <v>43266</v>
      </c>
      <c r="B16" s="11" t="s">
        <v>146</v>
      </c>
      <c r="C16" s="11" t="s">
        <v>175</v>
      </c>
      <c r="D16" s="13" t="s">
        <v>203</v>
      </c>
      <c r="E16" s="13" t="s">
        <v>227</v>
      </c>
      <c r="F16" s="13" t="s">
        <v>47</v>
      </c>
      <c r="G16" s="13" t="s">
        <v>46</v>
      </c>
      <c r="H16" s="16">
        <v>2299.92</v>
      </c>
    </row>
    <row r="17" spans="1:8">
      <c r="A17" s="10">
        <v>43267</v>
      </c>
      <c r="B17" s="11" t="s">
        <v>147</v>
      </c>
      <c r="C17" s="11" t="s">
        <v>176</v>
      </c>
      <c r="D17" s="13" t="s">
        <v>204</v>
      </c>
      <c r="E17" s="13" t="s">
        <v>228</v>
      </c>
      <c r="F17" s="13" t="s">
        <v>45</v>
      </c>
      <c r="G17" s="13" t="s">
        <v>44</v>
      </c>
      <c r="H17" s="16">
        <v>1800</v>
      </c>
    </row>
    <row r="18" spans="1:8">
      <c r="A18" s="10">
        <v>43268</v>
      </c>
      <c r="B18" s="11" t="s">
        <v>148</v>
      </c>
      <c r="C18" s="11" t="s">
        <v>177</v>
      </c>
      <c r="D18" s="13" t="s">
        <v>205</v>
      </c>
      <c r="E18" s="13" t="s">
        <v>221</v>
      </c>
      <c r="F18" s="13" t="s">
        <v>43</v>
      </c>
      <c r="G18" s="13" t="s">
        <v>42</v>
      </c>
      <c r="H18" s="16">
        <v>900</v>
      </c>
    </row>
    <row r="19" spans="1:8">
      <c r="A19" s="10">
        <v>43269</v>
      </c>
      <c r="B19" s="11" t="s">
        <v>149</v>
      </c>
      <c r="C19" s="11" t="s">
        <v>178</v>
      </c>
      <c r="D19" s="13" t="s">
        <v>206</v>
      </c>
      <c r="E19" s="13" t="s">
        <v>229</v>
      </c>
      <c r="F19" s="13" t="s">
        <v>41</v>
      </c>
      <c r="G19" s="13" t="s">
        <v>38</v>
      </c>
      <c r="H19" s="16">
        <v>2800</v>
      </c>
    </row>
    <row r="20" spans="1:8">
      <c r="A20" s="10">
        <v>43270</v>
      </c>
      <c r="B20" s="11" t="s">
        <v>150</v>
      </c>
      <c r="C20" s="11" t="s">
        <v>170</v>
      </c>
      <c r="D20" s="13" t="s">
        <v>207</v>
      </c>
      <c r="E20" s="13" t="s">
        <v>221</v>
      </c>
      <c r="F20" s="13" t="s">
        <v>40</v>
      </c>
      <c r="G20" s="13" t="s">
        <v>38</v>
      </c>
      <c r="H20" s="16">
        <v>1500</v>
      </c>
    </row>
    <row r="21" spans="1:8">
      <c r="A21" s="10">
        <v>43271</v>
      </c>
      <c r="B21" s="11" t="s">
        <v>151</v>
      </c>
      <c r="C21" s="11" t="s">
        <v>179</v>
      </c>
      <c r="D21" s="13" t="s">
        <v>208</v>
      </c>
      <c r="E21" s="13" t="s">
        <v>230</v>
      </c>
      <c r="F21" s="13" t="s">
        <v>39</v>
      </c>
      <c r="G21" s="13" t="s">
        <v>38</v>
      </c>
      <c r="H21" s="16">
        <v>1749.9999999999991</v>
      </c>
    </row>
    <row r="22" spans="1:8">
      <c r="A22" s="10">
        <v>43272</v>
      </c>
      <c r="B22" s="11" t="s">
        <v>152</v>
      </c>
      <c r="C22" s="11" t="s">
        <v>180</v>
      </c>
      <c r="D22" s="13" t="s">
        <v>197</v>
      </c>
      <c r="E22" s="13" t="s">
        <v>221</v>
      </c>
      <c r="F22" s="13" t="s">
        <v>50</v>
      </c>
      <c r="G22" s="13" t="s">
        <v>42</v>
      </c>
      <c r="H22" s="16">
        <v>2499.96</v>
      </c>
    </row>
    <row r="23" spans="1:8">
      <c r="A23" s="10">
        <v>43273</v>
      </c>
      <c r="B23" s="11" t="s">
        <v>153</v>
      </c>
      <c r="C23" s="11" t="s">
        <v>181</v>
      </c>
      <c r="D23" s="13" t="s">
        <v>209</v>
      </c>
      <c r="E23" s="13" t="s">
        <v>221</v>
      </c>
      <c r="F23" s="13" t="s">
        <v>49</v>
      </c>
      <c r="G23" s="13" t="s">
        <v>44</v>
      </c>
      <c r="H23" s="16">
        <v>2199.96</v>
      </c>
    </row>
    <row r="24" spans="1:8">
      <c r="A24" s="10">
        <v>43274</v>
      </c>
      <c r="B24" s="11" t="s">
        <v>154</v>
      </c>
      <c r="C24" s="11" t="s">
        <v>182</v>
      </c>
      <c r="D24" s="13" t="s">
        <v>210</v>
      </c>
      <c r="E24" s="13" t="s">
        <v>231</v>
      </c>
      <c r="F24" s="13" t="s">
        <v>48</v>
      </c>
      <c r="G24" s="13" t="s">
        <v>46</v>
      </c>
      <c r="H24" s="16">
        <v>2349.9699999999998</v>
      </c>
    </row>
    <row r="25" spans="1:8">
      <c r="A25" s="10">
        <v>43275</v>
      </c>
      <c r="B25" s="11" t="s">
        <v>155</v>
      </c>
      <c r="C25" s="11" t="s">
        <v>177</v>
      </c>
      <c r="D25" s="13" t="s">
        <v>211</v>
      </c>
      <c r="E25" s="13" t="s">
        <v>232</v>
      </c>
      <c r="F25" s="13" t="s">
        <v>47</v>
      </c>
      <c r="G25" s="13" t="s">
        <v>46</v>
      </c>
      <c r="H25" s="16">
        <v>2300</v>
      </c>
    </row>
    <row r="26" spans="1:8">
      <c r="A26" s="10">
        <v>43276</v>
      </c>
      <c r="B26" s="11" t="s">
        <v>156</v>
      </c>
      <c r="C26" s="11" t="s">
        <v>183</v>
      </c>
      <c r="D26" s="13" t="s">
        <v>212</v>
      </c>
      <c r="E26" s="13" t="s">
        <v>233</v>
      </c>
      <c r="F26" s="13" t="s">
        <v>45</v>
      </c>
      <c r="G26" s="13" t="s">
        <v>44</v>
      </c>
      <c r="H26" s="16">
        <v>1799.98</v>
      </c>
    </row>
    <row r="27" spans="1:8">
      <c r="A27" s="10">
        <v>43277</v>
      </c>
      <c r="B27" s="11" t="s">
        <v>157</v>
      </c>
      <c r="C27" s="11" t="s">
        <v>184</v>
      </c>
      <c r="D27" s="13" t="s">
        <v>213</v>
      </c>
      <c r="E27" s="13" t="s">
        <v>234</v>
      </c>
      <c r="F27" s="13" t="s">
        <v>48</v>
      </c>
      <c r="G27" s="13" t="s">
        <v>46</v>
      </c>
      <c r="H27" s="16">
        <v>900</v>
      </c>
    </row>
    <row r="28" spans="1:8">
      <c r="A28" s="10">
        <v>43278</v>
      </c>
      <c r="B28" s="11" t="s">
        <v>158</v>
      </c>
      <c r="C28" s="11" t="s">
        <v>188</v>
      </c>
      <c r="D28" s="13" t="s">
        <v>214</v>
      </c>
      <c r="E28" s="13" t="s">
        <v>235</v>
      </c>
      <c r="F28" s="13" t="s">
        <v>49</v>
      </c>
      <c r="G28" s="13" t="s">
        <v>44</v>
      </c>
      <c r="H28" s="16">
        <v>2800</v>
      </c>
    </row>
    <row r="29" spans="1:8">
      <c r="A29" s="10">
        <v>43279</v>
      </c>
      <c r="B29" s="11" t="s">
        <v>159</v>
      </c>
      <c r="C29" s="11" t="s">
        <v>185</v>
      </c>
      <c r="D29" s="13" t="s">
        <v>215</v>
      </c>
      <c r="E29" s="13" t="s">
        <v>236</v>
      </c>
      <c r="F29" s="13" t="s">
        <v>50</v>
      </c>
      <c r="G29" s="13" t="s">
        <v>42</v>
      </c>
      <c r="H29" s="16">
        <v>1500</v>
      </c>
    </row>
    <row r="30" spans="1:8">
      <c r="A30" s="10">
        <v>43280</v>
      </c>
      <c r="B30" s="11" t="s">
        <v>160</v>
      </c>
      <c r="C30" s="11" t="s">
        <v>165</v>
      </c>
      <c r="D30" s="13" t="s">
        <v>216</v>
      </c>
      <c r="E30" s="13" t="s">
        <v>221</v>
      </c>
      <c r="F30" s="13" t="s">
        <v>238</v>
      </c>
      <c r="G30" s="13" t="s">
        <v>38</v>
      </c>
      <c r="H30" s="16">
        <v>1750</v>
      </c>
    </row>
    <row r="31" spans="1:8">
      <c r="A31" s="10">
        <v>43281</v>
      </c>
      <c r="B31" s="11" t="s">
        <v>161</v>
      </c>
      <c r="C31" s="11" t="s">
        <v>186</v>
      </c>
      <c r="D31" s="13" t="s">
        <v>217</v>
      </c>
      <c r="E31" s="13" t="s">
        <v>237</v>
      </c>
      <c r="F31" s="13" t="s">
        <v>47</v>
      </c>
      <c r="G31" s="13" t="s">
        <v>46</v>
      </c>
      <c r="H31" s="16">
        <v>2500</v>
      </c>
    </row>
    <row r="32" spans="1:8">
      <c r="D32" s="29"/>
      <c r="E32" s="29"/>
      <c r="F32" s="29"/>
      <c r="G32" s="29"/>
      <c r="H32" s="4"/>
    </row>
    <row r="33" spans="4:8">
      <c r="D33" s="29"/>
      <c r="E33" s="29"/>
      <c r="F33" s="29"/>
      <c r="G33" s="29"/>
      <c r="H33" s="4"/>
    </row>
    <row r="34" spans="4:8">
      <c r="D34" s="29"/>
      <c r="E34" s="29"/>
      <c r="F34" s="29"/>
      <c r="G34" s="29"/>
      <c r="H34" s="4"/>
    </row>
  </sheetData>
  <autoFilter ref="A1:H31" xr:uid="{51B0078D-0FD2-49AE-94EC-8284A38B38B6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4D34-32F5-497B-B4B9-3CB7018E3FB0}">
  <sheetPr>
    <tabColor theme="9" tint="0.79998168889431442"/>
  </sheetPr>
  <dimension ref="A1:K69"/>
  <sheetViews>
    <sheetView zoomScale="130" zoomScaleNormal="130" workbookViewId="0">
      <selection activeCell="G9" sqref="G9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7" customWidth="1"/>
    <col min="9" max="9" width="12.5703125" style="7" customWidth="1"/>
    <col min="10" max="10" width="15.140625" style="7" bestFit="1" customWidth="1"/>
    <col min="11" max="11" width="11.42578125" customWidth="1"/>
  </cols>
  <sheetData>
    <row r="1" spans="1:11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252</v>
      </c>
      <c r="F1" s="23" t="s">
        <v>242</v>
      </c>
      <c r="G1" s="23" t="s">
        <v>243</v>
      </c>
      <c r="H1" s="23" t="s">
        <v>2</v>
      </c>
      <c r="I1" s="23" t="s">
        <v>3</v>
      </c>
      <c r="J1" s="24" t="s">
        <v>4</v>
      </c>
      <c r="K1" s="9"/>
    </row>
    <row r="2" spans="1:11">
      <c r="A2" s="10">
        <v>43344</v>
      </c>
      <c r="B2" s="11" t="s">
        <v>6</v>
      </c>
      <c r="C2" s="12" t="s">
        <v>38</v>
      </c>
      <c r="D2" s="13" t="s">
        <v>39</v>
      </c>
      <c r="E2" s="31" t="s">
        <v>253</v>
      </c>
      <c r="F2" s="30">
        <v>43389</v>
      </c>
      <c r="G2" s="30">
        <f t="shared" ref="G2:G31" si="0">F2+H2</f>
        <v>43396</v>
      </c>
      <c r="H2" s="14">
        <v>7</v>
      </c>
      <c r="I2" s="15">
        <v>214.28</v>
      </c>
      <c r="J2" s="16">
        <f t="shared" ref="J2:J31" si="1">I2*H2</f>
        <v>1499.96</v>
      </c>
    </row>
    <row r="3" spans="1:11">
      <c r="A3" s="10">
        <v>43345</v>
      </c>
      <c r="B3" s="11" t="s">
        <v>7</v>
      </c>
      <c r="C3" s="12" t="s">
        <v>38</v>
      </c>
      <c r="D3" s="17" t="s">
        <v>40</v>
      </c>
      <c r="E3" s="31" t="s">
        <v>254</v>
      </c>
      <c r="F3" s="30">
        <v>43390</v>
      </c>
      <c r="G3" s="30">
        <f t="shared" si="0"/>
        <v>43395</v>
      </c>
      <c r="H3" s="14">
        <v>5</v>
      </c>
      <c r="I3" s="15">
        <v>350</v>
      </c>
      <c r="J3" s="16">
        <f t="shared" si="1"/>
        <v>1750</v>
      </c>
    </row>
    <row r="4" spans="1:11">
      <c r="A4" s="10">
        <v>43346</v>
      </c>
      <c r="B4" s="11" t="s">
        <v>8</v>
      </c>
      <c r="C4" s="12" t="s">
        <v>38</v>
      </c>
      <c r="D4" s="17" t="s">
        <v>41</v>
      </c>
      <c r="E4" s="31" t="s">
        <v>275</v>
      </c>
      <c r="F4" s="30">
        <v>43391</v>
      </c>
      <c r="G4" s="30">
        <f t="shared" si="0"/>
        <v>43405</v>
      </c>
      <c r="H4" s="14">
        <v>14</v>
      </c>
      <c r="I4" s="15">
        <v>178.57</v>
      </c>
      <c r="J4" s="16">
        <f t="shared" si="1"/>
        <v>2499.98</v>
      </c>
    </row>
    <row r="5" spans="1:11">
      <c r="A5" s="10">
        <v>43347</v>
      </c>
      <c r="B5" s="11" t="s">
        <v>9</v>
      </c>
      <c r="C5" s="12" t="s">
        <v>42</v>
      </c>
      <c r="D5" s="13" t="s">
        <v>43</v>
      </c>
      <c r="E5" s="31" t="s">
        <v>267</v>
      </c>
      <c r="F5" s="30">
        <v>43392</v>
      </c>
      <c r="G5" s="30">
        <f t="shared" si="0"/>
        <v>43402</v>
      </c>
      <c r="H5" s="14">
        <v>10</v>
      </c>
      <c r="I5" s="15">
        <v>220</v>
      </c>
      <c r="J5" s="16">
        <f t="shared" si="1"/>
        <v>2200</v>
      </c>
    </row>
    <row r="6" spans="1:11">
      <c r="A6" s="10">
        <v>43348</v>
      </c>
      <c r="B6" s="11" t="s">
        <v>10</v>
      </c>
      <c r="C6" s="12" t="s">
        <v>44</v>
      </c>
      <c r="D6" s="13" t="s">
        <v>45</v>
      </c>
      <c r="E6" s="31" t="s">
        <v>255</v>
      </c>
      <c r="F6" s="30">
        <v>43393</v>
      </c>
      <c r="G6" s="30">
        <f t="shared" si="0"/>
        <v>43397</v>
      </c>
      <c r="H6" s="14">
        <v>4</v>
      </c>
      <c r="I6" s="15">
        <v>587.5</v>
      </c>
      <c r="J6" s="16">
        <f t="shared" si="1"/>
        <v>2350</v>
      </c>
    </row>
    <row r="7" spans="1:11">
      <c r="A7" s="10">
        <v>43349</v>
      </c>
      <c r="B7" s="11" t="s">
        <v>11</v>
      </c>
      <c r="C7" s="12" t="s">
        <v>46</v>
      </c>
      <c r="D7" s="13" t="s">
        <v>47</v>
      </c>
      <c r="E7" s="31" t="s">
        <v>256</v>
      </c>
      <c r="F7" s="30">
        <v>43394</v>
      </c>
      <c r="G7" s="30">
        <f t="shared" si="0"/>
        <v>43402</v>
      </c>
      <c r="H7" s="14">
        <v>8</v>
      </c>
      <c r="I7" s="15">
        <v>287.5</v>
      </c>
      <c r="J7" s="16">
        <f t="shared" si="1"/>
        <v>2300</v>
      </c>
    </row>
    <row r="8" spans="1:11">
      <c r="A8" s="10">
        <v>43350</v>
      </c>
      <c r="B8" s="11" t="s">
        <v>12</v>
      </c>
      <c r="C8" s="12" t="s">
        <v>46</v>
      </c>
      <c r="D8" s="13" t="s">
        <v>48</v>
      </c>
      <c r="E8" s="31" t="s">
        <v>268</v>
      </c>
      <c r="F8" s="30">
        <v>43395</v>
      </c>
      <c r="G8" s="30">
        <f t="shared" si="0"/>
        <v>43401</v>
      </c>
      <c r="H8" s="14">
        <v>6</v>
      </c>
      <c r="I8" s="15">
        <v>300</v>
      </c>
      <c r="J8" s="16">
        <f t="shared" si="1"/>
        <v>1800</v>
      </c>
    </row>
    <row r="9" spans="1:11">
      <c r="A9" s="10">
        <v>43351</v>
      </c>
      <c r="B9" s="11" t="s">
        <v>13</v>
      </c>
      <c r="C9" s="12" t="s">
        <v>44</v>
      </c>
      <c r="D9" s="13" t="s">
        <v>49</v>
      </c>
      <c r="E9" s="31" t="s">
        <v>244</v>
      </c>
      <c r="F9" s="30">
        <v>43396</v>
      </c>
      <c r="G9" s="30">
        <f t="shared" si="0"/>
        <v>43399</v>
      </c>
      <c r="H9" s="14">
        <v>3</v>
      </c>
      <c r="I9" s="15">
        <v>300</v>
      </c>
      <c r="J9" s="16">
        <f t="shared" si="1"/>
        <v>900</v>
      </c>
    </row>
    <row r="10" spans="1:11">
      <c r="A10" s="10">
        <v>43352</v>
      </c>
      <c r="B10" s="11" t="s">
        <v>14</v>
      </c>
      <c r="C10" s="12" t="s">
        <v>42</v>
      </c>
      <c r="D10" s="13" t="s">
        <v>50</v>
      </c>
      <c r="E10" s="31" t="s">
        <v>258</v>
      </c>
      <c r="F10" s="30">
        <v>43397</v>
      </c>
      <c r="G10" s="30">
        <f t="shared" si="0"/>
        <v>43409</v>
      </c>
      <c r="H10" s="14">
        <v>12</v>
      </c>
      <c r="I10" s="15">
        <v>233.33</v>
      </c>
      <c r="J10" s="16">
        <f t="shared" si="1"/>
        <v>2799.96</v>
      </c>
    </row>
    <row r="11" spans="1:11">
      <c r="A11" s="10">
        <v>43353</v>
      </c>
      <c r="B11" s="11" t="s">
        <v>15</v>
      </c>
      <c r="C11" s="12" t="s">
        <v>38</v>
      </c>
      <c r="D11" s="13" t="s">
        <v>51</v>
      </c>
      <c r="E11" s="31" t="s">
        <v>269</v>
      </c>
      <c r="F11" s="30">
        <v>43398</v>
      </c>
      <c r="G11" s="30">
        <f t="shared" si="0"/>
        <v>43407</v>
      </c>
      <c r="H11" s="14">
        <v>9</v>
      </c>
      <c r="I11" s="15">
        <v>166.66</v>
      </c>
      <c r="J11" s="16">
        <f t="shared" si="1"/>
        <v>1499.94</v>
      </c>
    </row>
    <row r="12" spans="1:11">
      <c r="A12" s="10">
        <v>43354</v>
      </c>
      <c r="B12" s="11" t="s">
        <v>16</v>
      </c>
      <c r="C12" s="12" t="s">
        <v>38</v>
      </c>
      <c r="D12" s="13" t="s">
        <v>51</v>
      </c>
      <c r="E12" s="31" t="s">
        <v>270</v>
      </c>
      <c r="F12" s="30">
        <v>43399</v>
      </c>
      <c r="G12" s="30">
        <f t="shared" si="0"/>
        <v>43406</v>
      </c>
      <c r="H12" s="14">
        <v>7</v>
      </c>
      <c r="I12" s="15">
        <v>250</v>
      </c>
      <c r="J12" s="16">
        <f t="shared" si="1"/>
        <v>1750</v>
      </c>
    </row>
    <row r="13" spans="1:11">
      <c r="A13" s="10">
        <v>43355</v>
      </c>
      <c r="B13" s="11" t="s">
        <v>17</v>
      </c>
      <c r="C13" s="12" t="s">
        <v>42</v>
      </c>
      <c r="D13" s="13" t="s">
        <v>50</v>
      </c>
      <c r="E13" s="31" t="s">
        <v>259</v>
      </c>
      <c r="F13" s="30">
        <v>43400</v>
      </c>
      <c r="G13" s="30">
        <f t="shared" si="0"/>
        <v>43404</v>
      </c>
      <c r="H13" s="14">
        <v>4</v>
      </c>
      <c r="I13" s="15">
        <v>587.5</v>
      </c>
      <c r="J13" s="16">
        <f t="shared" si="1"/>
        <v>2350</v>
      </c>
    </row>
    <row r="14" spans="1:11">
      <c r="A14" s="10">
        <v>43356</v>
      </c>
      <c r="B14" s="11" t="s">
        <v>18</v>
      </c>
      <c r="C14" s="12" t="s">
        <v>44</v>
      </c>
      <c r="D14" s="13" t="s">
        <v>49</v>
      </c>
      <c r="E14" s="31" t="s">
        <v>245</v>
      </c>
      <c r="F14" s="30">
        <v>43401</v>
      </c>
      <c r="G14" s="30">
        <f t="shared" si="0"/>
        <v>43408</v>
      </c>
      <c r="H14" s="14">
        <v>7</v>
      </c>
      <c r="I14" s="15">
        <v>314.27999999999997</v>
      </c>
      <c r="J14" s="16">
        <f t="shared" si="1"/>
        <v>2199.96</v>
      </c>
    </row>
    <row r="15" spans="1:11">
      <c r="A15" s="10">
        <v>43357</v>
      </c>
      <c r="B15" s="11" t="s">
        <v>19</v>
      </c>
      <c r="C15" s="12" t="s">
        <v>46</v>
      </c>
      <c r="D15" s="13" t="s">
        <v>48</v>
      </c>
      <c r="E15" s="31" t="s">
        <v>271</v>
      </c>
      <c r="F15" s="30">
        <v>43402</v>
      </c>
      <c r="G15" s="30">
        <f t="shared" si="0"/>
        <v>43407</v>
      </c>
      <c r="H15" s="14">
        <v>5</v>
      </c>
      <c r="I15" s="15">
        <v>470</v>
      </c>
      <c r="J15" s="16">
        <f t="shared" si="1"/>
        <v>2350</v>
      </c>
    </row>
    <row r="16" spans="1:11">
      <c r="A16" s="10">
        <v>43358</v>
      </c>
      <c r="B16" s="11" t="s">
        <v>20</v>
      </c>
      <c r="C16" s="12" t="s">
        <v>46</v>
      </c>
      <c r="D16" s="13" t="s">
        <v>47</v>
      </c>
      <c r="E16" s="31" t="s">
        <v>246</v>
      </c>
      <c r="F16" s="30">
        <v>43403</v>
      </c>
      <c r="G16" s="30">
        <f t="shared" si="0"/>
        <v>43417</v>
      </c>
      <c r="H16" s="14">
        <v>14</v>
      </c>
      <c r="I16" s="15">
        <v>164.28</v>
      </c>
      <c r="J16" s="16">
        <f t="shared" si="1"/>
        <v>2299.92</v>
      </c>
    </row>
    <row r="17" spans="1:10">
      <c r="A17" s="10">
        <v>43359</v>
      </c>
      <c r="B17" s="11" t="s">
        <v>21</v>
      </c>
      <c r="C17" s="12" t="s">
        <v>44</v>
      </c>
      <c r="D17" s="13" t="s">
        <v>45</v>
      </c>
      <c r="E17" s="31" t="s">
        <v>260</v>
      </c>
      <c r="F17" s="30">
        <v>43404</v>
      </c>
      <c r="G17" s="30">
        <f t="shared" si="0"/>
        <v>43414</v>
      </c>
      <c r="H17" s="14">
        <v>10</v>
      </c>
      <c r="I17" s="15">
        <v>180</v>
      </c>
      <c r="J17" s="16">
        <f t="shared" si="1"/>
        <v>1800</v>
      </c>
    </row>
    <row r="18" spans="1:10">
      <c r="A18" s="10">
        <v>43360</v>
      </c>
      <c r="B18" s="11" t="s">
        <v>22</v>
      </c>
      <c r="C18" s="12" t="s">
        <v>42</v>
      </c>
      <c r="D18" s="13" t="s">
        <v>43</v>
      </c>
      <c r="E18" s="31" t="s">
        <v>272</v>
      </c>
      <c r="F18" s="30">
        <v>43405</v>
      </c>
      <c r="G18" s="30">
        <f t="shared" si="0"/>
        <v>43409</v>
      </c>
      <c r="H18" s="14">
        <v>4</v>
      </c>
      <c r="I18" s="15">
        <v>225</v>
      </c>
      <c r="J18" s="16">
        <f t="shared" si="1"/>
        <v>900</v>
      </c>
    </row>
    <row r="19" spans="1:10">
      <c r="A19" s="10">
        <v>43361</v>
      </c>
      <c r="B19" s="11" t="s">
        <v>23</v>
      </c>
      <c r="C19" s="12" t="s">
        <v>38</v>
      </c>
      <c r="D19" s="13" t="s">
        <v>41</v>
      </c>
      <c r="E19" s="31" t="s">
        <v>247</v>
      </c>
      <c r="F19" s="30">
        <v>43406</v>
      </c>
      <c r="G19" s="30">
        <f t="shared" si="0"/>
        <v>43414</v>
      </c>
      <c r="H19" s="14">
        <v>8</v>
      </c>
      <c r="I19" s="15">
        <v>350</v>
      </c>
      <c r="J19" s="16">
        <f t="shared" si="1"/>
        <v>2800</v>
      </c>
    </row>
    <row r="20" spans="1:10">
      <c r="A20" s="10">
        <v>43362</v>
      </c>
      <c r="B20" s="11" t="s">
        <v>24</v>
      </c>
      <c r="C20" s="12" t="s">
        <v>38</v>
      </c>
      <c r="D20" s="13" t="s">
        <v>40</v>
      </c>
      <c r="E20" s="31" t="s">
        <v>248</v>
      </c>
      <c r="F20" s="30">
        <v>43407</v>
      </c>
      <c r="G20" s="30">
        <f t="shared" si="0"/>
        <v>43413</v>
      </c>
      <c r="H20" s="14">
        <v>6</v>
      </c>
      <c r="I20" s="15">
        <v>250</v>
      </c>
      <c r="J20" s="16">
        <f t="shared" si="1"/>
        <v>1500</v>
      </c>
    </row>
    <row r="21" spans="1:10">
      <c r="A21" s="10">
        <v>43363</v>
      </c>
      <c r="B21" s="11" t="s">
        <v>25</v>
      </c>
      <c r="C21" s="12" t="s">
        <v>38</v>
      </c>
      <c r="D21" s="13" t="s">
        <v>39</v>
      </c>
      <c r="E21" s="31" t="s">
        <v>261</v>
      </c>
      <c r="F21" s="30">
        <v>43408</v>
      </c>
      <c r="G21" s="30">
        <f t="shared" si="0"/>
        <v>43411</v>
      </c>
      <c r="H21" s="14">
        <v>3</v>
      </c>
      <c r="I21" s="15">
        <v>583.33333333333303</v>
      </c>
      <c r="J21" s="16">
        <f t="shared" si="1"/>
        <v>1749.9999999999991</v>
      </c>
    </row>
    <row r="22" spans="1:10">
      <c r="A22" s="10">
        <v>43364</v>
      </c>
      <c r="B22" s="11" t="s">
        <v>26</v>
      </c>
      <c r="C22" s="12" t="s">
        <v>42</v>
      </c>
      <c r="D22" s="13" t="s">
        <v>50</v>
      </c>
      <c r="E22" s="31" t="s">
        <v>262</v>
      </c>
      <c r="F22" s="30">
        <v>43409</v>
      </c>
      <c r="G22" s="30">
        <f t="shared" si="0"/>
        <v>43421</v>
      </c>
      <c r="H22" s="14">
        <v>12</v>
      </c>
      <c r="I22" s="15">
        <v>208.33</v>
      </c>
      <c r="J22" s="16">
        <f t="shared" si="1"/>
        <v>2499.96</v>
      </c>
    </row>
    <row r="23" spans="1:10">
      <c r="A23" s="10">
        <v>43365</v>
      </c>
      <c r="B23" s="11" t="s">
        <v>27</v>
      </c>
      <c r="C23" s="12" t="s">
        <v>44</v>
      </c>
      <c r="D23" s="13" t="s">
        <v>49</v>
      </c>
      <c r="E23" s="31" t="s">
        <v>249</v>
      </c>
      <c r="F23" s="30">
        <v>43410</v>
      </c>
      <c r="G23" s="30">
        <f t="shared" si="0"/>
        <v>43419</v>
      </c>
      <c r="H23" s="14">
        <v>9</v>
      </c>
      <c r="I23" s="15">
        <v>244.44</v>
      </c>
      <c r="J23" s="16">
        <f t="shared" si="1"/>
        <v>2199.96</v>
      </c>
    </row>
    <row r="24" spans="1:10">
      <c r="A24" s="10">
        <v>43366</v>
      </c>
      <c r="B24" s="11" t="s">
        <v>28</v>
      </c>
      <c r="C24" s="12" t="s">
        <v>46</v>
      </c>
      <c r="D24" s="13" t="s">
        <v>48</v>
      </c>
      <c r="E24" s="31" t="s">
        <v>273</v>
      </c>
      <c r="F24" s="30">
        <v>43411</v>
      </c>
      <c r="G24" s="30">
        <f t="shared" si="0"/>
        <v>43418</v>
      </c>
      <c r="H24" s="14">
        <v>7</v>
      </c>
      <c r="I24" s="15">
        <v>335.71</v>
      </c>
      <c r="J24" s="16">
        <f t="shared" si="1"/>
        <v>2349.9699999999998</v>
      </c>
    </row>
    <row r="25" spans="1:10">
      <c r="A25" s="10">
        <v>43367</v>
      </c>
      <c r="B25" s="11" t="s">
        <v>29</v>
      </c>
      <c r="C25" s="12" t="s">
        <v>46</v>
      </c>
      <c r="D25" s="13" t="s">
        <v>47</v>
      </c>
      <c r="E25" s="31" t="s">
        <v>250</v>
      </c>
      <c r="F25" s="30">
        <v>43412</v>
      </c>
      <c r="G25" s="30">
        <f t="shared" si="0"/>
        <v>43416</v>
      </c>
      <c r="H25" s="14">
        <v>4</v>
      </c>
      <c r="I25" s="15">
        <v>575</v>
      </c>
      <c r="J25" s="16">
        <f t="shared" si="1"/>
        <v>2300</v>
      </c>
    </row>
    <row r="26" spans="1:10">
      <c r="A26" s="10">
        <v>43368</v>
      </c>
      <c r="B26" s="11" t="s">
        <v>30</v>
      </c>
      <c r="C26" s="12" t="s">
        <v>44</v>
      </c>
      <c r="D26" s="13" t="s">
        <v>45</v>
      </c>
      <c r="E26" s="31" t="s">
        <v>263</v>
      </c>
      <c r="F26" s="30">
        <v>43413</v>
      </c>
      <c r="G26" s="30">
        <f t="shared" si="0"/>
        <v>43420</v>
      </c>
      <c r="H26" s="14">
        <v>7</v>
      </c>
      <c r="I26" s="15">
        <v>257.14</v>
      </c>
      <c r="J26" s="16">
        <f t="shared" si="1"/>
        <v>1799.98</v>
      </c>
    </row>
    <row r="27" spans="1:10">
      <c r="A27" s="10">
        <v>43369</v>
      </c>
      <c r="B27" s="11" t="s">
        <v>31</v>
      </c>
      <c r="C27" s="12" t="s">
        <v>46</v>
      </c>
      <c r="D27" s="13" t="s">
        <v>48</v>
      </c>
      <c r="E27" s="31" t="s">
        <v>274</v>
      </c>
      <c r="F27" s="30">
        <v>43414</v>
      </c>
      <c r="G27" s="30">
        <f t="shared" si="0"/>
        <v>43419</v>
      </c>
      <c r="H27" s="14">
        <v>5</v>
      </c>
      <c r="I27" s="15">
        <v>180</v>
      </c>
      <c r="J27" s="16">
        <f t="shared" si="1"/>
        <v>900</v>
      </c>
    </row>
    <row r="28" spans="1:10">
      <c r="A28" s="10">
        <v>43370</v>
      </c>
      <c r="B28" s="11" t="s">
        <v>32</v>
      </c>
      <c r="C28" s="12" t="s">
        <v>44</v>
      </c>
      <c r="D28" s="13" t="s">
        <v>49</v>
      </c>
      <c r="E28" s="31" t="s">
        <v>264</v>
      </c>
      <c r="F28" s="30">
        <v>43415</v>
      </c>
      <c r="G28" s="30">
        <f t="shared" si="0"/>
        <v>43429</v>
      </c>
      <c r="H28" s="14">
        <v>14</v>
      </c>
      <c r="I28" s="15">
        <v>200</v>
      </c>
      <c r="J28" s="16">
        <f t="shared" si="1"/>
        <v>2800</v>
      </c>
    </row>
    <row r="29" spans="1:10">
      <c r="A29" s="10">
        <v>43371</v>
      </c>
      <c r="B29" s="11" t="s">
        <v>33</v>
      </c>
      <c r="C29" s="12" t="s">
        <v>42</v>
      </c>
      <c r="D29" s="13" t="s">
        <v>50</v>
      </c>
      <c r="E29" s="31" t="s">
        <v>265</v>
      </c>
      <c r="F29" s="30">
        <v>43416</v>
      </c>
      <c r="G29" s="30">
        <f t="shared" si="0"/>
        <v>43426</v>
      </c>
      <c r="H29" s="14">
        <v>10</v>
      </c>
      <c r="I29" s="15">
        <v>150</v>
      </c>
      <c r="J29" s="16">
        <f t="shared" si="1"/>
        <v>1500</v>
      </c>
    </row>
    <row r="30" spans="1:10">
      <c r="A30" s="10">
        <v>43372</v>
      </c>
      <c r="B30" s="11" t="s">
        <v>34</v>
      </c>
      <c r="C30" s="12" t="s">
        <v>38</v>
      </c>
      <c r="D30" s="13" t="s">
        <v>51</v>
      </c>
      <c r="E30" s="31" t="s">
        <v>266</v>
      </c>
      <c r="F30" s="30">
        <v>43417</v>
      </c>
      <c r="G30" s="30">
        <f t="shared" si="0"/>
        <v>43421</v>
      </c>
      <c r="H30" s="14">
        <v>4</v>
      </c>
      <c r="I30" s="15">
        <v>437.5</v>
      </c>
      <c r="J30" s="16">
        <f t="shared" si="1"/>
        <v>1750</v>
      </c>
    </row>
    <row r="31" spans="1:10">
      <c r="A31" s="10">
        <v>43373</v>
      </c>
      <c r="B31" s="11" t="s">
        <v>35</v>
      </c>
      <c r="C31" s="12" t="s">
        <v>46</v>
      </c>
      <c r="D31" s="13" t="s">
        <v>47</v>
      </c>
      <c r="E31" s="31" t="s">
        <v>251</v>
      </c>
      <c r="F31" s="30">
        <v>43418</v>
      </c>
      <c r="G31" s="30">
        <f t="shared" si="0"/>
        <v>43426</v>
      </c>
      <c r="H31" s="14">
        <v>8</v>
      </c>
      <c r="I31" s="15">
        <v>312.5</v>
      </c>
      <c r="J31" s="16">
        <f t="shared" si="1"/>
        <v>2500</v>
      </c>
    </row>
    <row r="32" spans="1:10">
      <c r="C32"/>
      <c r="D32"/>
      <c r="E32"/>
      <c r="F32"/>
      <c r="G32"/>
      <c r="H32"/>
      <c r="I32"/>
      <c r="J32"/>
    </row>
    <row r="33" spans="3:10">
      <c r="C33"/>
      <c r="D33"/>
      <c r="E33"/>
      <c r="F33"/>
      <c r="G33"/>
      <c r="H33"/>
      <c r="I33"/>
      <c r="J33"/>
    </row>
    <row r="34" spans="3:10">
      <c r="C34"/>
      <c r="D34"/>
      <c r="E34"/>
      <c r="F34"/>
      <c r="G34"/>
      <c r="H34"/>
      <c r="I34"/>
      <c r="J34"/>
    </row>
    <row r="35" spans="3:10">
      <c r="C35"/>
      <c r="D35"/>
      <c r="E35"/>
      <c r="F35"/>
      <c r="G35"/>
      <c r="H35"/>
      <c r="I35"/>
      <c r="J35"/>
    </row>
    <row r="36" spans="3:10">
      <c r="C36"/>
      <c r="D36"/>
      <c r="E36"/>
      <c r="F36"/>
      <c r="G36"/>
      <c r="H36"/>
      <c r="I36"/>
      <c r="J36"/>
    </row>
    <row r="37" spans="3:10">
      <c r="C37"/>
      <c r="D37"/>
      <c r="E37"/>
      <c r="F37"/>
      <c r="G37"/>
      <c r="H37"/>
      <c r="I37"/>
      <c r="J37"/>
    </row>
    <row r="38" spans="3:10">
      <c r="C38"/>
      <c r="D38"/>
      <c r="E38"/>
      <c r="F38"/>
      <c r="G38"/>
      <c r="H38"/>
      <c r="I38"/>
      <c r="J38"/>
    </row>
    <row r="39" spans="3:10">
      <c r="C39"/>
      <c r="D39"/>
      <c r="E39"/>
      <c r="F39"/>
      <c r="G39"/>
      <c r="H39"/>
      <c r="I39"/>
      <c r="J39"/>
    </row>
    <row r="40" spans="3:10">
      <c r="C40"/>
      <c r="D40"/>
      <c r="E40"/>
      <c r="F40"/>
      <c r="G40"/>
      <c r="H40"/>
      <c r="I40"/>
      <c r="J40"/>
    </row>
    <row r="41" spans="3:10">
      <c r="C41"/>
      <c r="D41"/>
      <c r="E41"/>
      <c r="F41"/>
      <c r="G41"/>
      <c r="H41"/>
      <c r="I41"/>
      <c r="J41"/>
    </row>
    <row r="42" spans="3:10">
      <c r="C42"/>
      <c r="D42"/>
      <c r="E42"/>
      <c r="F42"/>
      <c r="G42"/>
      <c r="H42"/>
      <c r="I42"/>
      <c r="J42"/>
    </row>
    <row r="43" spans="3:10">
      <c r="C43"/>
      <c r="D43"/>
      <c r="E43"/>
      <c r="F43"/>
      <c r="G43"/>
      <c r="H43"/>
      <c r="I43"/>
      <c r="J43"/>
    </row>
    <row r="44" spans="3:10">
      <c r="C44"/>
      <c r="D44"/>
      <c r="E44"/>
      <c r="F44"/>
      <c r="G44"/>
      <c r="H44"/>
      <c r="I44"/>
      <c r="J44"/>
    </row>
    <row r="45" spans="3:10">
      <c r="C45"/>
      <c r="D45"/>
      <c r="E45"/>
      <c r="F45"/>
      <c r="G45"/>
      <c r="H45"/>
      <c r="I45"/>
      <c r="J45"/>
    </row>
    <row r="46" spans="3:10">
      <c r="C46"/>
      <c r="D46"/>
      <c r="E46"/>
      <c r="F46"/>
      <c r="G46"/>
      <c r="H46"/>
      <c r="I46"/>
      <c r="J46"/>
    </row>
    <row r="47" spans="3:10">
      <c r="C47"/>
      <c r="D47"/>
      <c r="E47"/>
      <c r="F47"/>
      <c r="G47"/>
      <c r="H47"/>
      <c r="I47"/>
      <c r="J47"/>
    </row>
    <row r="48" spans="3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C61"/>
      <c r="D61"/>
      <c r="E61"/>
      <c r="F61"/>
      <c r="G61"/>
      <c r="H61"/>
      <c r="I61"/>
      <c r="J61"/>
    </row>
    <row r="62" spans="3:10">
      <c r="C62"/>
      <c r="D62"/>
      <c r="E62"/>
      <c r="F62"/>
      <c r="G62"/>
      <c r="H62"/>
      <c r="I62"/>
      <c r="J62"/>
    </row>
    <row r="63" spans="3:10">
      <c r="C63"/>
      <c r="D63"/>
      <c r="E63"/>
      <c r="F63"/>
      <c r="G63"/>
      <c r="H63"/>
      <c r="I63"/>
      <c r="J63"/>
    </row>
    <row r="64" spans="3:10">
      <c r="I64" s="15"/>
    </row>
    <row r="65" spans="9:9">
      <c r="I65" s="15"/>
    </row>
    <row r="66" spans="9:9">
      <c r="I66" s="15"/>
    </row>
    <row r="67" spans="9:9">
      <c r="I67" s="15"/>
    </row>
    <row r="68" spans="9:9">
      <c r="I68" s="15"/>
    </row>
    <row r="69" spans="9:9">
      <c r="I69" s="15"/>
    </row>
  </sheetData>
  <sortState xmlns:xlrd2="http://schemas.microsoft.com/office/spreadsheetml/2017/richdata2" ref="A2:J63">
    <sortCondition ref="A1"/>
  </sortState>
  <hyperlinks>
    <hyperlink ref="E2" r:id="rId1" xr:uid="{5D3AA6A9-D71F-4AA3-8C3A-F5D7C054E97C}"/>
    <hyperlink ref="E3" r:id="rId2" xr:uid="{CF220F64-3693-43D5-9C5F-0353B0E447AA}"/>
    <hyperlink ref="E4" r:id="rId3" xr:uid="{CE8D25FC-B09C-497E-8BED-B84A4D37EB07}"/>
    <hyperlink ref="E5" r:id="rId4" xr:uid="{4BDE63C5-1FF4-4DBF-9EA2-586D5CDE9434}"/>
    <hyperlink ref="E6" r:id="rId5" xr:uid="{98CE7B93-2034-4F60-A857-FDB17FAB9640}"/>
    <hyperlink ref="E7" r:id="rId6" xr:uid="{8ABFCE0B-8DF7-475B-9874-3C8E262ECEB8}"/>
    <hyperlink ref="E8" r:id="rId7" xr:uid="{CCB86E98-D7FF-4138-9385-80FE05A660FD}"/>
    <hyperlink ref="E9" r:id="rId8" xr:uid="{4B0D8E84-98AC-41D3-B800-14967939D050}"/>
    <hyperlink ref="E10" r:id="rId9" xr:uid="{70850E6E-0C91-4D01-91B5-66071A6154FB}"/>
    <hyperlink ref="E11" r:id="rId10" xr:uid="{232D8359-2798-4C33-83C0-604F3DFABA44}"/>
    <hyperlink ref="E12" r:id="rId11" xr:uid="{A2C4E8A3-1276-4717-B17A-9C06412E8FB8}"/>
    <hyperlink ref="E13" r:id="rId12" xr:uid="{C2C87C23-87CC-4420-81AC-61565AA07F87}"/>
    <hyperlink ref="E14" r:id="rId13" xr:uid="{16CD697F-5E6F-42AF-8A2E-BBE9CC5B8C1E}"/>
    <hyperlink ref="E15" r:id="rId14" xr:uid="{8C85C312-B280-4D65-AAAF-31BEE7588AD0}"/>
    <hyperlink ref="E17" r:id="rId15" xr:uid="{78BCA279-E9E3-4191-89B0-167D78326FF6}"/>
    <hyperlink ref="E18" r:id="rId16" xr:uid="{457B646C-CB5E-4653-ADF7-83DAA3A78F4C}"/>
    <hyperlink ref="E19" r:id="rId17" xr:uid="{040F1400-F631-463A-A107-B97DDDBE1D7E}"/>
    <hyperlink ref="E20" r:id="rId18" xr:uid="{DD9FAA7E-86F6-4331-8F9F-F916BF89E06E}"/>
    <hyperlink ref="E21" r:id="rId19" xr:uid="{EE61C23A-FC18-4D72-BDAA-D62B7498EAAC}"/>
    <hyperlink ref="E22" r:id="rId20" xr:uid="{694218B6-97E0-4B02-9891-5EFC9FF02EF1}"/>
    <hyperlink ref="E23" r:id="rId21" xr:uid="{2F1D7F55-8DD3-4F6E-B6E2-E4D16C08BBE3}"/>
    <hyperlink ref="E24" r:id="rId22" xr:uid="{E1FD133A-7573-44DA-B45F-684DD63AA14E}"/>
    <hyperlink ref="E25" r:id="rId23" xr:uid="{B0322A83-637D-4D39-B020-0E3E53139FD2}"/>
    <hyperlink ref="E26" r:id="rId24" xr:uid="{497C7A8A-415E-45AD-938C-CC1CAB5EE9F0}"/>
    <hyperlink ref="E27" r:id="rId25" xr:uid="{5659692F-9D17-4536-AFC4-DC1C40D9548A}"/>
    <hyperlink ref="E28" r:id="rId26" xr:uid="{4708A27C-1ABD-4047-BB94-3B89FB029B15}"/>
    <hyperlink ref="E29" r:id="rId27" xr:uid="{499AC7C5-F414-434F-B64E-4DB28475BE4B}"/>
    <hyperlink ref="E30" r:id="rId28" xr:uid="{B11C26ED-DB03-4018-ACEB-FAB5D176C067}"/>
    <hyperlink ref="E31" r:id="rId29" xr:uid="{D8284257-B550-4F22-849F-8C2B7735D3B6}"/>
    <hyperlink ref="E16" r:id="rId30" xr:uid="{53FFA94E-7BAB-4B0A-8570-9561B2777BBC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Criando e Utilizando Tabelas</vt:lpstr>
      <vt:lpstr>Usando Fórmulas em Tabelas</vt:lpstr>
      <vt:lpstr>Convertendo Tabelas Intervalos</vt:lpstr>
      <vt:lpstr>Classificando Dados</vt:lpstr>
      <vt:lpstr>Utilizando Filtros</vt:lpstr>
      <vt:lpstr>Inserindo Subtotais</vt:lpstr>
      <vt:lpstr>Texto para Colunas</vt:lpstr>
      <vt:lpstr>Preenchimento Relâmpago Dados</vt:lpstr>
      <vt:lpstr>Remover Duplicatas</vt:lpstr>
      <vt:lpstr>Validação de Dados</vt:lpstr>
      <vt:lpstr>Localizar e Substituir</vt:lpstr>
      <vt:lpstr>Análise Rápida</vt:lpstr>
      <vt:lpstr>Salvador</vt:lpstr>
      <vt:lpstr>Fortaleza</vt:lpstr>
      <vt:lpstr>Rio de Janeiro</vt:lpstr>
      <vt:lpstr>Precedentes e Dependentes</vt:lpstr>
      <vt:lpstr>Análise de Erros</vt:lpstr>
      <vt:lpstr>Avaliar Fórmula</vt:lpstr>
      <vt:lpstr>Janela de Inspeção</vt:lpstr>
      <vt:lpstr>Metas</vt:lpstr>
      <vt:lpstr>Circular Dados Inválidos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2018-09-07T00:01:06Z</dcterms:created>
  <dcterms:modified xsi:type="dcterms:W3CDTF">2020-07-22T12:52:50Z</dcterms:modified>
</cp:coreProperties>
</file>