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13_ncr:1_{35373072-97DE-490E-B92F-3561D7212B5A}" xr6:coauthVersionLast="36" xr6:coauthVersionMax="36" xr10:uidLastSave="{00000000-0000-0000-0000-000000000000}"/>
  <bookViews>
    <workbookView xWindow="0" yWindow="0" windowWidth="28545" windowHeight="11820" xr2:uid="{00000000-000D-0000-FFFF-FFFF00000000}"/>
  </bookViews>
  <sheets>
    <sheet name="Sheet1" sheetId="1" r:id="rId1"/>
    <sheet name="Sheet2" sheetId="2" r:id="rId2"/>
    <sheet name="첫실험" sheetId="3" r:id="rId3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8" i="1"/>
  <c r="J9" i="1"/>
  <c r="J10" i="1"/>
  <c r="H3" i="1"/>
  <c r="H4" i="1"/>
  <c r="H5" i="1"/>
  <c r="H6" i="1"/>
  <c r="H7" i="1"/>
  <c r="H8" i="1"/>
  <c r="H9" i="1"/>
  <c r="H10" i="1"/>
  <c r="H2" i="1"/>
  <c r="I18" i="3"/>
  <c r="I27" i="3" s="1"/>
  <c r="H18" i="3"/>
  <c r="H17" i="3"/>
  <c r="J8" i="3"/>
  <c r="I19" i="3" s="1"/>
  <c r="I28" i="3" s="1"/>
  <c r="I8" i="3"/>
  <c r="H19" i="3" s="1"/>
  <c r="J7" i="3"/>
  <c r="I7" i="3"/>
  <c r="J6" i="3"/>
  <c r="I17" i="3" s="1"/>
  <c r="I26" i="3" s="1"/>
  <c r="I6" i="3"/>
  <c r="J5" i="3"/>
  <c r="I16" i="3" s="1"/>
  <c r="I25" i="3" s="1"/>
  <c r="I5" i="3"/>
  <c r="H16" i="3" s="1"/>
  <c r="J4" i="3"/>
  <c r="I15" i="3" s="1"/>
  <c r="I24" i="3" s="1"/>
  <c r="I4" i="3"/>
  <c r="H15" i="3" s="1"/>
  <c r="J3" i="3"/>
  <c r="I14" i="3" s="1"/>
  <c r="I23" i="3" s="1"/>
  <c r="I3" i="3"/>
  <c r="H14" i="3" s="1"/>
  <c r="J2" i="3"/>
  <c r="I13" i="3" s="1"/>
  <c r="I22" i="3" s="1"/>
  <c r="I2" i="3"/>
  <c r="H13" i="3" s="1"/>
  <c r="K10" i="1"/>
  <c r="K9" i="1"/>
  <c r="K8" i="1"/>
  <c r="K7" i="1"/>
  <c r="J7" i="1"/>
  <c r="K6" i="1"/>
  <c r="K5" i="1"/>
  <c r="K4" i="1"/>
  <c r="K3" i="1"/>
  <c r="K2" i="1"/>
  <c r="J27" i="3" l="1"/>
</calcChain>
</file>

<file path=xl/sharedStrings.xml><?xml version="1.0" encoding="utf-8"?>
<sst xmlns="http://schemas.openxmlformats.org/spreadsheetml/2006/main" count="25" uniqueCount="17">
  <si>
    <t>I_Downstream_ion [A]</t>
  </si>
  <si>
    <t>Estimated M_electron</t>
  </si>
  <si>
    <t>I_Upstream_electron [A]</t>
  </si>
  <si>
    <t>Electron density [m-3]</t>
  </si>
  <si>
    <t>Ion temperature [eV]</t>
  </si>
  <si>
    <t>pos</t>
  </si>
  <si>
    <t>I_Upstream_ion [A]</t>
  </si>
  <si>
    <t>I_Upstream_electron_density [m-3]</t>
  </si>
  <si>
    <t>I_Downstream_electron_density [m-3]</t>
  </si>
  <si>
    <t>probe_pos</t>
  </si>
  <si>
    <t>아크체크</t>
  </si>
  <si>
    <t>자기장체크</t>
  </si>
  <si>
    <t>4미리다운</t>
  </si>
  <si>
    <t>Estimated M_ion</t>
  </si>
  <si>
    <t>Electron temperature [eV]</t>
  </si>
  <si>
    <t>I_Downstream_electron [A]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</si>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</sst>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  <xf numFmtId="11" fontId="0" fillId="0" borderId="0" xfId="0" applyNumberFormat="1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1"/>
  <sheetViews>
    <sheetView tabSelected="1" topLeftCell="B1" zoomScaleNormal="100" zoomScaleSheetLayoutView="75" workbookViewId="0">
      <selection activeCell="G4" sqref="G4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31.875" bestFit="1" customWidth="1"/>
    <col min="7" max="7" width="34.5" bestFit="1" customWidth="1"/>
    <col min="8" max="8" width="26.25" bestFit="1" customWidth="1"/>
    <col min="9" max="9" width="21.5" bestFit="1" customWidth="1"/>
    <col min="10" max="10" width="20.375" bestFit="1" customWidth="1"/>
    <col min="11" max="11" width="16" bestFit="1" customWidth="1"/>
    <col min="12" max="12" width="9.75" bestFit="1" customWidth="1"/>
    <col min="13" max="13" width="9" bestFit="1" customWidth="1"/>
  </cols>
  <sheetData>
    <row r="1" spans="1:13" x14ac:dyDescent="0.3">
      <c r="A1" s="1" t="s">
        <v>5</v>
      </c>
      <c r="B1" s="1" t="s">
        <v>2</v>
      </c>
      <c r="C1" s="1" t="s">
        <v>15</v>
      </c>
      <c r="D1" s="1" t="s">
        <v>6</v>
      </c>
      <c r="E1" s="1" t="s">
        <v>0</v>
      </c>
      <c r="F1" s="1" t="s">
        <v>7</v>
      </c>
      <c r="G1" s="1" t="s">
        <v>8</v>
      </c>
      <c r="H1" s="1" t="s">
        <v>14</v>
      </c>
      <c r="I1" s="1" t="s">
        <v>4</v>
      </c>
      <c r="J1" s="2" t="s">
        <v>1</v>
      </c>
      <c r="K1" s="2" t="s">
        <v>13</v>
      </c>
      <c r="L1" s="2" t="s">
        <v>16</v>
      </c>
      <c r="M1" s="2"/>
    </row>
    <row r="2" spans="1:13" x14ac:dyDescent="0.3">
      <c r="A2">
        <v>0</v>
      </c>
      <c r="B2" s="3">
        <v>76800</v>
      </c>
      <c r="C2" s="3">
        <v>70200</v>
      </c>
      <c r="D2">
        <v>795</v>
      </c>
      <c r="E2">
        <v>549</v>
      </c>
      <c r="F2" s="3">
        <v>1.02E+18</v>
      </c>
      <c r="G2" s="3">
        <v>9.33E+17</v>
      </c>
      <c r="H2" s="3">
        <f>(40*1.67E-27/1.6E-19)*L2*L2</f>
        <v>7.9365080000000017</v>
      </c>
      <c r="I2">
        <v>0.1</v>
      </c>
      <c r="J2" s="3">
        <f t="shared" ref="J2:J6" si="0">0.73*LN(B2*G2/(C2*F2))</f>
        <v>5.1364529434831674E-4</v>
      </c>
      <c r="K2" s="3">
        <f t="shared" ref="K2:K4" si="1">0.73*LN(D2*G2/(E2*F2))</f>
        <v>0.20519640643109469</v>
      </c>
      <c r="L2" s="4">
        <v>4360</v>
      </c>
      <c r="M2" s="3"/>
    </row>
    <row r="3" spans="1:13" x14ac:dyDescent="0.3">
      <c r="A3">
        <v>2</v>
      </c>
      <c r="B3" s="3">
        <v>66300</v>
      </c>
      <c r="C3" s="3">
        <v>67600</v>
      </c>
      <c r="D3">
        <v>825</v>
      </c>
      <c r="E3">
        <v>666</v>
      </c>
      <c r="F3" s="3">
        <v>8.98E+17</v>
      </c>
      <c r="G3" s="3">
        <v>8.9E+17</v>
      </c>
      <c r="H3" s="3">
        <f t="shared" ref="H3:H10" si="2">(40*1.67E-27/1.6E-19)*L3*L3</f>
        <v>7.6837117500000014</v>
      </c>
      <c r="I3">
        <v>0.1</v>
      </c>
      <c r="J3" s="3">
        <f t="shared" si="0"/>
        <v>-2.0707684746174456E-2</v>
      </c>
      <c r="K3" s="3">
        <f t="shared" si="1"/>
        <v>0.14975593045934268</v>
      </c>
      <c r="L3" s="3">
        <v>4290</v>
      </c>
      <c r="M3" s="3"/>
    </row>
    <row r="4" spans="1:13" x14ac:dyDescent="0.3">
      <c r="A4">
        <v>4</v>
      </c>
      <c r="B4" s="3">
        <v>56600</v>
      </c>
      <c r="C4" s="3">
        <v>59900</v>
      </c>
      <c r="D4">
        <v>470</v>
      </c>
      <c r="E4">
        <v>578</v>
      </c>
      <c r="F4" s="3">
        <v>7.75E+17</v>
      </c>
      <c r="G4" s="3">
        <v>7.98E+17</v>
      </c>
      <c r="H4" s="3">
        <f t="shared" si="2"/>
        <v>11.116188000000003</v>
      </c>
      <c r="I4">
        <v>0.1</v>
      </c>
      <c r="J4" s="3">
        <f t="shared" si="0"/>
        <v>-2.0018024825537405E-2</v>
      </c>
      <c r="K4" s="3">
        <f t="shared" si="1"/>
        <v>-0.12964479228642237</v>
      </c>
      <c r="L4" s="3">
        <v>5160</v>
      </c>
      <c r="M4" s="3"/>
    </row>
    <row r="5" spans="1:13" x14ac:dyDescent="0.3">
      <c r="A5">
        <v>6</v>
      </c>
      <c r="B5" s="3">
        <v>44000</v>
      </c>
      <c r="C5" s="3">
        <v>47300</v>
      </c>
      <c r="D5">
        <v>354</v>
      </c>
      <c r="E5">
        <v>373</v>
      </c>
      <c r="F5" s="3">
        <v>6.21E+17</v>
      </c>
      <c r="G5" s="3">
        <v>6.36E+17</v>
      </c>
      <c r="H5" s="3">
        <f t="shared" si="2"/>
        <v>7.5056480000000017</v>
      </c>
      <c r="I5">
        <v>0.1</v>
      </c>
      <c r="J5" s="3">
        <f t="shared" si="0"/>
        <v>-3.5370821526277421E-2</v>
      </c>
      <c r="K5" s="3">
        <f>0.73*LN(D5*G5/(E5*F5))</f>
        <v>-2.0742238325480358E-2</v>
      </c>
      <c r="L5" s="3">
        <v>4240</v>
      </c>
      <c r="M5" s="3"/>
    </row>
    <row r="6" spans="1:13" x14ac:dyDescent="0.3">
      <c r="A6">
        <v>8</v>
      </c>
      <c r="B6" s="3">
        <v>26400</v>
      </c>
      <c r="C6" s="3">
        <v>33600</v>
      </c>
      <c r="D6">
        <v>191</v>
      </c>
      <c r="E6">
        <v>226</v>
      </c>
      <c r="F6" s="3">
        <v>4.16E+17</v>
      </c>
      <c r="G6" s="3">
        <v>4.69E+17</v>
      </c>
      <c r="H6" s="3">
        <f t="shared" si="2"/>
        <v>6.2852120000000014</v>
      </c>
      <c r="I6">
        <v>0.1</v>
      </c>
      <c r="J6" s="3">
        <f t="shared" si="0"/>
        <v>-8.8508520501266619E-2</v>
      </c>
      <c r="K6" s="3">
        <f>0.73*LN(D6*G6/(E6*F6))</f>
        <v>-3.5291166019667114E-2</v>
      </c>
      <c r="L6" s="3">
        <v>3880</v>
      </c>
      <c r="M6" s="3"/>
    </row>
    <row r="7" spans="1:13" x14ac:dyDescent="0.3">
      <c r="A7">
        <v>10</v>
      </c>
      <c r="B7" s="3">
        <v>14700</v>
      </c>
      <c r="C7" s="3">
        <v>20500</v>
      </c>
      <c r="D7">
        <v>123</v>
      </c>
      <c r="E7">
        <v>130</v>
      </c>
      <c r="F7" s="3">
        <v>2.79E+17</v>
      </c>
      <c r="G7" s="3">
        <v>3.36E+17</v>
      </c>
      <c r="H7" s="3">
        <f t="shared" si="2"/>
        <v>4.1163830000000008</v>
      </c>
      <c r="I7">
        <v>0.1</v>
      </c>
      <c r="J7" s="3">
        <f>0.73*LN(B7*G7/(C7*F7))</f>
        <v>-0.10707495037901833</v>
      </c>
      <c r="K7" s="3">
        <f>0.73*LN(D7*G7/(E7*F7))</f>
        <v>9.5300976632831796E-2</v>
      </c>
      <c r="L7" s="3">
        <v>3140</v>
      </c>
      <c r="M7" s="3"/>
    </row>
    <row r="8" spans="1:13" x14ac:dyDescent="0.3">
      <c r="A8">
        <v>12</v>
      </c>
      <c r="B8" s="3">
        <v>8310</v>
      </c>
      <c r="C8" s="3">
        <v>11100</v>
      </c>
      <c r="D8">
        <v>82</v>
      </c>
      <c r="E8">
        <v>87.3</v>
      </c>
      <c r="F8" s="3">
        <v>2.24E+17</v>
      </c>
      <c r="G8" s="3">
        <v>2.52E+17</v>
      </c>
      <c r="H8" s="3">
        <f t="shared" si="2"/>
        <v>2.7361280000000003</v>
      </c>
      <c r="I8">
        <v>0.1</v>
      </c>
      <c r="J8" s="3">
        <f t="shared" ref="J8:J10" si="3">0.73*LN(B8*G8/(C8*F8))</f>
        <v>-0.12534279857002015</v>
      </c>
      <c r="K8" s="3">
        <f t="shared" ref="K8:K10" si="4">0.73*LN(D8*G8/(E8*F8))</f>
        <v>4.0260828654808449E-2</v>
      </c>
      <c r="L8" s="3">
        <v>2560</v>
      </c>
      <c r="M8" s="3"/>
    </row>
    <row r="9" spans="1:13" x14ac:dyDescent="0.3">
      <c r="A9">
        <v>14</v>
      </c>
      <c r="B9" s="3">
        <v>6150</v>
      </c>
      <c r="C9" s="3">
        <v>6690</v>
      </c>
      <c r="D9">
        <v>63.5</v>
      </c>
      <c r="E9">
        <v>60.1</v>
      </c>
      <c r="F9" s="3">
        <v>2.01E+17</v>
      </c>
      <c r="G9" s="3">
        <v>2E+17</v>
      </c>
      <c r="H9" s="3">
        <f t="shared" si="2"/>
        <v>1.8941557500000004</v>
      </c>
      <c r="I9">
        <v>0.1</v>
      </c>
      <c r="J9" s="3">
        <f t="shared" si="3"/>
        <v>-6.5079013697907237E-2</v>
      </c>
      <c r="K9" s="3">
        <f t="shared" si="4"/>
        <v>3.653104167790492E-2</v>
      </c>
      <c r="L9" s="3">
        <v>2130</v>
      </c>
      <c r="M9" s="3"/>
    </row>
    <row r="10" spans="1:13" x14ac:dyDescent="0.3">
      <c r="A10">
        <v>16</v>
      </c>
      <c r="B10" s="3">
        <v>5540</v>
      </c>
      <c r="C10" s="3">
        <v>5300</v>
      </c>
      <c r="D10">
        <v>54.5</v>
      </c>
      <c r="E10">
        <v>46.9</v>
      </c>
      <c r="F10" s="3">
        <v>1.94E+17</v>
      </c>
      <c r="G10" s="3">
        <v>1.81E+17</v>
      </c>
      <c r="H10" s="3">
        <f t="shared" si="2"/>
        <v>1.6533417500000005</v>
      </c>
      <c r="I10">
        <v>0.1</v>
      </c>
      <c r="J10" s="3">
        <f t="shared" si="3"/>
        <v>-1.8303616745361836E-2</v>
      </c>
      <c r="K10" s="3">
        <f t="shared" si="4"/>
        <v>5.8999985846207546E-2</v>
      </c>
      <c r="L10" s="3">
        <v>1990</v>
      </c>
      <c r="M10" s="3"/>
    </row>
    <row r="11" spans="1:13" x14ac:dyDescent="0.3">
      <c r="B11" s="3"/>
      <c r="C11" s="3"/>
      <c r="F11" s="3"/>
      <c r="G11" s="3"/>
      <c r="J11" s="3"/>
      <c r="K11" s="3"/>
    </row>
    <row r="12" spans="1:13" x14ac:dyDescent="0.3">
      <c r="B12" s="3"/>
      <c r="C12" s="3"/>
      <c r="F12" s="3"/>
      <c r="G12" s="3"/>
      <c r="J12" s="3"/>
      <c r="K12" s="3"/>
    </row>
    <row r="13" spans="1:13" x14ac:dyDescent="0.3">
      <c r="B13" s="3"/>
      <c r="C13" s="3"/>
      <c r="F13" s="3"/>
      <c r="G13" s="3"/>
      <c r="J13" s="3"/>
      <c r="K13" s="3"/>
    </row>
    <row r="14" spans="1:13" x14ac:dyDescent="0.3">
      <c r="B14" s="3"/>
      <c r="C14" s="3"/>
      <c r="F14" s="3"/>
      <c r="G14" s="3"/>
      <c r="J14" s="3"/>
      <c r="K14" s="3"/>
    </row>
    <row r="17" spans="9:12" x14ac:dyDescent="0.3">
      <c r="K17" s="3"/>
    </row>
    <row r="18" spans="9:12" x14ac:dyDescent="0.3">
      <c r="K18" s="3"/>
    </row>
    <row r="19" spans="9:12" x14ac:dyDescent="0.3">
      <c r="K19" s="3"/>
    </row>
    <row r="20" spans="9:12" x14ac:dyDescent="0.3">
      <c r="I20" s="3"/>
      <c r="K20" s="3"/>
    </row>
    <row r="21" spans="9:12" x14ac:dyDescent="0.3">
      <c r="K21" s="3"/>
    </row>
    <row r="22" spans="9:12" x14ac:dyDescent="0.3">
      <c r="K22" s="3"/>
      <c r="L22" s="3"/>
    </row>
    <row r="23" spans="9:12" x14ac:dyDescent="0.3">
      <c r="K23" s="3"/>
    </row>
    <row r="24" spans="9:12" x14ac:dyDescent="0.3">
      <c r="K24" s="3"/>
    </row>
    <row r="29" spans="9:12" x14ac:dyDescent="0.3">
      <c r="L29" s="3"/>
    </row>
    <row r="30" spans="9:12" x14ac:dyDescent="0.3">
      <c r="L30" s="3"/>
    </row>
    <row r="31" spans="9:12" x14ac:dyDescent="0.3">
      <c r="L31" s="3"/>
    </row>
  </sheetData>
  <phoneticPr fontId="2" type="noConversion"/>
  <pageMargins left="0.75" right="0.75" top="1" bottom="1" header="0.5" footer="0.5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7:F13"/>
  <sheetViews>
    <sheetView zoomScaleNormal="100" zoomScaleSheetLayoutView="75" workbookViewId="0">
      <selection activeCell="E7" sqref="E7:E13"/>
    </sheetView>
  </sheetViews>
  <sheetFormatPr defaultColWidth="9" defaultRowHeight="16.5" x14ac:dyDescent="0.3"/>
  <sheetData>
    <row r="7" spans="3:6" x14ac:dyDescent="0.3">
      <c r="C7" s="3">
        <v>51800</v>
      </c>
      <c r="D7" s="3">
        <v>4700</v>
      </c>
      <c r="E7">
        <v>749</v>
      </c>
      <c r="F7">
        <v>68.7</v>
      </c>
    </row>
    <row r="8" spans="3:6" x14ac:dyDescent="0.3">
      <c r="C8" s="3">
        <v>329000</v>
      </c>
      <c r="D8" s="3">
        <v>4680</v>
      </c>
      <c r="E8">
        <v>520</v>
      </c>
      <c r="F8">
        <v>68.3</v>
      </c>
    </row>
    <row r="9" spans="3:6" x14ac:dyDescent="0.3">
      <c r="C9" s="3">
        <v>13300</v>
      </c>
      <c r="D9" s="3">
        <v>4680</v>
      </c>
      <c r="E9">
        <v>273</v>
      </c>
      <c r="F9">
        <v>67.7</v>
      </c>
    </row>
    <row r="10" spans="3:6" x14ac:dyDescent="0.3">
      <c r="C10" s="3">
        <v>6850</v>
      </c>
      <c r="D10" s="3">
        <v>4660</v>
      </c>
      <c r="E10">
        <v>127</v>
      </c>
      <c r="F10">
        <v>66.599999999999994</v>
      </c>
    </row>
    <row r="11" spans="3:6" x14ac:dyDescent="0.3">
      <c r="C11" s="3">
        <v>5170</v>
      </c>
      <c r="D11" s="3">
        <v>4640</v>
      </c>
      <c r="E11">
        <v>97.4</v>
      </c>
      <c r="F11">
        <v>65.599999999999994</v>
      </c>
    </row>
    <row r="12" spans="3:6" x14ac:dyDescent="0.3">
      <c r="C12" s="3">
        <v>4430</v>
      </c>
      <c r="D12" s="3">
        <v>4370</v>
      </c>
      <c r="E12">
        <v>83.4</v>
      </c>
      <c r="F12">
        <v>47.6</v>
      </c>
    </row>
    <row r="13" spans="3:6" x14ac:dyDescent="0.3">
      <c r="C13" s="3">
        <v>4180</v>
      </c>
      <c r="D13" s="3">
        <v>2560</v>
      </c>
      <c r="E13">
        <v>71.400000000000006</v>
      </c>
      <c r="F13">
        <v>28.8</v>
      </c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3"/>
  <sheetViews>
    <sheetView zoomScaleNormal="100" zoomScaleSheetLayoutView="75" workbookViewId="0">
      <selection activeCell="F33" sqref="F33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22.625" bestFit="1" customWidth="1"/>
    <col min="7" max="7" width="26.25" bestFit="1" customWidth="1"/>
    <col min="8" max="8" width="21.5" bestFit="1" customWidth="1"/>
    <col min="9" max="9" width="20.375" bestFit="1" customWidth="1"/>
    <col min="10" max="10" width="16" bestFit="1" customWidth="1"/>
  </cols>
  <sheetData>
    <row r="1" spans="1:10" x14ac:dyDescent="0.3">
      <c r="A1" t="s">
        <v>9</v>
      </c>
      <c r="B1" s="1" t="s">
        <v>2</v>
      </c>
      <c r="C1" s="1" t="s">
        <v>15</v>
      </c>
      <c r="D1" s="1" t="s">
        <v>6</v>
      </c>
      <c r="E1" s="1" t="s">
        <v>0</v>
      </c>
      <c r="F1" s="1" t="s">
        <v>3</v>
      </c>
      <c r="G1" s="1" t="s">
        <v>14</v>
      </c>
      <c r="H1" s="1" t="s">
        <v>4</v>
      </c>
      <c r="I1" s="2" t="s">
        <v>1</v>
      </c>
      <c r="J1" s="2" t="s">
        <v>13</v>
      </c>
    </row>
    <row r="2" spans="1:10" x14ac:dyDescent="0.3">
      <c r="A2">
        <v>4</v>
      </c>
      <c r="B2" s="3">
        <v>51800</v>
      </c>
      <c r="C2" s="3">
        <v>68000</v>
      </c>
      <c r="D2">
        <v>749</v>
      </c>
      <c r="E2">
        <v>508</v>
      </c>
      <c r="F2">
        <v>1E+17</v>
      </c>
      <c r="G2">
        <v>5</v>
      </c>
      <c r="H2">
        <v>0.11</v>
      </c>
      <c r="I2" s="3">
        <f>B2/C2</f>
        <v>0.7617647058823529</v>
      </c>
      <c r="J2">
        <f>D2/E2</f>
        <v>1.4744094488188977</v>
      </c>
    </row>
    <row r="3" spans="1:10" x14ac:dyDescent="0.3">
      <c r="A3">
        <v>6</v>
      </c>
      <c r="B3" s="3">
        <v>32900</v>
      </c>
      <c r="C3" s="3">
        <v>50500</v>
      </c>
      <c r="D3">
        <v>520</v>
      </c>
      <c r="E3">
        <v>516</v>
      </c>
      <c r="F3">
        <v>1E+17</v>
      </c>
      <c r="G3">
        <v>4.7</v>
      </c>
      <c r="H3">
        <v>0.1</v>
      </c>
      <c r="I3" s="3">
        <f t="shared" ref="I3:I8" si="0">B3/C3</f>
        <v>0.65148514851485151</v>
      </c>
      <c r="J3">
        <f t="shared" ref="J3:J8" si="1">D3/E3</f>
        <v>1.0077519379844961</v>
      </c>
    </row>
    <row r="4" spans="1:10" x14ac:dyDescent="0.3">
      <c r="A4">
        <v>8</v>
      </c>
      <c r="B4" s="3">
        <v>13300</v>
      </c>
      <c r="C4" s="3">
        <v>37700</v>
      </c>
      <c r="D4">
        <v>273</v>
      </c>
      <c r="E4">
        <v>375</v>
      </c>
      <c r="F4">
        <v>1E+17</v>
      </c>
      <c r="G4">
        <v>4.4000000000000004</v>
      </c>
      <c r="H4">
        <v>0.12</v>
      </c>
      <c r="I4" s="3">
        <f t="shared" si="0"/>
        <v>0.35278514588859416</v>
      </c>
      <c r="J4">
        <f t="shared" si="1"/>
        <v>0.72799999999999998</v>
      </c>
    </row>
    <row r="5" spans="1:10" x14ac:dyDescent="0.3">
      <c r="A5">
        <v>10</v>
      </c>
      <c r="B5" s="3">
        <v>6850</v>
      </c>
      <c r="C5" s="3">
        <v>21800</v>
      </c>
      <c r="D5">
        <v>127</v>
      </c>
      <c r="E5">
        <v>209</v>
      </c>
      <c r="F5">
        <v>1E+17</v>
      </c>
      <c r="G5">
        <v>4.0999999999999996</v>
      </c>
      <c r="H5">
        <v>0.12</v>
      </c>
      <c r="I5" s="3">
        <f t="shared" si="0"/>
        <v>0.31422018348623854</v>
      </c>
      <c r="J5">
        <f t="shared" si="1"/>
        <v>0.60765550239234445</v>
      </c>
    </row>
    <row r="6" spans="1:10" x14ac:dyDescent="0.3">
      <c r="A6">
        <v>12</v>
      </c>
      <c r="B6" s="3">
        <v>5170</v>
      </c>
      <c r="C6" s="3">
        <v>14400</v>
      </c>
      <c r="D6">
        <v>97.4</v>
      </c>
      <c r="E6">
        <v>161</v>
      </c>
      <c r="F6">
        <v>1E+17</v>
      </c>
      <c r="G6">
        <v>3.8</v>
      </c>
      <c r="H6">
        <v>0.125</v>
      </c>
      <c r="I6" s="3">
        <f t="shared" si="0"/>
        <v>0.35902777777777778</v>
      </c>
      <c r="J6">
        <f t="shared" si="1"/>
        <v>0.60496894409937896</v>
      </c>
    </row>
    <row r="7" spans="1:10" x14ac:dyDescent="0.3">
      <c r="A7">
        <v>14</v>
      </c>
      <c r="B7" s="3">
        <v>4430</v>
      </c>
      <c r="C7" s="3">
        <v>7380</v>
      </c>
      <c r="D7">
        <v>83.4</v>
      </c>
      <c r="E7">
        <v>102</v>
      </c>
      <c r="F7">
        <v>1E+17</v>
      </c>
      <c r="G7">
        <v>3.5</v>
      </c>
      <c r="H7">
        <v>0.13</v>
      </c>
      <c r="I7" s="3">
        <f t="shared" si="0"/>
        <v>0.60027100271002709</v>
      </c>
      <c r="J7">
        <f t="shared" si="1"/>
        <v>0.8176470588235295</v>
      </c>
    </row>
    <row r="8" spans="1:10" x14ac:dyDescent="0.3">
      <c r="A8">
        <v>16</v>
      </c>
      <c r="B8" s="3">
        <v>4180</v>
      </c>
      <c r="C8" s="3">
        <v>5570</v>
      </c>
      <c r="D8">
        <v>71.400000000000006</v>
      </c>
      <c r="E8">
        <v>84.2</v>
      </c>
      <c r="F8">
        <v>1E+17</v>
      </c>
      <c r="G8">
        <v>3.2</v>
      </c>
      <c r="H8">
        <v>0.13500000000000001</v>
      </c>
      <c r="I8" s="3">
        <f t="shared" si="0"/>
        <v>0.75044883303411136</v>
      </c>
      <c r="J8">
        <f t="shared" si="1"/>
        <v>0.84798099762470314</v>
      </c>
    </row>
    <row r="10" spans="1:10" x14ac:dyDescent="0.3">
      <c r="C10" t="s">
        <v>12</v>
      </c>
    </row>
    <row r="13" spans="1:10" x14ac:dyDescent="0.3">
      <c r="H13">
        <f>0.73*LN(I2)</f>
        <v>-0.19864581581478866</v>
      </c>
      <c r="I13">
        <f>0.73*LN(J2)</f>
        <v>0.28342800123527845</v>
      </c>
    </row>
    <row r="14" spans="1:10" x14ac:dyDescent="0.3">
      <c r="H14">
        <f t="shared" ref="H14:I19" si="2">0.73*LN(I3)</f>
        <v>-0.31280549531229118</v>
      </c>
      <c r="I14">
        <f t="shared" si="2"/>
        <v>5.6370936485545323E-3</v>
      </c>
    </row>
    <row r="15" spans="1:10" x14ac:dyDescent="0.3">
      <c r="H15">
        <f t="shared" si="2"/>
        <v>-0.76058412323516755</v>
      </c>
      <c r="I15">
        <f t="shared" si="2"/>
        <v>-0.23174158847337931</v>
      </c>
    </row>
    <row r="16" spans="1:10" x14ac:dyDescent="0.3">
      <c r="G16" t="s">
        <v>10</v>
      </c>
      <c r="H16">
        <f t="shared" si="2"/>
        <v>-0.84509276179026382</v>
      </c>
      <c r="I16">
        <f t="shared" si="2"/>
        <v>-0.36364743081954043</v>
      </c>
    </row>
    <row r="17" spans="7:10" x14ac:dyDescent="0.3">
      <c r="G17" t="s">
        <v>11</v>
      </c>
      <c r="H17">
        <f t="shared" si="2"/>
        <v>-0.74777952818498039</v>
      </c>
      <c r="I17">
        <f t="shared" si="2"/>
        <v>-0.36688205266526058</v>
      </c>
    </row>
    <row r="18" spans="7:10" x14ac:dyDescent="0.3">
      <c r="H18">
        <f t="shared" si="2"/>
        <v>-0.37257305982539596</v>
      </c>
      <c r="I18">
        <f t="shared" si="2"/>
        <v>-0.14696688786128601</v>
      </c>
    </row>
    <row r="19" spans="7:10" x14ac:dyDescent="0.3">
      <c r="H19">
        <f t="shared" si="2"/>
        <v>-0.20957117940384518</v>
      </c>
      <c r="I19">
        <f t="shared" si="2"/>
        <v>-0.12037484788900187</v>
      </c>
    </row>
    <row r="20" spans="7:10" x14ac:dyDescent="0.3">
      <c r="G20" s="3">
        <v>5000</v>
      </c>
    </row>
    <row r="22" spans="7:10" x14ac:dyDescent="0.3">
      <c r="I22" s="3">
        <f>I13*$G$20</f>
        <v>1417.1400061763923</v>
      </c>
    </row>
    <row r="23" spans="7:10" x14ac:dyDescent="0.3">
      <c r="I23" s="3">
        <f t="shared" ref="I23:I28" si="3">I14*$G$20</f>
        <v>28.185468242772661</v>
      </c>
    </row>
    <row r="24" spans="7:10" x14ac:dyDescent="0.3">
      <c r="I24" s="3">
        <f t="shared" si="3"/>
        <v>-1158.7079423668965</v>
      </c>
    </row>
    <row r="25" spans="7:10" x14ac:dyDescent="0.3">
      <c r="I25" s="3">
        <f t="shared" si="3"/>
        <v>-1818.2371540977022</v>
      </c>
    </row>
    <row r="26" spans="7:10" x14ac:dyDescent="0.3">
      <c r="I26" s="3">
        <f>I17*$G$20</f>
        <v>-1834.4102633263028</v>
      </c>
    </row>
    <row r="27" spans="7:10" x14ac:dyDescent="0.3">
      <c r="I27" s="3">
        <f t="shared" si="3"/>
        <v>-734.83443930643</v>
      </c>
      <c r="J27" s="3">
        <f>AVERAGE(I22:I27)</f>
        <v>-683.47738744636115</v>
      </c>
    </row>
    <row r="28" spans="7:10" x14ac:dyDescent="0.3">
      <c r="I28" s="3">
        <f t="shared" si="3"/>
        <v>-601.87423944500938</v>
      </c>
    </row>
    <row r="29" spans="7:10" x14ac:dyDescent="0.3">
      <c r="I29" s="3"/>
    </row>
    <row r="30" spans="7:10" x14ac:dyDescent="0.3">
      <c r="I30" s="3"/>
    </row>
    <row r="31" spans="7:10" x14ac:dyDescent="0.3">
      <c r="I31" s="3"/>
    </row>
    <row r="32" spans="7:10" x14ac:dyDescent="0.3">
      <c r="I32" s="3"/>
    </row>
    <row r="33" spans="9:9" x14ac:dyDescent="0.3">
      <c r="I33" s="3"/>
    </row>
  </sheetData>
  <phoneticPr fontId="2" type="noConversion"/>
  <pageMargins left="0.75" right="0.75" top="1" bottom="1" header="0.5" footer="0.5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첫실험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Geunwoo Go</cp:lastModifiedBy>
  <cp:revision>28</cp:revision>
  <dcterms:created xsi:type="dcterms:W3CDTF">2020-05-18T11:48:24Z</dcterms:created>
  <dcterms:modified xsi:type="dcterms:W3CDTF">2020-06-05T01:05:26Z</dcterms:modified>
  <cp:version>0906.0200.01</cp:version>
</cp:coreProperties>
</file>