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11"/>
  <workbookPr defaultThemeVersion="166925"/>
  <mc:AlternateContent xmlns:mc="http://schemas.openxmlformats.org/markup-compatibility/2006">
    <mc:Choice Requires="x15">
      <x15ac:absPath xmlns:x15ac="http://schemas.microsoft.com/office/spreadsheetml/2010/11/ac" url="https://correoipn.sharepoint.com/sites/Finanzas3CV3/Shared Documents/General/García Quiroz Gustavo Ivan/"/>
    </mc:Choice>
  </mc:AlternateContent>
  <xr:revisionPtr revIDLastSave="199" documentId="13_ncr:1_{B65FCC91-56F1-4EA5-865D-D1A6ECEA87BB}" xr6:coauthVersionLast="47" xr6:coauthVersionMax="47" xr10:uidLastSave="{7DD5EAD9-E72E-4031-AE29-CCEAE4E139BC}"/>
  <bookViews>
    <workbookView xWindow="-108" yWindow="-108" windowWidth="23256" windowHeight="12456" firstSheet="7" activeTab="7" xr2:uid="{A2E69E0B-260D-4BF1-A172-E431C16CAC37}"/>
  </bookViews>
  <sheets>
    <sheet name="Ejercicio Exposicion" sheetId="1" r:id="rId1"/>
    <sheet name="Ejercicio Exposicion 2.0" sheetId="4" r:id="rId2"/>
    <sheet name="Markakland Manufacturing" sheetId="3" r:id="rId3"/>
    <sheet name="AudioCables Incorporation" sheetId="5" r:id="rId4"/>
    <sheet name="DSI Publishing Inc" sheetId="6" r:id="rId5"/>
    <sheet name="Owen Conner" sheetId="7" r:id="rId6"/>
    <sheet name="Ejercicio Multiproducto " sheetId="8" r:id="rId7"/>
    <sheet name="Le Bistro" sheetId="9"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 i="9" l="1"/>
  <c r="H12" i="9"/>
  <c r="H9" i="9"/>
  <c r="H10" i="9"/>
  <c r="H11" i="9"/>
  <c r="H8" i="9"/>
  <c r="H13" i="9" s="1"/>
  <c r="G13" i="9"/>
  <c r="D9" i="9"/>
  <c r="D10" i="9"/>
  <c r="D11" i="9"/>
  <c r="D12" i="9"/>
  <c r="D8" i="9"/>
  <c r="E9" i="9"/>
  <c r="I9" i="9" s="1"/>
  <c r="E10" i="9"/>
  <c r="I10" i="9" s="1"/>
  <c r="E11" i="9"/>
  <c r="I11" i="9" s="1"/>
  <c r="E12" i="9"/>
  <c r="I12" i="9" s="1"/>
  <c r="E8" i="9"/>
  <c r="G7" i="8"/>
  <c r="I7" i="8" s="1"/>
  <c r="I10" i="8" s="1"/>
  <c r="H7" i="8"/>
  <c r="G8" i="8"/>
  <c r="I8" i="8" s="1"/>
  <c r="H8" i="8"/>
  <c r="L8" i="8"/>
  <c r="G9" i="8"/>
  <c r="J9" i="8" s="1"/>
  <c r="K9" i="8" s="1"/>
  <c r="H9" i="8"/>
  <c r="I9" i="8"/>
  <c r="L9" i="8"/>
  <c r="M9" i="8"/>
  <c r="F10" i="8"/>
  <c r="I9" i="7"/>
  <c r="I10" i="7"/>
  <c r="J10" i="7"/>
  <c r="K10" i="7"/>
  <c r="I11" i="7"/>
  <c r="I12" i="7"/>
  <c r="J12" i="7"/>
  <c r="I13" i="7"/>
  <c r="C5" i="1"/>
  <c r="I3" i="7"/>
  <c r="I4" i="7"/>
  <c r="I5" i="7"/>
  <c r="I6" i="7"/>
  <c r="I7" i="7"/>
  <c r="B12" i="7"/>
  <c r="J4" i="7" s="1"/>
  <c r="I18" i="6"/>
  <c r="B27" i="6"/>
  <c r="C27" i="6"/>
  <c r="D27" i="6" s="1"/>
  <c r="I19" i="6"/>
  <c r="B28" i="6"/>
  <c r="D28" i="6" s="1"/>
  <c r="C28" i="6"/>
  <c r="I20" i="6"/>
  <c r="B29" i="6"/>
  <c r="C29" i="6"/>
  <c r="D29" i="6" s="1"/>
  <c r="B30" i="6"/>
  <c r="C30" i="6"/>
  <c r="I22" i="6"/>
  <c r="B31" i="6"/>
  <c r="D31" i="6" s="1"/>
  <c r="C31" i="6"/>
  <c r="I23" i="6"/>
  <c r="B32" i="6"/>
  <c r="C32" i="6"/>
  <c r="D32" i="6" s="1"/>
  <c r="I24" i="6"/>
  <c r="B33" i="6"/>
  <c r="C33" i="6"/>
  <c r="D33" i="6" s="1"/>
  <c r="B34" i="6"/>
  <c r="D34" i="6" s="1"/>
  <c r="C34" i="6"/>
  <c r="I26" i="6"/>
  <c r="B35" i="6"/>
  <c r="D35" i="6" s="1"/>
  <c r="C35" i="6"/>
  <c r="I27" i="6"/>
  <c r="B36" i="6"/>
  <c r="D36" i="6" s="1"/>
  <c r="C36" i="6"/>
  <c r="B15" i="6"/>
  <c r="B19" i="6"/>
  <c r="B20" i="6"/>
  <c r="J18" i="6" s="1"/>
  <c r="B21" i="6"/>
  <c r="I21" i="6" s="1"/>
  <c r="I6" i="5"/>
  <c r="K6" i="5" s="1"/>
  <c r="J6" i="5"/>
  <c r="P6" i="5"/>
  <c r="I7" i="5"/>
  <c r="J7" i="5"/>
  <c r="K7" i="5"/>
  <c r="P7" i="5"/>
  <c r="R7" i="5" s="1"/>
  <c r="I8" i="5"/>
  <c r="K8" i="5" s="1"/>
  <c r="J8" i="5"/>
  <c r="P8" i="5"/>
  <c r="I9" i="5"/>
  <c r="J9" i="5"/>
  <c r="K9" i="5"/>
  <c r="P9" i="5"/>
  <c r="B10" i="5"/>
  <c r="I10" i="5"/>
  <c r="K10" i="5" s="1"/>
  <c r="J10" i="5"/>
  <c r="P10" i="5"/>
  <c r="I11" i="5"/>
  <c r="J11" i="5"/>
  <c r="K11" i="5"/>
  <c r="P11" i="5"/>
  <c r="I12" i="5"/>
  <c r="J12" i="5"/>
  <c r="K12" i="5"/>
  <c r="P12" i="5"/>
  <c r="I13" i="5"/>
  <c r="K13" i="5" s="1"/>
  <c r="J13" i="5"/>
  <c r="P13" i="5"/>
  <c r="B15" i="5"/>
  <c r="Q7" i="5" s="1"/>
  <c r="I13" i="9" l="1"/>
  <c r="B19" i="9" s="1"/>
  <c r="H20" i="9" s="1"/>
  <c r="G10" i="8"/>
  <c r="M7" i="8"/>
  <c r="M8" i="8"/>
  <c r="L7" i="8"/>
  <c r="L10" i="8" s="1"/>
  <c r="J7" i="8"/>
  <c r="J8" i="8"/>
  <c r="K8" i="8" s="1"/>
  <c r="J13" i="7"/>
  <c r="K13" i="7" s="1"/>
  <c r="J9" i="7"/>
  <c r="K9" i="7" s="1"/>
  <c r="K12" i="7"/>
  <c r="J11" i="7"/>
  <c r="K11" i="7"/>
  <c r="D30" i="6"/>
  <c r="K4" i="7"/>
  <c r="J5" i="7"/>
  <c r="K5" i="7" s="1"/>
  <c r="J6" i="7"/>
  <c r="K6" i="7" s="1"/>
  <c r="B15" i="7"/>
  <c r="J7" i="7"/>
  <c r="K7" i="7" s="1"/>
  <c r="J3" i="7"/>
  <c r="K3" i="7" s="1"/>
  <c r="K18" i="6"/>
  <c r="B22" i="6"/>
  <c r="J27" i="6"/>
  <c r="K27" i="6" s="1"/>
  <c r="J23" i="6"/>
  <c r="K23" i="6" s="1"/>
  <c r="J19" i="6"/>
  <c r="K19" i="6" s="1"/>
  <c r="J20" i="6"/>
  <c r="K20" i="6" s="1"/>
  <c r="J25" i="6"/>
  <c r="J21" i="6"/>
  <c r="K21" i="6" s="1"/>
  <c r="I25" i="6"/>
  <c r="K25" i="6" s="1"/>
  <c r="J24" i="6"/>
  <c r="K24" i="6" s="1"/>
  <c r="J26" i="6"/>
  <c r="K26" i="6" s="1"/>
  <c r="J22" i="6"/>
  <c r="K22" i="6" s="1"/>
  <c r="Q8" i="5"/>
  <c r="R8" i="5" s="1"/>
  <c r="Q9" i="5"/>
  <c r="R9" i="5" s="1"/>
  <c r="Q10" i="5"/>
  <c r="R10" i="5" s="1"/>
  <c r="Q12" i="5"/>
  <c r="R12" i="5" s="1"/>
  <c r="Q13" i="5"/>
  <c r="R13" i="5" s="1"/>
  <c r="Q6" i="5"/>
  <c r="R6" i="5" s="1"/>
  <c r="Q11" i="5"/>
  <c r="R11" i="5" s="1"/>
  <c r="B17" i="5"/>
  <c r="B26" i="9" l="1"/>
  <c r="B34" i="9" s="1"/>
  <c r="B24" i="9"/>
  <c r="B32" i="9" s="1"/>
  <c r="B28" i="9"/>
  <c r="B36" i="9" s="1"/>
  <c r="B27" i="9"/>
  <c r="B35" i="9" s="1"/>
  <c r="B25" i="9"/>
  <c r="B33" i="9" s="1"/>
  <c r="K7" i="8"/>
  <c r="K10" i="8" s="1"/>
  <c r="J10" i="8"/>
  <c r="M10" i="8"/>
  <c r="B10" i="7"/>
  <c r="H8" i="7"/>
  <c r="F33" i="4"/>
  <c r="E33" i="4"/>
  <c r="G33" i="4" s="1"/>
  <c r="G32" i="4"/>
  <c r="F32" i="4"/>
  <c r="E32" i="4"/>
  <c r="F31" i="4"/>
  <c r="E31" i="4"/>
  <c r="G31" i="4" s="1"/>
  <c r="F30" i="4"/>
  <c r="G30" i="4" s="1"/>
  <c r="E30" i="4"/>
  <c r="F29" i="4"/>
  <c r="E29" i="4"/>
  <c r="G29" i="4" s="1"/>
  <c r="F28" i="4"/>
  <c r="E28" i="4"/>
  <c r="G28" i="4" s="1"/>
  <c r="F27" i="4"/>
  <c r="E27" i="4"/>
  <c r="G27" i="4" s="1"/>
  <c r="F26" i="4"/>
  <c r="E26" i="4"/>
  <c r="G26" i="4" s="1"/>
  <c r="F25" i="4"/>
  <c r="E25" i="4"/>
  <c r="G25" i="4" s="1"/>
  <c r="F24" i="4"/>
  <c r="E24" i="4"/>
  <c r="G24" i="4" s="1"/>
  <c r="F23" i="4"/>
  <c r="E23" i="4"/>
  <c r="G23" i="4" s="1"/>
  <c r="F22" i="4"/>
  <c r="G22" i="4" s="1"/>
  <c r="E22" i="4"/>
  <c r="G21" i="4"/>
  <c r="F21" i="4"/>
  <c r="E21" i="4"/>
  <c r="F20" i="4"/>
  <c r="G20" i="4" s="1"/>
  <c r="E20" i="4"/>
  <c r="F19" i="4"/>
  <c r="E19" i="4"/>
  <c r="G19" i="4" s="1"/>
  <c r="B23" i="8" l="1"/>
  <c r="B31" i="8"/>
  <c r="B20" i="8"/>
  <c r="B28" i="8"/>
  <c r="B25" i="8"/>
  <c r="B17" i="8"/>
  <c r="D17" i="8" s="1"/>
  <c r="F17" i="8" s="1"/>
  <c r="G17" i="8" s="1"/>
  <c r="B22" i="8"/>
  <c r="B30" i="8"/>
  <c r="B19" i="8"/>
  <c r="B27" i="8"/>
  <c r="B24" i="8"/>
  <c r="B32" i="8"/>
  <c r="B21" i="8"/>
  <c r="B29" i="8"/>
  <c r="B18" i="8"/>
  <c r="B26" i="8"/>
  <c r="I8" i="7"/>
  <c r="J8" i="7"/>
  <c r="K8" i="7" s="1"/>
  <c r="F20" i="3"/>
  <c r="F21" i="3"/>
  <c r="F22" i="3"/>
  <c r="F23" i="3"/>
  <c r="F24" i="3"/>
  <c r="F25" i="3"/>
  <c r="F26" i="3"/>
  <c r="G26" i="3" s="1"/>
  <c r="F27" i="3"/>
  <c r="F28" i="3"/>
  <c r="F29" i="3"/>
  <c r="F30" i="3"/>
  <c r="F31" i="3"/>
  <c r="F19" i="3"/>
  <c r="E20" i="3"/>
  <c r="G20" i="3" s="1"/>
  <c r="E21" i="3"/>
  <c r="E22" i="3"/>
  <c r="E23" i="3"/>
  <c r="E24" i="3"/>
  <c r="E25" i="3"/>
  <c r="E26" i="3"/>
  <c r="E27" i="3"/>
  <c r="E28" i="3"/>
  <c r="E29" i="3"/>
  <c r="G29" i="3" s="1"/>
  <c r="E30" i="3"/>
  <c r="E31" i="3"/>
  <c r="E19" i="3"/>
  <c r="B22" i="3"/>
  <c r="F16" i="3"/>
  <c r="E16" i="3"/>
  <c r="F15" i="3"/>
  <c r="E15" i="3"/>
  <c r="F14" i="3"/>
  <c r="E14" i="3"/>
  <c r="G14" i="3" s="1"/>
  <c r="F13" i="3"/>
  <c r="E13" i="3"/>
  <c r="F12" i="3"/>
  <c r="E12" i="3"/>
  <c r="F11" i="3"/>
  <c r="E11" i="3"/>
  <c r="F10" i="3"/>
  <c r="E10" i="3"/>
  <c r="F9" i="3"/>
  <c r="E9" i="3"/>
  <c r="F8" i="3"/>
  <c r="E8" i="3"/>
  <c r="F7" i="3"/>
  <c r="E7" i="3"/>
  <c r="G7" i="3" s="1"/>
  <c r="B10" i="3"/>
  <c r="C39" i="1"/>
  <c r="C38" i="1"/>
  <c r="C37" i="1"/>
  <c r="C36" i="1"/>
  <c r="E36" i="1" s="1"/>
  <c r="C35" i="1"/>
  <c r="C34" i="1"/>
  <c r="C33" i="1"/>
  <c r="C32" i="1"/>
  <c r="C31" i="1"/>
  <c r="D34" i="1"/>
  <c r="D27" i="1"/>
  <c r="D28" i="1"/>
  <c r="D29" i="1"/>
  <c r="D30" i="1"/>
  <c r="D31" i="1"/>
  <c r="D32" i="1"/>
  <c r="D33" i="1"/>
  <c r="D35" i="1"/>
  <c r="D36" i="1"/>
  <c r="D37" i="1"/>
  <c r="D39" i="1"/>
  <c r="D26" i="1"/>
  <c r="C27" i="1"/>
  <c r="C28" i="1"/>
  <c r="E28" i="1" s="1"/>
  <c r="C29" i="1"/>
  <c r="C30" i="1"/>
  <c r="C26" i="1"/>
  <c r="B20" i="1"/>
  <c r="C24" i="8" l="1"/>
  <c r="D24" i="8"/>
  <c r="F24" i="8" s="1"/>
  <c r="C26" i="8"/>
  <c r="D26" i="8"/>
  <c r="F26" i="8" s="1"/>
  <c r="C18" i="8"/>
  <c r="D18" i="8"/>
  <c r="F18" i="8" s="1"/>
  <c r="D29" i="8"/>
  <c r="F29" i="8" s="1"/>
  <c r="C29" i="8"/>
  <c r="G29" i="8" s="1"/>
  <c r="D21" i="8"/>
  <c r="F21" i="8" s="1"/>
  <c r="C21" i="8"/>
  <c r="G21" i="8" s="1"/>
  <c r="C32" i="8"/>
  <c r="D32" i="8"/>
  <c r="F32" i="8" s="1"/>
  <c r="C31" i="8"/>
  <c r="D31" i="8"/>
  <c r="F31" i="8" s="1"/>
  <c r="C30" i="8"/>
  <c r="G30" i="8" s="1"/>
  <c r="D30" i="8"/>
  <c r="F30" i="8" s="1"/>
  <c r="C22" i="8"/>
  <c r="D22" i="8"/>
  <c r="F22" i="8" s="1"/>
  <c r="C25" i="8"/>
  <c r="D25" i="8"/>
  <c r="F25" i="8" s="1"/>
  <c r="C28" i="8"/>
  <c r="D28" i="8"/>
  <c r="F28" i="8" s="1"/>
  <c r="C20" i="8"/>
  <c r="D20" i="8"/>
  <c r="F20" i="8" s="1"/>
  <c r="C27" i="8"/>
  <c r="D27" i="8"/>
  <c r="F27" i="8" s="1"/>
  <c r="C19" i="8"/>
  <c r="D19" i="8"/>
  <c r="F19" i="8" s="1"/>
  <c r="C23" i="8"/>
  <c r="D23" i="8"/>
  <c r="F23" i="8" s="1"/>
  <c r="G31" i="3"/>
  <c r="G11" i="3"/>
  <c r="G15" i="3"/>
  <c r="G27" i="3"/>
  <c r="G23" i="3"/>
  <c r="G19" i="3"/>
  <c r="G24" i="3"/>
  <c r="G28" i="3"/>
  <c r="G22" i="3"/>
  <c r="G30" i="3"/>
  <c r="G21" i="3"/>
  <c r="G25" i="3"/>
  <c r="G16" i="3"/>
  <c r="G9" i="3"/>
  <c r="G8" i="3"/>
  <c r="G10" i="3"/>
  <c r="G12" i="3"/>
  <c r="G13" i="3"/>
  <c r="E35" i="1"/>
  <c r="D38" i="1"/>
  <c r="E31" i="1"/>
  <c r="E34" i="1"/>
  <c r="E26" i="1"/>
  <c r="E39" i="1"/>
  <c r="E30" i="1"/>
  <c r="E33" i="1"/>
  <c r="E32" i="1"/>
  <c r="E38" i="1"/>
  <c r="E29" i="1"/>
  <c r="E27" i="1"/>
  <c r="E37" i="1"/>
  <c r="G31" i="8" l="1"/>
  <c r="G19" i="8"/>
  <c r="G26" i="8"/>
  <c r="G20" i="8"/>
  <c r="G23" i="8"/>
  <c r="G28" i="8"/>
  <c r="G25" i="8"/>
  <c r="G18" i="8"/>
  <c r="G32" i="8"/>
  <c r="G27" i="8"/>
  <c r="G22" i="8"/>
  <c r="G24" i="8"/>
</calcChain>
</file>

<file path=xl/sharedStrings.xml><?xml version="1.0" encoding="utf-8"?>
<sst xmlns="http://schemas.openxmlformats.org/spreadsheetml/2006/main" count="199" uniqueCount="101">
  <si>
    <t>ANALISIS DEL PUNTO DE EQUILIBRIO</t>
  </si>
  <si>
    <t>Una compañía de Camas ha fijado el precio de cada una en $850 El costo variable por cada cama es de $350 y los costos fijos de la empresa asciende a $50,000. ¿Cuántas camas deberá vender la empresa para cubrir los costos totales?</t>
  </si>
  <si>
    <t>R=</t>
  </si>
  <si>
    <t>camas</t>
  </si>
  <si>
    <t>FORMULAS</t>
  </si>
  <si>
    <t>Pasos</t>
  </si>
  <si>
    <t xml:space="preserve">Ventas = Unidades *  Precio(U) </t>
  </si>
  <si>
    <t>Costos = Costo Fijo + (Costo Variable * Unidades)</t>
  </si>
  <si>
    <t>Utilidades = Ventas - Costos</t>
  </si>
  <si>
    <t>Costo Variable</t>
  </si>
  <si>
    <t>Costo fijo</t>
  </si>
  <si>
    <t>Precio venta unitario</t>
  </si>
  <si>
    <t>Punto de equilibrio</t>
  </si>
  <si>
    <t>Utilidades</t>
  </si>
  <si>
    <t>Realice los calculos necesarios para obtener el punto de  equilibrio y posterior a ello realizar un grafico</t>
  </si>
  <si>
    <t xml:space="preserve">Unidades </t>
  </si>
  <si>
    <t xml:space="preserve">Ventas </t>
  </si>
  <si>
    <t>Costos</t>
  </si>
  <si>
    <t>Utilidad</t>
  </si>
  <si>
    <t xml:space="preserve">Realice los calculos necesarios para obtener el punto de </t>
  </si>
  <si>
    <t>Una compañía de Camas ha fijado el precio de cada una en $850</t>
  </si>
  <si>
    <t>equilibrio y posterior a ello realizar un grafico</t>
  </si>
  <si>
    <t xml:space="preserve">El costo variable por cada cama es de $350 y los costos fijos de la empresa </t>
  </si>
  <si>
    <t>asciende a $50,000. ¿Cuántas camas deberá vender la empresa para cubrir</t>
  </si>
  <si>
    <t>los costos totales?</t>
  </si>
  <si>
    <t>Unidades</t>
  </si>
  <si>
    <t xml:space="preserve">         Ventas </t>
  </si>
  <si>
    <r>
      <rPr>
        <b/>
        <sz val="11"/>
        <color theme="1"/>
        <rFont val="Calibri"/>
        <family val="2"/>
        <scheme val="minor"/>
      </rPr>
      <t xml:space="preserve">Ejercicio 1 – Punto de equilibrio – Análisis de presupuestos </t>
    </r>
    <r>
      <rPr>
        <sz val="11"/>
        <color theme="1"/>
        <rFont val="Calibri"/>
        <family val="2"/>
        <scheme val="minor"/>
      </rPr>
      <t xml:space="preserve">
Markakland manufacturing busca aumentar su capacidad resolviendo una operación que representa un cuello de botella al agregar un muevo equipo. Dos proveedores presentaron las siguientes propuestas.
Los costos fijos para la propuesta A son de 50000 y para la propuesta B 70000, los costos variables para A son de 12 y para B de 10. El ingreso que genera cada unidad es de 20.
</t>
    </r>
    <r>
      <rPr>
        <b/>
        <sz val="11"/>
        <color theme="1"/>
        <rFont val="Calibri"/>
        <family val="2"/>
        <scheme val="minor"/>
      </rPr>
      <t xml:space="preserve">a)	¿Cuál es el punto de equilibrio en unidades para la propuesta A?
b)	¿Cuál es el punto de equilibrio en unidades para la propuesta B?  </t>
    </r>
  </si>
  <si>
    <t>Propuesta A</t>
  </si>
  <si>
    <t>Propuesta B</t>
  </si>
  <si>
    <r>
      <rPr>
        <b/>
        <sz val="11"/>
        <color theme="1"/>
        <rFont val="Calibri"/>
        <family val="2"/>
        <scheme val="minor"/>
      </rPr>
      <t>Ejercicio 2</t>
    </r>
    <r>
      <rPr>
        <sz val="11"/>
        <color theme="1"/>
        <rFont val="Calibri"/>
        <family val="2"/>
        <scheme val="minor"/>
      </rPr>
      <t xml:space="preserve">
AudioCables, Inc., fabrica un adaptador con un costo variable de 0.50 dólares por unidad y un precio de venta de 1.00 dólares por unidad. Los costos fijos son de 14 000 dólares. El volumen actual de ventas es de 30 000 unidades. La empresa puede mejorar sustantivamente la calidad del producto si adquiere una nueva pieza de equipamiento que implica un costo fijo adicional de 6 000 dólares. Los costos variables subirían a .60 dólares, pero el volumen de ventas tendría que ascender a 50 000 unidades porque se trata de un producto de mejor calidad. ¿AudioCables debe comprar el nuevo equipamiento?</t>
    </r>
  </si>
  <si>
    <t>Respuesta:</t>
  </si>
  <si>
    <t>no</t>
  </si>
  <si>
    <t>Propuesta Actual</t>
  </si>
  <si>
    <t>Propuesta Nueva</t>
  </si>
  <si>
    <t>Ejercicio 3
La doctora Aleda Roth, autora prolífica, planea abrir su propia compañía editorial. La llamará DSI Publishing, Inc. Los costos estimados de DSI son:
Costo fijo: $250,000.00
Costo variable por libro: $20.00
Precio de venta por libro: $30.00
a. ¿Cuántos libros debe vender DSI para llegar al punto de equilibrio?
b. ¿Cuál es el punto de equilibrio en dólares?</t>
  </si>
  <si>
    <t>respuesta:</t>
  </si>
  <si>
    <t>Propuesta en Pesos</t>
  </si>
  <si>
    <t>Propuesta en Dólar</t>
  </si>
  <si>
    <t>Dólar</t>
  </si>
  <si>
    <t>Ejercicio 4
Owen Conner trabaja medio tiempo empacando software en una empresa de distribución local en Indiana. El costo fijo anual de este proceso es de 10 000 dólares, el costo de la mano de obra directa es de 3.50 dólares por paquete y el del material es de 4.50 dólares por paquete. El precio de venta será de 12.50 dólares por paquete. ¿Cuántos ingresos se tendrán que captar antes de salir a mano? ¿Cuál es el punto de equilibrio en unidades?</t>
  </si>
  <si>
    <t>Propuesta</t>
  </si>
  <si>
    <t>De los siguientes productos calcular su punto de equilibrio y realizar su grafica</t>
  </si>
  <si>
    <t>Datos</t>
  </si>
  <si>
    <t>Punto de Equilibrio</t>
  </si>
  <si>
    <t>Precio Venta</t>
  </si>
  <si>
    <t>Costo Fijo</t>
  </si>
  <si>
    <t>Demanda (Q) Mensual</t>
  </si>
  <si>
    <r>
      <rPr>
        <b/>
        <sz val="14"/>
        <color rgb="FFFF0000"/>
        <rFont val="Calibri"/>
        <family val="2"/>
        <scheme val="minor"/>
      </rPr>
      <t>%</t>
    </r>
    <r>
      <rPr>
        <b/>
        <sz val="14"/>
        <color theme="1"/>
        <rFont val="Calibri"/>
        <family val="2"/>
        <scheme val="minor"/>
      </rPr>
      <t xml:space="preserve"> Participación= </t>
    </r>
  </si>
  <si>
    <t>Margen</t>
  </si>
  <si>
    <t xml:space="preserve">M. Contrib. Ponderado         </t>
  </si>
  <si>
    <t xml:space="preserve">Punto de equilibrio </t>
  </si>
  <si>
    <t>Precio Venta Ponderado = Pvu*%Participacion</t>
  </si>
  <si>
    <t>Costo variable Ponderado = Cvu*%Participacion</t>
  </si>
  <si>
    <t>Contribucion</t>
  </si>
  <si>
    <t>Qe Unidades=</t>
  </si>
  <si>
    <t>Ingreso $=</t>
  </si>
  <si>
    <t>PVu</t>
  </si>
  <si>
    <t>CVu</t>
  </si>
  <si>
    <t>CF</t>
  </si>
  <si>
    <t>Qprod(unidad)</t>
  </si>
  <si>
    <t>Qprod/Qtotal</t>
  </si>
  <si>
    <t>Mcu=Pvu-Cvu</t>
  </si>
  <si>
    <r>
      <t>MCP=</t>
    </r>
    <r>
      <rPr>
        <b/>
        <sz val="14"/>
        <color rgb="FFFF0000"/>
        <rFont val="Calibri"/>
        <family val="2"/>
        <scheme val="minor"/>
      </rPr>
      <t>%</t>
    </r>
    <r>
      <rPr>
        <b/>
        <sz val="14"/>
        <color theme="1"/>
        <rFont val="Calibri"/>
        <family val="2"/>
        <scheme val="minor"/>
      </rPr>
      <t>*Mcu</t>
    </r>
  </si>
  <si>
    <r>
      <t xml:space="preserve">(CF/MCPT) * </t>
    </r>
    <r>
      <rPr>
        <b/>
        <sz val="14"/>
        <color rgb="FFFF0000"/>
        <rFont val="Calibri"/>
        <family val="2"/>
        <scheme val="minor"/>
      </rPr>
      <t>%</t>
    </r>
  </si>
  <si>
    <t>Qe*Pvu</t>
  </si>
  <si>
    <t>A</t>
  </si>
  <si>
    <t>B</t>
  </si>
  <si>
    <t>C</t>
  </si>
  <si>
    <t>Total</t>
  </si>
  <si>
    <t>Q</t>
  </si>
  <si>
    <t>Ingreso= Q*PVpondTotal</t>
  </si>
  <si>
    <t>Cvariable= Q*CVPondTotal</t>
  </si>
  <si>
    <t>Cfijo</t>
  </si>
  <si>
    <t>CT= CV + CF</t>
  </si>
  <si>
    <t>Utilidad  I-CT</t>
  </si>
  <si>
    <t xml:space="preserve">                              </t>
  </si>
  <si>
    <t>Punto de Equilibrio Multiproducto</t>
  </si>
  <si>
    <t>Le Bistro elabora más de un producto y le gustaría conocer su punto de equilibrio en dólares. La información de Le Bistro es como se muestra en la tabla siguiente. Los costos fijos son de $3,500 al mes.</t>
  </si>
  <si>
    <t>Producto</t>
  </si>
  <si>
    <t>CV</t>
  </si>
  <si>
    <t>PV</t>
  </si>
  <si>
    <t>CV/PV</t>
  </si>
  <si>
    <t>1-CV/PV</t>
  </si>
  <si>
    <t>Ventas (unidades)</t>
  </si>
  <si>
    <t>Ventas($)</t>
  </si>
  <si>
    <t>W</t>
  </si>
  <si>
    <t>(1-CV/PV)*W</t>
  </si>
  <si>
    <t>Producto 1</t>
  </si>
  <si>
    <t>Producto 2</t>
  </si>
  <si>
    <t>Producto 3</t>
  </si>
  <si>
    <t>Producto 4</t>
  </si>
  <si>
    <t>Producto 5</t>
  </si>
  <si>
    <t xml:space="preserve">costo fijo anual es $3500×12 = </t>
  </si>
  <si>
    <r>
      <t>PEQ</t>
    </r>
    <r>
      <rPr>
        <vertAlign val="subscript"/>
        <sz val="11"/>
        <color theme="1"/>
        <rFont val="Calibri"/>
        <family val="2"/>
        <scheme val="minor"/>
      </rPr>
      <t>$</t>
    </r>
    <r>
      <rPr>
        <sz val="11"/>
        <color theme="1"/>
        <rFont val="Calibri"/>
        <family val="2"/>
        <scheme val="minor"/>
      </rPr>
      <t>=</t>
    </r>
  </si>
  <si>
    <t>Para que la empresa logre su punto de equilibrio debe obtener ingresos de</t>
  </si>
  <si>
    <t>Nivel de Ventas por producto para el Punto de Equilibrio</t>
  </si>
  <si>
    <t>Nivel de ventas para PEQ$</t>
  </si>
  <si>
    <t xml:space="preserve">Punto de Equilibrio en Unidades para cada producto							</t>
  </si>
  <si>
    <t>Unidades a vender para cubrir PEQ$</t>
  </si>
  <si>
    <t>En resumen, el análisis del punto de equilibrio multiproducto muestra que Le Bistro necesita generar ingresos de $67,403.81 para cubrir todos sus costos y alcanzar un equilibrio financiero. Además, se proporciona el nivel de ventas y las unidades necesarias para cada producto a fin de alcanzar el punto de equilibrio. Estos datos son importantes para la planificación y el control financiero de la empresa.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</si>
</sst>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164" formatCode="[$$-409]#,##0.00_ ;[Red]\-[$$-409]#,##0.00\ "/>
    <numFmt numFmtId="165" formatCode="0.0"/>
    <numFmt numFmtId="166" formatCode="0.0000"/>
    <numFmt numFmtId="167" formatCode="[$$-409]#,##0_ ;[Red]\-[$$-409]#,##0\ "/>
  </numFmts>
  <fonts count="17">
    <font>
      <sz val="11"/>
      <color theme="1"/>
      <name val="Calibri"/>
      <family val="2"/>
      <scheme val="minor"/>
    </font>
    <font>
      <b/>
      <sz val="11"/>
      <color theme="1"/>
      <name val="Calibri"/>
      <family val="2"/>
      <scheme val="minor"/>
    </font>
    <font>
      <sz val="11"/>
      <color theme="1"/>
      <name val="Calibri"/>
      <family val="2"/>
      <scheme val="minor"/>
    </font>
    <font>
      <sz val="10"/>
      <color theme="1"/>
      <name val="Calibri"/>
      <family val="2"/>
      <scheme val="minor"/>
    </font>
    <font>
      <b/>
      <sz val="11"/>
      <color theme="0"/>
      <name val="Calibri"/>
      <family val="2"/>
      <scheme val="minor"/>
    </font>
    <font>
      <b/>
      <sz val="11"/>
      <color theme="3"/>
      <name val="Calibri"/>
      <family val="2"/>
      <scheme val="minor"/>
    </font>
    <font>
      <sz val="11"/>
      <color theme="0"/>
      <name val="Calibri"/>
      <family val="2"/>
      <scheme val="minor"/>
    </font>
    <font>
      <sz val="14"/>
      <color theme="1"/>
      <name val="Calibri"/>
      <family val="2"/>
      <scheme val="minor"/>
    </font>
    <font>
      <b/>
      <sz val="14"/>
      <color theme="1"/>
      <name val="Calibri"/>
      <family val="2"/>
      <scheme val="minor"/>
    </font>
    <font>
      <b/>
      <sz val="16"/>
      <color theme="1"/>
      <name val="Calibri"/>
      <family val="2"/>
      <scheme val="minor"/>
    </font>
    <font>
      <b/>
      <sz val="14"/>
      <color theme="0"/>
      <name val="Calibri"/>
      <family val="2"/>
      <scheme val="minor"/>
    </font>
    <font>
      <b/>
      <sz val="14"/>
      <color rgb="FFFF0000"/>
      <name val="Calibri"/>
      <family val="2"/>
      <scheme val="minor"/>
    </font>
    <font>
      <b/>
      <sz val="18"/>
      <color theme="1"/>
      <name val="Calibri"/>
      <family val="2"/>
      <scheme val="minor"/>
    </font>
    <font>
      <sz val="8"/>
      <name val="Calibri"/>
      <family val="2"/>
      <scheme val="minor"/>
    </font>
    <font>
      <b/>
      <sz val="11"/>
      <color rgb="FFC00000"/>
      <name val="Calibri"/>
      <family val="2"/>
      <scheme val="minor"/>
    </font>
    <font>
      <vertAlign val="subscript"/>
      <sz val="11"/>
      <color theme="1"/>
      <name val="Calibri"/>
      <family val="2"/>
      <scheme val="minor"/>
    </font>
    <font>
      <sz val="11"/>
      <color rgb="FF000000"/>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FF0000"/>
        <bgColor indexed="64"/>
      </patternFill>
    </fill>
    <fill>
      <patternFill patternType="solid">
        <fgColor theme="2" tint="-0.249977111117893"/>
        <bgColor indexed="64"/>
      </patternFill>
    </fill>
    <fill>
      <patternFill patternType="solid">
        <fgColor theme="0"/>
        <bgColor indexed="64"/>
      </patternFill>
    </fill>
    <fill>
      <patternFill patternType="solid">
        <fgColor rgb="FFC00000"/>
        <bgColor indexed="64"/>
      </patternFill>
    </fill>
    <fill>
      <patternFill patternType="solid">
        <fgColor theme="4"/>
      </patternFill>
    </fill>
    <fill>
      <patternFill patternType="solid">
        <fgColor theme="4" tint="0.79998168889431442"/>
        <bgColor indexed="65"/>
      </patternFill>
    </fill>
    <fill>
      <patternFill patternType="solid">
        <fgColor theme="6"/>
      </patternFill>
    </fill>
    <fill>
      <patternFill patternType="solid">
        <fgColor theme="6" tint="0.79998168889431442"/>
        <bgColor indexed="65"/>
      </patternFill>
    </fill>
    <fill>
      <patternFill patternType="solid">
        <fgColor theme="4" tint="0.39997558519241921"/>
        <bgColor indexed="64"/>
      </patternFill>
    </fill>
    <fill>
      <patternFill patternType="solid">
        <fgColor theme="1"/>
        <bgColor indexed="64"/>
      </patternFill>
    </fill>
    <fill>
      <patternFill patternType="solid">
        <fgColor theme="4" tint="0.79998168889431442"/>
        <bgColor indexed="64"/>
      </patternFill>
    </fill>
  </fills>
  <borders count="40">
    <border>
      <left/>
      <right/>
      <top/>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s>
  <cellStyleXfs count="9">
    <xf numFmtId="0" fontId="0" fillId="0" borderId="0"/>
    <xf numFmtId="0" fontId="1" fillId="0" borderId="1" applyNumberFormat="0" applyFill="0" applyAlignment="0" applyProtection="0"/>
    <xf numFmtId="44" fontId="2" fillId="0" borderId="0" applyFont="0" applyFill="0" applyBorder="0" applyAlignment="0" applyProtection="0"/>
    <xf numFmtId="9" fontId="2" fillId="0" borderId="0" applyFont="0" applyFill="0" applyBorder="0" applyAlignment="0" applyProtection="0"/>
    <xf numFmtId="0" fontId="5" fillId="0" borderId="0" applyNumberFormat="0" applyFill="0" applyBorder="0" applyAlignment="0" applyProtection="0"/>
    <xf numFmtId="0" fontId="6" fillId="9" borderId="0" applyNumberFormat="0" applyBorder="0" applyAlignment="0" applyProtection="0"/>
    <xf numFmtId="0" fontId="2" fillId="10" borderId="0" applyNumberFormat="0" applyBorder="0" applyAlignment="0" applyProtection="0"/>
    <xf numFmtId="0" fontId="6" fillId="11" borderId="0" applyNumberFormat="0" applyBorder="0" applyAlignment="0" applyProtection="0"/>
    <xf numFmtId="0" fontId="2" fillId="12" borderId="0" applyNumberFormat="0" applyBorder="0" applyAlignment="0" applyProtection="0"/>
  </cellStyleXfs>
  <cellXfs count="141">
    <xf numFmtId="0" fontId="0" fillId="0" borderId="0" xfId="0"/>
    <xf numFmtId="0" fontId="0" fillId="2" borderId="0" xfId="0" applyFill="1"/>
    <xf numFmtId="0" fontId="0" fillId="3" borderId="0" xfId="0" applyFill="1"/>
    <xf numFmtId="0" fontId="0" fillId="0" borderId="2" xfId="0" applyBorder="1"/>
    <xf numFmtId="0" fontId="0" fillId="4" borderId="2" xfId="0" applyFill="1" applyBorder="1"/>
    <xf numFmtId="0" fontId="0" fillId="5" borderId="2" xfId="0" applyFill="1" applyBorder="1"/>
    <xf numFmtId="0" fontId="0" fillId="3" borderId="2" xfId="0" applyFill="1" applyBorder="1"/>
    <xf numFmtId="0" fontId="0" fillId="2" borderId="2" xfId="0" applyFill="1" applyBorder="1"/>
    <xf numFmtId="0" fontId="0" fillId="6" borderId="2" xfId="0" applyFill="1" applyBorder="1"/>
    <xf numFmtId="0" fontId="1" fillId="0" borderId="2" xfId="1" applyBorder="1" applyAlignment="1">
      <alignment horizontal="center"/>
    </xf>
    <xf numFmtId="2" fontId="0" fillId="0" borderId="2" xfId="0" applyNumberFormat="1"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3" fillId="0" borderId="0" xfId="0" applyFont="1"/>
    <xf numFmtId="0" fontId="0" fillId="0" borderId="2" xfId="2" applyNumberFormat="1" applyFont="1" applyBorder="1"/>
    <xf numFmtId="44" fontId="0" fillId="0" borderId="2" xfId="2" applyFont="1" applyBorder="1"/>
    <xf numFmtId="0" fontId="1" fillId="2" borderId="2" xfId="1" applyFill="1" applyBorder="1"/>
    <xf numFmtId="0" fontId="1" fillId="4" borderId="2" xfId="0" applyFont="1" applyFill="1" applyBorder="1"/>
    <xf numFmtId="0" fontId="1" fillId="5" borderId="2" xfId="0" applyFont="1" applyFill="1" applyBorder="1"/>
    <xf numFmtId="0" fontId="1" fillId="3" borderId="2" xfId="0" applyFont="1" applyFill="1" applyBorder="1"/>
    <xf numFmtId="0" fontId="1" fillId="2" borderId="2" xfId="0" applyFont="1" applyFill="1" applyBorder="1"/>
    <xf numFmtId="0" fontId="1" fillId="6" borderId="2" xfId="0" applyFont="1" applyFill="1" applyBorder="1"/>
    <xf numFmtId="0" fontId="0" fillId="7" borderId="0" xfId="0" applyFill="1"/>
    <xf numFmtId="0" fontId="4" fillId="8" borderId="2" xfId="0" applyFont="1" applyFill="1" applyBorder="1"/>
    <xf numFmtId="0" fontId="4" fillId="8" borderId="2" xfId="1" applyFont="1" applyFill="1" applyBorder="1"/>
    <xf numFmtId="0" fontId="1" fillId="7" borderId="0" xfId="0" applyFont="1" applyFill="1" applyAlignment="1">
      <alignment horizontal="center" wrapText="1"/>
    </xf>
    <xf numFmtId="44" fontId="0" fillId="0" borderId="2" xfId="0" applyNumberFormat="1" applyBorder="1"/>
    <xf numFmtId="44" fontId="0" fillId="0" borderId="11" xfId="0" applyNumberFormat="1" applyBorder="1"/>
    <xf numFmtId="0" fontId="4" fillId="8" borderId="11" xfId="0" applyFont="1" applyFill="1" applyBorder="1"/>
    <xf numFmtId="0" fontId="1" fillId="0" borderId="0" xfId="0" applyFont="1"/>
    <xf numFmtId="44" fontId="0" fillId="0" borderId="0" xfId="0" applyNumberFormat="1"/>
    <xf numFmtId="164" fontId="6" fillId="0" borderId="0" xfId="0" applyNumberFormat="1" applyFont="1"/>
    <xf numFmtId="164" fontId="0" fillId="0" borderId="0" xfId="0" applyNumberFormat="1"/>
    <xf numFmtId="165" fontId="7" fillId="0" borderId="14" xfId="0" applyNumberFormat="1" applyFont="1" applyBorder="1" applyAlignment="1">
      <alignment horizontal="center"/>
    </xf>
    <xf numFmtId="0" fontId="8" fillId="7" borderId="0" xfId="0" applyFont="1" applyFill="1" applyAlignment="1">
      <alignment horizontal="center" wrapText="1"/>
    </xf>
    <xf numFmtId="164" fontId="7" fillId="2" borderId="23" xfId="0" applyNumberFormat="1" applyFont="1" applyFill="1" applyBorder="1" applyAlignment="1">
      <alignment horizontal="center"/>
    </xf>
    <xf numFmtId="164" fontId="7" fillId="2" borderId="24" xfId="0" applyNumberFormat="1" applyFont="1" applyFill="1" applyBorder="1" applyAlignment="1">
      <alignment horizontal="center"/>
    </xf>
    <xf numFmtId="1" fontId="7" fillId="2" borderId="24" xfId="3" applyNumberFormat="1" applyFont="1" applyFill="1" applyBorder="1" applyAlignment="1">
      <alignment horizontal="center"/>
    </xf>
    <xf numFmtId="166" fontId="7" fillId="2" borderId="24" xfId="3" applyNumberFormat="1" applyFont="1" applyFill="1" applyBorder="1" applyAlignment="1">
      <alignment horizontal="center"/>
    </xf>
    <xf numFmtId="44" fontId="7" fillId="2" borderId="24" xfId="3" applyNumberFormat="1" applyFont="1" applyFill="1" applyBorder="1" applyAlignment="1">
      <alignment horizontal="center"/>
    </xf>
    <xf numFmtId="9" fontId="7" fillId="2" borderId="24" xfId="3" applyFont="1" applyFill="1" applyBorder="1" applyAlignment="1">
      <alignment horizontal="center"/>
    </xf>
    <xf numFmtId="1" fontId="7" fillId="2" borderId="24" xfId="0" applyNumberFormat="1" applyFont="1" applyFill="1" applyBorder="1" applyAlignment="1">
      <alignment horizontal="center"/>
    </xf>
    <xf numFmtId="167" fontId="7" fillId="2" borderId="24" xfId="0" applyNumberFormat="1" applyFont="1" applyFill="1" applyBorder="1" applyAlignment="1">
      <alignment horizontal="center"/>
    </xf>
    <xf numFmtId="0" fontId="0" fillId="2" borderId="24" xfId="0" applyFill="1" applyBorder="1"/>
    <xf numFmtId="164" fontId="7" fillId="7" borderId="18" xfId="0" applyNumberFormat="1" applyFont="1" applyFill="1" applyBorder="1" applyAlignment="1">
      <alignment horizontal="center"/>
    </xf>
    <xf numFmtId="164" fontId="7" fillId="7" borderId="14" xfId="0" applyNumberFormat="1" applyFont="1" applyFill="1" applyBorder="1" applyAlignment="1">
      <alignment horizontal="center"/>
    </xf>
    <xf numFmtId="1" fontId="7" fillId="7" borderId="14" xfId="2" applyNumberFormat="1" applyFont="1" applyFill="1" applyBorder="1" applyAlignment="1">
      <alignment horizontal="center"/>
    </xf>
    <xf numFmtId="44" fontId="7" fillId="7" borderId="14" xfId="2" applyFont="1" applyFill="1" applyBorder="1" applyAlignment="1">
      <alignment horizontal="center"/>
    </xf>
    <xf numFmtId="9" fontId="7" fillId="7" borderId="14" xfId="3" applyFont="1" applyFill="1" applyBorder="1" applyAlignment="1">
      <alignment horizontal="center"/>
    </xf>
    <xf numFmtId="1" fontId="7" fillId="0" borderId="26" xfId="0" applyNumberFormat="1" applyFont="1" applyBorder="1" applyAlignment="1">
      <alignment horizontal="center"/>
    </xf>
    <xf numFmtId="164" fontId="7" fillId="7" borderId="26" xfId="0" applyNumberFormat="1" applyFont="1" applyFill="1" applyBorder="1" applyAlignment="1">
      <alignment horizontal="center"/>
    </xf>
    <xf numFmtId="167" fontId="7" fillId="7" borderId="26" xfId="0" applyNumberFormat="1" applyFont="1" applyFill="1" applyBorder="1" applyAlignment="1">
      <alignment horizontal="center"/>
    </xf>
    <xf numFmtId="0" fontId="11" fillId="0" borderId="17" xfId="0" applyFont="1" applyBorder="1" applyAlignment="1">
      <alignment horizontal="center"/>
    </xf>
    <xf numFmtId="1" fontId="7" fillId="0" borderId="27" xfId="0" applyNumberFormat="1" applyFont="1" applyBorder="1" applyAlignment="1">
      <alignment horizontal="center"/>
    </xf>
    <xf numFmtId="164" fontId="7" fillId="7" borderId="27" xfId="0" applyNumberFormat="1" applyFont="1" applyFill="1" applyBorder="1" applyAlignment="1">
      <alignment horizontal="center"/>
    </xf>
    <xf numFmtId="167" fontId="7" fillId="7" borderId="27" xfId="0" applyNumberFormat="1" applyFont="1" applyFill="1" applyBorder="1" applyAlignment="1">
      <alignment horizontal="center"/>
    </xf>
    <xf numFmtId="0" fontId="11" fillId="0" borderId="28" xfId="0" applyFont="1" applyBorder="1" applyAlignment="1">
      <alignment horizontal="center"/>
    </xf>
    <xf numFmtId="1" fontId="7" fillId="0" borderId="14" xfId="0" applyNumberFormat="1" applyFont="1" applyBorder="1" applyAlignment="1">
      <alignment horizontal="center"/>
    </xf>
    <xf numFmtId="167" fontId="7" fillId="7" borderId="14" xfId="0" applyNumberFormat="1" applyFont="1" applyFill="1" applyBorder="1" applyAlignment="1">
      <alignment horizontal="center"/>
    </xf>
    <xf numFmtId="0" fontId="11" fillId="0" borderId="19" xfId="0" applyFont="1" applyBorder="1" applyAlignment="1">
      <alignment horizontal="center"/>
    </xf>
    <xf numFmtId="0" fontId="8" fillId="7" borderId="30" xfId="0" applyFont="1" applyFill="1" applyBorder="1" applyAlignment="1">
      <alignment horizontal="center"/>
    </xf>
    <xf numFmtId="0" fontId="8" fillId="7" borderId="32" xfId="0" applyFont="1" applyFill="1" applyBorder="1" applyAlignment="1">
      <alignment horizontal="center"/>
    </xf>
    <xf numFmtId="0" fontId="8" fillId="7" borderId="32" xfId="0" applyFont="1" applyFill="1" applyBorder="1" applyAlignment="1">
      <alignment horizontal="center" vertical="center"/>
    </xf>
    <xf numFmtId="0" fontId="8" fillId="7" borderId="31" xfId="0" applyFont="1" applyFill="1" applyBorder="1" applyAlignment="1">
      <alignment horizontal="center"/>
    </xf>
    <xf numFmtId="0" fontId="7" fillId="7" borderId="30" xfId="0" applyFont="1" applyFill="1" applyBorder="1" applyAlignment="1">
      <alignment horizontal="center"/>
    </xf>
    <xf numFmtId="0" fontId="8" fillId="7" borderId="34" xfId="0" applyFont="1" applyFill="1" applyBorder="1" applyAlignment="1">
      <alignment horizontal="center" wrapText="1"/>
    </xf>
    <xf numFmtId="0" fontId="8" fillId="7" borderId="35" xfId="0" applyFont="1" applyFill="1" applyBorder="1" applyAlignment="1">
      <alignment horizontal="center"/>
    </xf>
    <xf numFmtId="0" fontId="8" fillId="7" borderId="22" xfId="0" applyFont="1" applyFill="1" applyBorder="1" applyAlignment="1">
      <alignment horizontal="center"/>
    </xf>
    <xf numFmtId="0" fontId="7" fillId="7" borderId="33" xfId="0" applyFont="1" applyFill="1" applyBorder="1" applyAlignment="1">
      <alignment horizontal="center"/>
    </xf>
    <xf numFmtId="0" fontId="8" fillId="7" borderId="35" xfId="0" applyFont="1" applyFill="1" applyBorder="1" applyAlignment="1">
      <alignment horizontal="center" wrapText="1"/>
    </xf>
    <xf numFmtId="0" fontId="7" fillId="7" borderId="35" xfId="0" applyFont="1" applyFill="1" applyBorder="1" applyAlignment="1">
      <alignment horizontal="center"/>
    </xf>
    <xf numFmtId="0" fontId="1" fillId="0" borderId="0" xfId="0" applyFont="1" applyAlignment="1">
      <alignment horizontal="center"/>
    </xf>
    <xf numFmtId="0" fontId="0" fillId="0" borderId="0" xfId="0" applyAlignment="1">
      <alignment vertical="center"/>
    </xf>
    <xf numFmtId="0" fontId="14" fillId="0" borderId="0" xfId="4" applyFont="1" applyAlignment="1">
      <alignment horizontal="center"/>
    </xf>
    <xf numFmtId="44" fontId="0" fillId="0" borderId="0" xfId="2" applyFont="1"/>
    <xf numFmtId="0" fontId="6" fillId="11" borderId="0" xfId="7"/>
    <xf numFmtId="0" fontId="6" fillId="11" borderId="0" xfId="7" applyAlignment="1">
      <alignment vertical="center"/>
    </xf>
    <xf numFmtId="0" fontId="2" fillId="12" borderId="0" xfId="8"/>
    <xf numFmtId="0" fontId="16" fillId="0" borderId="0" xfId="0" applyFont="1"/>
    <xf numFmtId="0" fontId="2" fillId="10" borderId="0" xfId="6"/>
    <xf numFmtId="44" fontId="2" fillId="10" borderId="0" xfId="6" applyNumberFormat="1"/>
    <xf numFmtId="0" fontId="0" fillId="10" borderId="0" xfId="6" applyFont="1" applyAlignment="1">
      <alignment vertical="center"/>
    </xf>
    <xf numFmtId="0" fontId="2" fillId="12" borderId="0" xfId="8" applyAlignment="1">
      <alignment vertical="center"/>
    </xf>
    <xf numFmtId="44" fontId="2" fillId="12" borderId="0" xfId="8" applyNumberFormat="1"/>
    <xf numFmtId="2" fontId="2" fillId="12" borderId="0" xfId="8" applyNumberFormat="1"/>
    <xf numFmtId="0" fontId="0" fillId="2" borderId="3" xfId="0" applyFill="1" applyBorder="1" applyAlignment="1">
      <alignment horizontal="center"/>
    </xf>
    <xf numFmtId="0" fontId="0" fillId="2" borderId="5" xfId="0" applyFill="1" applyBorder="1" applyAlignment="1">
      <alignment horizontal="center"/>
    </xf>
    <xf numFmtId="0" fontId="0" fillId="2" borderId="4" xfId="0" applyFill="1" applyBorder="1" applyAlignment="1">
      <alignment horizontal="center"/>
    </xf>
    <xf numFmtId="0" fontId="1" fillId="7" borderId="0" xfId="0" applyFont="1" applyFill="1" applyAlignment="1">
      <alignment horizontal="center" wrapText="1"/>
    </xf>
    <xf numFmtId="0" fontId="1" fillId="2" borderId="3"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0" fillId="0" borderId="6" xfId="0" applyBorder="1" applyAlignment="1">
      <alignment horizontal="center" wrapText="1"/>
    </xf>
    <xf numFmtId="0" fontId="0" fillId="0" borderId="0" xfId="0" applyAlignment="1">
      <alignment horizontal="center" wrapText="1"/>
    </xf>
    <xf numFmtId="0" fontId="0" fillId="0" borderId="7" xfId="0" applyBorder="1" applyAlignment="1">
      <alignment horizontal="center" wrapText="1"/>
    </xf>
    <xf numFmtId="0" fontId="0" fillId="0" borderId="8" xfId="0" applyBorder="1" applyAlignment="1">
      <alignment horizontal="center" wrapText="1"/>
    </xf>
    <xf numFmtId="0" fontId="0" fillId="0" borderId="9" xfId="0" applyBorder="1" applyAlignment="1">
      <alignment horizontal="center" wrapText="1"/>
    </xf>
    <xf numFmtId="0" fontId="0" fillId="0" borderId="10" xfId="0" applyBorder="1" applyAlignment="1">
      <alignment horizontal="center" wrapText="1"/>
    </xf>
    <xf numFmtId="0" fontId="4" fillId="8" borderId="6" xfId="0" applyFont="1" applyFill="1" applyBorder="1" applyAlignment="1">
      <alignment horizontal="center"/>
    </xf>
    <xf numFmtId="0" fontId="4" fillId="8" borderId="0" xfId="0" applyFont="1" applyFill="1" applyAlignment="1">
      <alignment horizontal="center"/>
    </xf>
    <xf numFmtId="0" fontId="4" fillId="8" borderId="4" xfId="0" applyFont="1" applyFill="1" applyBorder="1" applyAlignment="1">
      <alignment horizontal="center"/>
    </xf>
    <xf numFmtId="0" fontId="4" fillId="8" borderId="2" xfId="0" applyFont="1" applyFill="1" applyBorder="1" applyAlignment="1">
      <alignment horizontal="center"/>
    </xf>
    <xf numFmtId="0" fontId="4" fillId="8" borderId="7" xfId="0" applyFont="1" applyFill="1" applyBorder="1" applyAlignment="1">
      <alignment horizontal="center"/>
    </xf>
    <xf numFmtId="0" fontId="4" fillId="8" borderId="13" xfId="0" applyFont="1" applyFill="1" applyBorder="1" applyAlignment="1">
      <alignment horizontal="center"/>
    </xf>
    <xf numFmtId="0" fontId="4" fillId="8" borderId="12" xfId="0" applyFont="1" applyFill="1" applyBorder="1" applyAlignment="1">
      <alignment horizontal="center"/>
    </xf>
    <xf numFmtId="0" fontId="1" fillId="0" borderId="0" xfId="0" applyFont="1" applyAlignment="1">
      <alignment horizontal="center" wrapText="1"/>
    </xf>
    <xf numFmtId="0" fontId="1" fillId="0" borderId="7" xfId="0" applyFont="1" applyBorder="1" applyAlignment="1">
      <alignment horizontal="center" wrapText="1"/>
    </xf>
    <xf numFmtId="0" fontId="10" fillId="14" borderId="0" xfId="0" applyFont="1" applyFill="1" applyAlignment="1">
      <alignment horizontal="center" vertical="center" textRotation="90" wrapText="1"/>
    </xf>
    <xf numFmtId="0" fontId="8" fillId="7" borderId="35" xfId="0" applyFont="1" applyFill="1" applyBorder="1" applyAlignment="1">
      <alignment horizontal="center" wrapText="1"/>
    </xf>
    <xf numFmtId="0" fontId="8" fillId="7" borderId="33" xfId="0" applyFont="1" applyFill="1" applyBorder="1" applyAlignment="1">
      <alignment horizontal="center" wrapText="1"/>
    </xf>
    <xf numFmtId="167" fontId="7" fillId="7" borderId="29" xfId="0" applyNumberFormat="1" applyFont="1" applyFill="1" applyBorder="1" applyAlignment="1">
      <alignment horizontal="center" vertical="center" wrapText="1"/>
    </xf>
    <xf numFmtId="167" fontId="7" fillId="7" borderId="11" xfId="0" applyNumberFormat="1" applyFont="1" applyFill="1" applyBorder="1" applyAlignment="1">
      <alignment horizontal="center" vertical="center" wrapText="1"/>
    </xf>
    <xf numFmtId="167" fontId="7" fillId="7" borderId="26" xfId="0" applyNumberFormat="1" applyFont="1" applyFill="1" applyBorder="1" applyAlignment="1">
      <alignment horizontal="center" vertical="center" wrapText="1"/>
    </xf>
    <xf numFmtId="0" fontId="8" fillId="2" borderId="25" xfId="0" applyFont="1" applyFill="1" applyBorder="1" applyAlignment="1">
      <alignment horizontal="center" wrapText="1"/>
    </xf>
    <xf numFmtId="0" fontId="8" fillId="2" borderId="24" xfId="0" applyFont="1" applyFill="1" applyBorder="1" applyAlignment="1">
      <alignment horizontal="center" wrapText="1"/>
    </xf>
    <xf numFmtId="0" fontId="8" fillId="7" borderId="19" xfId="0" applyFont="1" applyFill="1" applyBorder="1" applyAlignment="1">
      <alignment horizontal="center" vertical="top" wrapText="1"/>
    </xf>
    <xf numFmtId="0" fontId="8" fillId="7" borderId="17" xfId="0" applyFont="1" applyFill="1" applyBorder="1" applyAlignment="1">
      <alignment horizontal="center" vertical="top" wrapText="1"/>
    </xf>
    <xf numFmtId="0" fontId="8" fillId="7" borderId="14" xfId="0" applyFont="1" applyFill="1" applyBorder="1" applyAlignment="1">
      <alignment horizontal="center" wrapText="1"/>
    </xf>
    <xf numFmtId="0" fontId="8" fillId="7" borderId="16" xfId="0" applyFont="1" applyFill="1" applyBorder="1" applyAlignment="1">
      <alignment horizontal="center" wrapText="1"/>
    </xf>
    <xf numFmtId="0" fontId="8" fillId="7" borderId="14" xfId="0" applyFont="1" applyFill="1" applyBorder="1" applyAlignment="1">
      <alignment horizontal="center" vertical="top" wrapText="1"/>
    </xf>
    <xf numFmtId="0" fontId="8" fillId="7" borderId="16" xfId="0" applyFont="1" applyFill="1" applyBorder="1" applyAlignment="1">
      <alignment horizontal="center" vertical="top" wrapText="1"/>
    </xf>
    <xf numFmtId="0" fontId="8" fillId="7" borderId="36" xfId="0" applyFont="1" applyFill="1" applyBorder="1" applyAlignment="1">
      <alignment horizontal="center" wrapText="1"/>
    </xf>
    <xf numFmtId="0" fontId="8" fillId="7" borderId="21" xfId="0" applyFont="1" applyFill="1" applyBorder="1" applyAlignment="1">
      <alignment horizontal="center" vertical="center" wrapText="1"/>
    </xf>
    <xf numFmtId="0" fontId="8" fillId="7" borderId="20" xfId="0" applyFont="1" applyFill="1" applyBorder="1" applyAlignment="1">
      <alignment horizontal="center" vertical="center" wrapText="1"/>
    </xf>
    <xf numFmtId="0" fontId="8" fillId="7" borderId="20" xfId="0" applyFont="1" applyFill="1" applyBorder="1" applyAlignment="1">
      <alignment horizontal="center" wrapText="1"/>
    </xf>
    <xf numFmtId="0" fontId="8" fillId="7" borderId="34" xfId="0" applyFont="1" applyFill="1" applyBorder="1" applyAlignment="1">
      <alignment horizontal="center" wrapText="1"/>
    </xf>
    <xf numFmtId="0" fontId="8" fillId="7" borderId="31" xfId="0" applyFont="1" applyFill="1" applyBorder="1" applyAlignment="1">
      <alignment horizontal="center" wrapText="1"/>
    </xf>
    <xf numFmtId="0" fontId="8" fillId="7" borderId="30" xfId="0" applyFont="1" applyFill="1" applyBorder="1" applyAlignment="1">
      <alignment horizontal="center" wrapText="1"/>
    </xf>
    <xf numFmtId="0" fontId="12" fillId="15" borderId="39" xfId="0" applyFont="1" applyFill="1" applyBorder="1" applyAlignment="1">
      <alignment horizontal="center"/>
    </xf>
    <xf numFmtId="0" fontId="12" fillId="15" borderId="38" xfId="0" applyFont="1" applyFill="1" applyBorder="1" applyAlignment="1">
      <alignment horizontal="center"/>
    </xf>
    <xf numFmtId="0" fontId="12" fillId="15" borderId="37" xfId="0" applyFont="1" applyFill="1" applyBorder="1" applyAlignment="1">
      <alignment horizontal="center"/>
    </xf>
    <xf numFmtId="0" fontId="8" fillId="7" borderId="18" xfId="0" applyFont="1" applyFill="1" applyBorder="1" applyAlignment="1">
      <alignment horizontal="center" wrapText="1"/>
    </xf>
    <xf numFmtId="0" fontId="8" fillId="7" borderId="15" xfId="0" applyFont="1" applyFill="1" applyBorder="1" applyAlignment="1">
      <alignment horizontal="center" wrapText="1"/>
    </xf>
    <xf numFmtId="0" fontId="9" fillId="13" borderId="22" xfId="0" applyFont="1" applyFill="1" applyBorder="1" applyAlignment="1">
      <alignment horizontal="center" wrapText="1"/>
    </xf>
    <xf numFmtId="0" fontId="1" fillId="13" borderId="21" xfId="0" applyFont="1" applyFill="1" applyBorder="1" applyAlignment="1">
      <alignment horizontal="center" wrapText="1"/>
    </xf>
    <xf numFmtId="0" fontId="1" fillId="13" borderId="20" xfId="0" applyFont="1" applyFill="1" applyBorder="1" applyAlignment="1">
      <alignment horizontal="center" wrapText="1"/>
    </xf>
    <xf numFmtId="0" fontId="6" fillId="9" borderId="0" xfId="5" applyAlignment="1">
      <alignment horizontal="center"/>
    </xf>
    <xf numFmtId="0" fontId="1" fillId="0" borderId="0" xfId="0" applyFont="1" applyAlignment="1">
      <alignment horizontal="center"/>
    </xf>
  </cellXfs>
  <cellStyles count="9">
    <cellStyle name="20% - Énfasis1" xfId="6" builtinId="30"/>
    <cellStyle name="20% - Énfasis3" xfId="8" builtinId="38"/>
    <cellStyle name="Encabezado 4" xfId="4" builtinId="19"/>
    <cellStyle name="Énfasis1" xfId="5" builtinId="29"/>
    <cellStyle name="Énfasis3" xfId="7" builtinId="37"/>
    <cellStyle name="Moneda" xfId="2" builtinId="4"/>
    <cellStyle name="Normal" xfId="0" builtinId="0"/>
    <cellStyle name="Porcentaje" xfId="3" builtinId="5"/>
    <cellStyle name="Total" xfId="1"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PUNTO DE EQUILIBRIO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'Ejercicio Exposicion'!$B$25</c:f>
              <c:strCache>
                <c:ptCount val="1"/>
                <c:pt idx="0">
                  <c:v>Unidades </c:v>
                </c:pt>
              </c:strCache>
            </c:strRef>
          </c:tx>
          <c:spPr>
            <a:ln w="28575" cap="rnd">
              <a:solidFill>
                <a:schemeClr val="accent1"/>
              </a:solidFill>
              <a:round/>
            </a:ln>
            <a:effectLst/>
          </c:spPr>
          <c:marker>
            <c:symbol val="none"/>
          </c:marker>
          <c:cat>
            <c:numRef>
              <c:f>'Ejercicio Exposicion'!$B$26:$B$39</c:f>
              <c:numCache>
                <c:formatCode>General</c:formatCode>
                <c:ptCount val="14"/>
                <c:pt idx="0">
                  <c:v>20</c:v>
                </c:pt>
                <c:pt idx="1">
                  <c:v>40</c:v>
                </c:pt>
                <c:pt idx="2">
                  <c:v>60</c:v>
                </c:pt>
                <c:pt idx="3">
                  <c:v>80</c:v>
                </c:pt>
                <c:pt idx="4">
                  <c:v>100</c:v>
                </c:pt>
                <c:pt idx="5">
                  <c:v>120</c:v>
                </c:pt>
                <c:pt idx="6">
                  <c:v>140</c:v>
                </c:pt>
                <c:pt idx="7">
                  <c:v>160</c:v>
                </c:pt>
                <c:pt idx="8">
                  <c:v>180</c:v>
                </c:pt>
                <c:pt idx="9">
                  <c:v>200</c:v>
                </c:pt>
                <c:pt idx="10">
                  <c:v>220</c:v>
                </c:pt>
                <c:pt idx="11">
                  <c:v>240</c:v>
                </c:pt>
                <c:pt idx="12">
                  <c:v>260</c:v>
                </c:pt>
                <c:pt idx="13">
                  <c:v>280</c:v>
                </c:pt>
              </c:numCache>
            </c:numRef>
          </c:cat>
          <c:val>
            <c:numRef>
              <c:f>'Ejercicio Exposicion'!$B$26:$B$39</c:f>
              <c:numCache>
                <c:formatCode>General</c:formatCode>
                <c:ptCount val="14"/>
                <c:pt idx="0">
                  <c:v>20</c:v>
                </c:pt>
                <c:pt idx="1">
                  <c:v>40</c:v>
                </c:pt>
                <c:pt idx="2">
                  <c:v>60</c:v>
                </c:pt>
                <c:pt idx="3">
                  <c:v>80</c:v>
                </c:pt>
                <c:pt idx="4">
                  <c:v>100</c:v>
                </c:pt>
                <c:pt idx="5">
                  <c:v>120</c:v>
                </c:pt>
                <c:pt idx="6">
                  <c:v>140</c:v>
                </c:pt>
                <c:pt idx="7">
                  <c:v>160</c:v>
                </c:pt>
                <c:pt idx="8">
                  <c:v>180</c:v>
                </c:pt>
                <c:pt idx="9">
                  <c:v>200</c:v>
                </c:pt>
                <c:pt idx="10">
                  <c:v>220</c:v>
                </c:pt>
                <c:pt idx="11">
                  <c:v>240</c:v>
                </c:pt>
                <c:pt idx="12">
                  <c:v>260</c:v>
                </c:pt>
                <c:pt idx="13">
                  <c:v>280</c:v>
                </c:pt>
              </c:numCache>
            </c:numRef>
          </c:val>
          <c:smooth val="0"/>
          <c:extLst>
            <c:ext xmlns:c16="http://schemas.microsoft.com/office/drawing/2014/chart" uri="{C3380CC4-5D6E-409C-BE32-E72D297353CC}">
              <c16:uniqueId val="{00000000-B1D9-43FC-BF8A-DD9B50B7B72F}"/>
            </c:ext>
          </c:extLst>
        </c:ser>
        <c:ser>
          <c:idx val="1"/>
          <c:order val="1"/>
          <c:tx>
            <c:strRef>
              <c:f>'Ejercicio Exposicion'!$C$25</c:f>
              <c:strCache>
                <c:ptCount val="1"/>
                <c:pt idx="0">
                  <c:v>Ventas </c:v>
                </c:pt>
              </c:strCache>
            </c:strRef>
          </c:tx>
          <c:spPr>
            <a:ln w="28575" cap="rnd">
              <a:solidFill>
                <a:schemeClr val="accent2"/>
              </a:solidFill>
              <a:round/>
            </a:ln>
            <a:effectLst/>
          </c:spPr>
          <c:marker>
            <c:symbol val="none"/>
          </c:marker>
          <c:cat>
            <c:numRef>
              <c:f>'Ejercicio Exposicion'!$B$26:$B$39</c:f>
              <c:numCache>
                <c:formatCode>General</c:formatCode>
                <c:ptCount val="14"/>
                <c:pt idx="0">
                  <c:v>20</c:v>
                </c:pt>
                <c:pt idx="1">
                  <c:v>40</c:v>
                </c:pt>
                <c:pt idx="2">
                  <c:v>60</c:v>
                </c:pt>
                <c:pt idx="3">
                  <c:v>80</c:v>
                </c:pt>
                <c:pt idx="4">
                  <c:v>100</c:v>
                </c:pt>
                <c:pt idx="5">
                  <c:v>120</c:v>
                </c:pt>
                <c:pt idx="6">
                  <c:v>140</c:v>
                </c:pt>
                <c:pt idx="7">
                  <c:v>160</c:v>
                </c:pt>
                <c:pt idx="8">
                  <c:v>180</c:v>
                </c:pt>
                <c:pt idx="9">
                  <c:v>200</c:v>
                </c:pt>
                <c:pt idx="10">
                  <c:v>220</c:v>
                </c:pt>
                <c:pt idx="11">
                  <c:v>240</c:v>
                </c:pt>
                <c:pt idx="12">
                  <c:v>260</c:v>
                </c:pt>
                <c:pt idx="13">
                  <c:v>280</c:v>
                </c:pt>
              </c:numCache>
            </c:numRef>
          </c:cat>
          <c:val>
            <c:numRef>
              <c:f>'Ejercicio Exposicion'!$C$26:$C$39</c:f>
              <c:numCache>
                <c:formatCode>_("$"* #,##0.00_);_("$"* \(#,##0.00\);_("$"* "-"??_);_(@_)</c:formatCode>
                <c:ptCount val="14"/>
                <c:pt idx="0">
                  <c:v>17000</c:v>
                </c:pt>
                <c:pt idx="1">
                  <c:v>34000</c:v>
                </c:pt>
                <c:pt idx="2">
                  <c:v>51000</c:v>
                </c:pt>
                <c:pt idx="3">
                  <c:v>68000</c:v>
                </c:pt>
                <c:pt idx="4">
                  <c:v>85000</c:v>
                </c:pt>
                <c:pt idx="5">
                  <c:v>102000</c:v>
                </c:pt>
                <c:pt idx="6">
                  <c:v>119000</c:v>
                </c:pt>
                <c:pt idx="7">
                  <c:v>136000</c:v>
                </c:pt>
                <c:pt idx="8">
                  <c:v>153000</c:v>
                </c:pt>
                <c:pt idx="9">
                  <c:v>170000</c:v>
                </c:pt>
                <c:pt idx="10">
                  <c:v>187000</c:v>
                </c:pt>
                <c:pt idx="11">
                  <c:v>204000</c:v>
                </c:pt>
                <c:pt idx="12">
                  <c:v>221000</c:v>
                </c:pt>
                <c:pt idx="13">
                  <c:v>238000</c:v>
                </c:pt>
              </c:numCache>
            </c:numRef>
          </c:val>
          <c:smooth val="0"/>
          <c:extLst>
            <c:ext xmlns:c16="http://schemas.microsoft.com/office/drawing/2014/chart" uri="{C3380CC4-5D6E-409C-BE32-E72D297353CC}">
              <c16:uniqueId val="{00000001-B1D9-43FC-BF8A-DD9B50B7B72F}"/>
            </c:ext>
          </c:extLst>
        </c:ser>
        <c:ser>
          <c:idx val="2"/>
          <c:order val="2"/>
          <c:tx>
            <c:strRef>
              <c:f>'Ejercicio Exposicion'!$D$25</c:f>
              <c:strCache>
                <c:ptCount val="1"/>
                <c:pt idx="0">
                  <c:v>Costos</c:v>
                </c:pt>
              </c:strCache>
            </c:strRef>
          </c:tx>
          <c:spPr>
            <a:ln w="28575" cap="rnd">
              <a:solidFill>
                <a:schemeClr val="accent3"/>
              </a:solidFill>
              <a:round/>
            </a:ln>
            <a:effectLst/>
          </c:spPr>
          <c:marker>
            <c:symbol val="none"/>
          </c:marker>
          <c:cat>
            <c:numRef>
              <c:f>'Ejercicio Exposicion'!$B$26:$B$39</c:f>
              <c:numCache>
                <c:formatCode>General</c:formatCode>
                <c:ptCount val="14"/>
                <c:pt idx="0">
                  <c:v>20</c:v>
                </c:pt>
                <c:pt idx="1">
                  <c:v>40</c:v>
                </c:pt>
                <c:pt idx="2">
                  <c:v>60</c:v>
                </c:pt>
                <c:pt idx="3">
                  <c:v>80</c:v>
                </c:pt>
                <c:pt idx="4">
                  <c:v>100</c:v>
                </c:pt>
                <c:pt idx="5">
                  <c:v>120</c:v>
                </c:pt>
                <c:pt idx="6">
                  <c:v>140</c:v>
                </c:pt>
                <c:pt idx="7">
                  <c:v>160</c:v>
                </c:pt>
                <c:pt idx="8">
                  <c:v>180</c:v>
                </c:pt>
                <c:pt idx="9">
                  <c:v>200</c:v>
                </c:pt>
                <c:pt idx="10">
                  <c:v>220</c:v>
                </c:pt>
                <c:pt idx="11">
                  <c:v>240</c:v>
                </c:pt>
                <c:pt idx="12">
                  <c:v>260</c:v>
                </c:pt>
                <c:pt idx="13">
                  <c:v>280</c:v>
                </c:pt>
              </c:numCache>
            </c:numRef>
          </c:cat>
          <c:val>
            <c:numRef>
              <c:f>'Ejercicio Exposicion'!$D$26:$D$39</c:f>
              <c:numCache>
                <c:formatCode>_("$"* #,##0.00_);_("$"* \(#,##0.00\);_("$"* "-"??_);_(@_)</c:formatCode>
                <c:ptCount val="14"/>
                <c:pt idx="0">
                  <c:v>57000</c:v>
                </c:pt>
                <c:pt idx="1">
                  <c:v>64000</c:v>
                </c:pt>
                <c:pt idx="2">
                  <c:v>71000</c:v>
                </c:pt>
                <c:pt idx="3">
                  <c:v>78000</c:v>
                </c:pt>
                <c:pt idx="4">
                  <c:v>85000</c:v>
                </c:pt>
                <c:pt idx="5">
                  <c:v>92000</c:v>
                </c:pt>
                <c:pt idx="6">
                  <c:v>99000</c:v>
                </c:pt>
                <c:pt idx="7">
                  <c:v>106000</c:v>
                </c:pt>
                <c:pt idx="8">
                  <c:v>113000</c:v>
                </c:pt>
                <c:pt idx="9">
                  <c:v>120000</c:v>
                </c:pt>
                <c:pt idx="10">
                  <c:v>127000</c:v>
                </c:pt>
                <c:pt idx="11">
                  <c:v>134000</c:v>
                </c:pt>
                <c:pt idx="12">
                  <c:v>141000</c:v>
                </c:pt>
                <c:pt idx="13">
                  <c:v>148000</c:v>
                </c:pt>
              </c:numCache>
            </c:numRef>
          </c:val>
          <c:smooth val="0"/>
          <c:extLst>
            <c:ext xmlns:c16="http://schemas.microsoft.com/office/drawing/2014/chart" uri="{C3380CC4-5D6E-409C-BE32-E72D297353CC}">
              <c16:uniqueId val="{00000002-B1D9-43FC-BF8A-DD9B50B7B72F}"/>
            </c:ext>
          </c:extLst>
        </c:ser>
        <c:ser>
          <c:idx val="3"/>
          <c:order val="3"/>
          <c:tx>
            <c:strRef>
              <c:f>'Ejercicio Exposicion'!$E$25</c:f>
              <c:strCache>
                <c:ptCount val="1"/>
                <c:pt idx="0">
                  <c:v>Utilidad</c:v>
                </c:pt>
              </c:strCache>
            </c:strRef>
          </c:tx>
          <c:spPr>
            <a:ln w="28575" cap="rnd">
              <a:solidFill>
                <a:schemeClr val="accent4"/>
              </a:solidFill>
              <a:round/>
            </a:ln>
            <a:effectLst/>
          </c:spPr>
          <c:marker>
            <c:symbol val="none"/>
          </c:marker>
          <c:cat>
            <c:numRef>
              <c:f>'Ejercicio Exposicion'!$B$26:$B$39</c:f>
              <c:numCache>
                <c:formatCode>General</c:formatCode>
                <c:ptCount val="14"/>
                <c:pt idx="0">
                  <c:v>20</c:v>
                </c:pt>
                <c:pt idx="1">
                  <c:v>40</c:v>
                </c:pt>
                <c:pt idx="2">
                  <c:v>60</c:v>
                </c:pt>
                <c:pt idx="3">
                  <c:v>80</c:v>
                </c:pt>
                <c:pt idx="4">
                  <c:v>100</c:v>
                </c:pt>
                <c:pt idx="5">
                  <c:v>120</c:v>
                </c:pt>
                <c:pt idx="6">
                  <c:v>140</c:v>
                </c:pt>
                <c:pt idx="7">
                  <c:v>160</c:v>
                </c:pt>
                <c:pt idx="8">
                  <c:v>180</c:v>
                </c:pt>
                <c:pt idx="9">
                  <c:v>200</c:v>
                </c:pt>
                <c:pt idx="10">
                  <c:v>220</c:v>
                </c:pt>
                <c:pt idx="11">
                  <c:v>240</c:v>
                </c:pt>
                <c:pt idx="12">
                  <c:v>260</c:v>
                </c:pt>
                <c:pt idx="13">
                  <c:v>280</c:v>
                </c:pt>
              </c:numCache>
            </c:numRef>
          </c:cat>
          <c:val>
            <c:numRef>
              <c:f>'Ejercicio Exposicion'!$E$26:$E$39</c:f>
              <c:numCache>
                <c:formatCode>_("$"* #,##0.00_);_("$"* \(#,##0.00\);_("$"* "-"??_);_(@_)</c:formatCode>
                <c:ptCount val="14"/>
                <c:pt idx="0">
                  <c:v>-40000</c:v>
                </c:pt>
                <c:pt idx="1">
                  <c:v>-30000</c:v>
                </c:pt>
                <c:pt idx="2">
                  <c:v>-20000</c:v>
                </c:pt>
                <c:pt idx="3">
                  <c:v>-10000</c:v>
                </c:pt>
                <c:pt idx="4">
                  <c:v>0</c:v>
                </c:pt>
                <c:pt idx="5">
                  <c:v>10000</c:v>
                </c:pt>
                <c:pt idx="6">
                  <c:v>20000</c:v>
                </c:pt>
                <c:pt idx="7">
                  <c:v>30000</c:v>
                </c:pt>
                <c:pt idx="8">
                  <c:v>40000</c:v>
                </c:pt>
                <c:pt idx="9">
                  <c:v>50000</c:v>
                </c:pt>
                <c:pt idx="10">
                  <c:v>60000</c:v>
                </c:pt>
                <c:pt idx="11">
                  <c:v>70000</c:v>
                </c:pt>
                <c:pt idx="12">
                  <c:v>80000</c:v>
                </c:pt>
                <c:pt idx="13">
                  <c:v>90000</c:v>
                </c:pt>
              </c:numCache>
            </c:numRef>
          </c:val>
          <c:smooth val="0"/>
          <c:extLst>
            <c:ext xmlns:c16="http://schemas.microsoft.com/office/drawing/2014/chart" uri="{C3380CC4-5D6E-409C-BE32-E72D297353CC}">
              <c16:uniqueId val="{00000003-B1D9-43FC-BF8A-DD9B50B7B72F}"/>
            </c:ext>
          </c:extLst>
        </c:ser>
        <c:dLbls>
          <c:showLegendKey val="0"/>
          <c:showVal val="0"/>
          <c:showCatName val="0"/>
          <c:showSerName val="0"/>
          <c:showPercent val="0"/>
          <c:showBubbleSize val="0"/>
        </c:dLbls>
        <c:smooth val="0"/>
        <c:axId val="178499151"/>
        <c:axId val="178489551"/>
      </c:lineChart>
      <c:catAx>
        <c:axId val="178499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89551"/>
        <c:crosses val="autoZero"/>
        <c:auto val="1"/>
        <c:lblAlgn val="ctr"/>
        <c:lblOffset val="100"/>
        <c:noMultiLvlLbl val="0"/>
      </c:catAx>
      <c:valAx>
        <c:axId val="178489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991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'Ejercicio Multiproducto '!$B$15</c:f>
              <c:strCache>
                <c:ptCount val="1"/>
                <c:pt idx="0">
                  <c:v>Q</c:v>
                </c:pt>
              </c:strCache>
            </c:strRef>
          </c:tx>
          <c:spPr>
            <a:ln w="28575" cap="rnd">
              <a:solidFill>
                <a:schemeClr val="accent1"/>
              </a:solidFill>
              <a:round/>
            </a:ln>
            <a:effectLst/>
          </c:spPr>
          <c:marker>
            <c:symbol val="none"/>
          </c:marker>
          <c:cat>
            <c:numRef>
              <c:f>'Ejercicio Multiproducto '!$B$17:$B$32</c:f>
              <c:numCache>
                <c:formatCode>0.0</c:formatCode>
                <c:ptCount val="16"/>
                <c:pt idx="0">
                  <c:v>51.634275618374559</c:v>
                </c:pt>
                <c:pt idx="1">
                  <c:v>103.26855123674912</c:v>
                </c:pt>
                <c:pt idx="2">
                  <c:v>154.90282685512366</c:v>
                </c:pt>
                <c:pt idx="3">
                  <c:v>206.53710247349824</c:v>
                </c:pt>
                <c:pt idx="4">
                  <c:v>258.17137809187278</c:v>
                </c:pt>
                <c:pt idx="5">
                  <c:v>309.80565371024733</c:v>
                </c:pt>
                <c:pt idx="6">
                  <c:v>361.43992932862187</c:v>
                </c:pt>
                <c:pt idx="7">
                  <c:v>413.07420494699647</c:v>
                </c:pt>
                <c:pt idx="8">
                  <c:v>464.70848056537102</c:v>
                </c:pt>
                <c:pt idx="9">
                  <c:v>516.34275618374556</c:v>
                </c:pt>
                <c:pt idx="10">
                  <c:v>567.97703180212022</c:v>
                </c:pt>
                <c:pt idx="11">
                  <c:v>619.61130742049465</c:v>
                </c:pt>
                <c:pt idx="12">
                  <c:v>671.24558303886931</c:v>
                </c:pt>
                <c:pt idx="13">
                  <c:v>722.87985865724374</c:v>
                </c:pt>
                <c:pt idx="14">
                  <c:v>774.51413427561829</c:v>
                </c:pt>
                <c:pt idx="15">
                  <c:v>826.14840989399295</c:v>
                </c:pt>
              </c:numCache>
            </c:numRef>
          </c:cat>
          <c:val>
            <c:numRef>
              <c:f>'Ejercicio Multiproducto '!$B$16:$B$32</c:f>
              <c:numCache>
                <c:formatCode>0.0</c:formatCode>
                <c:ptCount val="17"/>
                <c:pt idx="1">
                  <c:v>51.634275618374559</c:v>
                </c:pt>
                <c:pt idx="2">
                  <c:v>103.26855123674912</c:v>
                </c:pt>
                <c:pt idx="3">
                  <c:v>154.90282685512366</c:v>
                </c:pt>
                <c:pt idx="4">
                  <c:v>206.53710247349824</c:v>
                </c:pt>
                <c:pt idx="5">
                  <c:v>258.17137809187278</c:v>
                </c:pt>
                <c:pt idx="6">
                  <c:v>309.80565371024733</c:v>
                </c:pt>
                <c:pt idx="7">
                  <c:v>361.43992932862187</c:v>
                </c:pt>
                <c:pt idx="8">
                  <c:v>413.07420494699647</c:v>
                </c:pt>
                <c:pt idx="9">
                  <c:v>464.70848056537102</c:v>
                </c:pt>
                <c:pt idx="10">
                  <c:v>516.34275618374556</c:v>
                </c:pt>
                <c:pt idx="11">
                  <c:v>567.97703180212022</c:v>
                </c:pt>
                <c:pt idx="12">
                  <c:v>619.61130742049465</c:v>
                </c:pt>
                <c:pt idx="13">
                  <c:v>671.24558303886931</c:v>
                </c:pt>
                <c:pt idx="14">
                  <c:v>722.87985865724374</c:v>
                </c:pt>
                <c:pt idx="15">
                  <c:v>774.51413427561829</c:v>
                </c:pt>
                <c:pt idx="16">
                  <c:v>826.14840989399295</c:v>
                </c:pt>
              </c:numCache>
            </c:numRef>
          </c:val>
          <c:smooth val="0"/>
          <c:extLst>
            <c:ext xmlns:c16="http://schemas.microsoft.com/office/drawing/2014/chart" uri="{C3380CC4-5D6E-409C-BE32-E72D297353CC}">
              <c16:uniqueId val="{00000000-09D8-40B6-9EFC-B8528ED10B83}"/>
            </c:ext>
          </c:extLst>
        </c:ser>
        <c:ser>
          <c:idx val="1"/>
          <c:order val="1"/>
          <c:tx>
            <c:strRef>
              <c:f>'Ejercicio Multiproducto '!$C$15</c:f>
              <c:strCache>
                <c:ptCount val="1"/>
                <c:pt idx="0">
                  <c:v>Ingreso= Q*PVpondTotal</c:v>
                </c:pt>
              </c:strCache>
            </c:strRef>
          </c:tx>
          <c:spPr>
            <a:ln w="28575" cap="rnd">
              <a:solidFill>
                <a:schemeClr val="accent2"/>
              </a:solidFill>
              <a:round/>
            </a:ln>
            <a:effectLst/>
          </c:spPr>
          <c:marker>
            <c:symbol val="none"/>
          </c:marker>
          <c:cat>
            <c:numRef>
              <c:f>'Ejercicio Multiproducto '!$B$17:$B$32</c:f>
              <c:numCache>
                <c:formatCode>0.0</c:formatCode>
                <c:ptCount val="16"/>
                <c:pt idx="0">
                  <c:v>51.634275618374559</c:v>
                </c:pt>
                <c:pt idx="1">
                  <c:v>103.26855123674912</c:v>
                </c:pt>
                <c:pt idx="2">
                  <c:v>154.90282685512366</c:v>
                </c:pt>
                <c:pt idx="3">
                  <c:v>206.53710247349824</c:v>
                </c:pt>
                <c:pt idx="4">
                  <c:v>258.17137809187278</c:v>
                </c:pt>
                <c:pt idx="5">
                  <c:v>309.80565371024733</c:v>
                </c:pt>
                <c:pt idx="6">
                  <c:v>361.43992932862187</c:v>
                </c:pt>
                <c:pt idx="7">
                  <c:v>413.07420494699647</c:v>
                </c:pt>
                <c:pt idx="8">
                  <c:v>464.70848056537102</c:v>
                </c:pt>
                <c:pt idx="9">
                  <c:v>516.34275618374556</c:v>
                </c:pt>
                <c:pt idx="10">
                  <c:v>567.97703180212022</c:v>
                </c:pt>
                <c:pt idx="11">
                  <c:v>619.61130742049465</c:v>
                </c:pt>
                <c:pt idx="12">
                  <c:v>671.24558303886931</c:v>
                </c:pt>
                <c:pt idx="13">
                  <c:v>722.87985865724374</c:v>
                </c:pt>
                <c:pt idx="14">
                  <c:v>774.51413427561829</c:v>
                </c:pt>
                <c:pt idx="15">
                  <c:v>826.14840989399295</c:v>
                </c:pt>
              </c:numCache>
            </c:numRef>
          </c:cat>
          <c:val>
            <c:numRef>
              <c:f>'Ejercicio Multiproducto '!$C$16:$C$32</c:f>
              <c:numCache>
                <c:formatCode>[$$-409]#,##0.00_ ;[Red]\-[$$-409]#,##0.00\ </c:formatCode>
                <c:ptCount val="17"/>
                <c:pt idx="1">
                  <c:v>0</c:v>
                </c:pt>
                <c:pt idx="2">
                  <c:v>2758.7455830388694</c:v>
                </c:pt>
                <c:pt idx="3">
                  <c:v>4138.1183745583039</c:v>
                </c:pt>
                <c:pt idx="4">
                  <c:v>5517.4911660777389</c:v>
                </c:pt>
                <c:pt idx="5">
                  <c:v>6896.8639575971729</c:v>
                </c:pt>
                <c:pt idx="6">
                  <c:v>8276.2367491166078</c:v>
                </c:pt>
                <c:pt idx="7">
                  <c:v>9655.6095406360419</c:v>
                </c:pt>
                <c:pt idx="8">
                  <c:v>11034.982332155478</c:v>
                </c:pt>
                <c:pt idx="9">
                  <c:v>12414.355123674912</c:v>
                </c:pt>
                <c:pt idx="10">
                  <c:v>13793.727915194346</c:v>
                </c:pt>
                <c:pt idx="11">
                  <c:v>15173.100706713783</c:v>
                </c:pt>
                <c:pt idx="12">
                  <c:v>16552.473498233216</c:v>
                </c:pt>
                <c:pt idx="13">
                  <c:v>17931.846289752652</c:v>
                </c:pt>
                <c:pt idx="14">
                  <c:v>19311.219081272084</c:v>
                </c:pt>
                <c:pt idx="15">
                  <c:v>20690.59187279152</c:v>
                </c:pt>
                <c:pt idx="16">
                  <c:v>22069.964664310955</c:v>
                </c:pt>
              </c:numCache>
            </c:numRef>
          </c:val>
          <c:smooth val="0"/>
          <c:extLst>
            <c:ext xmlns:c16="http://schemas.microsoft.com/office/drawing/2014/chart" uri="{C3380CC4-5D6E-409C-BE32-E72D297353CC}">
              <c16:uniqueId val="{00000001-09D8-40B6-9EFC-B8528ED10B83}"/>
            </c:ext>
          </c:extLst>
        </c:ser>
        <c:ser>
          <c:idx val="2"/>
          <c:order val="2"/>
          <c:tx>
            <c:strRef>
              <c:f>'Ejercicio Multiproducto '!$D$15</c:f>
              <c:strCache>
                <c:ptCount val="1"/>
                <c:pt idx="0">
                  <c:v>Cvariable= Q*CVPondTotal</c:v>
                </c:pt>
              </c:strCache>
            </c:strRef>
          </c:tx>
          <c:spPr>
            <a:ln w="28575" cap="rnd">
              <a:solidFill>
                <a:schemeClr val="accent3"/>
              </a:solidFill>
              <a:round/>
            </a:ln>
            <a:effectLst/>
          </c:spPr>
          <c:marker>
            <c:symbol val="none"/>
          </c:marker>
          <c:cat>
            <c:numRef>
              <c:f>'Ejercicio Multiproducto '!$B$17:$B$32</c:f>
              <c:numCache>
                <c:formatCode>0.0</c:formatCode>
                <c:ptCount val="16"/>
                <c:pt idx="0">
                  <c:v>51.634275618374559</c:v>
                </c:pt>
                <c:pt idx="1">
                  <c:v>103.26855123674912</c:v>
                </c:pt>
                <c:pt idx="2">
                  <c:v>154.90282685512366</c:v>
                </c:pt>
                <c:pt idx="3">
                  <c:v>206.53710247349824</c:v>
                </c:pt>
                <c:pt idx="4">
                  <c:v>258.17137809187278</c:v>
                </c:pt>
                <c:pt idx="5">
                  <c:v>309.80565371024733</c:v>
                </c:pt>
                <c:pt idx="6">
                  <c:v>361.43992932862187</c:v>
                </c:pt>
                <c:pt idx="7">
                  <c:v>413.07420494699647</c:v>
                </c:pt>
                <c:pt idx="8">
                  <c:v>464.70848056537102</c:v>
                </c:pt>
                <c:pt idx="9">
                  <c:v>516.34275618374556</c:v>
                </c:pt>
                <c:pt idx="10">
                  <c:v>567.97703180212022</c:v>
                </c:pt>
                <c:pt idx="11">
                  <c:v>619.61130742049465</c:v>
                </c:pt>
                <c:pt idx="12">
                  <c:v>671.24558303886931</c:v>
                </c:pt>
                <c:pt idx="13">
                  <c:v>722.87985865724374</c:v>
                </c:pt>
                <c:pt idx="14">
                  <c:v>774.51413427561829</c:v>
                </c:pt>
                <c:pt idx="15">
                  <c:v>826.14840989399295</c:v>
                </c:pt>
              </c:numCache>
            </c:numRef>
          </c:cat>
          <c:val>
            <c:numRef>
              <c:f>'Ejercicio Multiproducto '!$D$16:$D$32</c:f>
              <c:numCache>
                <c:formatCode>[$$-409]#,##0.00_ ;[Red]\-[$$-409]#,##0.00\ </c:formatCode>
                <c:ptCount val="17"/>
                <c:pt idx="1">
                  <c:v>544.3727915194346</c:v>
                </c:pt>
                <c:pt idx="2">
                  <c:v>1088.7455830388692</c:v>
                </c:pt>
                <c:pt idx="3">
                  <c:v>1633.1183745583037</c:v>
                </c:pt>
                <c:pt idx="4">
                  <c:v>2177.4911660777384</c:v>
                </c:pt>
                <c:pt idx="5">
                  <c:v>2721.8639575971729</c:v>
                </c:pt>
                <c:pt idx="6">
                  <c:v>3266.2367491166074</c:v>
                </c:pt>
                <c:pt idx="7">
                  <c:v>3810.6095406360419</c:v>
                </c:pt>
                <c:pt idx="8">
                  <c:v>4354.9823321554768</c:v>
                </c:pt>
                <c:pt idx="9">
                  <c:v>4899.3551236749117</c:v>
                </c:pt>
                <c:pt idx="10">
                  <c:v>5443.7279151943458</c:v>
                </c:pt>
                <c:pt idx="11">
                  <c:v>5988.1007067137816</c:v>
                </c:pt>
                <c:pt idx="12">
                  <c:v>6532.4734982332147</c:v>
                </c:pt>
                <c:pt idx="13">
                  <c:v>7076.8462897526506</c:v>
                </c:pt>
                <c:pt idx="14">
                  <c:v>7621.2190812720837</c:v>
                </c:pt>
                <c:pt idx="15">
                  <c:v>8165.5918727915187</c:v>
                </c:pt>
                <c:pt idx="16">
                  <c:v>8709.9646643109536</c:v>
                </c:pt>
              </c:numCache>
            </c:numRef>
          </c:val>
          <c:smooth val="0"/>
          <c:extLst>
            <c:ext xmlns:c16="http://schemas.microsoft.com/office/drawing/2014/chart" uri="{C3380CC4-5D6E-409C-BE32-E72D297353CC}">
              <c16:uniqueId val="{00000002-09D8-40B6-9EFC-B8528ED10B83}"/>
            </c:ext>
          </c:extLst>
        </c:ser>
        <c:ser>
          <c:idx val="3"/>
          <c:order val="3"/>
          <c:tx>
            <c:strRef>
              <c:f>'Ejercicio Multiproducto '!$E$15</c:f>
              <c:strCache>
                <c:ptCount val="1"/>
                <c:pt idx="0">
                  <c:v>Cfijo</c:v>
                </c:pt>
              </c:strCache>
            </c:strRef>
          </c:tx>
          <c:spPr>
            <a:ln w="28575" cap="rnd">
              <a:solidFill>
                <a:schemeClr val="accent4"/>
              </a:solidFill>
              <a:round/>
            </a:ln>
            <a:effectLst/>
          </c:spPr>
          <c:marker>
            <c:symbol val="none"/>
          </c:marker>
          <c:cat>
            <c:numRef>
              <c:f>'Ejercicio Multiproducto '!$B$17:$B$32</c:f>
              <c:numCache>
                <c:formatCode>0.0</c:formatCode>
                <c:ptCount val="16"/>
                <c:pt idx="0">
                  <c:v>51.634275618374559</c:v>
                </c:pt>
                <c:pt idx="1">
                  <c:v>103.26855123674912</c:v>
                </c:pt>
                <c:pt idx="2">
                  <c:v>154.90282685512366</c:v>
                </c:pt>
                <c:pt idx="3">
                  <c:v>206.53710247349824</c:v>
                </c:pt>
                <c:pt idx="4">
                  <c:v>258.17137809187278</c:v>
                </c:pt>
                <c:pt idx="5">
                  <c:v>309.80565371024733</c:v>
                </c:pt>
                <c:pt idx="6">
                  <c:v>361.43992932862187</c:v>
                </c:pt>
                <c:pt idx="7">
                  <c:v>413.07420494699647</c:v>
                </c:pt>
                <c:pt idx="8">
                  <c:v>464.70848056537102</c:v>
                </c:pt>
                <c:pt idx="9">
                  <c:v>516.34275618374556</c:v>
                </c:pt>
                <c:pt idx="10">
                  <c:v>567.97703180212022</c:v>
                </c:pt>
                <c:pt idx="11">
                  <c:v>619.61130742049465</c:v>
                </c:pt>
                <c:pt idx="12">
                  <c:v>671.24558303886931</c:v>
                </c:pt>
                <c:pt idx="13">
                  <c:v>722.87985865724374</c:v>
                </c:pt>
                <c:pt idx="14">
                  <c:v>774.51413427561829</c:v>
                </c:pt>
                <c:pt idx="15">
                  <c:v>826.14840989399295</c:v>
                </c:pt>
              </c:numCache>
            </c:numRef>
          </c:cat>
          <c:val>
            <c:numRef>
              <c:f>'Ejercicio Multiproducto '!$E$16:$E$32</c:f>
              <c:numCache>
                <c:formatCode>General</c:formatCode>
                <c:ptCount val="17"/>
                <c:pt idx="1">
                  <c:v>8350</c:v>
                </c:pt>
                <c:pt idx="2">
                  <c:v>8350</c:v>
                </c:pt>
                <c:pt idx="3">
                  <c:v>8350</c:v>
                </c:pt>
                <c:pt idx="4">
                  <c:v>8350</c:v>
                </c:pt>
                <c:pt idx="5">
                  <c:v>8350</c:v>
                </c:pt>
                <c:pt idx="6">
                  <c:v>8350</c:v>
                </c:pt>
                <c:pt idx="7">
                  <c:v>8350</c:v>
                </c:pt>
                <c:pt idx="8">
                  <c:v>8350</c:v>
                </c:pt>
                <c:pt idx="9">
                  <c:v>8350</c:v>
                </c:pt>
                <c:pt idx="10">
                  <c:v>8350</c:v>
                </c:pt>
                <c:pt idx="11">
                  <c:v>8350</c:v>
                </c:pt>
                <c:pt idx="12">
                  <c:v>8350</c:v>
                </c:pt>
                <c:pt idx="13">
                  <c:v>8350</c:v>
                </c:pt>
                <c:pt idx="14">
                  <c:v>8350</c:v>
                </c:pt>
                <c:pt idx="15">
                  <c:v>8350</c:v>
                </c:pt>
                <c:pt idx="16">
                  <c:v>8350</c:v>
                </c:pt>
              </c:numCache>
            </c:numRef>
          </c:val>
          <c:smooth val="0"/>
          <c:extLst>
            <c:ext xmlns:c16="http://schemas.microsoft.com/office/drawing/2014/chart" uri="{C3380CC4-5D6E-409C-BE32-E72D297353CC}">
              <c16:uniqueId val="{00000003-09D8-40B6-9EFC-B8528ED10B83}"/>
            </c:ext>
          </c:extLst>
        </c:ser>
        <c:ser>
          <c:idx val="4"/>
          <c:order val="4"/>
          <c:tx>
            <c:strRef>
              <c:f>'Ejercicio Multiproducto '!$F$15</c:f>
              <c:strCache>
                <c:ptCount val="1"/>
                <c:pt idx="0">
                  <c:v>CT= CV + CF</c:v>
                </c:pt>
              </c:strCache>
            </c:strRef>
          </c:tx>
          <c:spPr>
            <a:ln w="28575" cap="rnd">
              <a:solidFill>
                <a:schemeClr val="accent5"/>
              </a:solidFill>
              <a:round/>
            </a:ln>
            <a:effectLst/>
          </c:spPr>
          <c:marker>
            <c:symbol val="none"/>
          </c:marker>
          <c:cat>
            <c:numRef>
              <c:f>'Ejercicio Multiproducto '!$B$17:$B$32</c:f>
              <c:numCache>
                <c:formatCode>0.0</c:formatCode>
                <c:ptCount val="16"/>
                <c:pt idx="0">
                  <c:v>51.634275618374559</c:v>
                </c:pt>
                <c:pt idx="1">
                  <c:v>103.26855123674912</c:v>
                </c:pt>
                <c:pt idx="2">
                  <c:v>154.90282685512366</c:v>
                </c:pt>
                <c:pt idx="3">
                  <c:v>206.53710247349824</c:v>
                </c:pt>
                <c:pt idx="4">
                  <c:v>258.17137809187278</c:v>
                </c:pt>
                <c:pt idx="5">
                  <c:v>309.80565371024733</c:v>
                </c:pt>
                <c:pt idx="6">
                  <c:v>361.43992932862187</c:v>
                </c:pt>
                <c:pt idx="7">
                  <c:v>413.07420494699647</c:v>
                </c:pt>
                <c:pt idx="8">
                  <c:v>464.70848056537102</c:v>
                </c:pt>
                <c:pt idx="9">
                  <c:v>516.34275618374556</c:v>
                </c:pt>
                <c:pt idx="10">
                  <c:v>567.97703180212022</c:v>
                </c:pt>
                <c:pt idx="11">
                  <c:v>619.61130742049465</c:v>
                </c:pt>
                <c:pt idx="12">
                  <c:v>671.24558303886931</c:v>
                </c:pt>
                <c:pt idx="13">
                  <c:v>722.87985865724374</c:v>
                </c:pt>
                <c:pt idx="14">
                  <c:v>774.51413427561829</c:v>
                </c:pt>
                <c:pt idx="15">
                  <c:v>826.14840989399295</c:v>
                </c:pt>
              </c:numCache>
            </c:numRef>
          </c:cat>
          <c:val>
            <c:numRef>
              <c:f>'Ejercicio Multiproducto '!$F$16:$F$32</c:f>
              <c:numCache>
                <c:formatCode>[$$-409]#,##0.00_ ;[Red]\-[$$-409]#,##0.00\ </c:formatCode>
                <c:ptCount val="17"/>
                <c:pt idx="1">
                  <c:v>8894.372791519434</c:v>
                </c:pt>
                <c:pt idx="2">
                  <c:v>9438.7455830388699</c:v>
                </c:pt>
                <c:pt idx="3">
                  <c:v>9983.1183745583039</c:v>
                </c:pt>
                <c:pt idx="4">
                  <c:v>10527.491166077738</c:v>
                </c:pt>
                <c:pt idx="5">
                  <c:v>11071.863957597172</c:v>
                </c:pt>
                <c:pt idx="6">
                  <c:v>11616.236749116608</c:v>
                </c:pt>
                <c:pt idx="7">
                  <c:v>12160.609540636042</c:v>
                </c:pt>
                <c:pt idx="8">
                  <c:v>12704.982332155476</c:v>
                </c:pt>
                <c:pt idx="9">
                  <c:v>13249.355123674912</c:v>
                </c:pt>
                <c:pt idx="10">
                  <c:v>13793.727915194346</c:v>
                </c:pt>
                <c:pt idx="11">
                  <c:v>14338.100706713782</c:v>
                </c:pt>
                <c:pt idx="12">
                  <c:v>14882.473498233216</c:v>
                </c:pt>
                <c:pt idx="13">
                  <c:v>15426.846289752652</c:v>
                </c:pt>
                <c:pt idx="14">
                  <c:v>15971.219081272084</c:v>
                </c:pt>
                <c:pt idx="15">
                  <c:v>16515.59187279152</c:v>
                </c:pt>
                <c:pt idx="16">
                  <c:v>17059.964664310952</c:v>
                </c:pt>
              </c:numCache>
            </c:numRef>
          </c:val>
          <c:smooth val="0"/>
          <c:extLst>
            <c:ext xmlns:c16="http://schemas.microsoft.com/office/drawing/2014/chart" uri="{C3380CC4-5D6E-409C-BE32-E72D297353CC}">
              <c16:uniqueId val="{00000004-09D8-40B6-9EFC-B8528ED10B83}"/>
            </c:ext>
          </c:extLst>
        </c:ser>
        <c:ser>
          <c:idx val="5"/>
          <c:order val="5"/>
          <c:tx>
            <c:strRef>
              <c:f>'Ejercicio Multiproducto '!$G$15</c:f>
              <c:strCache>
                <c:ptCount val="1"/>
                <c:pt idx="0">
                  <c:v>Utilidad  I-CT</c:v>
                </c:pt>
              </c:strCache>
            </c:strRef>
          </c:tx>
          <c:spPr>
            <a:ln w="28575" cap="rnd">
              <a:solidFill>
                <a:schemeClr val="accent6"/>
              </a:solidFill>
              <a:round/>
            </a:ln>
            <a:effectLst/>
          </c:spPr>
          <c:marker>
            <c:symbol val="none"/>
          </c:marker>
          <c:cat>
            <c:numRef>
              <c:f>'Ejercicio Multiproducto '!$B$17:$B$32</c:f>
              <c:numCache>
                <c:formatCode>0.0</c:formatCode>
                <c:ptCount val="16"/>
                <c:pt idx="0">
                  <c:v>51.634275618374559</c:v>
                </c:pt>
                <c:pt idx="1">
                  <c:v>103.26855123674912</c:v>
                </c:pt>
                <c:pt idx="2">
                  <c:v>154.90282685512366</c:v>
                </c:pt>
                <c:pt idx="3">
                  <c:v>206.53710247349824</c:v>
                </c:pt>
                <c:pt idx="4">
                  <c:v>258.17137809187278</c:v>
                </c:pt>
                <c:pt idx="5">
                  <c:v>309.80565371024733</c:v>
                </c:pt>
                <c:pt idx="6">
                  <c:v>361.43992932862187</c:v>
                </c:pt>
                <c:pt idx="7">
                  <c:v>413.07420494699647</c:v>
                </c:pt>
                <c:pt idx="8">
                  <c:v>464.70848056537102</c:v>
                </c:pt>
                <c:pt idx="9">
                  <c:v>516.34275618374556</c:v>
                </c:pt>
                <c:pt idx="10">
                  <c:v>567.97703180212022</c:v>
                </c:pt>
                <c:pt idx="11">
                  <c:v>619.61130742049465</c:v>
                </c:pt>
                <c:pt idx="12">
                  <c:v>671.24558303886931</c:v>
                </c:pt>
                <c:pt idx="13">
                  <c:v>722.87985865724374</c:v>
                </c:pt>
                <c:pt idx="14">
                  <c:v>774.51413427561829</c:v>
                </c:pt>
                <c:pt idx="15">
                  <c:v>826.14840989399295</c:v>
                </c:pt>
              </c:numCache>
            </c:numRef>
          </c:cat>
          <c:val>
            <c:numRef>
              <c:f>'Ejercicio Multiproducto '!$G$16:$G$32</c:f>
              <c:numCache>
                <c:formatCode>[$$-409]#,##0.00_ ;[Red]\-[$$-409]#,##0.00\ </c:formatCode>
                <c:ptCount val="17"/>
                <c:pt idx="1">
                  <c:v>0</c:v>
                </c:pt>
                <c:pt idx="2">
                  <c:v>-6680</c:v>
                </c:pt>
                <c:pt idx="3">
                  <c:v>-5845</c:v>
                </c:pt>
                <c:pt idx="4">
                  <c:v>-5009.9999999999991</c:v>
                </c:pt>
                <c:pt idx="5">
                  <c:v>-4174.9999999999991</c:v>
                </c:pt>
                <c:pt idx="6">
                  <c:v>-3340</c:v>
                </c:pt>
                <c:pt idx="7">
                  <c:v>-2505</c:v>
                </c:pt>
                <c:pt idx="8">
                  <c:v>-1669.9999999999982</c:v>
                </c:pt>
                <c:pt idx="9">
                  <c:v>-835</c:v>
                </c:pt>
                <c:pt idx="10">
                  <c:v>0</c:v>
                </c:pt>
                <c:pt idx="11">
                  <c:v>835.00000000000182</c:v>
                </c:pt>
                <c:pt idx="12">
                  <c:v>1670</c:v>
                </c:pt>
                <c:pt idx="13">
                  <c:v>2505</c:v>
                </c:pt>
                <c:pt idx="14">
                  <c:v>3340</c:v>
                </c:pt>
                <c:pt idx="15">
                  <c:v>4175</c:v>
                </c:pt>
                <c:pt idx="16">
                  <c:v>5010.0000000000036</c:v>
                </c:pt>
              </c:numCache>
            </c:numRef>
          </c:val>
          <c:smooth val="0"/>
          <c:extLst>
            <c:ext xmlns:c16="http://schemas.microsoft.com/office/drawing/2014/chart" uri="{C3380CC4-5D6E-409C-BE32-E72D297353CC}">
              <c16:uniqueId val="{00000005-09D8-40B6-9EFC-B8528ED10B83}"/>
            </c:ext>
          </c:extLst>
        </c:ser>
        <c:dLbls>
          <c:showLegendKey val="0"/>
          <c:showVal val="0"/>
          <c:showCatName val="0"/>
          <c:showSerName val="0"/>
          <c:showPercent val="0"/>
          <c:showBubbleSize val="0"/>
        </c:dLbls>
        <c:smooth val="0"/>
        <c:axId val="1550771504"/>
        <c:axId val="1550768176"/>
      </c:lineChart>
      <c:catAx>
        <c:axId val="1550771504"/>
        <c:scaling>
          <c:orientation val="minMax"/>
        </c:scaling>
        <c:delete val="0"/>
        <c:axPos val="b"/>
        <c:numFmt formatCod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768176"/>
        <c:crosses val="autoZero"/>
        <c:auto val="1"/>
        <c:lblAlgn val="ctr"/>
        <c:lblOffset val="100"/>
        <c:noMultiLvlLbl val="0"/>
      </c:catAx>
      <c:valAx>
        <c:axId val="155076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0771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Punto de Equilibrio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277597653234522"/>
          <c:y val="0.15674587988970889"/>
          <c:w val="0.85325888185545429"/>
          <c:h val="0.71699901967896318"/>
        </c:manualLayout>
      </c:layout>
      <c:lineChart>
        <c:grouping val="standard"/>
        <c:varyColors val="0"/>
        <c:ser>
          <c:idx val="0"/>
          <c:order val="0"/>
          <c:spPr>
            <a:ln w="28575" cap="rnd">
              <a:solidFill>
                <a:schemeClr val="accent1"/>
              </a:solidFill>
              <a:round/>
            </a:ln>
            <a:effectLst/>
          </c:spPr>
          <c:marker>
            <c:symbol val="none"/>
          </c:marker>
          <c:cat>
            <c:numRef>
              <c:f>'Ejercicio Exposicion 2.0'!$D$19:$D$33</c:f>
              <c:numCache>
                <c:formatCode>General</c:formatCode>
                <c:ptCount val="15"/>
                <c:pt idx="0">
                  <c:v>20</c:v>
                </c:pt>
                <c:pt idx="1">
                  <c:v>40</c:v>
                </c:pt>
                <c:pt idx="2">
                  <c:v>60</c:v>
                </c:pt>
                <c:pt idx="3">
                  <c:v>70</c:v>
                </c:pt>
                <c:pt idx="4">
                  <c:v>80</c:v>
                </c:pt>
                <c:pt idx="5">
                  <c:v>90</c:v>
                </c:pt>
                <c:pt idx="6">
                  <c:v>100</c:v>
                </c:pt>
                <c:pt idx="7">
                  <c:v>120</c:v>
                </c:pt>
                <c:pt idx="8">
                  <c:v>140</c:v>
                </c:pt>
                <c:pt idx="9">
                  <c:v>160</c:v>
                </c:pt>
                <c:pt idx="10">
                  <c:v>180</c:v>
                </c:pt>
                <c:pt idx="11">
                  <c:v>200</c:v>
                </c:pt>
                <c:pt idx="12">
                  <c:v>220</c:v>
                </c:pt>
                <c:pt idx="13">
                  <c:v>240</c:v>
                </c:pt>
                <c:pt idx="14">
                  <c:v>260</c:v>
                </c:pt>
              </c:numCache>
            </c:numRef>
          </c:cat>
          <c:val>
            <c:numRef>
              <c:f>'Ejercicio Exposicion 2.0'!$D$19:$D$33</c:f>
              <c:numCache>
                <c:formatCode>General</c:formatCode>
                <c:ptCount val="15"/>
                <c:pt idx="0">
                  <c:v>20</c:v>
                </c:pt>
                <c:pt idx="1">
                  <c:v>40</c:v>
                </c:pt>
                <c:pt idx="2">
                  <c:v>60</c:v>
                </c:pt>
                <c:pt idx="3">
                  <c:v>70</c:v>
                </c:pt>
                <c:pt idx="4">
                  <c:v>80</c:v>
                </c:pt>
                <c:pt idx="5">
                  <c:v>90</c:v>
                </c:pt>
                <c:pt idx="6">
                  <c:v>100</c:v>
                </c:pt>
                <c:pt idx="7">
                  <c:v>120</c:v>
                </c:pt>
                <c:pt idx="8">
                  <c:v>140</c:v>
                </c:pt>
                <c:pt idx="9">
                  <c:v>160</c:v>
                </c:pt>
                <c:pt idx="10">
                  <c:v>180</c:v>
                </c:pt>
                <c:pt idx="11">
                  <c:v>200</c:v>
                </c:pt>
                <c:pt idx="12">
                  <c:v>220</c:v>
                </c:pt>
                <c:pt idx="13">
                  <c:v>240</c:v>
                </c:pt>
                <c:pt idx="14">
                  <c:v>260</c:v>
                </c:pt>
              </c:numCache>
            </c:numRef>
          </c:val>
          <c:smooth val="0"/>
          <c:extLst>
            <c:ext xmlns:c16="http://schemas.microsoft.com/office/drawing/2014/chart" uri="{C3380CC4-5D6E-409C-BE32-E72D297353CC}">
              <c16:uniqueId val="{00000000-A516-41B7-9398-FA890BE8DDF2}"/>
            </c:ext>
          </c:extLst>
        </c:ser>
        <c:ser>
          <c:idx val="1"/>
          <c:order val="1"/>
          <c:spPr>
            <a:ln w="28575" cap="rnd">
              <a:solidFill>
                <a:schemeClr val="accent2"/>
              </a:solidFill>
              <a:round/>
            </a:ln>
            <a:effectLst/>
          </c:spPr>
          <c:marker>
            <c:symbol val="none"/>
          </c:marker>
          <c:cat>
            <c:numRef>
              <c:f>'Ejercicio Exposicion 2.0'!$D$19:$D$33</c:f>
              <c:numCache>
                <c:formatCode>General</c:formatCode>
                <c:ptCount val="15"/>
                <c:pt idx="0">
                  <c:v>20</c:v>
                </c:pt>
                <c:pt idx="1">
                  <c:v>40</c:v>
                </c:pt>
                <c:pt idx="2">
                  <c:v>60</c:v>
                </c:pt>
                <c:pt idx="3">
                  <c:v>70</c:v>
                </c:pt>
                <c:pt idx="4">
                  <c:v>80</c:v>
                </c:pt>
                <c:pt idx="5">
                  <c:v>90</c:v>
                </c:pt>
                <c:pt idx="6">
                  <c:v>100</c:v>
                </c:pt>
                <c:pt idx="7">
                  <c:v>120</c:v>
                </c:pt>
                <c:pt idx="8">
                  <c:v>140</c:v>
                </c:pt>
                <c:pt idx="9">
                  <c:v>160</c:v>
                </c:pt>
                <c:pt idx="10">
                  <c:v>180</c:v>
                </c:pt>
                <c:pt idx="11">
                  <c:v>200</c:v>
                </c:pt>
                <c:pt idx="12">
                  <c:v>220</c:v>
                </c:pt>
                <c:pt idx="13">
                  <c:v>240</c:v>
                </c:pt>
                <c:pt idx="14">
                  <c:v>260</c:v>
                </c:pt>
              </c:numCache>
            </c:numRef>
          </c:cat>
          <c:val>
            <c:numRef>
              <c:f>'Ejercicio Exposicion 2.0'!$E$19:$E$33</c:f>
              <c:numCache>
                <c:formatCode>0.00</c:formatCode>
                <c:ptCount val="15"/>
                <c:pt idx="0">
                  <c:v>17000</c:v>
                </c:pt>
                <c:pt idx="1">
                  <c:v>34000</c:v>
                </c:pt>
                <c:pt idx="2">
                  <c:v>51000</c:v>
                </c:pt>
                <c:pt idx="3">
                  <c:v>59500</c:v>
                </c:pt>
                <c:pt idx="4">
                  <c:v>68000</c:v>
                </c:pt>
                <c:pt idx="5">
                  <c:v>76500</c:v>
                </c:pt>
                <c:pt idx="6">
                  <c:v>85000</c:v>
                </c:pt>
                <c:pt idx="7">
                  <c:v>102000</c:v>
                </c:pt>
                <c:pt idx="8">
                  <c:v>119000</c:v>
                </c:pt>
                <c:pt idx="9">
                  <c:v>136000</c:v>
                </c:pt>
                <c:pt idx="10">
                  <c:v>153000</c:v>
                </c:pt>
                <c:pt idx="11">
                  <c:v>170000</c:v>
                </c:pt>
                <c:pt idx="12">
                  <c:v>187000</c:v>
                </c:pt>
                <c:pt idx="13">
                  <c:v>204000</c:v>
                </c:pt>
                <c:pt idx="14">
                  <c:v>221000</c:v>
                </c:pt>
              </c:numCache>
            </c:numRef>
          </c:val>
          <c:smooth val="0"/>
          <c:extLst>
            <c:ext xmlns:c16="http://schemas.microsoft.com/office/drawing/2014/chart" uri="{C3380CC4-5D6E-409C-BE32-E72D297353CC}">
              <c16:uniqueId val="{00000001-A516-41B7-9398-FA890BE8DDF2}"/>
            </c:ext>
          </c:extLst>
        </c:ser>
        <c:ser>
          <c:idx val="2"/>
          <c:order val="2"/>
          <c:spPr>
            <a:ln w="28575" cap="rnd">
              <a:solidFill>
                <a:schemeClr val="accent3"/>
              </a:solidFill>
              <a:round/>
            </a:ln>
            <a:effectLst/>
          </c:spPr>
          <c:marker>
            <c:symbol val="none"/>
          </c:marker>
          <c:cat>
            <c:numRef>
              <c:f>'Ejercicio Exposicion 2.0'!$D$19:$D$33</c:f>
              <c:numCache>
                <c:formatCode>General</c:formatCode>
                <c:ptCount val="15"/>
                <c:pt idx="0">
                  <c:v>20</c:v>
                </c:pt>
                <c:pt idx="1">
                  <c:v>40</c:v>
                </c:pt>
                <c:pt idx="2">
                  <c:v>60</c:v>
                </c:pt>
                <c:pt idx="3">
                  <c:v>70</c:v>
                </c:pt>
                <c:pt idx="4">
                  <c:v>80</c:v>
                </c:pt>
                <c:pt idx="5">
                  <c:v>90</c:v>
                </c:pt>
                <c:pt idx="6">
                  <c:v>100</c:v>
                </c:pt>
                <c:pt idx="7">
                  <c:v>120</c:v>
                </c:pt>
                <c:pt idx="8">
                  <c:v>140</c:v>
                </c:pt>
                <c:pt idx="9">
                  <c:v>160</c:v>
                </c:pt>
                <c:pt idx="10">
                  <c:v>180</c:v>
                </c:pt>
                <c:pt idx="11">
                  <c:v>200</c:v>
                </c:pt>
                <c:pt idx="12">
                  <c:v>220</c:v>
                </c:pt>
                <c:pt idx="13">
                  <c:v>240</c:v>
                </c:pt>
                <c:pt idx="14">
                  <c:v>260</c:v>
                </c:pt>
              </c:numCache>
            </c:numRef>
          </c:cat>
          <c:val>
            <c:numRef>
              <c:f>'Ejercicio Exposicion 2.0'!$F$19:$F$33</c:f>
              <c:numCache>
                <c:formatCode>0.00</c:formatCode>
                <c:ptCount val="15"/>
                <c:pt idx="0">
                  <c:v>57000</c:v>
                </c:pt>
                <c:pt idx="1">
                  <c:v>64000</c:v>
                </c:pt>
                <c:pt idx="2">
                  <c:v>71000</c:v>
                </c:pt>
                <c:pt idx="3">
                  <c:v>74500</c:v>
                </c:pt>
                <c:pt idx="4">
                  <c:v>78000</c:v>
                </c:pt>
                <c:pt idx="5">
                  <c:v>81500</c:v>
                </c:pt>
                <c:pt idx="6">
                  <c:v>85000</c:v>
                </c:pt>
                <c:pt idx="7">
                  <c:v>92000</c:v>
                </c:pt>
                <c:pt idx="8">
                  <c:v>99000</c:v>
                </c:pt>
                <c:pt idx="9">
                  <c:v>106000</c:v>
                </c:pt>
                <c:pt idx="10">
                  <c:v>113000</c:v>
                </c:pt>
                <c:pt idx="11">
                  <c:v>120000</c:v>
                </c:pt>
                <c:pt idx="12">
                  <c:v>127000</c:v>
                </c:pt>
                <c:pt idx="13">
                  <c:v>134000</c:v>
                </c:pt>
                <c:pt idx="14">
                  <c:v>141000</c:v>
                </c:pt>
              </c:numCache>
            </c:numRef>
          </c:val>
          <c:smooth val="0"/>
          <c:extLst>
            <c:ext xmlns:c16="http://schemas.microsoft.com/office/drawing/2014/chart" uri="{C3380CC4-5D6E-409C-BE32-E72D297353CC}">
              <c16:uniqueId val="{00000002-A516-41B7-9398-FA890BE8DDF2}"/>
            </c:ext>
          </c:extLst>
        </c:ser>
        <c:ser>
          <c:idx val="3"/>
          <c:order val="3"/>
          <c:spPr>
            <a:ln w="28575" cap="rnd">
              <a:solidFill>
                <a:schemeClr val="accent4"/>
              </a:solidFill>
              <a:round/>
            </a:ln>
            <a:effectLst/>
          </c:spPr>
          <c:marker>
            <c:symbol val="none"/>
          </c:marker>
          <c:cat>
            <c:numRef>
              <c:f>'Ejercicio Exposicion 2.0'!$D$19:$D$33</c:f>
              <c:numCache>
                <c:formatCode>General</c:formatCode>
                <c:ptCount val="15"/>
                <c:pt idx="0">
                  <c:v>20</c:v>
                </c:pt>
                <c:pt idx="1">
                  <c:v>40</c:v>
                </c:pt>
                <c:pt idx="2">
                  <c:v>60</c:v>
                </c:pt>
                <c:pt idx="3">
                  <c:v>70</c:v>
                </c:pt>
                <c:pt idx="4">
                  <c:v>80</c:v>
                </c:pt>
                <c:pt idx="5">
                  <c:v>90</c:v>
                </c:pt>
                <c:pt idx="6">
                  <c:v>100</c:v>
                </c:pt>
                <c:pt idx="7">
                  <c:v>120</c:v>
                </c:pt>
                <c:pt idx="8">
                  <c:v>140</c:v>
                </c:pt>
                <c:pt idx="9">
                  <c:v>160</c:v>
                </c:pt>
                <c:pt idx="10">
                  <c:v>180</c:v>
                </c:pt>
                <c:pt idx="11">
                  <c:v>200</c:v>
                </c:pt>
                <c:pt idx="12">
                  <c:v>220</c:v>
                </c:pt>
                <c:pt idx="13">
                  <c:v>240</c:v>
                </c:pt>
                <c:pt idx="14">
                  <c:v>260</c:v>
                </c:pt>
              </c:numCache>
            </c:numRef>
          </c:cat>
          <c:val>
            <c:numRef>
              <c:f>'Ejercicio Exposicion 2.0'!$G$19:$G$33</c:f>
              <c:numCache>
                <c:formatCode>0.00</c:formatCode>
                <c:ptCount val="15"/>
                <c:pt idx="0">
                  <c:v>-40000</c:v>
                </c:pt>
                <c:pt idx="1">
                  <c:v>-30000</c:v>
                </c:pt>
                <c:pt idx="2">
                  <c:v>-20000</c:v>
                </c:pt>
                <c:pt idx="3">
                  <c:v>-15000</c:v>
                </c:pt>
                <c:pt idx="4">
                  <c:v>-10000</c:v>
                </c:pt>
                <c:pt idx="5">
                  <c:v>-5000</c:v>
                </c:pt>
                <c:pt idx="6">
                  <c:v>0</c:v>
                </c:pt>
                <c:pt idx="7">
                  <c:v>10000</c:v>
                </c:pt>
                <c:pt idx="8">
                  <c:v>20000</c:v>
                </c:pt>
                <c:pt idx="9">
                  <c:v>30000</c:v>
                </c:pt>
                <c:pt idx="10">
                  <c:v>40000</c:v>
                </c:pt>
                <c:pt idx="11">
                  <c:v>50000</c:v>
                </c:pt>
                <c:pt idx="12">
                  <c:v>60000</c:v>
                </c:pt>
                <c:pt idx="13">
                  <c:v>70000</c:v>
                </c:pt>
                <c:pt idx="14">
                  <c:v>80000</c:v>
                </c:pt>
              </c:numCache>
            </c:numRef>
          </c:val>
          <c:smooth val="0"/>
          <c:extLst>
            <c:ext xmlns:c16="http://schemas.microsoft.com/office/drawing/2014/chart" uri="{C3380CC4-5D6E-409C-BE32-E72D297353CC}">
              <c16:uniqueId val="{00000003-A516-41B7-9398-FA890BE8DDF2}"/>
            </c:ext>
          </c:extLst>
        </c:ser>
        <c:dLbls>
          <c:showLegendKey val="0"/>
          <c:showVal val="0"/>
          <c:showCatName val="0"/>
          <c:showSerName val="0"/>
          <c:showPercent val="0"/>
          <c:showBubbleSize val="0"/>
        </c:dLbls>
        <c:smooth val="0"/>
        <c:axId val="1748517791"/>
        <c:axId val="1678045023"/>
      </c:lineChart>
      <c:catAx>
        <c:axId val="1748517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045023"/>
        <c:crosses val="autoZero"/>
        <c:auto val="1"/>
        <c:lblAlgn val="ctr"/>
        <c:lblOffset val="100"/>
        <c:noMultiLvlLbl val="0"/>
      </c:catAx>
      <c:valAx>
        <c:axId val="1678045023"/>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517791"/>
        <c:crosses val="max"/>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400" b="1">
                <a:solidFill>
                  <a:schemeClr val="dk1"/>
                </a:solidFill>
                <a:effectLst/>
              </a:rPr>
              <a:t>Propuesta A</a:t>
            </a:r>
          </a:p>
          <a:p>
            <a:pPr>
              <a:defRPr/>
            </a:pPr>
            <a:r>
              <a:rPr lang="es-MX" sz="1400" b="1">
                <a:solidFill>
                  <a:schemeClr val="dk1"/>
                </a:solidFill>
                <a:effectLst/>
              </a:rPr>
              <a:t>punto de equilibrio</a:t>
            </a:r>
            <a:endParaRPr lang="es-MX" sz="1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'Markakland Manufacturing'!$D$6</c:f>
              <c:strCache>
                <c:ptCount val="1"/>
                <c:pt idx="0">
                  <c:v>Unidades </c:v>
                </c:pt>
              </c:strCache>
            </c:strRef>
          </c:tx>
          <c:spPr>
            <a:ln w="28575" cap="rnd">
              <a:solidFill>
                <a:schemeClr val="accent1"/>
              </a:solidFill>
              <a:round/>
            </a:ln>
            <a:effectLst/>
          </c:spPr>
          <c:marker>
            <c:symbol val="none"/>
          </c:marker>
          <c:cat>
            <c:numRef>
              <c:f>'Markakland Manufacturing'!$D$7:$D$16</c:f>
              <c:numCache>
                <c:formatCode>General</c:formatCode>
                <c:ptCount val="10"/>
                <c:pt idx="0">
                  <c:v>1250</c:v>
                </c:pt>
                <c:pt idx="1">
                  <c:v>2500</c:v>
                </c:pt>
                <c:pt idx="2">
                  <c:v>3750</c:v>
                </c:pt>
                <c:pt idx="3">
                  <c:v>5000</c:v>
                </c:pt>
                <c:pt idx="4">
                  <c:v>6250</c:v>
                </c:pt>
                <c:pt idx="5">
                  <c:v>7500</c:v>
                </c:pt>
                <c:pt idx="6">
                  <c:v>8750</c:v>
                </c:pt>
                <c:pt idx="7">
                  <c:v>10000</c:v>
                </c:pt>
                <c:pt idx="8">
                  <c:v>11250</c:v>
                </c:pt>
                <c:pt idx="9">
                  <c:v>12500</c:v>
                </c:pt>
              </c:numCache>
            </c:numRef>
          </c:cat>
          <c:val>
            <c:numRef>
              <c:f>'Markakland Manufacturing'!$D$7:$D$16</c:f>
              <c:numCache>
                <c:formatCode>General</c:formatCode>
                <c:ptCount val="10"/>
                <c:pt idx="0">
                  <c:v>1250</c:v>
                </c:pt>
                <c:pt idx="1">
                  <c:v>2500</c:v>
                </c:pt>
                <c:pt idx="2">
                  <c:v>3750</c:v>
                </c:pt>
                <c:pt idx="3">
                  <c:v>5000</c:v>
                </c:pt>
                <c:pt idx="4">
                  <c:v>6250</c:v>
                </c:pt>
                <c:pt idx="5">
                  <c:v>7500</c:v>
                </c:pt>
                <c:pt idx="6">
                  <c:v>8750</c:v>
                </c:pt>
                <c:pt idx="7">
                  <c:v>10000</c:v>
                </c:pt>
                <c:pt idx="8">
                  <c:v>11250</c:v>
                </c:pt>
                <c:pt idx="9">
                  <c:v>12500</c:v>
                </c:pt>
              </c:numCache>
            </c:numRef>
          </c:val>
          <c:smooth val="0"/>
          <c:extLst>
            <c:ext xmlns:c16="http://schemas.microsoft.com/office/drawing/2014/chart" uri="{C3380CC4-5D6E-409C-BE32-E72D297353CC}">
              <c16:uniqueId val="{00000000-4826-40D5-8553-912536075C73}"/>
            </c:ext>
          </c:extLst>
        </c:ser>
        <c:ser>
          <c:idx val="1"/>
          <c:order val="1"/>
          <c:tx>
            <c:strRef>
              <c:f>'Markakland Manufacturing'!$E$6</c:f>
              <c:strCache>
                <c:ptCount val="1"/>
                <c:pt idx="0">
                  <c:v>Ventas </c:v>
                </c:pt>
              </c:strCache>
            </c:strRef>
          </c:tx>
          <c:spPr>
            <a:ln w="28575" cap="rnd">
              <a:solidFill>
                <a:schemeClr val="accent2"/>
              </a:solidFill>
              <a:round/>
            </a:ln>
            <a:effectLst/>
          </c:spPr>
          <c:marker>
            <c:symbol val="none"/>
          </c:marker>
          <c:cat>
            <c:numRef>
              <c:f>'Markakland Manufacturing'!$D$7:$D$16</c:f>
              <c:numCache>
                <c:formatCode>General</c:formatCode>
                <c:ptCount val="10"/>
                <c:pt idx="0">
                  <c:v>1250</c:v>
                </c:pt>
                <c:pt idx="1">
                  <c:v>2500</c:v>
                </c:pt>
                <c:pt idx="2">
                  <c:v>3750</c:v>
                </c:pt>
                <c:pt idx="3">
                  <c:v>5000</c:v>
                </c:pt>
                <c:pt idx="4">
                  <c:v>6250</c:v>
                </c:pt>
                <c:pt idx="5">
                  <c:v>7500</c:v>
                </c:pt>
                <c:pt idx="6">
                  <c:v>8750</c:v>
                </c:pt>
                <c:pt idx="7">
                  <c:v>10000</c:v>
                </c:pt>
                <c:pt idx="8">
                  <c:v>11250</c:v>
                </c:pt>
                <c:pt idx="9">
                  <c:v>12500</c:v>
                </c:pt>
              </c:numCache>
            </c:numRef>
          </c:cat>
          <c:val>
            <c:numRef>
              <c:f>'Markakland Manufacturing'!$E$7:$E$16</c:f>
              <c:numCache>
                <c:formatCode>_("$"* #,##0.00_);_("$"* \(#,##0.00\);_("$"* "-"??_);_(@_)</c:formatCode>
                <c:ptCount val="10"/>
                <c:pt idx="0">
                  <c:v>25000</c:v>
                </c:pt>
                <c:pt idx="1">
                  <c:v>50000</c:v>
                </c:pt>
                <c:pt idx="2">
                  <c:v>75000</c:v>
                </c:pt>
                <c:pt idx="3">
                  <c:v>100000</c:v>
                </c:pt>
                <c:pt idx="4">
                  <c:v>125000</c:v>
                </c:pt>
                <c:pt idx="5">
                  <c:v>150000</c:v>
                </c:pt>
                <c:pt idx="6">
                  <c:v>175000</c:v>
                </c:pt>
                <c:pt idx="7">
                  <c:v>200000</c:v>
                </c:pt>
                <c:pt idx="8">
                  <c:v>225000</c:v>
                </c:pt>
                <c:pt idx="9">
                  <c:v>250000</c:v>
                </c:pt>
              </c:numCache>
            </c:numRef>
          </c:val>
          <c:smooth val="0"/>
          <c:extLst>
            <c:ext xmlns:c16="http://schemas.microsoft.com/office/drawing/2014/chart" uri="{C3380CC4-5D6E-409C-BE32-E72D297353CC}">
              <c16:uniqueId val="{00000001-4826-40D5-8553-912536075C73}"/>
            </c:ext>
          </c:extLst>
        </c:ser>
        <c:ser>
          <c:idx val="2"/>
          <c:order val="2"/>
          <c:tx>
            <c:strRef>
              <c:f>'Markakland Manufacturing'!$F$6</c:f>
              <c:strCache>
                <c:ptCount val="1"/>
                <c:pt idx="0">
                  <c:v>Costos</c:v>
                </c:pt>
              </c:strCache>
            </c:strRef>
          </c:tx>
          <c:spPr>
            <a:ln w="28575" cap="rnd">
              <a:solidFill>
                <a:schemeClr val="accent3"/>
              </a:solidFill>
              <a:round/>
            </a:ln>
            <a:effectLst/>
          </c:spPr>
          <c:marker>
            <c:symbol val="none"/>
          </c:marker>
          <c:cat>
            <c:numRef>
              <c:f>'Markakland Manufacturing'!$D$7:$D$16</c:f>
              <c:numCache>
                <c:formatCode>General</c:formatCode>
                <c:ptCount val="10"/>
                <c:pt idx="0">
                  <c:v>1250</c:v>
                </c:pt>
                <c:pt idx="1">
                  <c:v>2500</c:v>
                </c:pt>
                <c:pt idx="2">
                  <c:v>3750</c:v>
                </c:pt>
                <c:pt idx="3">
                  <c:v>5000</c:v>
                </c:pt>
                <c:pt idx="4">
                  <c:v>6250</c:v>
                </c:pt>
                <c:pt idx="5">
                  <c:v>7500</c:v>
                </c:pt>
                <c:pt idx="6">
                  <c:v>8750</c:v>
                </c:pt>
                <c:pt idx="7">
                  <c:v>10000</c:v>
                </c:pt>
                <c:pt idx="8">
                  <c:v>11250</c:v>
                </c:pt>
                <c:pt idx="9">
                  <c:v>12500</c:v>
                </c:pt>
              </c:numCache>
            </c:numRef>
          </c:cat>
          <c:val>
            <c:numRef>
              <c:f>'Markakland Manufacturing'!$F$7:$F$16</c:f>
              <c:numCache>
                <c:formatCode>_("$"* #,##0.00_);_("$"* \(#,##0.00\);_("$"* "-"??_);_(@_)</c:formatCode>
                <c:ptCount val="10"/>
                <c:pt idx="0">
                  <c:v>65000</c:v>
                </c:pt>
                <c:pt idx="1">
                  <c:v>80000</c:v>
                </c:pt>
                <c:pt idx="2">
                  <c:v>95000</c:v>
                </c:pt>
                <c:pt idx="3">
                  <c:v>110000</c:v>
                </c:pt>
                <c:pt idx="4">
                  <c:v>125000</c:v>
                </c:pt>
                <c:pt idx="5">
                  <c:v>140000</c:v>
                </c:pt>
                <c:pt idx="6">
                  <c:v>155000</c:v>
                </c:pt>
                <c:pt idx="7">
                  <c:v>170000</c:v>
                </c:pt>
                <c:pt idx="8">
                  <c:v>185000</c:v>
                </c:pt>
                <c:pt idx="9">
                  <c:v>200000</c:v>
                </c:pt>
              </c:numCache>
            </c:numRef>
          </c:val>
          <c:smooth val="0"/>
          <c:extLst>
            <c:ext xmlns:c16="http://schemas.microsoft.com/office/drawing/2014/chart" uri="{C3380CC4-5D6E-409C-BE32-E72D297353CC}">
              <c16:uniqueId val="{00000002-4826-40D5-8553-912536075C73}"/>
            </c:ext>
          </c:extLst>
        </c:ser>
        <c:ser>
          <c:idx val="3"/>
          <c:order val="3"/>
          <c:tx>
            <c:strRef>
              <c:f>'Markakland Manufacturing'!$G$6</c:f>
              <c:strCache>
                <c:ptCount val="1"/>
                <c:pt idx="0">
                  <c:v>Utilidad</c:v>
                </c:pt>
              </c:strCache>
            </c:strRef>
          </c:tx>
          <c:spPr>
            <a:ln w="28575" cap="rnd">
              <a:solidFill>
                <a:schemeClr val="accent4"/>
              </a:solidFill>
              <a:round/>
            </a:ln>
            <a:effectLst/>
          </c:spPr>
          <c:marker>
            <c:symbol val="none"/>
          </c:marker>
          <c:cat>
            <c:numRef>
              <c:f>'Markakland Manufacturing'!$D$7:$D$16</c:f>
              <c:numCache>
                <c:formatCode>General</c:formatCode>
                <c:ptCount val="10"/>
                <c:pt idx="0">
                  <c:v>1250</c:v>
                </c:pt>
                <c:pt idx="1">
                  <c:v>2500</c:v>
                </c:pt>
                <c:pt idx="2">
                  <c:v>3750</c:v>
                </c:pt>
                <c:pt idx="3">
                  <c:v>5000</c:v>
                </c:pt>
                <c:pt idx="4">
                  <c:v>6250</c:v>
                </c:pt>
                <c:pt idx="5">
                  <c:v>7500</c:v>
                </c:pt>
                <c:pt idx="6">
                  <c:v>8750</c:v>
                </c:pt>
                <c:pt idx="7">
                  <c:v>10000</c:v>
                </c:pt>
                <c:pt idx="8">
                  <c:v>11250</c:v>
                </c:pt>
                <c:pt idx="9">
                  <c:v>12500</c:v>
                </c:pt>
              </c:numCache>
            </c:numRef>
          </c:cat>
          <c:val>
            <c:numRef>
              <c:f>'Markakland Manufacturing'!$G$7:$G$16</c:f>
              <c:numCache>
                <c:formatCode>_("$"* #,##0.00_);_("$"* \(#,##0.00\);_("$"* "-"??_);_(@_)</c:formatCode>
                <c:ptCount val="10"/>
                <c:pt idx="0">
                  <c:v>-40000</c:v>
                </c:pt>
                <c:pt idx="1">
                  <c:v>-30000</c:v>
                </c:pt>
                <c:pt idx="2">
                  <c:v>-20000</c:v>
                </c:pt>
                <c:pt idx="3">
                  <c:v>-10000</c:v>
                </c:pt>
                <c:pt idx="4">
                  <c:v>0</c:v>
                </c:pt>
                <c:pt idx="5">
                  <c:v>10000</c:v>
                </c:pt>
                <c:pt idx="6">
                  <c:v>20000</c:v>
                </c:pt>
                <c:pt idx="7">
                  <c:v>30000</c:v>
                </c:pt>
                <c:pt idx="8">
                  <c:v>40000</c:v>
                </c:pt>
                <c:pt idx="9">
                  <c:v>50000</c:v>
                </c:pt>
              </c:numCache>
            </c:numRef>
          </c:val>
          <c:smooth val="0"/>
          <c:extLst>
            <c:ext xmlns:c16="http://schemas.microsoft.com/office/drawing/2014/chart" uri="{C3380CC4-5D6E-409C-BE32-E72D297353CC}">
              <c16:uniqueId val="{00000003-4826-40D5-8553-912536075C73}"/>
            </c:ext>
          </c:extLst>
        </c:ser>
        <c:dLbls>
          <c:showLegendKey val="0"/>
          <c:showVal val="0"/>
          <c:showCatName val="0"/>
          <c:showSerName val="0"/>
          <c:showPercent val="0"/>
          <c:showBubbleSize val="0"/>
        </c:dLbls>
        <c:smooth val="0"/>
        <c:axId val="371185952"/>
        <c:axId val="371182592"/>
      </c:lineChart>
      <c:catAx>
        <c:axId val="371185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182592"/>
        <c:crosses val="autoZero"/>
        <c:auto val="1"/>
        <c:lblAlgn val="ctr"/>
        <c:lblOffset val="100"/>
        <c:noMultiLvlLbl val="0"/>
      </c:catAx>
      <c:valAx>
        <c:axId val="371182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185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sz="1800" b="1">
                <a:effectLst/>
              </a:rPr>
              <a:t>Propuesta B</a:t>
            </a:r>
          </a:p>
          <a:p>
            <a:pPr>
              <a:defRPr/>
            </a:pPr>
            <a:r>
              <a:rPr lang="es-MX" sz="1800" b="1">
                <a:effectLst/>
              </a:rPr>
              <a:t>punto de equilibrio</a:t>
            </a:r>
            <a:endParaRPr lang="es-MX">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'Markakland Manufacturing'!$D$18</c:f>
              <c:strCache>
                <c:ptCount val="1"/>
                <c:pt idx="0">
                  <c:v>Unidades </c:v>
                </c:pt>
              </c:strCache>
            </c:strRef>
          </c:tx>
          <c:spPr>
            <a:ln w="28575" cap="rnd">
              <a:solidFill>
                <a:schemeClr val="accent1"/>
              </a:solidFill>
              <a:round/>
            </a:ln>
            <a:effectLst/>
          </c:spPr>
          <c:marker>
            <c:symbol val="none"/>
          </c:marker>
          <c:cat>
            <c:numRef>
              <c:f>'Markakland Manufacturing'!$D$19:$D$31</c:f>
              <c:numCache>
                <c:formatCode>General</c:formatCode>
                <c:ptCount val="13"/>
                <c:pt idx="0">
                  <c:v>1400</c:v>
                </c:pt>
                <c:pt idx="1">
                  <c:v>2800</c:v>
                </c:pt>
                <c:pt idx="2">
                  <c:v>4200</c:v>
                </c:pt>
                <c:pt idx="3">
                  <c:v>5600</c:v>
                </c:pt>
                <c:pt idx="4">
                  <c:v>7000</c:v>
                </c:pt>
                <c:pt idx="5">
                  <c:v>8400</c:v>
                </c:pt>
                <c:pt idx="6">
                  <c:v>9800</c:v>
                </c:pt>
                <c:pt idx="7">
                  <c:v>11200</c:v>
                </c:pt>
                <c:pt idx="8">
                  <c:v>12600</c:v>
                </c:pt>
                <c:pt idx="9">
                  <c:v>14000</c:v>
                </c:pt>
                <c:pt idx="10">
                  <c:v>15400</c:v>
                </c:pt>
                <c:pt idx="11">
                  <c:v>16800</c:v>
                </c:pt>
                <c:pt idx="12">
                  <c:v>18200</c:v>
                </c:pt>
              </c:numCache>
            </c:numRef>
          </c:cat>
          <c:val>
            <c:numRef>
              <c:f>'Markakland Manufacturing'!$D$19:$D$31</c:f>
              <c:numCache>
                <c:formatCode>General</c:formatCode>
                <c:ptCount val="13"/>
                <c:pt idx="0">
                  <c:v>1400</c:v>
                </c:pt>
                <c:pt idx="1">
                  <c:v>2800</c:v>
                </c:pt>
                <c:pt idx="2">
                  <c:v>4200</c:v>
                </c:pt>
                <c:pt idx="3">
                  <c:v>5600</c:v>
                </c:pt>
                <c:pt idx="4">
                  <c:v>7000</c:v>
                </c:pt>
                <c:pt idx="5">
                  <c:v>8400</c:v>
                </c:pt>
                <c:pt idx="6">
                  <c:v>9800</c:v>
                </c:pt>
                <c:pt idx="7">
                  <c:v>11200</c:v>
                </c:pt>
                <c:pt idx="8">
                  <c:v>12600</c:v>
                </c:pt>
                <c:pt idx="9">
                  <c:v>14000</c:v>
                </c:pt>
                <c:pt idx="10">
                  <c:v>15400</c:v>
                </c:pt>
                <c:pt idx="11">
                  <c:v>16800</c:v>
                </c:pt>
                <c:pt idx="12">
                  <c:v>18200</c:v>
                </c:pt>
              </c:numCache>
            </c:numRef>
          </c:val>
          <c:smooth val="0"/>
          <c:extLst>
            <c:ext xmlns:c16="http://schemas.microsoft.com/office/drawing/2014/chart" uri="{C3380CC4-5D6E-409C-BE32-E72D297353CC}">
              <c16:uniqueId val="{00000000-8786-4D30-9C3D-49630B30C42B}"/>
            </c:ext>
          </c:extLst>
        </c:ser>
        <c:ser>
          <c:idx val="1"/>
          <c:order val="1"/>
          <c:tx>
            <c:strRef>
              <c:f>'Markakland Manufacturing'!$E$18</c:f>
              <c:strCache>
                <c:ptCount val="1"/>
                <c:pt idx="0">
                  <c:v>Ventas </c:v>
                </c:pt>
              </c:strCache>
            </c:strRef>
          </c:tx>
          <c:spPr>
            <a:ln w="28575" cap="rnd">
              <a:solidFill>
                <a:schemeClr val="accent2"/>
              </a:solidFill>
              <a:round/>
            </a:ln>
            <a:effectLst/>
          </c:spPr>
          <c:marker>
            <c:symbol val="none"/>
          </c:marker>
          <c:cat>
            <c:numRef>
              <c:f>'Markakland Manufacturing'!$D$19:$D$31</c:f>
              <c:numCache>
                <c:formatCode>General</c:formatCode>
                <c:ptCount val="13"/>
                <c:pt idx="0">
                  <c:v>1400</c:v>
                </c:pt>
                <c:pt idx="1">
                  <c:v>2800</c:v>
                </c:pt>
                <c:pt idx="2">
                  <c:v>4200</c:v>
                </c:pt>
                <c:pt idx="3">
                  <c:v>5600</c:v>
                </c:pt>
                <c:pt idx="4">
                  <c:v>7000</c:v>
                </c:pt>
                <c:pt idx="5">
                  <c:v>8400</c:v>
                </c:pt>
                <c:pt idx="6">
                  <c:v>9800</c:v>
                </c:pt>
                <c:pt idx="7">
                  <c:v>11200</c:v>
                </c:pt>
                <c:pt idx="8">
                  <c:v>12600</c:v>
                </c:pt>
                <c:pt idx="9">
                  <c:v>14000</c:v>
                </c:pt>
                <c:pt idx="10">
                  <c:v>15400</c:v>
                </c:pt>
                <c:pt idx="11">
                  <c:v>16800</c:v>
                </c:pt>
                <c:pt idx="12">
                  <c:v>18200</c:v>
                </c:pt>
              </c:numCache>
            </c:numRef>
          </c:cat>
          <c:val>
            <c:numRef>
              <c:f>'Markakland Manufacturing'!$E$19:$E$31</c:f>
              <c:numCache>
                <c:formatCode>_("$"* #,##0.00_);_("$"* \(#,##0.00\);_("$"* "-"??_);_(@_)</c:formatCode>
                <c:ptCount val="13"/>
                <c:pt idx="0">
                  <c:v>28000</c:v>
                </c:pt>
                <c:pt idx="1">
                  <c:v>56000</c:v>
                </c:pt>
                <c:pt idx="2">
                  <c:v>84000</c:v>
                </c:pt>
                <c:pt idx="3">
                  <c:v>112000</c:v>
                </c:pt>
                <c:pt idx="4">
                  <c:v>140000</c:v>
                </c:pt>
                <c:pt idx="5">
                  <c:v>168000</c:v>
                </c:pt>
                <c:pt idx="6">
                  <c:v>196000</c:v>
                </c:pt>
                <c:pt idx="7">
                  <c:v>224000</c:v>
                </c:pt>
                <c:pt idx="8">
                  <c:v>252000</c:v>
                </c:pt>
                <c:pt idx="9">
                  <c:v>280000</c:v>
                </c:pt>
                <c:pt idx="10">
                  <c:v>308000</c:v>
                </c:pt>
                <c:pt idx="11">
                  <c:v>336000</c:v>
                </c:pt>
                <c:pt idx="12">
                  <c:v>364000</c:v>
                </c:pt>
              </c:numCache>
            </c:numRef>
          </c:val>
          <c:smooth val="0"/>
          <c:extLst>
            <c:ext xmlns:c16="http://schemas.microsoft.com/office/drawing/2014/chart" uri="{C3380CC4-5D6E-409C-BE32-E72D297353CC}">
              <c16:uniqueId val="{00000001-8786-4D30-9C3D-49630B30C42B}"/>
            </c:ext>
          </c:extLst>
        </c:ser>
        <c:ser>
          <c:idx val="2"/>
          <c:order val="2"/>
          <c:tx>
            <c:strRef>
              <c:f>'Markakland Manufacturing'!$F$18</c:f>
              <c:strCache>
                <c:ptCount val="1"/>
                <c:pt idx="0">
                  <c:v>Costos</c:v>
                </c:pt>
              </c:strCache>
            </c:strRef>
          </c:tx>
          <c:spPr>
            <a:ln w="28575" cap="rnd">
              <a:solidFill>
                <a:schemeClr val="accent3"/>
              </a:solidFill>
              <a:round/>
            </a:ln>
            <a:effectLst/>
          </c:spPr>
          <c:marker>
            <c:symbol val="none"/>
          </c:marker>
          <c:cat>
            <c:numRef>
              <c:f>'Markakland Manufacturing'!$D$19:$D$31</c:f>
              <c:numCache>
                <c:formatCode>General</c:formatCode>
                <c:ptCount val="13"/>
                <c:pt idx="0">
                  <c:v>1400</c:v>
                </c:pt>
                <c:pt idx="1">
                  <c:v>2800</c:v>
                </c:pt>
                <c:pt idx="2">
                  <c:v>4200</c:v>
                </c:pt>
                <c:pt idx="3">
                  <c:v>5600</c:v>
                </c:pt>
                <c:pt idx="4">
                  <c:v>7000</c:v>
                </c:pt>
                <c:pt idx="5">
                  <c:v>8400</c:v>
                </c:pt>
                <c:pt idx="6">
                  <c:v>9800</c:v>
                </c:pt>
                <c:pt idx="7">
                  <c:v>11200</c:v>
                </c:pt>
                <c:pt idx="8">
                  <c:v>12600</c:v>
                </c:pt>
                <c:pt idx="9">
                  <c:v>14000</c:v>
                </c:pt>
                <c:pt idx="10">
                  <c:v>15400</c:v>
                </c:pt>
                <c:pt idx="11">
                  <c:v>16800</c:v>
                </c:pt>
                <c:pt idx="12">
                  <c:v>18200</c:v>
                </c:pt>
              </c:numCache>
            </c:numRef>
          </c:cat>
          <c:val>
            <c:numRef>
              <c:f>'Markakland Manufacturing'!$F$19:$F$31</c:f>
              <c:numCache>
                <c:formatCode>_("$"* #,##0.00_);_("$"* \(#,##0.00\);_("$"* "-"??_);_(@_)</c:formatCode>
                <c:ptCount val="13"/>
                <c:pt idx="0">
                  <c:v>84000</c:v>
                </c:pt>
                <c:pt idx="1">
                  <c:v>98000</c:v>
                </c:pt>
                <c:pt idx="2">
                  <c:v>112000</c:v>
                </c:pt>
                <c:pt idx="3">
                  <c:v>126000</c:v>
                </c:pt>
                <c:pt idx="4">
                  <c:v>140000</c:v>
                </c:pt>
                <c:pt idx="5">
                  <c:v>154000</c:v>
                </c:pt>
                <c:pt idx="6">
                  <c:v>168000</c:v>
                </c:pt>
                <c:pt idx="7">
                  <c:v>182000</c:v>
                </c:pt>
                <c:pt idx="8">
                  <c:v>196000</c:v>
                </c:pt>
                <c:pt idx="9">
                  <c:v>210000</c:v>
                </c:pt>
                <c:pt idx="10">
                  <c:v>224000</c:v>
                </c:pt>
                <c:pt idx="11">
                  <c:v>238000</c:v>
                </c:pt>
                <c:pt idx="12">
                  <c:v>252000</c:v>
                </c:pt>
              </c:numCache>
            </c:numRef>
          </c:val>
          <c:smooth val="0"/>
          <c:extLst>
            <c:ext xmlns:c16="http://schemas.microsoft.com/office/drawing/2014/chart" uri="{C3380CC4-5D6E-409C-BE32-E72D297353CC}">
              <c16:uniqueId val="{00000002-8786-4D30-9C3D-49630B30C42B}"/>
            </c:ext>
          </c:extLst>
        </c:ser>
        <c:ser>
          <c:idx val="3"/>
          <c:order val="3"/>
          <c:tx>
            <c:strRef>
              <c:f>'Markakland Manufacturing'!$G$18</c:f>
              <c:strCache>
                <c:ptCount val="1"/>
                <c:pt idx="0">
                  <c:v>Utilidad</c:v>
                </c:pt>
              </c:strCache>
            </c:strRef>
          </c:tx>
          <c:spPr>
            <a:ln w="28575" cap="rnd">
              <a:solidFill>
                <a:schemeClr val="accent4"/>
              </a:solidFill>
              <a:round/>
            </a:ln>
            <a:effectLst/>
          </c:spPr>
          <c:marker>
            <c:symbol val="none"/>
          </c:marker>
          <c:cat>
            <c:numRef>
              <c:f>'Markakland Manufacturing'!$D$19:$D$31</c:f>
              <c:numCache>
                <c:formatCode>General</c:formatCode>
                <c:ptCount val="13"/>
                <c:pt idx="0">
                  <c:v>1400</c:v>
                </c:pt>
                <c:pt idx="1">
                  <c:v>2800</c:v>
                </c:pt>
                <c:pt idx="2">
                  <c:v>4200</c:v>
                </c:pt>
                <c:pt idx="3">
                  <c:v>5600</c:v>
                </c:pt>
                <c:pt idx="4">
                  <c:v>7000</c:v>
                </c:pt>
                <c:pt idx="5">
                  <c:v>8400</c:v>
                </c:pt>
                <c:pt idx="6">
                  <c:v>9800</c:v>
                </c:pt>
                <c:pt idx="7">
                  <c:v>11200</c:v>
                </c:pt>
                <c:pt idx="8">
                  <c:v>12600</c:v>
                </c:pt>
                <c:pt idx="9">
                  <c:v>14000</c:v>
                </c:pt>
                <c:pt idx="10">
                  <c:v>15400</c:v>
                </c:pt>
                <c:pt idx="11">
                  <c:v>16800</c:v>
                </c:pt>
                <c:pt idx="12">
                  <c:v>18200</c:v>
                </c:pt>
              </c:numCache>
            </c:numRef>
          </c:cat>
          <c:val>
            <c:numRef>
              <c:f>'Markakland Manufacturing'!$G$19:$G$31</c:f>
              <c:numCache>
                <c:formatCode>_("$"* #,##0.00_);_("$"* \(#,##0.00\);_("$"* "-"??_);_(@_)</c:formatCode>
                <c:ptCount val="13"/>
                <c:pt idx="0">
                  <c:v>-56000</c:v>
                </c:pt>
                <c:pt idx="1">
                  <c:v>-42000</c:v>
                </c:pt>
                <c:pt idx="2">
                  <c:v>-28000</c:v>
                </c:pt>
                <c:pt idx="3">
                  <c:v>-14000</c:v>
                </c:pt>
                <c:pt idx="4">
                  <c:v>0</c:v>
                </c:pt>
                <c:pt idx="5">
                  <c:v>14000</c:v>
                </c:pt>
                <c:pt idx="6">
                  <c:v>28000</c:v>
                </c:pt>
                <c:pt idx="7">
                  <c:v>42000</c:v>
                </c:pt>
                <c:pt idx="8">
                  <c:v>56000</c:v>
                </c:pt>
                <c:pt idx="9">
                  <c:v>70000</c:v>
                </c:pt>
                <c:pt idx="10">
                  <c:v>84000</c:v>
                </c:pt>
                <c:pt idx="11">
                  <c:v>98000</c:v>
                </c:pt>
                <c:pt idx="12">
                  <c:v>112000</c:v>
                </c:pt>
              </c:numCache>
            </c:numRef>
          </c:val>
          <c:smooth val="0"/>
          <c:extLst>
            <c:ext xmlns:c16="http://schemas.microsoft.com/office/drawing/2014/chart" uri="{C3380CC4-5D6E-409C-BE32-E72D297353CC}">
              <c16:uniqueId val="{00000003-8786-4D30-9C3D-49630B30C42B}"/>
            </c:ext>
          </c:extLst>
        </c:ser>
        <c:dLbls>
          <c:showLegendKey val="0"/>
          <c:showVal val="0"/>
          <c:showCatName val="0"/>
          <c:showSerName val="0"/>
          <c:showPercent val="0"/>
          <c:showBubbleSize val="0"/>
        </c:dLbls>
        <c:smooth val="0"/>
        <c:axId val="618157072"/>
        <c:axId val="618160432"/>
      </c:lineChart>
      <c:catAx>
        <c:axId val="618157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160432"/>
        <c:crosses val="autoZero"/>
        <c:auto val="1"/>
        <c:lblAlgn val="ctr"/>
        <c:lblOffset val="100"/>
        <c:noMultiLvlLbl val="0"/>
      </c:catAx>
      <c:valAx>
        <c:axId val="618160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157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rPr>
              <a:t>Propuesta Actual</a:t>
            </a:r>
            <a:endParaRPr lang="es-MX">
              <a:effectLst/>
            </a:endParaRPr>
          </a:p>
          <a:p>
            <a:pPr>
              <a:defRPr/>
            </a:pPr>
            <a:r>
              <a:rPr lang="en-US" sz="1800" b="1" i="0" baseline="0">
                <a:effectLst/>
              </a:rPr>
              <a:t>PUNTO DE EQUILIBRIO</a:t>
            </a:r>
            <a:endParaRPr lang="es-MX">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'AudioCables Incorporation'!$H$5</c:f>
              <c:strCache>
                <c:ptCount val="1"/>
                <c:pt idx="0">
                  <c:v>Unidades </c:v>
                </c:pt>
              </c:strCache>
            </c:strRef>
          </c:tx>
          <c:spPr>
            <a:ln w="28575" cap="rnd">
              <a:solidFill>
                <a:schemeClr val="accent1"/>
              </a:solidFill>
              <a:round/>
            </a:ln>
            <a:effectLst/>
          </c:spPr>
          <c:marker>
            <c:symbol val="none"/>
          </c:marker>
          <c:cat>
            <c:numRef>
              <c:f>'AudioCables Incorporation'!$H$6:$H$11</c:f>
              <c:numCache>
                <c:formatCode>General</c:formatCode>
                <c:ptCount val="6"/>
                <c:pt idx="0">
                  <c:v>5600</c:v>
                </c:pt>
                <c:pt idx="1">
                  <c:v>11200</c:v>
                </c:pt>
                <c:pt idx="2">
                  <c:v>16800</c:v>
                </c:pt>
                <c:pt idx="3">
                  <c:v>22400</c:v>
                </c:pt>
                <c:pt idx="4">
                  <c:v>28000</c:v>
                </c:pt>
                <c:pt idx="5">
                  <c:v>30000</c:v>
                </c:pt>
              </c:numCache>
            </c:numRef>
          </c:cat>
          <c:val>
            <c:numRef>
              <c:f>'AudioCables Incorporation'!$H$6:$H$11</c:f>
              <c:numCache>
                <c:formatCode>General</c:formatCode>
                <c:ptCount val="6"/>
                <c:pt idx="0">
                  <c:v>5600</c:v>
                </c:pt>
                <c:pt idx="1">
                  <c:v>11200</c:v>
                </c:pt>
                <c:pt idx="2">
                  <c:v>16800</c:v>
                </c:pt>
                <c:pt idx="3">
                  <c:v>22400</c:v>
                </c:pt>
                <c:pt idx="4">
                  <c:v>28000</c:v>
                </c:pt>
                <c:pt idx="5">
                  <c:v>30000</c:v>
                </c:pt>
              </c:numCache>
            </c:numRef>
          </c:val>
          <c:smooth val="0"/>
          <c:extLst>
            <c:ext xmlns:c16="http://schemas.microsoft.com/office/drawing/2014/chart" uri="{C3380CC4-5D6E-409C-BE32-E72D297353CC}">
              <c16:uniqueId val="{00000000-24A0-4F06-9EDA-BFC99EC235D4}"/>
            </c:ext>
          </c:extLst>
        </c:ser>
        <c:ser>
          <c:idx val="1"/>
          <c:order val="1"/>
          <c:tx>
            <c:strRef>
              <c:f>'AudioCables Incorporation'!$I$5</c:f>
              <c:strCache>
                <c:ptCount val="1"/>
                <c:pt idx="0">
                  <c:v>Ventas </c:v>
                </c:pt>
              </c:strCache>
            </c:strRef>
          </c:tx>
          <c:spPr>
            <a:ln w="28575" cap="rnd">
              <a:solidFill>
                <a:schemeClr val="accent2"/>
              </a:solidFill>
              <a:round/>
            </a:ln>
            <a:effectLst/>
          </c:spPr>
          <c:marker>
            <c:symbol val="none"/>
          </c:marker>
          <c:cat>
            <c:numRef>
              <c:f>'AudioCables Incorporation'!$H$6:$H$11</c:f>
              <c:numCache>
                <c:formatCode>General</c:formatCode>
                <c:ptCount val="6"/>
                <c:pt idx="0">
                  <c:v>5600</c:v>
                </c:pt>
                <c:pt idx="1">
                  <c:v>11200</c:v>
                </c:pt>
                <c:pt idx="2">
                  <c:v>16800</c:v>
                </c:pt>
                <c:pt idx="3">
                  <c:v>22400</c:v>
                </c:pt>
                <c:pt idx="4">
                  <c:v>28000</c:v>
                </c:pt>
                <c:pt idx="5">
                  <c:v>30000</c:v>
                </c:pt>
              </c:numCache>
            </c:numRef>
          </c:cat>
          <c:val>
            <c:numRef>
              <c:f>'AudioCables Incorporation'!$I$6:$I$11</c:f>
              <c:numCache>
                <c:formatCode>_("$"* #,##0.00_);_("$"* \(#,##0.00\);_("$"* "-"??_);_(@_)</c:formatCode>
                <c:ptCount val="6"/>
                <c:pt idx="0">
                  <c:v>5600</c:v>
                </c:pt>
                <c:pt idx="1">
                  <c:v>11200</c:v>
                </c:pt>
                <c:pt idx="2">
                  <c:v>16800</c:v>
                </c:pt>
                <c:pt idx="3">
                  <c:v>22400</c:v>
                </c:pt>
                <c:pt idx="4">
                  <c:v>28000</c:v>
                </c:pt>
                <c:pt idx="5">
                  <c:v>30000</c:v>
                </c:pt>
              </c:numCache>
            </c:numRef>
          </c:val>
          <c:smooth val="0"/>
          <c:extLst>
            <c:ext xmlns:c16="http://schemas.microsoft.com/office/drawing/2014/chart" uri="{C3380CC4-5D6E-409C-BE32-E72D297353CC}">
              <c16:uniqueId val="{00000001-24A0-4F06-9EDA-BFC99EC235D4}"/>
            </c:ext>
          </c:extLst>
        </c:ser>
        <c:ser>
          <c:idx val="2"/>
          <c:order val="2"/>
          <c:tx>
            <c:strRef>
              <c:f>'AudioCables Incorporation'!$J$5</c:f>
              <c:strCache>
                <c:ptCount val="1"/>
                <c:pt idx="0">
                  <c:v>Costos</c:v>
                </c:pt>
              </c:strCache>
            </c:strRef>
          </c:tx>
          <c:spPr>
            <a:ln w="28575" cap="rnd">
              <a:solidFill>
                <a:schemeClr val="accent3"/>
              </a:solidFill>
              <a:round/>
            </a:ln>
            <a:effectLst/>
          </c:spPr>
          <c:marker>
            <c:symbol val="none"/>
          </c:marker>
          <c:cat>
            <c:numRef>
              <c:f>'AudioCables Incorporation'!$H$6:$H$11</c:f>
              <c:numCache>
                <c:formatCode>General</c:formatCode>
                <c:ptCount val="6"/>
                <c:pt idx="0">
                  <c:v>5600</c:v>
                </c:pt>
                <c:pt idx="1">
                  <c:v>11200</c:v>
                </c:pt>
                <c:pt idx="2">
                  <c:v>16800</c:v>
                </c:pt>
                <c:pt idx="3">
                  <c:v>22400</c:v>
                </c:pt>
                <c:pt idx="4">
                  <c:v>28000</c:v>
                </c:pt>
                <c:pt idx="5">
                  <c:v>30000</c:v>
                </c:pt>
              </c:numCache>
            </c:numRef>
          </c:cat>
          <c:val>
            <c:numRef>
              <c:f>'AudioCables Incorporation'!$J$6:$J$11</c:f>
              <c:numCache>
                <c:formatCode>_("$"* #,##0.00_);_("$"* \(#,##0.00\);_("$"* "-"??_);_(@_)</c:formatCode>
                <c:ptCount val="6"/>
                <c:pt idx="0">
                  <c:v>16800</c:v>
                </c:pt>
                <c:pt idx="1">
                  <c:v>19600</c:v>
                </c:pt>
                <c:pt idx="2">
                  <c:v>22400</c:v>
                </c:pt>
                <c:pt idx="3">
                  <c:v>25200</c:v>
                </c:pt>
                <c:pt idx="4">
                  <c:v>28000</c:v>
                </c:pt>
                <c:pt idx="5">
                  <c:v>29000</c:v>
                </c:pt>
              </c:numCache>
            </c:numRef>
          </c:val>
          <c:smooth val="0"/>
          <c:extLst>
            <c:ext xmlns:c16="http://schemas.microsoft.com/office/drawing/2014/chart" uri="{C3380CC4-5D6E-409C-BE32-E72D297353CC}">
              <c16:uniqueId val="{00000002-24A0-4F06-9EDA-BFC99EC235D4}"/>
            </c:ext>
          </c:extLst>
        </c:ser>
        <c:ser>
          <c:idx val="3"/>
          <c:order val="3"/>
          <c:tx>
            <c:strRef>
              <c:f>'AudioCables Incorporation'!$K$5</c:f>
              <c:strCache>
                <c:ptCount val="1"/>
                <c:pt idx="0">
                  <c:v>Utilidad</c:v>
                </c:pt>
              </c:strCache>
            </c:strRef>
          </c:tx>
          <c:spPr>
            <a:ln w="28575" cap="rnd">
              <a:solidFill>
                <a:schemeClr val="accent4"/>
              </a:solidFill>
              <a:round/>
            </a:ln>
            <a:effectLst/>
          </c:spPr>
          <c:marker>
            <c:symbol val="none"/>
          </c:marker>
          <c:cat>
            <c:numRef>
              <c:f>'AudioCables Incorporation'!$H$6:$H$11</c:f>
              <c:numCache>
                <c:formatCode>General</c:formatCode>
                <c:ptCount val="6"/>
                <c:pt idx="0">
                  <c:v>5600</c:v>
                </c:pt>
                <c:pt idx="1">
                  <c:v>11200</c:v>
                </c:pt>
                <c:pt idx="2">
                  <c:v>16800</c:v>
                </c:pt>
                <c:pt idx="3">
                  <c:v>22400</c:v>
                </c:pt>
                <c:pt idx="4">
                  <c:v>28000</c:v>
                </c:pt>
                <c:pt idx="5">
                  <c:v>30000</c:v>
                </c:pt>
              </c:numCache>
            </c:numRef>
          </c:cat>
          <c:val>
            <c:numRef>
              <c:f>'AudioCables Incorporation'!$K$6:$K$11</c:f>
              <c:numCache>
                <c:formatCode>_("$"* #,##0.00_);_("$"* \(#,##0.00\);_("$"* "-"??_);_(@_)</c:formatCode>
                <c:ptCount val="6"/>
                <c:pt idx="0">
                  <c:v>-11200</c:v>
                </c:pt>
                <c:pt idx="1">
                  <c:v>-8400</c:v>
                </c:pt>
                <c:pt idx="2">
                  <c:v>-5600</c:v>
                </c:pt>
                <c:pt idx="3">
                  <c:v>-2800</c:v>
                </c:pt>
                <c:pt idx="4">
                  <c:v>0</c:v>
                </c:pt>
                <c:pt idx="5">
                  <c:v>1000</c:v>
                </c:pt>
              </c:numCache>
            </c:numRef>
          </c:val>
          <c:smooth val="0"/>
          <c:extLst>
            <c:ext xmlns:c16="http://schemas.microsoft.com/office/drawing/2014/chart" uri="{C3380CC4-5D6E-409C-BE32-E72D297353CC}">
              <c16:uniqueId val="{00000003-24A0-4F06-9EDA-BFC99EC235D4}"/>
            </c:ext>
          </c:extLst>
        </c:ser>
        <c:dLbls>
          <c:showLegendKey val="0"/>
          <c:showVal val="0"/>
          <c:showCatName val="0"/>
          <c:showSerName val="0"/>
          <c:showPercent val="0"/>
          <c:showBubbleSize val="0"/>
        </c:dLbls>
        <c:smooth val="0"/>
        <c:axId val="1112566496"/>
        <c:axId val="1112577728"/>
      </c:lineChart>
      <c:catAx>
        <c:axId val="1112566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577728"/>
        <c:crosses val="autoZero"/>
        <c:auto val="1"/>
        <c:lblAlgn val="ctr"/>
        <c:lblOffset val="100"/>
        <c:noMultiLvlLbl val="0"/>
      </c:catAx>
      <c:valAx>
        <c:axId val="111257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566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rPr>
              <a:t>Propuesta </a:t>
            </a:r>
            <a:r>
              <a:rPr lang="es-ES" sz="1800" b="1" i="0" baseline="0">
                <a:effectLst/>
              </a:rPr>
              <a:t>Nueva</a:t>
            </a:r>
            <a:endParaRPr lang="es-MX">
              <a:effectLst/>
            </a:endParaRPr>
          </a:p>
          <a:p>
            <a:pPr>
              <a:defRPr/>
            </a:pPr>
            <a:r>
              <a:rPr lang="en-US" sz="1800" b="1" i="0" baseline="0">
                <a:effectLst/>
              </a:rPr>
              <a:t>PUNTO DE EQUILIBRIO</a:t>
            </a:r>
            <a:endParaRPr lang="es-MX">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'AudioCables Incorporation'!$O$5</c:f>
              <c:strCache>
                <c:ptCount val="1"/>
                <c:pt idx="0">
                  <c:v>Unidades </c:v>
                </c:pt>
              </c:strCache>
            </c:strRef>
          </c:tx>
          <c:spPr>
            <a:ln w="28575" cap="rnd">
              <a:solidFill>
                <a:schemeClr val="accent1"/>
              </a:solidFill>
              <a:round/>
            </a:ln>
            <a:effectLst/>
          </c:spPr>
          <c:marker>
            <c:symbol val="none"/>
          </c:marker>
          <c:cat>
            <c:numRef>
              <c:f>'AudioCables Incorporation'!$O$6:$O$13</c:f>
              <c:numCache>
                <c:formatCode>General</c:formatCode>
                <c:ptCount val="8"/>
                <c:pt idx="0">
                  <c:v>10000</c:v>
                </c:pt>
                <c:pt idx="1">
                  <c:v>20000</c:v>
                </c:pt>
                <c:pt idx="2">
                  <c:v>30000</c:v>
                </c:pt>
                <c:pt idx="3">
                  <c:v>40000</c:v>
                </c:pt>
                <c:pt idx="4">
                  <c:v>50000</c:v>
                </c:pt>
                <c:pt idx="5">
                  <c:v>60000</c:v>
                </c:pt>
                <c:pt idx="6">
                  <c:v>70000</c:v>
                </c:pt>
                <c:pt idx="7">
                  <c:v>80000</c:v>
                </c:pt>
              </c:numCache>
            </c:numRef>
          </c:cat>
          <c:val>
            <c:numRef>
              <c:f>'AudioCables Incorporation'!$O$6:$O$13</c:f>
              <c:numCache>
                <c:formatCode>General</c:formatCode>
                <c:ptCount val="8"/>
                <c:pt idx="0">
                  <c:v>10000</c:v>
                </c:pt>
                <c:pt idx="1">
                  <c:v>20000</c:v>
                </c:pt>
                <c:pt idx="2">
                  <c:v>30000</c:v>
                </c:pt>
                <c:pt idx="3">
                  <c:v>40000</c:v>
                </c:pt>
                <c:pt idx="4">
                  <c:v>50000</c:v>
                </c:pt>
                <c:pt idx="5">
                  <c:v>60000</c:v>
                </c:pt>
                <c:pt idx="6">
                  <c:v>70000</c:v>
                </c:pt>
                <c:pt idx="7">
                  <c:v>80000</c:v>
                </c:pt>
              </c:numCache>
            </c:numRef>
          </c:val>
          <c:smooth val="0"/>
          <c:extLst>
            <c:ext xmlns:c16="http://schemas.microsoft.com/office/drawing/2014/chart" uri="{C3380CC4-5D6E-409C-BE32-E72D297353CC}">
              <c16:uniqueId val="{00000000-B78C-4F83-8AFE-F6E5A4FE808B}"/>
            </c:ext>
          </c:extLst>
        </c:ser>
        <c:ser>
          <c:idx val="1"/>
          <c:order val="1"/>
          <c:tx>
            <c:strRef>
              <c:f>'AudioCables Incorporation'!$P$5</c:f>
              <c:strCache>
                <c:ptCount val="1"/>
                <c:pt idx="0">
                  <c:v>Ventas </c:v>
                </c:pt>
              </c:strCache>
            </c:strRef>
          </c:tx>
          <c:spPr>
            <a:ln w="28575" cap="rnd">
              <a:solidFill>
                <a:schemeClr val="accent2"/>
              </a:solidFill>
              <a:round/>
            </a:ln>
            <a:effectLst/>
          </c:spPr>
          <c:marker>
            <c:symbol val="none"/>
          </c:marker>
          <c:cat>
            <c:numRef>
              <c:f>'AudioCables Incorporation'!$O$6:$O$13</c:f>
              <c:numCache>
                <c:formatCode>General</c:formatCode>
                <c:ptCount val="8"/>
                <c:pt idx="0">
                  <c:v>10000</c:v>
                </c:pt>
                <c:pt idx="1">
                  <c:v>20000</c:v>
                </c:pt>
                <c:pt idx="2">
                  <c:v>30000</c:v>
                </c:pt>
                <c:pt idx="3">
                  <c:v>40000</c:v>
                </c:pt>
                <c:pt idx="4">
                  <c:v>50000</c:v>
                </c:pt>
                <c:pt idx="5">
                  <c:v>60000</c:v>
                </c:pt>
                <c:pt idx="6">
                  <c:v>70000</c:v>
                </c:pt>
                <c:pt idx="7">
                  <c:v>80000</c:v>
                </c:pt>
              </c:numCache>
            </c:numRef>
          </c:cat>
          <c:val>
            <c:numRef>
              <c:f>'AudioCables Incorporation'!$P$6:$P$13</c:f>
              <c:numCache>
                <c:formatCode>_("$"* #,##0.00_);_("$"* \(#,##0.00\);_("$"* "-"??_);_(@_)</c:formatCode>
                <c:ptCount val="8"/>
                <c:pt idx="0">
                  <c:v>10000</c:v>
                </c:pt>
                <c:pt idx="1">
                  <c:v>20000</c:v>
                </c:pt>
                <c:pt idx="2">
                  <c:v>30000</c:v>
                </c:pt>
                <c:pt idx="3">
                  <c:v>40000</c:v>
                </c:pt>
                <c:pt idx="4">
                  <c:v>50000</c:v>
                </c:pt>
                <c:pt idx="5">
                  <c:v>60000</c:v>
                </c:pt>
                <c:pt idx="6">
                  <c:v>70000</c:v>
                </c:pt>
                <c:pt idx="7">
                  <c:v>80000</c:v>
                </c:pt>
              </c:numCache>
            </c:numRef>
          </c:val>
          <c:smooth val="0"/>
          <c:extLst>
            <c:ext xmlns:c16="http://schemas.microsoft.com/office/drawing/2014/chart" uri="{C3380CC4-5D6E-409C-BE32-E72D297353CC}">
              <c16:uniqueId val="{00000001-B78C-4F83-8AFE-F6E5A4FE808B}"/>
            </c:ext>
          </c:extLst>
        </c:ser>
        <c:ser>
          <c:idx val="2"/>
          <c:order val="2"/>
          <c:tx>
            <c:strRef>
              <c:f>'AudioCables Incorporation'!$Q$5</c:f>
              <c:strCache>
                <c:ptCount val="1"/>
                <c:pt idx="0">
                  <c:v>Costos</c:v>
                </c:pt>
              </c:strCache>
            </c:strRef>
          </c:tx>
          <c:spPr>
            <a:ln w="28575" cap="rnd">
              <a:solidFill>
                <a:schemeClr val="accent3"/>
              </a:solidFill>
              <a:round/>
            </a:ln>
            <a:effectLst/>
          </c:spPr>
          <c:marker>
            <c:symbol val="none"/>
          </c:marker>
          <c:cat>
            <c:numRef>
              <c:f>'AudioCables Incorporation'!$O$6:$O$13</c:f>
              <c:numCache>
                <c:formatCode>General</c:formatCode>
                <c:ptCount val="8"/>
                <c:pt idx="0">
                  <c:v>10000</c:v>
                </c:pt>
                <c:pt idx="1">
                  <c:v>20000</c:v>
                </c:pt>
                <c:pt idx="2">
                  <c:v>30000</c:v>
                </c:pt>
                <c:pt idx="3">
                  <c:v>40000</c:v>
                </c:pt>
                <c:pt idx="4">
                  <c:v>50000</c:v>
                </c:pt>
                <c:pt idx="5">
                  <c:v>60000</c:v>
                </c:pt>
                <c:pt idx="6">
                  <c:v>70000</c:v>
                </c:pt>
                <c:pt idx="7">
                  <c:v>80000</c:v>
                </c:pt>
              </c:numCache>
            </c:numRef>
          </c:cat>
          <c:val>
            <c:numRef>
              <c:f>'AudioCables Incorporation'!$Q$6:$Q$13</c:f>
              <c:numCache>
                <c:formatCode>_("$"* #,##0.00_);_("$"* \(#,##0.00\);_("$"* "-"??_);_(@_)</c:formatCode>
                <c:ptCount val="8"/>
                <c:pt idx="0">
                  <c:v>26000</c:v>
                </c:pt>
                <c:pt idx="1">
                  <c:v>32000</c:v>
                </c:pt>
                <c:pt idx="2">
                  <c:v>38000</c:v>
                </c:pt>
                <c:pt idx="3">
                  <c:v>44000</c:v>
                </c:pt>
                <c:pt idx="4">
                  <c:v>50000</c:v>
                </c:pt>
                <c:pt idx="5">
                  <c:v>56000</c:v>
                </c:pt>
                <c:pt idx="6">
                  <c:v>62000</c:v>
                </c:pt>
                <c:pt idx="7">
                  <c:v>68000</c:v>
                </c:pt>
              </c:numCache>
            </c:numRef>
          </c:val>
          <c:smooth val="0"/>
          <c:extLst>
            <c:ext xmlns:c16="http://schemas.microsoft.com/office/drawing/2014/chart" uri="{C3380CC4-5D6E-409C-BE32-E72D297353CC}">
              <c16:uniqueId val="{00000002-B78C-4F83-8AFE-F6E5A4FE808B}"/>
            </c:ext>
          </c:extLst>
        </c:ser>
        <c:ser>
          <c:idx val="3"/>
          <c:order val="3"/>
          <c:tx>
            <c:strRef>
              <c:f>'AudioCables Incorporation'!$R$5</c:f>
              <c:strCache>
                <c:ptCount val="1"/>
                <c:pt idx="0">
                  <c:v>Utilidad</c:v>
                </c:pt>
              </c:strCache>
            </c:strRef>
          </c:tx>
          <c:spPr>
            <a:ln w="28575" cap="rnd">
              <a:solidFill>
                <a:schemeClr val="accent4"/>
              </a:solidFill>
              <a:round/>
            </a:ln>
            <a:effectLst/>
          </c:spPr>
          <c:marker>
            <c:symbol val="none"/>
          </c:marker>
          <c:cat>
            <c:numRef>
              <c:f>'AudioCables Incorporation'!$O$6:$O$13</c:f>
              <c:numCache>
                <c:formatCode>General</c:formatCode>
                <c:ptCount val="8"/>
                <c:pt idx="0">
                  <c:v>10000</c:v>
                </c:pt>
                <c:pt idx="1">
                  <c:v>20000</c:v>
                </c:pt>
                <c:pt idx="2">
                  <c:v>30000</c:v>
                </c:pt>
                <c:pt idx="3">
                  <c:v>40000</c:v>
                </c:pt>
                <c:pt idx="4">
                  <c:v>50000</c:v>
                </c:pt>
                <c:pt idx="5">
                  <c:v>60000</c:v>
                </c:pt>
                <c:pt idx="6">
                  <c:v>70000</c:v>
                </c:pt>
                <c:pt idx="7">
                  <c:v>80000</c:v>
                </c:pt>
              </c:numCache>
            </c:numRef>
          </c:cat>
          <c:val>
            <c:numRef>
              <c:f>'AudioCables Incorporation'!$R$6:$R$13</c:f>
              <c:numCache>
                <c:formatCode>_("$"* #,##0.00_);_("$"* \(#,##0.00\);_("$"* "-"??_);_(@_)</c:formatCode>
                <c:ptCount val="8"/>
                <c:pt idx="0">
                  <c:v>-16000</c:v>
                </c:pt>
                <c:pt idx="1">
                  <c:v>-12000</c:v>
                </c:pt>
                <c:pt idx="2">
                  <c:v>-8000</c:v>
                </c:pt>
                <c:pt idx="3">
                  <c:v>-4000</c:v>
                </c:pt>
                <c:pt idx="4">
                  <c:v>0</c:v>
                </c:pt>
                <c:pt idx="5">
                  <c:v>4000</c:v>
                </c:pt>
                <c:pt idx="6">
                  <c:v>8000</c:v>
                </c:pt>
                <c:pt idx="7">
                  <c:v>12000</c:v>
                </c:pt>
              </c:numCache>
            </c:numRef>
          </c:val>
          <c:smooth val="0"/>
          <c:extLst>
            <c:ext xmlns:c16="http://schemas.microsoft.com/office/drawing/2014/chart" uri="{C3380CC4-5D6E-409C-BE32-E72D297353CC}">
              <c16:uniqueId val="{00000003-B78C-4F83-8AFE-F6E5A4FE808B}"/>
            </c:ext>
          </c:extLst>
        </c:ser>
        <c:dLbls>
          <c:showLegendKey val="0"/>
          <c:showVal val="0"/>
          <c:showCatName val="0"/>
          <c:showSerName val="0"/>
          <c:showPercent val="0"/>
          <c:showBubbleSize val="0"/>
        </c:dLbls>
        <c:smooth val="0"/>
        <c:axId val="1112581472"/>
        <c:axId val="1112574816"/>
      </c:lineChart>
      <c:catAx>
        <c:axId val="111258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574816"/>
        <c:crosses val="autoZero"/>
        <c:auto val="1"/>
        <c:lblAlgn val="ctr"/>
        <c:lblOffset val="100"/>
        <c:noMultiLvlLbl val="0"/>
      </c:catAx>
      <c:valAx>
        <c:axId val="1112574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581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rPr>
              <a:t>PUNTO DE EQUILIBRIO</a:t>
            </a:r>
            <a:endParaRPr lang="es-MX">
              <a:effectLst/>
            </a:endParaRPr>
          </a:p>
          <a:p>
            <a:pPr>
              <a:defRPr/>
            </a:pPr>
            <a:r>
              <a:rPr lang="en-US" sz="1800" b="1" i="0" baseline="0">
                <a:effectLst/>
              </a:rPr>
              <a:t>(Pesos $MXN)</a:t>
            </a:r>
            <a:endParaRPr lang="es-MX">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'DSI Publishing Inc'!$A$26</c:f>
              <c:strCache>
                <c:ptCount val="1"/>
                <c:pt idx="0">
                  <c:v>Unidades </c:v>
                </c:pt>
              </c:strCache>
            </c:strRef>
          </c:tx>
          <c:spPr>
            <a:ln w="28575" cap="rnd">
              <a:solidFill>
                <a:schemeClr val="accent1"/>
              </a:solidFill>
              <a:round/>
            </a:ln>
            <a:effectLst/>
          </c:spPr>
          <c:marker>
            <c:symbol val="none"/>
          </c:marker>
          <c:cat>
            <c:numRef>
              <c:f>'DSI Publishing Inc'!$A$27:$A$36</c:f>
              <c:numCache>
                <c:formatCode>General</c:formatCode>
                <c:ptCount val="10"/>
                <c:pt idx="0">
                  <c:v>5000</c:v>
                </c:pt>
                <c:pt idx="1">
                  <c:v>10000</c:v>
                </c:pt>
                <c:pt idx="2">
                  <c:v>15000</c:v>
                </c:pt>
                <c:pt idx="3">
                  <c:v>20000</c:v>
                </c:pt>
                <c:pt idx="4">
                  <c:v>25000</c:v>
                </c:pt>
                <c:pt idx="5">
                  <c:v>30000</c:v>
                </c:pt>
                <c:pt idx="6">
                  <c:v>35000</c:v>
                </c:pt>
                <c:pt idx="7">
                  <c:v>40000</c:v>
                </c:pt>
                <c:pt idx="8">
                  <c:v>45000</c:v>
                </c:pt>
                <c:pt idx="9">
                  <c:v>50000</c:v>
                </c:pt>
              </c:numCache>
            </c:numRef>
          </c:cat>
          <c:val>
            <c:numRef>
              <c:f>'DSI Publishing Inc'!$A$27:$A$36</c:f>
              <c:numCache>
                <c:formatCode>General</c:formatCode>
                <c:ptCount val="10"/>
                <c:pt idx="0">
                  <c:v>5000</c:v>
                </c:pt>
                <c:pt idx="1">
                  <c:v>10000</c:v>
                </c:pt>
                <c:pt idx="2">
                  <c:v>15000</c:v>
                </c:pt>
                <c:pt idx="3">
                  <c:v>20000</c:v>
                </c:pt>
                <c:pt idx="4">
                  <c:v>25000</c:v>
                </c:pt>
                <c:pt idx="5">
                  <c:v>30000</c:v>
                </c:pt>
                <c:pt idx="6">
                  <c:v>35000</c:v>
                </c:pt>
                <c:pt idx="7">
                  <c:v>40000</c:v>
                </c:pt>
                <c:pt idx="8">
                  <c:v>45000</c:v>
                </c:pt>
                <c:pt idx="9">
                  <c:v>50000</c:v>
                </c:pt>
              </c:numCache>
            </c:numRef>
          </c:val>
          <c:smooth val="0"/>
          <c:extLst>
            <c:ext xmlns:c16="http://schemas.microsoft.com/office/drawing/2014/chart" uri="{C3380CC4-5D6E-409C-BE32-E72D297353CC}">
              <c16:uniqueId val="{00000000-0AED-41A8-881F-7CFCE6B95EF7}"/>
            </c:ext>
          </c:extLst>
        </c:ser>
        <c:ser>
          <c:idx val="1"/>
          <c:order val="1"/>
          <c:tx>
            <c:strRef>
              <c:f>'DSI Publishing Inc'!$B$26</c:f>
              <c:strCache>
                <c:ptCount val="1"/>
                <c:pt idx="0">
                  <c:v>Ventas </c:v>
                </c:pt>
              </c:strCache>
            </c:strRef>
          </c:tx>
          <c:spPr>
            <a:ln w="28575" cap="rnd">
              <a:solidFill>
                <a:schemeClr val="accent2"/>
              </a:solidFill>
              <a:round/>
            </a:ln>
            <a:effectLst/>
          </c:spPr>
          <c:marker>
            <c:symbol val="none"/>
          </c:marker>
          <c:cat>
            <c:numRef>
              <c:f>'DSI Publishing Inc'!$A$27:$A$36</c:f>
              <c:numCache>
                <c:formatCode>General</c:formatCode>
                <c:ptCount val="10"/>
                <c:pt idx="0">
                  <c:v>5000</c:v>
                </c:pt>
                <c:pt idx="1">
                  <c:v>10000</c:v>
                </c:pt>
                <c:pt idx="2">
                  <c:v>15000</c:v>
                </c:pt>
                <c:pt idx="3">
                  <c:v>20000</c:v>
                </c:pt>
                <c:pt idx="4">
                  <c:v>25000</c:v>
                </c:pt>
                <c:pt idx="5">
                  <c:v>30000</c:v>
                </c:pt>
                <c:pt idx="6">
                  <c:v>35000</c:v>
                </c:pt>
                <c:pt idx="7">
                  <c:v>40000</c:v>
                </c:pt>
                <c:pt idx="8">
                  <c:v>45000</c:v>
                </c:pt>
                <c:pt idx="9">
                  <c:v>50000</c:v>
                </c:pt>
              </c:numCache>
            </c:numRef>
          </c:cat>
          <c:val>
            <c:numRef>
              <c:f>'DSI Publishing Inc'!$B$27:$B$36</c:f>
              <c:numCache>
                <c:formatCode>_("$"* #,##0.00_);_("$"* \(#,##0.00\);_("$"* "-"??_);_(@_)</c:formatCode>
                <c:ptCount val="10"/>
                <c:pt idx="0">
                  <c:v>150000</c:v>
                </c:pt>
                <c:pt idx="1">
                  <c:v>300000</c:v>
                </c:pt>
                <c:pt idx="2">
                  <c:v>450000</c:v>
                </c:pt>
                <c:pt idx="3">
                  <c:v>600000</c:v>
                </c:pt>
                <c:pt idx="4">
                  <c:v>750000</c:v>
                </c:pt>
                <c:pt idx="5">
                  <c:v>900000</c:v>
                </c:pt>
                <c:pt idx="6">
                  <c:v>1050000</c:v>
                </c:pt>
                <c:pt idx="7">
                  <c:v>1200000</c:v>
                </c:pt>
                <c:pt idx="8">
                  <c:v>1350000</c:v>
                </c:pt>
                <c:pt idx="9">
                  <c:v>1500000</c:v>
                </c:pt>
              </c:numCache>
            </c:numRef>
          </c:val>
          <c:smooth val="0"/>
          <c:extLst>
            <c:ext xmlns:c16="http://schemas.microsoft.com/office/drawing/2014/chart" uri="{C3380CC4-5D6E-409C-BE32-E72D297353CC}">
              <c16:uniqueId val="{00000001-0AED-41A8-881F-7CFCE6B95EF7}"/>
            </c:ext>
          </c:extLst>
        </c:ser>
        <c:ser>
          <c:idx val="2"/>
          <c:order val="2"/>
          <c:tx>
            <c:strRef>
              <c:f>'DSI Publishing Inc'!$C$26</c:f>
              <c:strCache>
                <c:ptCount val="1"/>
                <c:pt idx="0">
                  <c:v>Costos</c:v>
                </c:pt>
              </c:strCache>
            </c:strRef>
          </c:tx>
          <c:spPr>
            <a:ln w="28575" cap="rnd">
              <a:solidFill>
                <a:schemeClr val="accent3"/>
              </a:solidFill>
              <a:round/>
            </a:ln>
            <a:effectLst/>
          </c:spPr>
          <c:marker>
            <c:symbol val="none"/>
          </c:marker>
          <c:cat>
            <c:numRef>
              <c:f>'DSI Publishing Inc'!$A$27:$A$36</c:f>
              <c:numCache>
                <c:formatCode>General</c:formatCode>
                <c:ptCount val="10"/>
                <c:pt idx="0">
                  <c:v>5000</c:v>
                </c:pt>
                <c:pt idx="1">
                  <c:v>10000</c:v>
                </c:pt>
                <c:pt idx="2">
                  <c:v>15000</c:v>
                </c:pt>
                <c:pt idx="3">
                  <c:v>20000</c:v>
                </c:pt>
                <c:pt idx="4">
                  <c:v>25000</c:v>
                </c:pt>
                <c:pt idx="5">
                  <c:v>30000</c:v>
                </c:pt>
                <c:pt idx="6">
                  <c:v>35000</c:v>
                </c:pt>
                <c:pt idx="7">
                  <c:v>40000</c:v>
                </c:pt>
                <c:pt idx="8">
                  <c:v>45000</c:v>
                </c:pt>
                <c:pt idx="9">
                  <c:v>50000</c:v>
                </c:pt>
              </c:numCache>
            </c:numRef>
          </c:cat>
          <c:val>
            <c:numRef>
              <c:f>'DSI Publishing Inc'!$C$27:$C$36</c:f>
              <c:numCache>
                <c:formatCode>_("$"* #,##0.00_);_("$"* \(#,##0.00\);_("$"* "-"??_);_(@_)</c:formatCode>
                <c:ptCount val="10"/>
                <c:pt idx="0">
                  <c:v>350000</c:v>
                </c:pt>
                <c:pt idx="1">
                  <c:v>450000</c:v>
                </c:pt>
                <c:pt idx="2">
                  <c:v>550000</c:v>
                </c:pt>
                <c:pt idx="3">
                  <c:v>650000</c:v>
                </c:pt>
                <c:pt idx="4">
                  <c:v>750000</c:v>
                </c:pt>
                <c:pt idx="5">
                  <c:v>850000</c:v>
                </c:pt>
                <c:pt idx="6">
                  <c:v>950000</c:v>
                </c:pt>
                <c:pt idx="7">
                  <c:v>1050000</c:v>
                </c:pt>
                <c:pt idx="8">
                  <c:v>1150000</c:v>
                </c:pt>
                <c:pt idx="9">
                  <c:v>1250000</c:v>
                </c:pt>
              </c:numCache>
            </c:numRef>
          </c:val>
          <c:smooth val="0"/>
          <c:extLst>
            <c:ext xmlns:c16="http://schemas.microsoft.com/office/drawing/2014/chart" uri="{C3380CC4-5D6E-409C-BE32-E72D297353CC}">
              <c16:uniqueId val="{00000002-0AED-41A8-881F-7CFCE6B95EF7}"/>
            </c:ext>
          </c:extLst>
        </c:ser>
        <c:ser>
          <c:idx val="3"/>
          <c:order val="3"/>
          <c:tx>
            <c:strRef>
              <c:f>'DSI Publishing Inc'!$D$26</c:f>
              <c:strCache>
                <c:ptCount val="1"/>
                <c:pt idx="0">
                  <c:v>Utilidad</c:v>
                </c:pt>
              </c:strCache>
            </c:strRef>
          </c:tx>
          <c:spPr>
            <a:ln w="28575" cap="rnd">
              <a:solidFill>
                <a:schemeClr val="accent4"/>
              </a:solidFill>
              <a:round/>
            </a:ln>
            <a:effectLst/>
          </c:spPr>
          <c:marker>
            <c:symbol val="none"/>
          </c:marker>
          <c:cat>
            <c:numRef>
              <c:f>'DSI Publishing Inc'!$A$27:$A$36</c:f>
              <c:numCache>
                <c:formatCode>General</c:formatCode>
                <c:ptCount val="10"/>
                <c:pt idx="0">
                  <c:v>5000</c:v>
                </c:pt>
                <c:pt idx="1">
                  <c:v>10000</c:v>
                </c:pt>
                <c:pt idx="2">
                  <c:v>15000</c:v>
                </c:pt>
                <c:pt idx="3">
                  <c:v>20000</c:v>
                </c:pt>
                <c:pt idx="4">
                  <c:v>25000</c:v>
                </c:pt>
                <c:pt idx="5">
                  <c:v>30000</c:v>
                </c:pt>
                <c:pt idx="6">
                  <c:v>35000</c:v>
                </c:pt>
                <c:pt idx="7">
                  <c:v>40000</c:v>
                </c:pt>
                <c:pt idx="8">
                  <c:v>45000</c:v>
                </c:pt>
                <c:pt idx="9">
                  <c:v>50000</c:v>
                </c:pt>
              </c:numCache>
            </c:numRef>
          </c:cat>
          <c:val>
            <c:numRef>
              <c:f>'DSI Publishing Inc'!$D$27:$D$36</c:f>
              <c:numCache>
                <c:formatCode>_("$"* #,##0.00_);_("$"* \(#,##0.00\);_("$"* "-"??_);_(@_)</c:formatCode>
                <c:ptCount val="10"/>
                <c:pt idx="0">
                  <c:v>-200000</c:v>
                </c:pt>
                <c:pt idx="1">
                  <c:v>-150000</c:v>
                </c:pt>
                <c:pt idx="2">
                  <c:v>-100000</c:v>
                </c:pt>
                <c:pt idx="3">
                  <c:v>-50000</c:v>
                </c:pt>
                <c:pt idx="4">
                  <c:v>0</c:v>
                </c:pt>
                <c:pt idx="5">
                  <c:v>50000</c:v>
                </c:pt>
                <c:pt idx="6">
                  <c:v>100000</c:v>
                </c:pt>
                <c:pt idx="7">
                  <c:v>150000</c:v>
                </c:pt>
                <c:pt idx="8">
                  <c:v>200000</c:v>
                </c:pt>
                <c:pt idx="9">
                  <c:v>250000</c:v>
                </c:pt>
              </c:numCache>
            </c:numRef>
          </c:val>
          <c:smooth val="0"/>
          <c:extLst>
            <c:ext xmlns:c16="http://schemas.microsoft.com/office/drawing/2014/chart" uri="{C3380CC4-5D6E-409C-BE32-E72D297353CC}">
              <c16:uniqueId val="{00000003-0AED-41A8-881F-7CFCE6B95EF7}"/>
            </c:ext>
          </c:extLst>
        </c:ser>
        <c:dLbls>
          <c:showLegendKey val="0"/>
          <c:showVal val="0"/>
          <c:showCatName val="0"/>
          <c:showSerName val="0"/>
          <c:showPercent val="0"/>
          <c:showBubbleSize val="0"/>
        </c:dLbls>
        <c:smooth val="0"/>
        <c:axId val="1095629232"/>
        <c:axId val="1095631312"/>
      </c:lineChart>
      <c:catAx>
        <c:axId val="109562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631312"/>
        <c:crosses val="autoZero"/>
        <c:auto val="1"/>
        <c:lblAlgn val="ctr"/>
        <c:lblOffset val="100"/>
        <c:noMultiLvlLbl val="0"/>
      </c:catAx>
      <c:valAx>
        <c:axId val="109563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629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effectLst/>
              </a:rPr>
              <a:t>PUNTO DE EQUILIBRIO</a:t>
            </a:r>
            <a:endParaRPr lang="es-MX">
              <a:effectLst/>
            </a:endParaRPr>
          </a:p>
          <a:p>
            <a:pPr>
              <a:defRPr/>
            </a:pPr>
            <a:r>
              <a:rPr lang="en-US" sz="1800" b="1" i="0" baseline="0">
                <a:effectLst/>
              </a:rPr>
              <a:t>(Dolar $)</a:t>
            </a:r>
            <a:endParaRPr lang="es-MX">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'DSI Publishing Inc'!$H$17</c:f>
              <c:strCache>
                <c:ptCount val="1"/>
                <c:pt idx="0">
                  <c:v>Unidades </c:v>
                </c:pt>
              </c:strCache>
            </c:strRef>
          </c:tx>
          <c:spPr>
            <a:ln w="28575" cap="rnd">
              <a:solidFill>
                <a:schemeClr val="accent1"/>
              </a:solidFill>
              <a:round/>
            </a:ln>
            <a:effectLst/>
          </c:spPr>
          <c:marker>
            <c:symbol val="none"/>
          </c:marker>
          <c:cat>
            <c:numRef>
              <c:f>'DSI Publishing Inc'!$H$18:$H$27</c:f>
              <c:numCache>
                <c:formatCode>General</c:formatCode>
                <c:ptCount val="10"/>
                <c:pt idx="0">
                  <c:v>5000</c:v>
                </c:pt>
                <c:pt idx="1">
                  <c:v>10000</c:v>
                </c:pt>
                <c:pt idx="2">
                  <c:v>15000</c:v>
                </c:pt>
                <c:pt idx="3">
                  <c:v>20000</c:v>
                </c:pt>
                <c:pt idx="4">
                  <c:v>25000</c:v>
                </c:pt>
                <c:pt idx="5">
                  <c:v>30000</c:v>
                </c:pt>
                <c:pt idx="6">
                  <c:v>35000</c:v>
                </c:pt>
                <c:pt idx="7">
                  <c:v>40000</c:v>
                </c:pt>
                <c:pt idx="8">
                  <c:v>45000</c:v>
                </c:pt>
                <c:pt idx="9">
                  <c:v>50000</c:v>
                </c:pt>
              </c:numCache>
            </c:numRef>
          </c:cat>
          <c:val>
            <c:numRef>
              <c:f>'DSI Publishing Inc'!$H$18:$H$27</c:f>
              <c:numCache>
                <c:formatCode>General</c:formatCode>
                <c:ptCount val="10"/>
                <c:pt idx="0">
                  <c:v>5000</c:v>
                </c:pt>
                <c:pt idx="1">
                  <c:v>10000</c:v>
                </c:pt>
                <c:pt idx="2">
                  <c:v>15000</c:v>
                </c:pt>
                <c:pt idx="3">
                  <c:v>20000</c:v>
                </c:pt>
                <c:pt idx="4">
                  <c:v>25000</c:v>
                </c:pt>
                <c:pt idx="5">
                  <c:v>30000</c:v>
                </c:pt>
                <c:pt idx="6">
                  <c:v>35000</c:v>
                </c:pt>
                <c:pt idx="7">
                  <c:v>40000</c:v>
                </c:pt>
                <c:pt idx="8">
                  <c:v>45000</c:v>
                </c:pt>
                <c:pt idx="9">
                  <c:v>50000</c:v>
                </c:pt>
              </c:numCache>
            </c:numRef>
          </c:val>
          <c:smooth val="0"/>
          <c:extLst>
            <c:ext xmlns:c16="http://schemas.microsoft.com/office/drawing/2014/chart" uri="{C3380CC4-5D6E-409C-BE32-E72D297353CC}">
              <c16:uniqueId val="{00000000-3B90-4841-A474-F9BD3A7E14DC}"/>
            </c:ext>
          </c:extLst>
        </c:ser>
        <c:ser>
          <c:idx val="1"/>
          <c:order val="1"/>
          <c:tx>
            <c:strRef>
              <c:f>'DSI Publishing Inc'!$I$17</c:f>
              <c:strCache>
                <c:ptCount val="1"/>
                <c:pt idx="0">
                  <c:v>Ventas </c:v>
                </c:pt>
              </c:strCache>
            </c:strRef>
          </c:tx>
          <c:spPr>
            <a:ln w="28575" cap="rnd">
              <a:solidFill>
                <a:schemeClr val="accent2"/>
              </a:solidFill>
              <a:round/>
            </a:ln>
            <a:effectLst/>
          </c:spPr>
          <c:marker>
            <c:symbol val="none"/>
          </c:marker>
          <c:cat>
            <c:numRef>
              <c:f>'DSI Publishing Inc'!$H$18:$H$27</c:f>
              <c:numCache>
                <c:formatCode>General</c:formatCode>
                <c:ptCount val="10"/>
                <c:pt idx="0">
                  <c:v>5000</c:v>
                </c:pt>
                <c:pt idx="1">
                  <c:v>10000</c:v>
                </c:pt>
                <c:pt idx="2">
                  <c:v>15000</c:v>
                </c:pt>
                <c:pt idx="3">
                  <c:v>20000</c:v>
                </c:pt>
                <c:pt idx="4">
                  <c:v>25000</c:v>
                </c:pt>
                <c:pt idx="5">
                  <c:v>30000</c:v>
                </c:pt>
                <c:pt idx="6">
                  <c:v>35000</c:v>
                </c:pt>
                <c:pt idx="7">
                  <c:v>40000</c:v>
                </c:pt>
                <c:pt idx="8">
                  <c:v>45000</c:v>
                </c:pt>
                <c:pt idx="9">
                  <c:v>50000</c:v>
                </c:pt>
              </c:numCache>
            </c:numRef>
          </c:cat>
          <c:val>
            <c:numRef>
              <c:f>'DSI Publishing Inc'!$I$18:$I$27</c:f>
              <c:numCache>
                <c:formatCode>_("$"* #,##0.00_);_("$"* \(#,##0.00\);_("$"* "-"??_);_(@_)</c:formatCode>
                <c:ptCount val="10"/>
                <c:pt idx="0">
                  <c:v>8333.3333333333339</c:v>
                </c:pt>
                <c:pt idx="1">
                  <c:v>16666.666666666668</c:v>
                </c:pt>
                <c:pt idx="2">
                  <c:v>25000</c:v>
                </c:pt>
                <c:pt idx="3">
                  <c:v>33333.333333333336</c:v>
                </c:pt>
                <c:pt idx="4">
                  <c:v>41666.666666666672</c:v>
                </c:pt>
                <c:pt idx="5">
                  <c:v>50000</c:v>
                </c:pt>
                <c:pt idx="6">
                  <c:v>58333.333333333336</c:v>
                </c:pt>
                <c:pt idx="7">
                  <c:v>66666.666666666672</c:v>
                </c:pt>
                <c:pt idx="8">
                  <c:v>75000</c:v>
                </c:pt>
                <c:pt idx="9">
                  <c:v>83333.333333333343</c:v>
                </c:pt>
              </c:numCache>
            </c:numRef>
          </c:val>
          <c:smooth val="0"/>
          <c:extLst>
            <c:ext xmlns:c16="http://schemas.microsoft.com/office/drawing/2014/chart" uri="{C3380CC4-5D6E-409C-BE32-E72D297353CC}">
              <c16:uniqueId val="{00000001-3B90-4841-A474-F9BD3A7E14DC}"/>
            </c:ext>
          </c:extLst>
        </c:ser>
        <c:ser>
          <c:idx val="2"/>
          <c:order val="2"/>
          <c:tx>
            <c:strRef>
              <c:f>'DSI Publishing Inc'!$J$17</c:f>
              <c:strCache>
                <c:ptCount val="1"/>
                <c:pt idx="0">
                  <c:v>Costos</c:v>
                </c:pt>
              </c:strCache>
            </c:strRef>
          </c:tx>
          <c:spPr>
            <a:ln w="28575" cap="rnd">
              <a:solidFill>
                <a:schemeClr val="accent3"/>
              </a:solidFill>
              <a:round/>
            </a:ln>
            <a:effectLst/>
          </c:spPr>
          <c:marker>
            <c:symbol val="none"/>
          </c:marker>
          <c:cat>
            <c:numRef>
              <c:f>'DSI Publishing Inc'!$H$18:$H$27</c:f>
              <c:numCache>
                <c:formatCode>General</c:formatCode>
                <c:ptCount val="10"/>
                <c:pt idx="0">
                  <c:v>5000</c:v>
                </c:pt>
                <c:pt idx="1">
                  <c:v>10000</c:v>
                </c:pt>
                <c:pt idx="2">
                  <c:v>15000</c:v>
                </c:pt>
                <c:pt idx="3">
                  <c:v>20000</c:v>
                </c:pt>
                <c:pt idx="4">
                  <c:v>25000</c:v>
                </c:pt>
                <c:pt idx="5">
                  <c:v>30000</c:v>
                </c:pt>
                <c:pt idx="6">
                  <c:v>35000</c:v>
                </c:pt>
                <c:pt idx="7">
                  <c:v>40000</c:v>
                </c:pt>
                <c:pt idx="8">
                  <c:v>45000</c:v>
                </c:pt>
                <c:pt idx="9">
                  <c:v>50000</c:v>
                </c:pt>
              </c:numCache>
            </c:numRef>
          </c:cat>
          <c:val>
            <c:numRef>
              <c:f>'DSI Publishing Inc'!$J$18:$J$27</c:f>
              <c:numCache>
                <c:formatCode>_("$"* #,##0.00_);_("$"* \(#,##0.00\);_("$"* "-"??_);_(@_)</c:formatCode>
                <c:ptCount val="10"/>
                <c:pt idx="0">
                  <c:v>19444.444444444445</c:v>
                </c:pt>
                <c:pt idx="1">
                  <c:v>25000</c:v>
                </c:pt>
                <c:pt idx="2">
                  <c:v>30555.555555555555</c:v>
                </c:pt>
                <c:pt idx="3">
                  <c:v>36111.111111111109</c:v>
                </c:pt>
                <c:pt idx="4">
                  <c:v>41666.666666666664</c:v>
                </c:pt>
                <c:pt idx="5">
                  <c:v>47222.222222222226</c:v>
                </c:pt>
                <c:pt idx="6">
                  <c:v>52777.777777777781</c:v>
                </c:pt>
                <c:pt idx="7">
                  <c:v>58333.333333333336</c:v>
                </c:pt>
                <c:pt idx="8">
                  <c:v>63888.888888888891</c:v>
                </c:pt>
                <c:pt idx="9">
                  <c:v>69444.444444444438</c:v>
                </c:pt>
              </c:numCache>
            </c:numRef>
          </c:val>
          <c:smooth val="0"/>
          <c:extLst>
            <c:ext xmlns:c16="http://schemas.microsoft.com/office/drawing/2014/chart" uri="{C3380CC4-5D6E-409C-BE32-E72D297353CC}">
              <c16:uniqueId val="{00000002-3B90-4841-A474-F9BD3A7E14DC}"/>
            </c:ext>
          </c:extLst>
        </c:ser>
        <c:ser>
          <c:idx val="3"/>
          <c:order val="3"/>
          <c:tx>
            <c:strRef>
              <c:f>'DSI Publishing Inc'!$K$17</c:f>
              <c:strCache>
                <c:ptCount val="1"/>
                <c:pt idx="0">
                  <c:v>Utilidad</c:v>
                </c:pt>
              </c:strCache>
            </c:strRef>
          </c:tx>
          <c:spPr>
            <a:ln w="28575" cap="rnd">
              <a:solidFill>
                <a:schemeClr val="accent4"/>
              </a:solidFill>
              <a:round/>
            </a:ln>
            <a:effectLst/>
          </c:spPr>
          <c:marker>
            <c:symbol val="none"/>
          </c:marker>
          <c:cat>
            <c:numRef>
              <c:f>'DSI Publishing Inc'!$H$18:$H$27</c:f>
              <c:numCache>
                <c:formatCode>General</c:formatCode>
                <c:ptCount val="10"/>
                <c:pt idx="0">
                  <c:v>5000</c:v>
                </c:pt>
                <c:pt idx="1">
                  <c:v>10000</c:v>
                </c:pt>
                <c:pt idx="2">
                  <c:v>15000</c:v>
                </c:pt>
                <c:pt idx="3">
                  <c:v>20000</c:v>
                </c:pt>
                <c:pt idx="4">
                  <c:v>25000</c:v>
                </c:pt>
                <c:pt idx="5">
                  <c:v>30000</c:v>
                </c:pt>
                <c:pt idx="6">
                  <c:v>35000</c:v>
                </c:pt>
                <c:pt idx="7">
                  <c:v>40000</c:v>
                </c:pt>
                <c:pt idx="8">
                  <c:v>45000</c:v>
                </c:pt>
                <c:pt idx="9">
                  <c:v>50000</c:v>
                </c:pt>
              </c:numCache>
            </c:numRef>
          </c:cat>
          <c:val>
            <c:numRef>
              <c:f>'DSI Publishing Inc'!$K$18:$K$27</c:f>
              <c:numCache>
                <c:formatCode>_("$"* #,##0.00_);_("$"* \(#,##0.00\);_("$"* "-"??_);_(@_)</c:formatCode>
                <c:ptCount val="10"/>
                <c:pt idx="0">
                  <c:v>-11111.111111111111</c:v>
                </c:pt>
                <c:pt idx="1">
                  <c:v>-8333.3333333333321</c:v>
                </c:pt>
                <c:pt idx="2">
                  <c:v>-5555.5555555555547</c:v>
                </c:pt>
                <c:pt idx="3">
                  <c:v>-2777.7777777777737</c:v>
                </c:pt>
                <c:pt idx="4">
                  <c:v>0</c:v>
                </c:pt>
                <c:pt idx="5">
                  <c:v>2777.7777777777737</c:v>
                </c:pt>
                <c:pt idx="6">
                  <c:v>5555.5555555555547</c:v>
                </c:pt>
                <c:pt idx="7">
                  <c:v>8333.3333333333358</c:v>
                </c:pt>
                <c:pt idx="8">
                  <c:v>11111.111111111109</c:v>
                </c:pt>
                <c:pt idx="9">
                  <c:v>13888.888888888905</c:v>
                </c:pt>
              </c:numCache>
            </c:numRef>
          </c:val>
          <c:smooth val="0"/>
          <c:extLst>
            <c:ext xmlns:c16="http://schemas.microsoft.com/office/drawing/2014/chart" uri="{C3380CC4-5D6E-409C-BE32-E72D297353CC}">
              <c16:uniqueId val="{00000003-3B90-4841-A474-F9BD3A7E14DC}"/>
            </c:ext>
          </c:extLst>
        </c:ser>
        <c:dLbls>
          <c:showLegendKey val="0"/>
          <c:showVal val="0"/>
          <c:showCatName val="0"/>
          <c:showSerName val="0"/>
          <c:showPercent val="0"/>
          <c:showBubbleSize val="0"/>
        </c:dLbls>
        <c:smooth val="0"/>
        <c:axId val="1108209584"/>
        <c:axId val="1108202928"/>
      </c:lineChart>
      <c:catAx>
        <c:axId val="1108209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202928"/>
        <c:crosses val="autoZero"/>
        <c:auto val="1"/>
        <c:lblAlgn val="ctr"/>
        <c:lblOffset val="100"/>
        <c:noMultiLvlLbl val="0"/>
      </c:catAx>
      <c:valAx>
        <c:axId val="1108202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209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effectLst/>
              </a:rPr>
              <a:t>PUNTO DE EQUILIBRIO</a:t>
            </a:r>
            <a:endParaRPr lang="es-MX" sz="1100" b="0" i="0" u="none" strike="noStrike" kern="1200" spc="0" baseline="0">
              <a:solidFill>
                <a:sysClr val="windowText" lastClr="000000">
                  <a:lumMod val="65000"/>
                  <a:lumOff val="35000"/>
                </a:sys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'Owen Conner'!$H$2</c:f>
              <c:strCache>
                <c:ptCount val="1"/>
                <c:pt idx="0">
                  <c:v>Unidades </c:v>
                </c:pt>
              </c:strCache>
            </c:strRef>
          </c:tx>
          <c:spPr>
            <a:ln w="28575" cap="rnd">
              <a:solidFill>
                <a:schemeClr val="accent1"/>
              </a:solidFill>
              <a:round/>
            </a:ln>
            <a:effectLst/>
          </c:spPr>
          <c:marker>
            <c:symbol val="none"/>
          </c:marker>
          <c:val>
            <c:numRef>
              <c:f>'Owen Conner'!$H$3:$H$13</c:f>
              <c:numCache>
                <c:formatCode>General</c:formatCode>
                <c:ptCount val="11"/>
                <c:pt idx="0">
                  <c:v>444</c:v>
                </c:pt>
                <c:pt idx="1">
                  <c:v>888</c:v>
                </c:pt>
                <c:pt idx="2">
                  <c:v>1332</c:v>
                </c:pt>
                <c:pt idx="3">
                  <c:v>1776</c:v>
                </c:pt>
                <c:pt idx="4">
                  <c:v>2220</c:v>
                </c:pt>
                <c:pt idx="5">
                  <c:v>2222.2222222222222</c:v>
                </c:pt>
                <c:pt idx="6">
                  <c:v>2664</c:v>
                </c:pt>
                <c:pt idx="7">
                  <c:v>3108</c:v>
                </c:pt>
                <c:pt idx="8">
                  <c:v>3552</c:v>
                </c:pt>
                <c:pt idx="9">
                  <c:v>3996</c:v>
                </c:pt>
                <c:pt idx="10">
                  <c:v>4440</c:v>
                </c:pt>
              </c:numCache>
            </c:numRef>
          </c:val>
          <c:smooth val="0"/>
          <c:extLst>
            <c:ext xmlns:c16="http://schemas.microsoft.com/office/drawing/2014/chart" uri="{C3380CC4-5D6E-409C-BE32-E72D297353CC}">
              <c16:uniqueId val="{00000000-595F-444E-A93D-1641DFBE0326}"/>
            </c:ext>
          </c:extLst>
        </c:ser>
        <c:ser>
          <c:idx val="1"/>
          <c:order val="1"/>
          <c:tx>
            <c:strRef>
              <c:f>'Owen Conner'!$I$2</c:f>
              <c:strCache>
                <c:ptCount val="1"/>
                <c:pt idx="0">
                  <c:v>Ventas </c:v>
                </c:pt>
              </c:strCache>
            </c:strRef>
          </c:tx>
          <c:spPr>
            <a:ln w="28575" cap="rnd">
              <a:solidFill>
                <a:schemeClr val="accent2"/>
              </a:solidFill>
              <a:round/>
            </a:ln>
            <a:effectLst/>
          </c:spPr>
          <c:marker>
            <c:symbol val="none"/>
          </c:marker>
          <c:val>
            <c:numRef>
              <c:f>'Owen Conner'!$I$3:$I$13</c:f>
              <c:numCache>
                <c:formatCode>_("$"* #,##0.00_);_("$"* \(#,##0.00\);_("$"* "-"??_);_(@_)</c:formatCode>
                <c:ptCount val="11"/>
                <c:pt idx="0">
                  <c:v>5550</c:v>
                </c:pt>
                <c:pt idx="1">
                  <c:v>11100</c:v>
                </c:pt>
                <c:pt idx="2">
                  <c:v>16650</c:v>
                </c:pt>
                <c:pt idx="3">
                  <c:v>22200</c:v>
                </c:pt>
                <c:pt idx="4">
                  <c:v>27750</c:v>
                </c:pt>
                <c:pt idx="5">
                  <c:v>27777.777777777777</c:v>
                </c:pt>
                <c:pt idx="6">
                  <c:v>33300</c:v>
                </c:pt>
                <c:pt idx="7">
                  <c:v>38850</c:v>
                </c:pt>
                <c:pt idx="8">
                  <c:v>44400</c:v>
                </c:pt>
                <c:pt idx="9">
                  <c:v>49950</c:v>
                </c:pt>
                <c:pt idx="10">
                  <c:v>55500</c:v>
                </c:pt>
              </c:numCache>
            </c:numRef>
          </c:val>
          <c:smooth val="0"/>
          <c:extLst>
            <c:ext xmlns:c16="http://schemas.microsoft.com/office/drawing/2014/chart" uri="{C3380CC4-5D6E-409C-BE32-E72D297353CC}">
              <c16:uniqueId val="{00000001-595F-444E-A93D-1641DFBE0326}"/>
            </c:ext>
          </c:extLst>
        </c:ser>
        <c:ser>
          <c:idx val="2"/>
          <c:order val="2"/>
          <c:tx>
            <c:strRef>
              <c:f>'Owen Conner'!$J$2</c:f>
              <c:strCache>
                <c:ptCount val="1"/>
                <c:pt idx="0">
                  <c:v>Costos</c:v>
                </c:pt>
              </c:strCache>
            </c:strRef>
          </c:tx>
          <c:spPr>
            <a:ln w="28575" cap="rnd">
              <a:solidFill>
                <a:schemeClr val="accent3"/>
              </a:solidFill>
              <a:round/>
            </a:ln>
            <a:effectLst/>
          </c:spPr>
          <c:marker>
            <c:symbol val="none"/>
          </c:marker>
          <c:val>
            <c:numRef>
              <c:f>'Owen Conner'!$J$3:$J$13</c:f>
              <c:numCache>
                <c:formatCode>_("$"* #,##0.00_);_("$"* \(#,##0.00\);_("$"* "-"??_);_(@_)</c:formatCode>
                <c:ptCount val="11"/>
                <c:pt idx="0">
                  <c:v>13552</c:v>
                </c:pt>
                <c:pt idx="1">
                  <c:v>17104</c:v>
                </c:pt>
                <c:pt idx="2">
                  <c:v>20656</c:v>
                </c:pt>
                <c:pt idx="3">
                  <c:v>24208</c:v>
                </c:pt>
                <c:pt idx="4">
                  <c:v>27760</c:v>
                </c:pt>
                <c:pt idx="5">
                  <c:v>27777.777777777777</c:v>
                </c:pt>
                <c:pt idx="6">
                  <c:v>31312</c:v>
                </c:pt>
                <c:pt idx="7">
                  <c:v>34864</c:v>
                </c:pt>
                <c:pt idx="8">
                  <c:v>38416</c:v>
                </c:pt>
                <c:pt idx="9">
                  <c:v>41968</c:v>
                </c:pt>
                <c:pt idx="10">
                  <c:v>45520</c:v>
                </c:pt>
              </c:numCache>
            </c:numRef>
          </c:val>
          <c:smooth val="0"/>
          <c:extLst>
            <c:ext xmlns:c16="http://schemas.microsoft.com/office/drawing/2014/chart" uri="{C3380CC4-5D6E-409C-BE32-E72D297353CC}">
              <c16:uniqueId val="{00000002-595F-444E-A93D-1641DFBE0326}"/>
            </c:ext>
          </c:extLst>
        </c:ser>
        <c:ser>
          <c:idx val="3"/>
          <c:order val="3"/>
          <c:tx>
            <c:strRef>
              <c:f>'Owen Conner'!$K$2</c:f>
              <c:strCache>
                <c:ptCount val="1"/>
                <c:pt idx="0">
                  <c:v>Utilidad</c:v>
                </c:pt>
              </c:strCache>
            </c:strRef>
          </c:tx>
          <c:spPr>
            <a:ln w="28575" cap="rnd">
              <a:solidFill>
                <a:schemeClr val="accent4"/>
              </a:solidFill>
              <a:round/>
            </a:ln>
            <a:effectLst/>
          </c:spPr>
          <c:marker>
            <c:symbol val="none"/>
          </c:marker>
          <c:val>
            <c:numRef>
              <c:f>'Owen Conner'!$K$3:$K$13</c:f>
              <c:numCache>
                <c:formatCode>_("$"* #,##0.00_);_("$"* \(#,##0.00\);_("$"* "-"??_);_(@_)</c:formatCode>
                <c:ptCount val="11"/>
                <c:pt idx="0">
                  <c:v>-8002</c:v>
                </c:pt>
                <c:pt idx="1">
                  <c:v>-6004</c:v>
                </c:pt>
                <c:pt idx="2">
                  <c:v>-4006</c:v>
                </c:pt>
                <c:pt idx="3">
                  <c:v>-2008</c:v>
                </c:pt>
                <c:pt idx="4">
                  <c:v>-10</c:v>
                </c:pt>
                <c:pt idx="5">
                  <c:v>0</c:v>
                </c:pt>
                <c:pt idx="6">
                  <c:v>1988</c:v>
                </c:pt>
                <c:pt idx="7">
                  <c:v>3986</c:v>
                </c:pt>
                <c:pt idx="8">
                  <c:v>5984</c:v>
                </c:pt>
                <c:pt idx="9">
                  <c:v>7982</c:v>
                </c:pt>
                <c:pt idx="10">
                  <c:v>9980</c:v>
                </c:pt>
              </c:numCache>
            </c:numRef>
          </c:val>
          <c:smooth val="0"/>
          <c:extLst>
            <c:ext xmlns:c16="http://schemas.microsoft.com/office/drawing/2014/chart" uri="{C3380CC4-5D6E-409C-BE32-E72D297353CC}">
              <c16:uniqueId val="{00000003-595F-444E-A93D-1641DFBE0326}"/>
            </c:ext>
          </c:extLst>
        </c:ser>
        <c:dLbls>
          <c:showLegendKey val="0"/>
          <c:showVal val="0"/>
          <c:showCatName val="0"/>
          <c:showSerName val="0"/>
          <c:showPercent val="0"/>
          <c:showBubbleSize val="0"/>
        </c:dLbls>
        <c:smooth val="0"/>
        <c:axId val="1100378368"/>
        <c:axId val="1100351968"/>
      </c:lineChart>
      <c:catAx>
        <c:axId val="11003783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351968"/>
        <c:crosses val="autoZero"/>
        <c:auto val="1"/>
        <c:lblAlgn val="ctr"/>
        <c:lblOffset val="100"/>
        <c:noMultiLvlLbl val="0"/>
      </c:catAx>
      <c:valAx>
        <c:axId val="110035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378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38101</xdr:colOff>
      <xdr:row>7</xdr:row>
      <xdr:rowOff>85724</xdr:rowOff>
    </xdr:from>
    <xdr:to>
      <xdr:col>1</xdr:col>
      <xdr:colOff>636495</xdr:colOff>
      <xdr:row>14</xdr:row>
      <xdr:rowOff>161457</xdr:rowOff>
    </xdr:to>
    <xdr:pic>
      <xdr:nvPicPr>
        <xdr:cNvPr id="2" name="Imagen 1" descr="Punto de equilibrio en Excel • Excel Total">
          <a:extLst>
            <a:ext uri="{FF2B5EF4-FFF2-40B4-BE49-F238E27FC236}">
              <a16:creationId xmlns:a16="http://schemas.microsoft.com/office/drawing/2014/main" id="{007E2C2C-2C8E-3813-B0D4-A1964FA7EA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1" y="1520077"/>
          <a:ext cx="1996888" cy="13307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354105</xdr:colOff>
      <xdr:row>0</xdr:row>
      <xdr:rowOff>8965</xdr:rowOff>
    </xdr:from>
    <xdr:to>
      <xdr:col>12</xdr:col>
      <xdr:colOff>183776</xdr:colOff>
      <xdr:row>15</xdr:row>
      <xdr:rowOff>44824</xdr:rowOff>
    </xdr:to>
    <xdr:graphicFrame macro="">
      <xdr:nvGraphicFramePr>
        <xdr:cNvPr id="4" name="Gráfico 3">
          <a:extLst>
            <a:ext uri="{FF2B5EF4-FFF2-40B4-BE49-F238E27FC236}">
              <a16:creationId xmlns:a16="http://schemas.microsoft.com/office/drawing/2014/main" id="{5A2726D2-5B90-BE42-15F6-9FACDBFE37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15</xdr:row>
      <xdr:rowOff>26894</xdr:rowOff>
    </xdr:from>
    <xdr:to>
      <xdr:col>12</xdr:col>
      <xdr:colOff>770965</xdr:colOff>
      <xdr:row>44</xdr:row>
      <xdr:rowOff>17930</xdr:rowOff>
    </xdr:to>
    <xdr:sp macro="" textlink="">
      <xdr:nvSpPr>
        <xdr:cNvPr id="5" name="CuadroTexto 4">
          <a:extLst>
            <a:ext uri="{FF2B5EF4-FFF2-40B4-BE49-F238E27FC236}">
              <a16:creationId xmlns:a16="http://schemas.microsoft.com/office/drawing/2014/main" id="{CB7877FE-97B2-FA32-1FBB-F9BAA08891E6}"/>
            </a:ext>
          </a:extLst>
        </xdr:cNvPr>
        <xdr:cNvSpPr txBox="1"/>
      </xdr:nvSpPr>
      <xdr:spPr>
        <a:xfrm>
          <a:off x="5468471" y="2716306"/>
          <a:ext cx="5513294" cy="50381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100" b="1">
              <a:solidFill>
                <a:schemeClr val="dk1"/>
              </a:solidFill>
              <a:effectLst/>
              <a:latin typeface="+mn-lt"/>
              <a:ea typeface="+mn-ea"/>
              <a:cs typeface="+mn-cs"/>
            </a:rPr>
            <a:t>Análisis del punto de equilibrio</a:t>
          </a:r>
          <a:endParaRPr lang="es-MX" sz="1100" b="1"/>
        </a:p>
        <a:p>
          <a:r>
            <a:rPr lang="es-MX" sz="1100"/>
            <a:t>Para realizar el análisis del punto de equilibrio, se deben tienen en cuenta los costos variables y los costos fijos de la empresa. El costo variable por cada cama es de $350, lo que significa que de los $850 de ingresos por cada cama vendida, $350 se destinan a cubrir los costos variables.</a:t>
          </a:r>
        </a:p>
        <a:p>
          <a:endParaRPr lang="es-MX" sz="1100"/>
        </a:p>
        <a:p>
          <a:r>
            <a:rPr lang="es-MX" sz="1100"/>
            <a:t>Los costos fijos de la empresa ascienden a $50,000. Estos son los costos que no varían en función de la cantidad de camas producidas y vendidas.</a:t>
          </a:r>
        </a:p>
        <a:p>
          <a:endParaRPr lang="es-MX" sz="1100"/>
        </a:p>
        <a:p>
          <a:r>
            <a:rPr lang="es-MX" sz="1100"/>
            <a:t>El objetivo es determinar cuántas camas la empresa debe vender para cubrir los costos totales, es decir, tanto los costos variables como los costos fijos.</a:t>
          </a:r>
        </a:p>
        <a:p>
          <a:endParaRPr lang="es-MX" sz="1100"/>
        </a:p>
        <a:p>
          <a:r>
            <a:rPr lang="es-MX" sz="1100"/>
            <a:t>Para calcular el punto de equilibrio, se utiliza la siguiente fórmula:</a:t>
          </a:r>
        </a:p>
        <a:p>
          <a:r>
            <a:rPr lang="es-MX" sz="1100"/>
            <a:t>Punto de Equilibrio = Costos Fijos / (Precio de venta por unidad - Costo variable por unidad)</a:t>
          </a:r>
        </a:p>
        <a:p>
          <a:r>
            <a:rPr lang="es-MX" sz="1100"/>
            <a:t>En este caso, el punto de equilibrio sería:</a:t>
          </a:r>
        </a:p>
        <a:p>
          <a:r>
            <a:rPr lang="es-MX" sz="1100"/>
            <a:t>Punto de Equilibrio = $50,000 / ($850 - $350)</a:t>
          </a:r>
        </a:p>
        <a:p>
          <a:r>
            <a:rPr lang="es-MX" sz="1100"/>
            <a:t>Punto de Equilibrio = $50,000 / $500</a:t>
          </a:r>
        </a:p>
        <a:p>
          <a:r>
            <a:rPr lang="es-MX" sz="1100"/>
            <a:t>Punto de Equilibrio = 100</a:t>
          </a:r>
        </a:p>
        <a:p>
          <a:endParaRPr lang="es-MX" sz="1100"/>
        </a:p>
        <a:p>
          <a:r>
            <a:rPr lang="es-MX" sz="1100"/>
            <a:t>Por lo tanto, la empresa deberá vender 100 camas para cubrir sus costos totales y alcanzar el punto de equilibrio, donde no se obtiene ni pérdidas ni ganancias.</a:t>
          </a:r>
        </a:p>
        <a:p>
          <a:endParaRPr lang="es-MX" sz="1100"/>
        </a:p>
        <a:p>
          <a:r>
            <a:rPr lang="es-MX" sz="1100"/>
            <a:t>A medida que se venden más camas, la utilidad aumenta hasta alcanzar un máximo de $90,000 cuando se venden 280 camas. A partir de ese punto, la utilidad comienza a disminuir. Esto puede indicar que la empresa debe considerar otros factores, como la demanda del mercado y la competencia, para determinar la cantidad óptima de camas a vender y maximizar sus ganancias.</a:t>
          </a:r>
        </a:p>
        <a:p>
          <a:endParaRPr lang="es-MX" sz="1100"/>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144780</xdr:colOff>
      <xdr:row>15</xdr:row>
      <xdr:rowOff>68580</xdr:rowOff>
    </xdr:from>
    <xdr:to>
      <xdr:col>4</xdr:col>
      <xdr:colOff>229532</xdr:colOff>
      <xdr:row>17</xdr:row>
      <xdr:rowOff>165578</xdr:rowOff>
    </xdr:to>
    <xdr:pic>
      <xdr:nvPicPr>
        <xdr:cNvPr id="9" name="Imagen 8">
          <a:extLst>
            <a:ext uri="{FF2B5EF4-FFF2-40B4-BE49-F238E27FC236}">
              <a16:creationId xmlns:a16="http://schemas.microsoft.com/office/drawing/2014/main" id="{471D61E5-CB7D-490C-B3D7-8852799ECED1}"/>
            </a:ext>
          </a:extLst>
        </xdr:cNvPr>
        <xdr:cNvPicPr>
          <a:picLocks noChangeAspect="1"/>
        </xdr:cNvPicPr>
      </xdr:nvPicPr>
      <xdr:blipFill>
        <a:blip xmlns:r="http://schemas.openxmlformats.org/officeDocument/2006/relationships" r:embed="rId1"/>
        <a:stretch>
          <a:fillRect/>
        </a:stretch>
      </xdr:blipFill>
      <xdr:spPr>
        <a:xfrm>
          <a:off x="2903220" y="2811780"/>
          <a:ext cx="1654472" cy="4627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8</xdr:row>
      <xdr:rowOff>85724</xdr:rowOff>
    </xdr:from>
    <xdr:to>
      <xdr:col>1</xdr:col>
      <xdr:colOff>904875</xdr:colOff>
      <xdr:row>16</xdr:row>
      <xdr:rowOff>110239</xdr:rowOff>
    </xdr:to>
    <xdr:pic>
      <xdr:nvPicPr>
        <xdr:cNvPr id="2" name="Imagen 1" descr="Punto de equilibrio en Excel • Excel Total">
          <a:extLst>
            <a:ext uri="{FF2B5EF4-FFF2-40B4-BE49-F238E27FC236}">
              <a16:creationId xmlns:a16="http://schemas.microsoft.com/office/drawing/2014/main" id="{ED9B990F-D70D-4835-A7D4-3CF2FD44C9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1548764"/>
          <a:ext cx="2192655" cy="148755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161925</xdr:colOff>
      <xdr:row>15</xdr:row>
      <xdr:rowOff>128586</xdr:rowOff>
    </xdr:from>
    <xdr:to>
      <xdr:col>14</xdr:col>
      <xdr:colOff>152401</xdr:colOff>
      <xdr:row>32</xdr:row>
      <xdr:rowOff>133349</xdr:rowOff>
    </xdr:to>
    <xdr:graphicFrame macro="">
      <xdr:nvGraphicFramePr>
        <xdr:cNvPr id="3" name="Gráfico 2">
          <a:extLst>
            <a:ext uri="{FF2B5EF4-FFF2-40B4-BE49-F238E27FC236}">
              <a16:creationId xmlns:a16="http://schemas.microsoft.com/office/drawing/2014/main" id="{0AC6FD95-11ED-4B6B-AD67-A0D96B85A0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504826</xdr:colOff>
      <xdr:row>18</xdr:row>
      <xdr:rowOff>38100</xdr:rowOff>
    </xdr:from>
    <xdr:to>
      <xdr:col>14</xdr:col>
      <xdr:colOff>733426</xdr:colOff>
      <xdr:row>19</xdr:row>
      <xdr:rowOff>95250</xdr:rowOff>
    </xdr:to>
    <xdr:sp macro="" textlink="">
      <xdr:nvSpPr>
        <xdr:cNvPr id="4" name="CuadroTexto 3">
          <a:extLst>
            <a:ext uri="{FF2B5EF4-FFF2-40B4-BE49-F238E27FC236}">
              <a16:creationId xmlns:a16="http://schemas.microsoft.com/office/drawing/2014/main" id="{796D2403-3C34-41E5-A4BF-B8083CB668A6}"/>
            </a:ext>
          </a:extLst>
        </xdr:cNvPr>
        <xdr:cNvSpPr txBox="1"/>
      </xdr:nvSpPr>
      <xdr:spPr>
        <a:xfrm>
          <a:off x="13199746" y="3329940"/>
          <a:ext cx="228600" cy="2400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200" b="1"/>
            <a:t>$</a:t>
          </a:r>
        </a:p>
      </xdr:txBody>
    </xdr:sp>
    <xdr:clientData/>
  </xdr:twoCellAnchor>
  <xdr:twoCellAnchor>
    <xdr:from>
      <xdr:col>7</xdr:col>
      <xdr:colOff>285751</xdr:colOff>
      <xdr:row>28</xdr:row>
      <xdr:rowOff>38100</xdr:rowOff>
    </xdr:from>
    <xdr:to>
      <xdr:col>7</xdr:col>
      <xdr:colOff>514351</xdr:colOff>
      <xdr:row>29</xdr:row>
      <xdr:rowOff>104775</xdr:rowOff>
    </xdr:to>
    <xdr:sp macro="" textlink="">
      <xdr:nvSpPr>
        <xdr:cNvPr id="5" name="CuadroTexto 4">
          <a:extLst>
            <a:ext uri="{FF2B5EF4-FFF2-40B4-BE49-F238E27FC236}">
              <a16:creationId xmlns:a16="http://schemas.microsoft.com/office/drawing/2014/main" id="{38751842-BDB7-47E2-B1A3-19CEE748062E}"/>
            </a:ext>
          </a:extLst>
        </xdr:cNvPr>
        <xdr:cNvSpPr txBox="1"/>
      </xdr:nvSpPr>
      <xdr:spPr>
        <a:xfrm>
          <a:off x="7486651" y="5158740"/>
          <a:ext cx="228600" cy="2495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200" b="1"/>
            <a:t>U</a:t>
          </a:r>
        </a:p>
      </xdr:txBody>
    </xdr:sp>
    <xdr:clientData/>
  </xdr:twoCellAnchor>
</xdr:wsDr>
</file>

<file path=xl/drawings/drawing3.xml><?xml version="1.0" encoding="utf-8"?>
<c:userShapes xmlns:c="http://schemas.openxmlformats.org/drawingml/2006/chart">
  <cdr:relSizeAnchor xmlns:cdr="http://schemas.openxmlformats.org/drawingml/2006/chartDrawing">
    <cdr:from>
      <cdr:x>0.04107</cdr:x>
      <cdr:y>0.06498</cdr:y>
    </cdr:from>
    <cdr:to>
      <cdr:x>0.19273</cdr:x>
      <cdr:y>0.36926</cdr:y>
    </cdr:to>
    <cdr:sp macro="" textlink="">
      <cdr:nvSpPr>
        <cdr:cNvPr id="2" name="CuadroTexto 1">
          <a:extLst xmlns:a="http://schemas.openxmlformats.org/drawingml/2006/main">
            <a:ext uri="{FF2B5EF4-FFF2-40B4-BE49-F238E27FC236}">
              <a16:creationId xmlns:a16="http://schemas.microsoft.com/office/drawing/2014/main" id="{9AA7C9EB-D5C1-03A6-C8C3-02B81A2C2CA8}"/>
            </a:ext>
          </a:extLst>
        </cdr:cNvPr>
        <cdr:cNvSpPr txBox="1"/>
      </cdr:nvSpPr>
      <cdr:spPr>
        <a:xfrm xmlns:a="http://schemas.openxmlformats.org/drawingml/2006/main">
          <a:off x="247651" y="195263"/>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s-MX" sz="1100"/>
        </a:p>
      </cdr:txBody>
    </cdr:sp>
  </cdr:relSizeAnchor>
</c:userShapes>
</file>

<file path=xl/drawings/drawing4.xml><?xml version="1.0" encoding="utf-8"?>
<xdr:wsDr xmlns:xdr="http://schemas.openxmlformats.org/drawingml/2006/spreadsheetDrawing" xmlns:a="http://schemas.openxmlformats.org/drawingml/2006/main">
  <xdr:twoCellAnchor>
    <xdr:from>
      <xdr:col>7</xdr:col>
      <xdr:colOff>144780</xdr:colOff>
      <xdr:row>26</xdr:row>
      <xdr:rowOff>125954</xdr:rowOff>
    </xdr:from>
    <xdr:to>
      <xdr:col>13</xdr:col>
      <xdr:colOff>731519</xdr:colOff>
      <xdr:row>42</xdr:row>
      <xdr:rowOff>60960</xdr:rowOff>
    </xdr:to>
    <xdr:sp macro="" textlink="">
      <xdr:nvSpPr>
        <xdr:cNvPr id="4" name="CuadroTexto 3">
          <a:extLst>
            <a:ext uri="{FF2B5EF4-FFF2-40B4-BE49-F238E27FC236}">
              <a16:creationId xmlns:a16="http://schemas.microsoft.com/office/drawing/2014/main" id="{179F03B0-1636-44F1-8944-881AC4BDF035}"/>
            </a:ext>
          </a:extLst>
        </xdr:cNvPr>
        <xdr:cNvSpPr txBox="1"/>
      </xdr:nvSpPr>
      <xdr:spPr>
        <a:xfrm>
          <a:off x="6179820" y="5604734"/>
          <a:ext cx="5341619" cy="28610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100" b="1">
              <a:solidFill>
                <a:schemeClr val="dk1"/>
              </a:solidFill>
              <a:effectLst/>
              <a:latin typeface="+mn-lt"/>
              <a:ea typeface="+mn-ea"/>
              <a:cs typeface="+mn-cs"/>
            </a:rPr>
            <a:t>Análisis del punto de equilibrio</a:t>
          </a:r>
          <a:endParaRPr lang="es-MX" sz="1100" b="1"/>
        </a:p>
        <a:p>
          <a:r>
            <a:rPr lang="es-MX" sz="1100" b="0" i="0">
              <a:solidFill>
                <a:schemeClr val="dk1"/>
              </a:solidFill>
              <a:effectLst/>
              <a:latin typeface="+mn-lt"/>
              <a:ea typeface="+mn-ea"/>
              <a:cs typeface="+mn-cs"/>
            </a:rPr>
            <a:t>El ejercicio resuelto se trata de un análisis del punto de equilibrio para dos propuestas (A y B) presentadas por dos proveedores a Markakland manufacturing. El objetivo es determinar el punto de equilibrio en unidades para cada propuesta.</a:t>
          </a:r>
        </a:p>
        <a:p>
          <a:endParaRPr lang="es-MX" sz="1100" b="0" i="0">
            <a:solidFill>
              <a:schemeClr val="dk1"/>
            </a:solidFill>
            <a:effectLst/>
            <a:latin typeface="+mn-lt"/>
            <a:ea typeface="+mn-ea"/>
            <a:cs typeface="+mn-cs"/>
          </a:endParaRPr>
        </a:p>
        <a:p>
          <a:r>
            <a:rPr lang="es-MX" sz="1100" b="0" i="0">
              <a:solidFill>
                <a:schemeClr val="dk1"/>
              </a:solidFill>
              <a:effectLst/>
              <a:latin typeface="+mn-lt"/>
              <a:ea typeface="+mn-ea"/>
              <a:cs typeface="+mn-cs"/>
            </a:rPr>
            <a:t>En la propuesta A, los costos fijos son de $50,000, los costos variables por unidad son de $12 y el precio de venta unitario es de $20. El punto de equilibrio en unidades para la propuesta A es de 6,250. Esto significa que Markakland manufacturing necesita vender al menos 6,250 unidades de su producto para cubrir todos los costos y no obtener ganancias ni pérdidas.</a:t>
          </a:r>
        </a:p>
        <a:p>
          <a:endParaRPr lang="es-MX" sz="1100"/>
        </a:p>
        <a:p>
          <a:r>
            <a:rPr lang="es-MX" sz="1100" b="0" i="0">
              <a:solidFill>
                <a:schemeClr val="dk1"/>
              </a:solidFill>
              <a:effectLst/>
              <a:latin typeface="+mn-lt"/>
              <a:ea typeface="+mn-ea"/>
              <a:cs typeface="+mn-cs"/>
            </a:rPr>
            <a:t>En la propuesta B, los costos fijos son de $70,000, los costos variables por unidad son de $10 y el precio de venta unitario es de $20. El punto de equilibrio en unidades para la propuesta B es de 7,000. Esto significa que Markakland manufacturing necesita vender al menos 7,000 unidades de su producto para cubrir todos los costos y no obtener ganancias ni pérdidas.</a:t>
          </a:r>
          <a:endParaRPr lang="es-MX" sz="1100"/>
        </a:p>
        <a:p>
          <a:endParaRPr lang="es-MX" sz="1100"/>
        </a:p>
      </xdr:txBody>
    </xdr:sp>
    <xdr:clientData/>
  </xdr:twoCellAnchor>
  <xdr:twoCellAnchor>
    <xdr:from>
      <xdr:col>7</xdr:col>
      <xdr:colOff>243840</xdr:colOff>
      <xdr:row>0</xdr:row>
      <xdr:rowOff>19050</xdr:rowOff>
    </xdr:from>
    <xdr:to>
      <xdr:col>13</xdr:col>
      <xdr:colOff>60960</xdr:colOff>
      <xdr:row>11</xdr:row>
      <xdr:rowOff>26670</xdr:rowOff>
    </xdr:to>
    <xdr:graphicFrame macro="">
      <xdr:nvGraphicFramePr>
        <xdr:cNvPr id="5" name="Gráfico 4">
          <a:extLst>
            <a:ext uri="{FF2B5EF4-FFF2-40B4-BE49-F238E27FC236}">
              <a16:creationId xmlns:a16="http://schemas.microsoft.com/office/drawing/2014/main" id="{0B450347-E279-5248-6F4A-1FE109CDBD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236220</xdr:colOff>
      <xdr:row>11</xdr:row>
      <xdr:rowOff>57150</xdr:rowOff>
    </xdr:from>
    <xdr:to>
      <xdr:col>13</xdr:col>
      <xdr:colOff>777240</xdr:colOff>
      <xdr:row>26</xdr:row>
      <xdr:rowOff>83820</xdr:rowOff>
    </xdr:to>
    <xdr:graphicFrame macro="">
      <xdr:nvGraphicFramePr>
        <xdr:cNvPr id="6" name="Gráfico 5">
          <a:extLst>
            <a:ext uri="{FF2B5EF4-FFF2-40B4-BE49-F238E27FC236}">
              <a16:creationId xmlns:a16="http://schemas.microsoft.com/office/drawing/2014/main" id="{F9BDB351-B017-CD56-403C-D23356EAE9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33337</xdr:colOff>
      <xdr:row>13</xdr:row>
      <xdr:rowOff>9525</xdr:rowOff>
    </xdr:from>
    <xdr:to>
      <xdr:col>13</xdr:col>
      <xdr:colOff>33337</xdr:colOff>
      <xdr:row>27</xdr:row>
      <xdr:rowOff>85725</xdr:rowOff>
    </xdr:to>
    <xdr:graphicFrame macro="">
      <xdr:nvGraphicFramePr>
        <xdr:cNvPr id="2" name="Gráfico 1">
          <a:extLst>
            <a:ext uri="{FF2B5EF4-FFF2-40B4-BE49-F238E27FC236}">
              <a16:creationId xmlns:a16="http://schemas.microsoft.com/office/drawing/2014/main" id="{A21B8A79-74EF-4F34-BA0C-FCC7FC7088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747712</xdr:colOff>
      <xdr:row>13</xdr:row>
      <xdr:rowOff>19050</xdr:rowOff>
    </xdr:from>
    <xdr:to>
      <xdr:col>19</xdr:col>
      <xdr:colOff>747712</xdr:colOff>
      <xdr:row>27</xdr:row>
      <xdr:rowOff>95250</xdr:rowOff>
    </xdr:to>
    <xdr:graphicFrame macro="">
      <xdr:nvGraphicFramePr>
        <xdr:cNvPr id="3" name="Gráfico 2">
          <a:extLst>
            <a:ext uri="{FF2B5EF4-FFF2-40B4-BE49-F238E27FC236}">
              <a16:creationId xmlns:a16="http://schemas.microsoft.com/office/drawing/2014/main" id="{58D41403-F84C-470E-85DC-0950CF90E6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15240</xdr:colOff>
      <xdr:row>19</xdr:row>
      <xdr:rowOff>152400</xdr:rowOff>
    </xdr:from>
    <xdr:to>
      <xdr:col>6</xdr:col>
      <xdr:colOff>762000</xdr:colOff>
      <xdr:row>41</xdr:row>
      <xdr:rowOff>99060</xdr:rowOff>
    </xdr:to>
    <xdr:sp macro="" textlink="">
      <xdr:nvSpPr>
        <xdr:cNvPr id="4" name="CuadroTexto 3">
          <a:extLst>
            <a:ext uri="{FF2B5EF4-FFF2-40B4-BE49-F238E27FC236}">
              <a16:creationId xmlns:a16="http://schemas.microsoft.com/office/drawing/2014/main" id="{8301A393-11E3-026B-55E3-0DD9E095CCA3}"/>
            </a:ext>
          </a:extLst>
        </xdr:cNvPr>
        <xdr:cNvSpPr txBox="1"/>
      </xdr:nvSpPr>
      <xdr:spPr>
        <a:xfrm>
          <a:off x="15240" y="4457700"/>
          <a:ext cx="6050280" cy="39700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100" b="1" i="0">
              <a:solidFill>
                <a:schemeClr val="dk1"/>
              </a:solidFill>
              <a:effectLst/>
              <a:latin typeface="+mn-lt"/>
              <a:ea typeface="+mn-ea"/>
              <a:cs typeface="+mn-cs"/>
            </a:rPr>
            <a:t>Interpretación:</a:t>
          </a:r>
        </a:p>
        <a:p>
          <a:r>
            <a:rPr lang="es-MX" sz="1100" b="0" i="0">
              <a:solidFill>
                <a:schemeClr val="dk1"/>
              </a:solidFill>
              <a:effectLst/>
              <a:latin typeface="+mn-lt"/>
              <a:ea typeface="+mn-ea"/>
              <a:cs typeface="+mn-cs"/>
            </a:rPr>
            <a:t>En la propuesta actual, AudioCables alcanza el punto de equilibrio y comienza a generar utilidades a partir de las 30,000 unidades vendidas. Esto implica que, sin el nuevo equipamiento, la empresa ya está obteniendo ganancias.</a:t>
          </a:r>
        </a:p>
        <a:p>
          <a:endParaRPr lang="es-MX" sz="1100" b="0" i="0">
            <a:solidFill>
              <a:schemeClr val="dk1"/>
            </a:solidFill>
            <a:effectLst/>
            <a:latin typeface="+mn-lt"/>
            <a:ea typeface="+mn-ea"/>
            <a:cs typeface="+mn-cs"/>
          </a:endParaRPr>
        </a:p>
        <a:p>
          <a:r>
            <a:rPr lang="es-MX" sz="1100" b="0" i="0">
              <a:solidFill>
                <a:schemeClr val="dk1"/>
              </a:solidFill>
              <a:effectLst/>
              <a:latin typeface="+mn-lt"/>
              <a:ea typeface="+mn-ea"/>
              <a:cs typeface="+mn-cs"/>
            </a:rPr>
            <a:t>En la propuesta nueva, el punto de equilibrio aumenta a $50,000. Esto significa que AudioCables necesita vender al menos 50,000 unidades para cubrir los costos y gastos asociados al nuevo equipamiento y no generar pérdidas ni ganancias. En esta propuesta, las utilidades son cero cuando se alcanza el punto de equilibrio de 50,000 unidades.</a:t>
          </a:r>
        </a:p>
        <a:p>
          <a:endParaRPr lang="es-MX" sz="1100" b="0" i="0">
            <a:solidFill>
              <a:schemeClr val="dk1"/>
            </a:solidFill>
            <a:effectLst/>
            <a:latin typeface="+mn-lt"/>
            <a:ea typeface="+mn-ea"/>
            <a:cs typeface="+mn-cs"/>
          </a:endParaRPr>
        </a:p>
        <a:p>
          <a:r>
            <a:rPr lang="es-MX" sz="1100" b="0" i="0">
              <a:solidFill>
                <a:schemeClr val="dk1"/>
              </a:solidFill>
              <a:effectLst/>
              <a:latin typeface="+mn-lt"/>
              <a:ea typeface="+mn-ea"/>
              <a:cs typeface="+mn-cs"/>
            </a:rPr>
            <a:t>Dado que en la propuesta actual la empresa ya está generando utilidades a partir de las 30,000 unidades vendidas y en la propuesta nueva las utilidades son cero hasta alcanzar las 50,000 unidades, podemos concluir que la adquisición del nuevo equipamiento no es necesaria desde una perspectiva puramente financiera. Sin embargo, es importante considerar otros factores como la mejora en la calidad del producto y su impacto en la satisfacción del cliente y la competitividad en el mercado.</a:t>
          </a:r>
        </a:p>
        <a:p>
          <a:endParaRPr lang="es-MX" sz="1100" b="0" i="0">
            <a:solidFill>
              <a:schemeClr val="dk1"/>
            </a:solidFill>
            <a:effectLst/>
            <a:latin typeface="+mn-lt"/>
            <a:ea typeface="+mn-ea"/>
            <a:cs typeface="+mn-cs"/>
          </a:endParaRPr>
        </a:p>
        <a:p>
          <a:r>
            <a:rPr lang="es-MX" sz="1100" b="0" i="0">
              <a:solidFill>
                <a:schemeClr val="dk1"/>
              </a:solidFill>
              <a:effectLst/>
              <a:latin typeface="+mn-lt"/>
              <a:ea typeface="+mn-ea"/>
              <a:cs typeface="+mn-cs"/>
            </a:rPr>
            <a:t>En resumen, según el análisis del punto de equilibrio, no parece necesario que AudioCables compre el nuevo equipamiento, ya que en la propuesta actual la empresa ya está generando utilidades. Sin embargo, esta decisión también debe basarse en consideraciones adicionales relacionadas con la calidad del producto y las estrategias competitivas de la empresa.</a:t>
          </a:r>
        </a:p>
        <a:p>
          <a:br>
            <a:rPr lang="es-MX"/>
          </a:br>
          <a:endParaRPr lang="es-MX"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199072</xdr:colOff>
      <xdr:row>0</xdr:row>
      <xdr:rowOff>108585</xdr:rowOff>
    </xdr:from>
    <xdr:to>
      <xdr:col>12</xdr:col>
      <xdr:colOff>658177</xdr:colOff>
      <xdr:row>14</xdr:row>
      <xdr:rowOff>169545</xdr:rowOff>
    </xdr:to>
    <xdr:graphicFrame macro="">
      <xdr:nvGraphicFramePr>
        <xdr:cNvPr id="2" name="Gráfico 1">
          <a:extLst>
            <a:ext uri="{FF2B5EF4-FFF2-40B4-BE49-F238E27FC236}">
              <a16:creationId xmlns:a16="http://schemas.microsoft.com/office/drawing/2014/main" id="{22B84320-209B-459D-BC54-4C7FE7437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231457</xdr:colOff>
      <xdr:row>28</xdr:row>
      <xdr:rowOff>135255</xdr:rowOff>
    </xdr:from>
    <xdr:to>
      <xdr:col>12</xdr:col>
      <xdr:colOff>719137</xdr:colOff>
      <xdr:row>43</xdr:row>
      <xdr:rowOff>28575</xdr:rowOff>
    </xdr:to>
    <xdr:graphicFrame macro="">
      <xdr:nvGraphicFramePr>
        <xdr:cNvPr id="3" name="Gráfico 2">
          <a:extLst>
            <a:ext uri="{FF2B5EF4-FFF2-40B4-BE49-F238E27FC236}">
              <a16:creationId xmlns:a16="http://schemas.microsoft.com/office/drawing/2014/main" id="{E4EBCA8D-987E-4E55-B71F-EACC152F77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xdr:colOff>
      <xdr:row>36</xdr:row>
      <xdr:rowOff>60960</xdr:rowOff>
    </xdr:from>
    <xdr:to>
      <xdr:col>5</xdr:col>
      <xdr:colOff>777240</xdr:colOff>
      <xdr:row>46</xdr:row>
      <xdr:rowOff>137160</xdr:rowOff>
    </xdr:to>
    <xdr:sp macro="" textlink="">
      <xdr:nvSpPr>
        <xdr:cNvPr id="4" name="CuadroTexto 3">
          <a:extLst>
            <a:ext uri="{FF2B5EF4-FFF2-40B4-BE49-F238E27FC236}">
              <a16:creationId xmlns:a16="http://schemas.microsoft.com/office/drawing/2014/main" id="{072EBAC4-802E-2E5E-27F9-FF91AB61151C}"/>
            </a:ext>
          </a:extLst>
        </xdr:cNvPr>
        <xdr:cNvSpPr txBox="1"/>
      </xdr:nvSpPr>
      <xdr:spPr>
        <a:xfrm>
          <a:off x="7620" y="6652260"/>
          <a:ext cx="5570220" cy="190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b="0" i="0">
              <a:solidFill>
                <a:schemeClr val="dk1"/>
              </a:solidFill>
              <a:effectLst/>
              <a:latin typeface="+mn-lt"/>
              <a:ea typeface="+mn-ea"/>
              <a:cs typeface="+mn-cs"/>
            </a:rPr>
            <a:t>En resumen, DSI Publishing debe vender al menos 25,000 libros (en la propuesta en pesos) o 1,388.888889 libros (en la propuesta en dólares) para alcanzar el punto de equilibrio y cubrir los costos y gastos. A partir de ese punto, las ventas adicionales generarán utilidades. Estos datos proporcionan a la doctora Aleda Roth una idea de las metas de ventas que debe establecer para lograr la rentabilidad de su compañía editorial.</a:t>
          </a:r>
          <a:endParaRPr lang="es-MX"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45720</xdr:colOff>
      <xdr:row>14</xdr:row>
      <xdr:rowOff>3810</xdr:rowOff>
    </xdr:from>
    <xdr:to>
      <xdr:col>12</xdr:col>
      <xdr:colOff>579120</xdr:colOff>
      <xdr:row>29</xdr:row>
      <xdr:rowOff>3810</xdr:rowOff>
    </xdr:to>
    <xdr:graphicFrame macro="">
      <xdr:nvGraphicFramePr>
        <xdr:cNvPr id="4" name="Gráfico 3">
          <a:extLst>
            <a:ext uri="{FF2B5EF4-FFF2-40B4-BE49-F238E27FC236}">
              <a16:creationId xmlns:a16="http://schemas.microsoft.com/office/drawing/2014/main" id="{ED794C8C-7CA5-FD7B-0B02-36189A11F9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16</xdr:row>
      <xdr:rowOff>22860</xdr:rowOff>
    </xdr:from>
    <xdr:to>
      <xdr:col>6</xdr:col>
      <xdr:colOff>731520</xdr:colOff>
      <xdr:row>46</xdr:row>
      <xdr:rowOff>137160</xdr:rowOff>
    </xdr:to>
    <xdr:sp macro="" textlink="">
      <xdr:nvSpPr>
        <xdr:cNvPr id="2" name="CuadroTexto 1">
          <a:extLst>
            <a:ext uri="{FF2B5EF4-FFF2-40B4-BE49-F238E27FC236}">
              <a16:creationId xmlns:a16="http://schemas.microsoft.com/office/drawing/2014/main" id="{5F1BFE02-93E8-161E-EFAF-1BFFFBB3F79B}"/>
            </a:ext>
          </a:extLst>
        </xdr:cNvPr>
        <xdr:cNvSpPr txBox="1"/>
      </xdr:nvSpPr>
      <xdr:spPr>
        <a:xfrm>
          <a:off x="38100" y="2948940"/>
          <a:ext cx="5996940" cy="560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MX" sz="1100" b="1" i="0">
              <a:solidFill>
                <a:schemeClr val="dk1"/>
              </a:solidFill>
              <a:effectLst/>
              <a:latin typeface="+mn-lt"/>
              <a:ea typeface="+mn-ea"/>
              <a:cs typeface="+mn-cs"/>
            </a:rPr>
            <a:t>Interpretación:</a:t>
          </a:r>
        </a:p>
        <a:p>
          <a:r>
            <a:rPr lang="es-MX" sz="1100" b="0" i="0">
              <a:solidFill>
                <a:schemeClr val="dk1"/>
              </a:solidFill>
              <a:effectLst/>
              <a:latin typeface="+mn-lt"/>
              <a:ea typeface="+mn-ea"/>
              <a:cs typeface="+mn-cs"/>
            </a:rPr>
            <a:t>Para salir a mano, es decir, alcanzar el punto de equilibrio, se deben captar ingresos por al menos $27,777.78. Esto significa que Owen Conner debe vender suficientes paquetes de software para cubrir tanto los costos fijos como los costos variables y no tener ganancias ni pérdidas.</a:t>
          </a:r>
        </a:p>
        <a:p>
          <a:endParaRPr lang="es-MX" sz="1100" b="0" i="0">
            <a:solidFill>
              <a:schemeClr val="dk1"/>
            </a:solidFill>
            <a:effectLst/>
            <a:latin typeface="+mn-lt"/>
            <a:ea typeface="+mn-ea"/>
            <a:cs typeface="+mn-cs"/>
          </a:endParaRPr>
        </a:p>
        <a:p>
          <a:r>
            <a:rPr lang="es-MX" sz="1100" b="0" i="0">
              <a:solidFill>
                <a:schemeClr val="dk1"/>
              </a:solidFill>
              <a:effectLst/>
              <a:latin typeface="+mn-lt"/>
              <a:ea typeface="+mn-ea"/>
              <a:cs typeface="+mn-cs"/>
            </a:rPr>
            <a:t>El punto de equilibrio en términos de unidades es de aproximadamente 2,222.222222 paquetes. Esto implica que Owen Conner debe vender al menos esa cantidad de paquetes para alcanzar el punto de equilibrio y cubrir todos los costos.</a:t>
          </a:r>
        </a:p>
        <a:p>
          <a:endParaRPr lang="es-MX" sz="1100" b="0" i="0">
            <a:solidFill>
              <a:schemeClr val="dk1"/>
            </a:solidFill>
            <a:effectLst/>
            <a:latin typeface="+mn-lt"/>
            <a:ea typeface="+mn-ea"/>
            <a:cs typeface="+mn-cs"/>
          </a:endParaRPr>
        </a:p>
        <a:p>
          <a:r>
            <a:rPr lang="es-MX" sz="1100" b="0" i="0">
              <a:solidFill>
                <a:schemeClr val="dk1"/>
              </a:solidFill>
              <a:effectLst/>
              <a:latin typeface="+mn-lt"/>
              <a:ea typeface="+mn-ea"/>
              <a:cs typeface="+mn-cs"/>
            </a:rPr>
            <a:t>A partir del punto de equilibrio, cada unidad adicional vendida genera una utilidad positiva. Por ejemplo, a partir de las 2,664 unidades vendidas, se obtiene una utilidad de $1,988.00. Esto indica que, a medida que se venden más unidades, las ganancias aumentan.</a:t>
          </a:r>
        </a:p>
        <a:p>
          <a:endParaRPr lang="es-MX" sz="1100" b="0" i="0">
            <a:solidFill>
              <a:schemeClr val="dk1"/>
            </a:solidFill>
            <a:effectLst/>
            <a:latin typeface="+mn-lt"/>
            <a:ea typeface="+mn-ea"/>
            <a:cs typeface="+mn-cs"/>
          </a:endParaRPr>
        </a:p>
        <a:p>
          <a:r>
            <a:rPr lang="es-MX" sz="1100" b="0" i="0">
              <a:solidFill>
                <a:schemeClr val="dk1"/>
              </a:solidFill>
              <a:effectLst/>
              <a:latin typeface="+mn-lt"/>
              <a:ea typeface="+mn-ea"/>
              <a:cs typeface="+mn-cs"/>
            </a:rPr>
            <a:t>En resumen, para alcanzar el punto de equilibrio y no tener ganancias ni pérdidas, Owen Conner debe captar al menos $27,777.78 en ingresos y vender al menos aproximadamente 2,222.222222 paquetes de software. A partir de ese punto, cada venta adicional generará utilidades positivas. Estos datos proporcionan a Owen Conner una referencia sobre las metas de ventas que debe alcanzar para equilibrar los costos y obtener ganancias en su trabajo de empacar software.</a:t>
          </a:r>
        </a:p>
        <a:p>
          <a:endParaRPr lang="es-MX" sz="1100"/>
        </a:p>
      </xdr:txBody>
    </xdr:sp>
    <xdr:clientData/>
  </xdr:twoCellAnchor>
</xdr:wsDr>
</file>

<file path=xl/drawings/drawing8.xml><?xml version="1.0" encoding="utf-8"?>
<xdr:wsDr xmlns:xdr="http://schemas.openxmlformats.org/drawingml/2006/spreadsheetDrawing" xmlns:a="http://schemas.openxmlformats.org/drawingml/2006/main">
  <xdr:oneCellAnchor>
    <xdr:from>
      <xdr:col>14</xdr:col>
      <xdr:colOff>485775</xdr:colOff>
      <xdr:row>23</xdr:row>
      <xdr:rowOff>0</xdr:rowOff>
    </xdr:from>
    <xdr:ext cx="6579862" cy="1541596"/>
    <xdr:pic>
      <xdr:nvPicPr>
        <xdr:cNvPr id="2" name="Imagen 1">
          <a:extLst>
            <a:ext uri="{FF2B5EF4-FFF2-40B4-BE49-F238E27FC236}">
              <a16:creationId xmlns:a16="http://schemas.microsoft.com/office/drawing/2014/main" id="{79E24CBD-BA58-48B9-A2C2-BFB6F1CEDD3D}"/>
            </a:ext>
          </a:extLst>
        </xdr:cNvPr>
        <xdr:cNvPicPr>
          <a:picLocks noChangeAspect="1"/>
        </xdr:cNvPicPr>
      </xdr:nvPicPr>
      <xdr:blipFill>
        <a:blip xmlns:r="http://schemas.openxmlformats.org/officeDocument/2006/relationships" r:embed="rId1"/>
        <a:stretch>
          <a:fillRect/>
        </a:stretch>
      </xdr:blipFill>
      <xdr:spPr>
        <a:xfrm>
          <a:off x="11473815" y="4206240"/>
          <a:ext cx="6579862" cy="1541596"/>
        </a:xfrm>
        <a:prstGeom prst="rect">
          <a:avLst/>
        </a:prstGeom>
      </xdr:spPr>
    </xdr:pic>
    <xdr:clientData/>
  </xdr:oneCellAnchor>
  <xdr:oneCellAnchor>
    <xdr:from>
      <xdr:col>14</xdr:col>
      <xdr:colOff>361950</xdr:colOff>
      <xdr:row>15</xdr:row>
      <xdr:rowOff>400050</xdr:rowOff>
    </xdr:from>
    <xdr:ext cx="5392440" cy="1680006"/>
    <xdr:pic>
      <xdr:nvPicPr>
        <xdr:cNvPr id="3" name="Imagen 2">
          <a:extLst>
            <a:ext uri="{FF2B5EF4-FFF2-40B4-BE49-F238E27FC236}">
              <a16:creationId xmlns:a16="http://schemas.microsoft.com/office/drawing/2014/main" id="{9CD59BDA-59CA-4CD3-9122-B7E49C7CB192}"/>
            </a:ext>
          </a:extLst>
        </xdr:cNvPr>
        <xdr:cNvPicPr>
          <a:picLocks noChangeAspect="1"/>
        </xdr:cNvPicPr>
      </xdr:nvPicPr>
      <xdr:blipFill>
        <a:blip xmlns:r="http://schemas.openxmlformats.org/officeDocument/2006/relationships" r:embed="rId2"/>
        <a:stretch>
          <a:fillRect/>
        </a:stretch>
      </xdr:blipFill>
      <xdr:spPr>
        <a:xfrm>
          <a:off x="11349990" y="2922270"/>
          <a:ext cx="5392440" cy="1680006"/>
        </a:xfrm>
        <a:prstGeom prst="rect">
          <a:avLst/>
        </a:prstGeom>
      </xdr:spPr>
    </xdr:pic>
    <xdr:clientData/>
  </xdr:oneCellAnchor>
  <xdr:twoCellAnchor>
    <xdr:from>
      <xdr:col>7</xdr:col>
      <xdr:colOff>57149</xdr:colOff>
      <xdr:row>13</xdr:row>
      <xdr:rowOff>123823</xdr:rowOff>
    </xdr:from>
    <xdr:to>
      <xdr:col>13</xdr:col>
      <xdr:colOff>19049</xdr:colOff>
      <xdr:row>29</xdr:row>
      <xdr:rowOff>47625</xdr:rowOff>
    </xdr:to>
    <xdr:graphicFrame macro="">
      <xdr:nvGraphicFramePr>
        <xdr:cNvPr id="4" name="Gráfico 3">
          <a:extLst>
            <a:ext uri="{FF2B5EF4-FFF2-40B4-BE49-F238E27FC236}">
              <a16:creationId xmlns:a16="http://schemas.microsoft.com/office/drawing/2014/main" id="{F5F525A7-1A86-492F-829C-A3494AAB4F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990600</xdr:colOff>
      <xdr:row>22</xdr:row>
      <xdr:rowOff>76200</xdr:rowOff>
    </xdr:from>
    <xdr:to>
      <xdr:col>11</xdr:col>
      <xdr:colOff>114155</xdr:colOff>
      <xdr:row>23</xdr:row>
      <xdr:rowOff>168678</xdr:rowOff>
    </xdr:to>
    <xdr:sp macro="" textlink="">
      <xdr:nvSpPr>
        <xdr:cNvPr id="5" name="Oval 9">
          <a:extLst>
            <a:ext uri="{FF2B5EF4-FFF2-40B4-BE49-F238E27FC236}">
              <a16:creationId xmlns:a16="http://schemas.microsoft.com/office/drawing/2014/main" id="{96B83983-22F5-4320-A78F-F16CC29241E2}"/>
            </a:ext>
          </a:extLst>
        </xdr:cNvPr>
        <xdr:cNvSpPr/>
      </xdr:nvSpPr>
      <xdr:spPr>
        <a:xfrm>
          <a:off x="8633460" y="4099560"/>
          <a:ext cx="114155" cy="275358"/>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s-VE"/>
        </a:p>
      </xdr:txBody>
    </xdr:sp>
    <xdr:clientData/>
  </xdr:twoCellAnchor>
  <xdr:twoCellAnchor>
    <xdr:from>
      <xdr:col>10</xdr:col>
      <xdr:colOff>1028700</xdr:colOff>
      <xdr:row>16</xdr:row>
      <xdr:rowOff>142875</xdr:rowOff>
    </xdr:from>
    <xdr:to>
      <xdr:col>11</xdr:col>
      <xdr:colOff>152255</xdr:colOff>
      <xdr:row>17</xdr:row>
      <xdr:rowOff>235353</xdr:rowOff>
    </xdr:to>
    <xdr:sp macro="" textlink="">
      <xdr:nvSpPr>
        <xdr:cNvPr id="6" name="Oval 9">
          <a:extLst>
            <a:ext uri="{FF2B5EF4-FFF2-40B4-BE49-F238E27FC236}">
              <a16:creationId xmlns:a16="http://schemas.microsoft.com/office/drawing/2014/main" id="{86AF1335-98C0-42EF-AE06-866C88DCF077}"/>
            </a:ext>
          </a:extLst>
        </xdr:cNvPr>
        <xdr:cNvSpPr/>
      </xdr:nvSpPr>
      <xdr:spPr>
        <a:xfrm>
          <a:off x="8633460" y="3068955"/>
          <a:ext cx="152255" cy="222018"/>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s-VE"/>
        </a:p>
      </xdr:txBody>
    </xdr:sp>
    <xdr:clientData/>
  </xdr:twoCellAnchor>
  <xdr:twoCellAnchor>
    <xdr:from>
      <xdr:col>12</xdr:col>
      <xdr:colOff>1114425</xdr:colOff>
      <xdr:row>15</xdr:row>
      <xdr:rowOff>66675</xdr:rowOff>
    </xdr:from>
    <xdr:to>
      <xdr:col>13</xdr:col>
      <xdr:colOff>536388</xdr:colOff>
      <xdr:row>15</xdr:row>
      <xdr:rowOff>457405</xdr:rowOff>
    </xdr:to>
    <xdr:sp macro="" textlink="">
      <xdr:nvSpPr>
        <xdr:cNvPr id="7" name="Rectangle 61">
          <a:extLst>
            <a:ext uri="{FF2B5EF4-FFF2-40B4-BE49-F238E27FC236}">
              <a16:creationId xmlns:a16="http://schemas.microsoft.com/office/drawing/2014/main" id="{842EF333-B2E0-41E6-83FC-FACC0893EED0}"/>
            </a:ext>
          </a:extLst>
        </xdr:cNvPr>
        <xdr:cNvSpPr/>
      </xdr:nvSpPr>
      <xdr:spPr>
        <a:xfrm>
          <a:off x="10205085" y="2809875"/>
          <a:ext cx="534483" cy="116410"/>
        </a:xfrm>
        <a:prstGeom prst="rect">
          <a:avLst/>
        </a:prstGeom>
        <a:solidFill>
          <a:schemeClr val="accent5">
            <a:lumMod val="20000"/>
            <a:lumOff val="80000"/>
          </a:schemeClr>
        </a:solidFill>
        <a:ln>
          <a:solidFill>
            <a:schemeClr val="bg1"/>
          </a:solidFill>
        </a:ln>
      </xdr:spPr>
      <xdr:txBody>
        <a:bodyPr wrap="square">
          <a:sp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defTabSz="914400" rtl="0" eaLnBrk="1" latinLnBrk="0" hangingPunct="1"/>
          <a:r>
            <a:rPr lang="es-VE" sz="1600" b="1" kern="1200" baseline="0">
              <a:solidFill>
                <a:schemeClr val="tx1"/>
              </a:solidFill>
              <a:effectLst/>
              <a:latin typeface="+mn-lt"/>
              <a:ea typeface="+mn-ea"/>
              <a:cs typeface="+mn-cs"/>
            </a:rPr>
            <a:t>Ventas</a:t>
          </a:r>
          <a:endParaRPr lang="es-VE" sz="1600" kern="1200">
            <a:solidFill>
              <a:schemeClr val="tx1"/>
            </a:solidFill>
            <a:effectLst/>
            <a:latin typeface="+mn-lt"/>
            <a:ea typeface="+mn-ea"/>
            <a:cs typeface="+mn-cs"/>
          </a:endParaRPr>
        </a:p>
      </xdr:txBody>
    </xdr:sp>
    <xdr:clientData/>
  </xdr:twoCellAnchor>
  <xdr:twoCellAnchor>
    <xdr:from>
      <xdr:col>12</xdr:col>
      <xdr:colOff>1118204</xdr:colOff>
      <xdr:row>18</xdr:row>
      <xdr:rowOff>205261</xdr:rowOff>
    </xdr:from>
    <xdr:to>
      <xdr:col>13</xdr:col>
      <xdr:colOff>754736</xdr:colOff>
      <xdr:row>20</xdr:row>
      <xdr:rowOff>107414</xdr:rowOff>
    </xdr:to>
    <xdr:sp macro="" textlink="">
      <xdr:nvSpPr>
        <xdr:cNvPr id="8" name="Rectangle 62">
          <a:extLst>
            <a:ext uri="{FF2B5EF4-FFF2-40B4-BE49-F238E27FC236}">
              <a16:creationId xmlns:a16="http://schemas.microsoft.com/office/drawing/2014/main" id="{1D6CF5A0-DBEA-4357-A148-D38110458C94}"/>
            </a:ext>
          </a:extLst>
        </xdr:cNvPr>
        <xdr:cNvSpPr/>
      </xdr:nvSpPr>
      <xdr:spPr>
        <a:xfrm>
          <a:off x="10201244" y="3474241"/>
          <a:ext cx="756672" cy="290773"/>
        </a:xfrm>
        <a:prstGeom prst="rect">
          <a:avLst/>
        </a:prstGeom>
        <a:solidFill>
          <a:schemeClr val="accent5">
            <a:lumMod val="20000"/>
            <a:lumOff val="80000"/>
          </a:schemeClr>
        </a:solidFill>
        <a:ln>
          <a:solidFill>
            <a:schemeClr val="bg1"/>
          </a:solidFill>
        </a:ln>
      </xdr:spPr>
      <xdr:txBody>
        <a:bodyPr wrap="square">
          <a:sp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defTabSz="914400" rtl="0" eaLnBrk="1" latinLnBrk="0" hangingPunct="1"/>
          <a:r>
            <a:rPr lang="es-VE" sz="1600" b="1" kern="1200" baseline="0">
              <a:solidFill>
                <a:schemeClr val="tx1"/>
              </a:solidFill>
              <a:effectLst/>
              <a:latin typeface="+mn-lt"/>
              <a:ea typeface="+mn-ea"/>
              <a:cs typeface="+mn-cs"/>
            </a:rPr>
            <a:t>C. Fijo</a:t>
          </a:r>
          <a:endParaRPr lang="es-VE" sz="1600" kern="1200">
            <a:solidFill>
              <a:schemeClr val="tx1"/>
            </a:solidFill>
            <a:effectLst/>
            <a:latin typeface="+mn-lt"/>
            <a:ea typeface="+mn-ea"/>
            <a:cs typeface="+mn-cs"/>
          </a:endParaRPr>
        </a:p>
      </xdr:txBody>
    </xdr:sp>
    <xdr:clientData/>
  </xdr:twoCellAnchor>
  <xdr:twoCellAnchor>
    <xdr:from>
      <xdr:col>12</xdr:col>
      <xdr:colOff>1138605</xdr:colOff>
      <xdr:row>22</xdr:row>
      <xdr:rowOff>52511</xdr:rowOff>
    </xdr:from>
    <xdr:to>
      <xdr:col>13</xdr:col>
      <xdr:colOff>824630</xdr:colOff>
      <xdr:row>23</xdr:row>
      <xdr:rowOff>246167</xdr:rowOff>
    </xdr:to>
    <xdr:sp macro="" textlink="">
      <xdr:nvSpPr>
        <xdr:cNvPr id="9" name="Rectangle 63">
          <a:extLst>
            <a:ext uri="{FF2B5EF4-FFF2-40B4-BE49-F238E27FC236}">
              <a16:creationId xmlns:a16="http://schemas.microsoft.com/office/drawing/2014/main" id="{A7EAD85E-0413-4476-AABA-2B89A45DA7F0}"/>
            </a:ext>
          </a:extLst>
        </xdr:cNvPr>
        <xdr:cNvSpPr/>
      </xdr:nvSpPr>
      <xdr:spPr>
        <a:xfrm>
          <a:off x="10206405" y="4075871"/>
          <a:ext cx="783305" cy="315576"/>
        </a:xfrm>
        <a:prstGeom prst="rect">
          <a:avLst/>
        </a:prstGeom>
        <a:solidFill>
          <a:schemeClr val="accent5">
            <a:lumMod val="20000"/>
            <a:lumOff val="80000"/>
          </a:schemeClr>
        </a:solidFill>
        <a:ln>
          <a:solidFill>
            <a:schemeClr val="bg1"/>
          </a:solidFill>
        </a:ln>
      </xdr:spPr>
      <xdr:txBody>
        <a:bodyPr wrap="square">
          <a:sp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defTabSz="914400" rtl="0" eaLnBrk="1" latinLnBrk="0" hangingPunct="1"/>
          <a:r>
            <a:rPr lang="es-VE" sz="1400" b="1" kern="1200" baseline="0">
              <a:solidFill>
                <a:schemeClr val="tx1"/>
              </a:solidFill>
              <a:effectLst/>
              <a:latin typeface="+mn-lt"/>
              <a:ea typeface="+mn-ea"/>
              <a:cs typeface="+mn-cs"/>
            </a:rPr>
            <a:t>Utilidad</a:t>
          </a:r>
          <a:endParaRPr lang="es-VE" sz="1400" kern="1200">
            <a:solidFill>
              <a:schemeClr val="tx1"/>
            </a:solidFill>
            <a:effectLst/>
            <a:latin typeface="+mn-lt"/>
            <a:ea typeface="+mn-ea"/>
            <a:cs typeface="+mn-cs"/>
          </a:endParaRPr>
        </a:p>
      </xdr:txBody>
    </xdr:sp>
    <xdr:clientData/>
  </xdr:twoCellAnchor>
  <xdr:twoCellAnchor>
    <xdr:from>
      <xdr:col>12</xdr:col>
      <xdr:colOff>1135075</xdr:colOff>
      <xdr:row>20</xdr:row>
      <xdr:rowOff>80696</xdr:rowOff>
    </xdr:from>
    <xdr:to>
      <xdr:col>13</xdr:col>
      <xdr:colOff>928347</xdr:colOff>
      <xdr:row>21</xdr:row>
      <xdr:rowOff>230500</xdr:rowOff>
    </xdr:to>
    <xdr:sp macro="" textlink="">
      <xdr:nvSpPr>
        <xdr:cNvPr id="10" name="Rectangle 64">
          <a:extLst>
            <a:ext uri="{FF2B5EF4-FFF2-40B4-BE49-F238E27FC236}">
              <a16:creationId xmlns:a16="http://schemas.microsoft.com/office/drawing/2014/main" id="{18A6A0CC-1BE6-4D66-9654-A0B19434616A}"/>
            </a:ext>
          </a:extLst>
        </xdr:cNvPr>
        <xdr:cNvSpPr/>
      </xdr:nvSpPr>
      <xdr:spPr>
        <a:xfrm>
          <a:off x="10202875" y="3738296"/>
          <a:ext cx="783872" cy="286964"/>
        </a:xfrm>
        <a:prstGeom prst="rect">
          <a:avLst/>
        </a:prstGeom>
        <a:solidFill>
          <a:schemeClr val="accent5">
            <a:lumMod val="20000"/>
            <a:lumOff val="80000"/>
          </a:schemeClr>
        </a:solidFill>
        <a:ln>
          <a:solidFill>
            <a:schemeClr val="bg1"/>
          </a:solidFill>
        </a:ln>
      </xdr:spPr>
      <xdr:txBody>
        <a:bodyPr wrap="square">
          <a:sp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ctr" defTabSz="914400" rtl="0" eaLnBrk="1" latinLnBrk="0" hangingPunct="1"/>
          <a:r>
            <a:rPr lang="es-VE" sz="1600" b="1" kern="1200" baseline="0">
              <a:solidFill>
                <a:schemeClr val="tx1"/>
              </a:solidFill>
              <a:effectLst/>
              <a:latin typeface="+mn-lt"/>
              <a:ea typeface="+mn-ea"/>
              <a:cs typeface="+mn-cs"/>
            </a:rPr>
            <a:t>C. Variable</a:t>
          </a:r>
          <a:endParaRPr lang="es-VE" sz="1600" kern="1200">
            <a:solidFill>
              <a:schemeClr val="tx1"/>
            </a:solidFill>
            <a:effectLst/>
            <a:latin typeface="+mn-lt"/>
            <a:ea typeface="+mn-ea"/>
            <a:cs typeface="+mn-cs"/>
          </a:endParaRPr>
        </a:p>
      </xdr:txBody>
    </xdr:sp>
    <xdr:clientData/>
  </xdr:twoCellAnchor>
  <xdr:twoCellAnchor>
    <xdr:from>
      <xdr:col>12</xdr:col>
      <xdr:colOff>1117296</xdr:colOff>
      <xdr:row>15</xdr:row>
      <xdr:rowOff>595986</xdr:rowOff>
    </xdr:from>
    <xdr:to>
      <xdr:col>13</xdr:col>
      <xdr:colOff>968322</xdr:colOff>
      <xdr:row>16</xdr:row>
      <xdr:rowOff>231439</xdr:rowOff>
    </xdr:to>
    <xdr:sp macro="" textlink="">
      <xdr:nvSpPr>
        <xdr:cNvPr id="11" name="Rectangle 65">
          <a:extLst>
            <a:ext uri="{FF2B5EF4-FFF2-40B4-BE49-F238E27FC236}">
              <a16:creationId xmlns:a16="http://schemas.microsoft.com/office/drawing/2014/main" id="{8AA488CF-A77C-472F-B548-BFE9644A32C1}"/>
            </a:ext>
          </a:extLst>
        </xdr:cNvPr>
        <xdr:cNvSpPr/>
      </xdr:nvSpPr>
      <xdr:spPr>
        <a:xfrm>
          <a:off x="10200336" y="2927706"/>
          <a:ext cx="788286" cy="184093"/>
        </a:xfrm>
        <a:prstGeom prst="rect">
          <a:avLst/>
        </a:prstGeom>
        <a:solidFill>
          <a:schemeClr val="accent5">
            <a:lumMod val="20000"/>
            <a:lumOff val="80000"/>
          </a:schemeClr>
        </a:solidFill>
        <a:ln>
          <a:solidFill>
            <a:schemeClr val="bg1"/>
          </a:solidFill>
        </a:ln>
      </xdr:spPr>
      <xdr:txBody>
        <a:bodyPr wrap="square">
          <a:sp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defTabSz="914400" rtl="0" eaLnBrk="1" latinLnBrk="0" hangingPunct="1"/>
          <a:r>
            <a:rPr lang="es-VE" sz="1600" b="1" kern="1200" baseline="0">
              <a:solidFill>
                <a:schemeClr val="tx1"/>
              </a:solidFill>
              <a:effectLst/>
              <a:latin typeface="+mn-lt"/>
              <a:ea typeface="+mn-ea"/>
              <a:cs typeface="+mn-cs"/>
            </a:rPr>
            <a:t>Costo Total</a:t>
          </a:r>
          <a:endParaRPr lang="es-VE" sz="1600" kern="1200">
            <a:solidFill>
              <a:schemeClr val="tx1"/>
            </a:solidFill>
            <a:effectLst/>
            <a:latin typeface="+mn-lt"/>
            <a:ea typeface="+mn-ea"/>
            <a:cs typeface="+mn-cs"/>
          </a:endParaRPr>
        </a:p>
      </xdr:txBody>
    </xdr:sp>
    <xdr:clientData/>
  </xdr:twoCellAnchor>
</xdr:wsDr>
</file>

<file path=xl/drawings/drawing9.xml><?xml version="1.0" encoding="utf-8"?>
<c:userShapes xmlns:c="http://schemas.openxmlformats.org/drawingml/2006/chart">
  <cdr:relSizeAnchor xmlns:cdr="http://schemas.openxmlformats.org/drawingml/2006/chartDrawing">
    <cdr:from>
      <cdr:x>0.70995</cdr:x>
      <cdr:y>0</cdr:y>
    </cdr:from>
    <cdr:to>
      <cdr:x>0.91968</cdr:x>
      <cdr:y>0.17651</cdr:y>
    </cdr:to>
    <cdr:sp macro="" textlink="">
      <cdr:nvSpPr>
        <cdr:cNvPr id="2" name="Rectangle 10"/>
        <cdr:cNvSpPr/>
      </cdr:nvSpPr>
      <cdr:spPr>
        <a:xfrm xmlns:a="http://schemas.openxmlformats.org/drawingml/2006/main">
          <a:off x="5051425" y="0"/>
          <a:ext cx="1492249" cy="798593"/>
        </a:xfrm>
        <a:prstGeom xmlns:a="http://schemas.openxmlformats.org/drawingml/2006/main" prst="rect">
          <a:avLst/>
        </a:prstGeom>
        <a:solidFill xmlns:a="http://schemas.openxmlformats.org/drawingml/2006/main">
          <a:srgbClr val="00B050"/>
        </a:solidFill>
        <a:ln xmlns:a="http://schemas.openxmlformats.org/drawingml/2006/main">
          <a:solidFill>
            <a:schemeClr val="bg1"/>
          </a:solidFill>
        </a:ln>
      </cdr:spPr>
      <cdr:txBody>
        <a:bodyPr xmlns:a="http://schemas.openxmlformats.org/drawingml/2006/main" wrap="square">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indent="0" algn="ctr" defTabSz="914400" rtl="0" eaLnBrk="1" latinLnBrk="0" hangingPunct="1"/>
          <a:r>
            <a:rPr lang="es-VE" sz="1800" b="1" kern="1200" baseline="0">
              <a:solidFill>
                <a:schemeClr val="bg1"/>
              </a:solidFill>
              <a:effectLst/>
              <a:latin typeface="+mn-lt"/>
              <a:ea typeface="+mn-ea"/>
              <a:cs typeface="+mn-cs"/>
            </a:rPr>
            <a:t>Zona de Ganancia</a:t>
          </a:r>
          <a:endParaRPr lang="es-VE" sz="1800" kern="1200">
            <a:solidFill>
              <a:schemeClr val="bg1"/>
            </a:solidFill>
            <a:effectLst/>
            <a:latin typeface="+mn-lt"/>
            <a:ea typeface="+mn-ea"/>
            <a:cs typeface="+mn-cs"/>
          </a:endParaRP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19430-D995-4120-8EF6-C413DD57D210}">
  <dimension ref="A1:F39"/>
  <sheetViews>
    <sheetView zoomScale="85" zoomScaleNormal="85" workbookViewId="0">
      <selection sqref="A1:F1"/>
    </sheetView>
  </sheetViews>
  <sheetFormatPr defaultColWidth="11.42578125" defaultRowHeight="14.45"/>
  <cols>
    <col min="1" max="1" width="20.42578125" customWidth="1"/>
    <col min="2" max="2" width="11.7109375" bestFit="1" customWidth="1"/>
    <col min="3" max="4" width="12.7109375" bestFit="1" customWidth="1"/>
    <col min="5" max="5" width="11.7109375" bestFit="1" customWidth="1"/>
    <col min="6" max="6" width="12.7109375" bestFit="1" customWidth="1"/>
    <col min="7" max="7" width="11.7109375" bestFit="1" customWidth="1"/>
  </cols>
  <sheetData>
    <row r="1" spans="1:6">
      <c r="A1" s="92" t="s">
        <v>0</v>
      </c>
      <c r="B1" s="93"/>
      <c r="C1" s="93"/>
      <c r="D1" s="93"/>
      <c r="E1" s="93"/>
      <c r="F1" s="94"/>
    </row>
    <row r="2" spans="1:6">
      <c r="A2" s="95" t="s">
        <v>1</v>
      </c>
      <c r="B2" s="96"/>
      <c r="C2" s="96"/>
      <c r="D2" s="96"/>
      <c r="E2" s="96"/>
      <c r="F2" s="97"/>
    </row>
    <row r="3" spans="1:6">
      <c r="A3" s="95"/>
      <c r="B3" s="96"/>
      <c r="C3" s="96"/>
      <c r="D3" s="96"/>
      <c r="E3" s="96"/>
      <c r="F3" s="97"/>
    </row>
    <row r="4" spans="1:6">
      <c r="A4" s="98"/>
      <c r="B4" s="99"/>
      <c r="C4" s="99"/>
      <c r="D4" s="99"/>
      <c r="E4" s="99"/>
      <c r="F4" s="100"/>
    </row>
    <row r="5" spans="1:6">
      <c r="B5" s="32" t="s">
        <v>2</v>
      </c>
      <c r="C5" s="32">
        <f>B20</f>
        <v>100</v>
      </c>
      <c r="D5" s="32" t="s">
        <v>3</v>
      </c>
    </row>
    <row r="7" spans="1:6">
      <c r="A7" s="88" t="s">
        <v>4</v>
      </c>
      <c r="B7" s="89"/>
      <c r="C7" s="88" t="s">
        <v>5</v>
      </c>
      <c r="D7" s="90"/>
      <c r="E7" s="90"/>
      <c r="F7" s="90"/>
    </row>
    <row r="8" spans="1:6">
      <c r="A8" s="11"/>
      <c r="B8" s="12"/>
      <c r="C8">
        <v>1</v>
      </c>
      <c r="D8" t="s">
        <v>6</v>
      </c>
    </row>
    <row r="9" spans="1:6">
      <c r="A9" s="11"/>
      <c r="B9" s="12"/>
      <c r="C9">
        <v>2</v>
      </c>
      <c r="D9" s="16" t="s">
        <v>7</v>
      </c>
    </row>
    <row r="10" spans="1:6">
      <c r="A10" s="11"/>
      <c r="B10" s="12"/>
      <c r="C10" s="14">
        <v>3</v>
      </c>
      <c r="D10" s="14" t="s">
        <v>8</v>
      </c>
      <c r="E10" s="14"/>
      <c r="F10" s="14"/>
    </row>
    <row r="11" spans="1:6">
      <c r="A11" s="11"/>
      <c r="B11" s="12"/>
    </row>
    <row r="12" spans="1:6">
      <c r="A12" s="11"/>
      <c r="B12" s="12"/>
    </row>
    <row r="13" spans="1:6">
      <c r="A13" s="11"/>
      <c r="B13" s="12"/>
    </row>
    <row r="14" spans="1:6">
      <c r="A14" s="11"/>
      <c r="B14" s="12"/>
    </row>
    <row r="15" spans="1:6">
      <c r="A15" s="11"/>
      <c r="B15" s="12"/>
    </row>
    <row r="16" spans="1:6">
      <c r="A16" s="13"/>
      <c r="B16" s="15"/>
    </row>
    <row r="17" spans="1:6">
      <c r="A17" s="20" t="s">
        <v>9</v>
      </c>
      <c r="B17" s="18">
        <v>350</v>
      </c>
    </row>
    <row r="18" spans="1:6">
      <c r="A18" s="21" t="s">
        <v>10</v>
      </c>
      <c r="B18" s="18">
        <v>50000</v>
      </c>
    </row>
    <row r="19" spans="1:6">
      <c r="A19" s="22" t="s">
        <v>11</v>
      </c>
      <c r="B19" s="18">
        <v>850</v>
      </c>
    </row>
    <row r="20" spans="1:6">
      <c r="A20" s="23" t="s">
        <v>12</v>
      </c>
      <c r="B20" s="3">
        <f>B18/(B19-B17)</f>
        <v>100</v>
      </c>
    </row>
    <row r="21" spans="1:6">
      <c r="A21" s="24" t="s">
        <v>13</v>
      </c>
      <c r="B21" s="3">
        <v>0</v>
      </c>
    </row>
    <row r="22" spans="1:6">
      <c r="A22" s="25"/>
    </row>
    <row r="23" spans="1:6">
      <c r="A23" s="25"/>
    </row>
    <row r="24" spans="1:6" ht="30.6" customHeight="1">
      <c r="A24" s="91" t="s">
        <v>14</v>
      </c>
      <c r="B24" s="91"/>
      <c r="C24" s="91"/>
      <c r="D24" s="91"/>
      <c r="E24" s="91"/>
      <c r="F24" s="91"/>
    </row>
    <row r="25" spans="1:6">
      <c r="B25" s="19" t="s">
        <v>15</v>
      </c>
      <c r="C25" s="19" t="s">
        <v>16</v>
      </c>
      <c r="D25" s="19" t="s">
        <v>17</v>
      </c>
      <c r="E25" s="19" t="s">
        <v>18</v>
      </c>
    </row>
    <row r="26" spans="1:6">
      <c r="B26" s="17">
        <v>20</v>
      </c>
      <c r="C26" s="18">
        <f>B26*$B$19</f>
        <v>17000</v>
      </c>
      <c r="D26" s="18">
        <f>$B$18+($B$17*B26)</f>
        <v>57000</v>
      </c>
      <c r="E26" s="18">
        <f>C26-D26</f>
        <v>-40000</v>
      </c>
    </row>
    <row r="27" spans="1:6">
      <c r="B27" s="17">
        <v>40</v>
      </c>
      <c r="C27" s="18">
        <f t="shared" ref="C27:C39" si="0">B27*$B$19</f>
        <v>34000</v>
      </c>
      <c r="D27" s="18">
        <f t="shared" ref="D27:D39" si="1">$B$18+($B$17*B27)</f>
        <v>64000</v>
      </c>
      <c r="E27" s="18">
        <f t="shared" ref="E27:E39" si="2">C27-D27</f>
        <v>-30000</v>
      </c>
    </row>
    <row r="28" spans="1:6">
      <c r="B28" s="17">
        <v>60</v>
      </c>
      <c r="C28" s="18">
        <f t="shared" si="0"/>
        <v>51000</v>
      </c>
      <c r="D28" s="18">
        <f t="shared" si="1"/>
        <v>71000</v>
      </c>
      <c r="E28" s="18">
        <f t="shared" si="2"/>
        <v>-20000</v>
      </c>
    </row>
    <row r="29" spans="1:6">
      <c r="B29" s="17">
        <v>80</v>
      </c>
      <c r="C29" s="18">
        <f t="shared" si="0"/>
        <v>68000</v>
      </c>
      <c r="D29" s="18">
        <f t="shared" si="1"/>
        <v>78000</v>
      </c>
      <c r="E29" s="18">
        <f t="shared" si="2"/>
        <v>-10000</v>
      </c>
    </row>
    <row r="30" spans="1:6">
      <c r="B30" s="17">
        <v>100</v>
      </c>
      <c r="C30" s="18">
        <f t="shared" si="0"/>
        <v>85000</v>
      </c>
      <c r="D30" s="18">
        <f t="shared" si="1"/>
        <v>85000</v>
      </c>
      <c r="E30" s="18">
        <f t="shared" si="2"/>
        <v>0</v>
      </c>
    </row>
    <row r="31" spans="1:6">
      <c r="B31" s="17">
        <v>120</v>
      </c>
      <c r="C31" s="18">
        <f t="shared" si="0"/>
        <v>102000</v>
      </c>
      <c r="D31" s="18">
        <f t="shared" si="1"/>
        <v>92000</v>
      </c>
      <c r="E31" s="18">
        <f t="shared" si="2"/>
        <v>10000</v>
      </c>
    </row>
    <row r="32" spans="1:6">
      <c r="B32" s="17">
        <v>140</v>
      </c>
      <c r="C32" s="18">
        <f t="shared" si="0"/>
        <v>119000</v>
      </c>
      <c r="D32" s="18">
        <f t="shared" si="1"/>
        <v>99000</v>
      </c>
      <c r="E32" s="18">
        <f t="shared" si="2"/>
        <v>20000</v>
      </c>
    </row>
    <row r="33" spans="2:5">
      <c r="B33" s="17">
        <v>160</v>
      </c>
      <c r="C33" s="18">
        <f t="shared" si="0"/>
        <v>136000</v>
      </c>
      <c r="D33" s="18">
        <f t="shared" si="1"/>
        <v>106000</v>
      </c>
      <c r="E33" s="18">
        <f t="shared" si="2"/>
        <v>30000</v>
      </c>
    </row>
    <row r="34" spans="2:5">
      <c r="B34" s="17">
        <v>180</v>
      </c>
      <c r="C34" s="18">
        <f t="shared" si="0"/>
        <v>153000</v>
      </c>
      <c r="D34" s="18">
        <f t="shared" si="1"/>
        <v>113000</v>
      </c>
      <c r="E34" s="18">
        <f t="shared" si="2"/>
        <v>40000</v>
      </c>
    </row>
    <row r="35" spans="2:5">
      <c r="B35" s="17">
        <v>200</v>
      </c>
      <c r="C35" s="18">
        <f t="shared" si="0"/>
        <v>170000</v>
      </c>
      <c r="D35" s="18">
        <f t="shared" si="1"/>
        <v>120000</v>
      </c>
      <c r="E35" s="18">
        <f t="shared" si="2"/>
        <v>50000</v>
      </c>
    </row>
    <row r="36" spans="2:5">
      <c r="B36" s="17">
        <v>220</v>
      </c>
      <c r="C36" s="18">
        <f t="shared" si="0"/>
        <v>187000</v>
      </c>
      <c r="D36" s="18">
        <f t="shared" si="1"/>
        <v>127000</v>
      </c>
      <c r="E36" s="18">
        <f t="shared" si="2"/>
        <v>60000</v>
      </c>
    </row>
    <row r="37" spans="2:5">
      <c r="B37" s="17">
        <v>240</v>
      </c>
      <c r="C37" s="18">
        <f t="shared" si="0"/>
        <v>204000</v>
      </c>
      <c r="D37" s="18">
        <f t="shared" si="1"/>
        <v>134000</v>
      </c>
      <c r="E37" s="18">
        <f t="shared" si="2"/>
        <v>70000</v>
      </c>
    </row>
    <row r="38" spans="2:5">
      <c r="B38" s="17">
        <v>260</v>
      </c>
      <c r="C38" s="18">
        <f t="shared" si="0"/>
        <v>221000</v>
      </c>
      <c r="D38" s="18">
        <f t="shared" si="1"/>
        <v>141000</v>
      </c>
      <c r="E38" s="18">
        <f t="shared" si="2"/>
        <v>80000</v>
      </c>
    </row>
    <row r="39" spans="2:5">
      <c r="B39" s="17">
        <v>280</v>
      </c>
      <c r="C39" s="18">
        <f t="shared" si="0"/>
        <v>238000</v>
      </c>
      <c r="D39" s="18">
        <f t="shared" si="1"/>
        <v>148000</v>
      </c>
      <c r="E39" s="18">
        <f t="shared" si="2"/>
        <v>90000</v>
      </c>
    </row>
  </sheetData>
  <mergeCells count="5">
    <mergeCell ref="A7:B7"/>
    <mergeCell ref="C7:F7"/>
    <mergeCell ref="A24:F24"/>
    <mergeCell ref="A1:F1"/>
    <mergeCell ref="A2:F4"/>
  </mergeCells>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BF45C-1B3A-457E-B2F4-EFC4DB4BF7E4}">
  <dimension ref="A2:K33"/>
  <sheetViews>
    <sheetView zoomScaleNormal="100" workbookViewId="0">
      <selection activeCell="F21" sqref="F21"/>
    </sheetView>
  </sheetViews>
  <sheetFormatPr defaultColWidth="11.42578125" defaultRowHeight="14.45"/>
  <cols>
    <col min="1" max="1" width="19.28515625" customWidth="1"/>
    <col min="2" max="2" width="14.140625" customWidth="1"/>
    <col min="4" max="4" width="8.85546875" customWidth="1"/>
    <col min="5" max="5" width="15.140625" customWidth="1"/>
    <col min="6" max="6" width="16.7109375" customWidth="1"/>
    <col min="7" max="7" width="19.42578125" customWidth="1"/>
  </cols>
  <sheetData>
    <row r="2" spans="1:11">
      <c r="A2" s="1"/>
      <c r="B2" s="1" t="s">
        <v>0</v>
      </c>
      <c r="C2" s="1"/>
      <c r="D2" s="1"/>
      <c r="E2" s="1"/>
      <c r="G2" s="2" t="s">
        <v>19</v>
      </c>
      <c r="H2" s="2"/>
      <c r="I2" s="2"/>
      <c r="J2" s="2"/>
      <c r="K2" s="2"/>
    </row>
    <row r="3" spans="1:11">
      <c r="A3" t="s">
        <v>20</v>
      </c>
      <c r="G3" s="2" t="s">
        <v>21</v>
      </c>
      <c r="H3" s="2"/>
      <c r="I3" s="2"/>
      <c r="J3" s="2"/>
      <c r="K3" s="2"/>
    </row>
    <row r="4" spans="1:11">
      <c r="A4" t="s">
        <v>22</v>
      </c>
    </row>
    <row r="5" spans="1:11">
      <c r="A5" t="s">
        <v>23</v>
      </c>
    </row>
    <row r="6" spans="1:11">
      <c r="A6" t="s">
        <v>24</v>
      </c>
    </row>
    <row r="8" spans="1:11">
      <c r="A8" s="1" t="s">
        <v>4</v>
      </c>
    </row>
    <row r="9" spans="1:11">
      <c r="C9">
        <v>1</v>
      </c>
      <c r="D9" t="s">
        <v>6</v>
      </c>
    </row>
    <row r="11" spans="1:11">
      <c r="C11">
        <v>2</v>
      </c>
      <c r="D11" t="s">
        <v>7</v>
      </c>
    </row>
    <row r="13" spans="1:11">
      <c r="C13">
        <v>3</v>
      </c>
      <c r="D13" t="s">
        <v>8</v>
      </c>
    </row>
    <row r="18" spans="1:7">
      <c r="A18" s="4" t="s">
        <v>9</v>
      </c>
      <c r="B18" s="3">
        <v>350</v>
      </c>
      <c r="D18" s="9" t="s">
        <v>25</v>
      </c>
      <c r="E18" s="9" t="s">
        <v>26</v>
      </c>
      <c r="F18" s="9" t="s">
        <v>17</v>
      </c>
      <c r="G18" s="9" t="s">
        <v>13</v>
      </c>
    </row>
    <row r="19" spans="1:7">
      <c r="A19" s="5" t="s">
        <v>10</v>
      </c>
      <c r="B19" s="3">
        <v>50000</v>
      </c>
      <c r="D19" s="3">
        <v>20</v>
      </c>
      <c r="E19" s="10">
        <f>$B$20*D19</f>
        <v>17000</v>
      </c>
      <c r="F19" s="10">
        <f>$B$19+($B$18*D19)</f>
        <v>57000</v>
      </c>
      <c r="G19" s="10">
        <f>E19-F19</f>
        <v>-40000</v>
      </c>
    </row>
    <row r="20" spans="1:7">
      <c r="A20" s="6" t="s">
        <v>11</v>
      </c>
      <c r="B20" s="3">
        <v>850</v>
      </c>
      <c r="D20" s="3">
        <v>40</v>
      </c>
      <c r="E20" s="10">
        <f t="shared" ref="E20:E33" si="0">$B$20*D20</f>
        <v>34000</v>
      </c>
      <c r="F20" s="10">
        <f t="shared" ref="F20:F33" si="1">$B$19+($B$18*D20)</f>
        <v>64000</v>
      </c>
      <c r="G20" s="10">
        <f t="shared" ref="G20:G33" si="2">E20-F20</f>
        <v>-30000</v>
      </c>
    </row>
    <row r="21" spans="1:7">
      <c r="A21" s="7" t="s">
        <v>12</v>
      </c>
      <c r="B21" s="3">
        <v>100</v>
      </c>
      <c r="D21" s="3">
        <v>60</v>
      </c>
      <c r="E21" s="10">
        <f t="shared" si="0"/>
        <v>51000</v>
      </c>
      <c r="F21" s="10">
        <f t="shared" si="1"/>
        <v>71000</v>
      </c>
      <c r="G21" s="10">
        <f t="shared" si="2"/>
        <v>-20000</v>
      </c>
    </row>
    <row r="22" spans="1:7">
      <c r="A22" s="8" t="s">
        <v>13</v>
      </c>
      <c r="B22" s="3">
        <v>0</v>
      </c>
      <c r="D22" s="3">
        <v>70</v>
      </c>
      <c r="E22" s="10">
        <f t="shared" si="0"/>
        <v>59500</v>
      </c>
      <c r="F22" s="10">
        <f t="shared" si="1"/>
        <v>74500</v>
      </c>
      <c r="G22" s="10">
        <f t="shared" si="2"/>
        <v>-15000</v>
      </c>
    </row>
    <row r="23" spans="1:7">
      <c r="D23" s="3">
        <v>80</v>
      </c>
      <c r="E23" s="10">
        <f t="shared" si="0"/>
        <v>68000</v>
      </c>
      <c r="F23" s="10">
        <f t="shared" si="1"/>
        <v>78000</v>
      </c>
      <c r="G23" s="10">
        <f t="shared" si="2"/>
        <v>-10000</v>
      </c>
    </row>
    <row r="24" spans="1:7">
      <c r="D24" s="3">
        <v>90</v>
      </c>
      <c r="E24" s="10">
        <f t="shared" si="0"/>
        <v>76500</v>
      </c>
      <c r="F24" s="10">
        <f t="shared" si="1"/>
        <v>81500</v>
      </c>
      <c r="G24" s="10">
        <f t="shared" si="2"/>
        <v>-5000</v>
      </c>
    </row>
    <row r="25" spans="1:7">
      <c r="D25" s="3">
        <v>100</v>
      </c>
      <c r="E25" s="10">
        <f t="shared" si="0"/>
        <v>85000</v>
      </c>
      <c r="F25" s="10">
        <f t="shared" si="1"/>
        <v>85000</v>
      </c>
      <c r="G25" s="10">
        <f t="shared" si="2"/>
        <v>0</v>
      </c>
    </row>
    <row r="26" spans="1:7">
      <c r="D26" s="3">
        <v>120</v>
      </c>
      <c r="E26" s="10">
        <f t="shared" si="0"/>
        <v>102000</v>
      </c>
      <c r="F26" s="10">
        <f t="shared" si="1"/>
        <v>92000</v>
      </c>
      <c r="G26" s="10">
        <f t="shared" si="2"/>
        <v>10000</v>
      </c>
    </row>
    <row r="27" spans="1:7">
      <c r="D27" s="3">
        <v>140</v>
      </c>
      <c r="E27" s="10">
        <f t="shared" si="0"/>
        <v>119000</v>
      </c>
      <c r="F27" s="10">
        <f t="shared" si="1"/>
        <v>99000</v>
      </c>
      <c r="G27" s="10">
        <f t="shared" si="2"/>
        <v>20000</v>
      </c>
    </row>
    <row r="28" spans="1:7">
      <c r="D28" s="3">
        <v>160</v>
      </c>
      <c r="E28" s="10">
        <f t="shared" si="0"/>
        <v>136000</v>
      </c>
      <c r="F28" s="10">
        <f t="shared" si="1"/>
        <v>106000</v>
      </c>
      <c r="G28" s="10">
        <f t="shared" si="2"/>
        <v>30000</v>
      </c>
    </row>
    <row r="29" spans="1:7">
      <c r="D29" s="3">
        <v>180</v>
      </c>
      <c r="E29" s="10">
        <f t="shared" si="0"/>
        <v>153000</v>
      </c>
      <c r="F29" s="10">
        <f t="shared" si="1"/>
        <v>113000</v>
      </c>
      <c r="G29" s="10">
        <f t="shared" si="2"/>
        <v>40000</v>
      </c>
    </row>
    <row r="30" spans="1:7">
      <c r="D30" s="3">
        <v>200</v>
      </c>
      <c r="E30" s="10">
        <f t="shared" si="0"/>
        <v>170000</v>
      </c>
      <c r="F30" s="10">
        <f t="shared" si="1"/>
        <v>120000</v>
      </c>
      <c r="G30" s="10">
        <f t="shared" si="2"/>
        <v>50000</v>
      </c>
    </row>
    <row r="31" spans="1:7">
      <c r="D31" s="3">
        <v>220</v>
      </c>
      <c r="E31" s="10">
        <f t="shared" si="0"/>
        <v>187000</v>
      </c>
      <c r="F31" s="10">
        <f t="shared" si="1"/>
        <v>127000</v>
      </c>
      <c r="G31" s="10">
        <f t="shared" si="2"/>
        <v>60000</v>
      </c>
    </row>
    <row r="32" spans="1:7">
      <c r="D32" s="3">
        <v>240</v>
      </c>
      <c r="E32" s="10">
        <f t="shared" si="0"/>
        <v>204000</v>
      </c>
      <c r="F32" s="10">
        <f t="shared" si="1"/>
        <v>134000</v>
      </c>
      <c r="G32" s="10">
        <f t="shared" si="2"/>
        <v>70000</v>
      </c>
    </row>
    <row r="33" spans="4:7">
      <c r="D33" s="3">
        <v>260</v>
      </c>
      <c r="E33" s="10">
        <f t="shared" si="0"/>
        <v>221000</v>
      </c>
      <c r="F33" s="10">
        <f t="shared" si="1"/>
        <v>141000</v>
      </c>
      <c r="G33" s="10">
        <f t="shared" si="2"/>
        <v>80000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AEA04-A98B-417A-9C1B-13201982031A}">
  <dimension ref="A1:I50"/>
  <sheetViews>
    <sheetView workbookViewId="0">
      <selection activeCell="A5" sqref="A5"/>
    </sheetView>
  </sheetViews>
  <sheetFormatPr defaultColWidth="11.42578125" defaultRowHeight="14.45"/>
  <cols>
    <col min="1" max="1" width="18.5703125" bestFit="1" customWidth="1"/>
    <col min="4" max="4" width="9.28515625" bestFit="1" customWidth="1"/>
    <col min="5" max="7" width="12.28515625" bestFit="1" customWidth="1"/>
  </cols>
  <sheetData>
    <row r="1" spans="1:7">
      <c r="A1" s="101" t="s">
        <v>0</v>
      </c>
      <c r="B1" s="102"/>
      <c r="C1" s="102"/>
      <c r="D1" s="102"/>
      <c r="E1" s="102"/>
      <c r="F1" s="102"/>
      <c r="G1" s="102"/>
    </row>
    <row r="2" spans="1:7" ht="14.45" customHeight="1">
      <c r="A2" s="95" t="s">
        <v>27</v>
      </c>
      <c r="B2" s="96"/>
      <c r="C2" s="96"/>
      <c r="D2" s="96"/>
      <c r="E2" s="96"/>
      <c r="F2" s="96"/>
      <c r="G2" s="96"/>
    </row>
    <row r="3" spans="1:7">
      <c r="A3" s="95"/>
      <c r="B3" s="96"/>
      <c r="C3" s="96"/>
      <c r="D3" s="96"/>
      <c r="E3" s="96"/>
      <c r="F3" s="96"/>
      <c r="G3" s="96"/>
    </row>
    <row r="4" spans="1:7" ht="71.45" customHeight="1">
      <c r="A4" s="95"/>
      <c r="B4" s="96"/>
      <c r="C4" s="96"/>
      <c r="D4" s="96"/>
      <c r="E4" s="96"/>
      <c r="F4" s="96"/>
      <c r="G4" s="96"/>
    </row>
    <row r="6" spans="1:7">
      <c r="A6" s="103" t="s">
        <v>28</v>
      </c>
      <c r="B6" s="103"/>
      <c r="D6" s="27" t="s">
        <v>15</v>
      </c>
      <c r="E6" s="27" t="s">
        <v>16</v>
      </c>
      <c r="F6" s="27" t="s">
        <v>17</v>
      </c>
      <c r="G6" s="27" t="s">
        <v>18</v>
      </c>
    </row>
    <row r="7" spans="1:7">
      <c r="A7" s="26" t="s">
        <v>9</v>
      </c>
      <c r="B7" s="18">
        <v>12</v>
      </c>
      <c r="D7" s="17">
        <v>1250</v>
      </c>
      <c r="E7" s="18">
        <f t="shared" ref="E7:E16" si="0">D7*$B$9</f>
        <v>25000</v>
      </c>
      <c r="F7" s="18">
        <f t="shared" ref="F7:F16" si="1">$B$8+($B$7*D7)</f>
        <v>65000</v>
      </c>
      <c r="G7" s="18">
        <f>E7-F7</f>
        <v>-40000</v>
      </c>
    </row>
    <row r="8" spans="1:7">
      <c r="A8" s="26" t="s">
        <v>10</v>
      </c>
      <c r="B8" s="18">
        <v>50000</v>
      </c>
      <c r="D8" s="17">
        <v>2500</v>
      </c>
      <c r="E8" s="18">
        <f t="shared" si="0"/>
        <v>50000</v>
      </c>
      <c r="F8" s="18">
        <f t="shared" si="1"/>
        <v>80000</v>
      </c>
      <c r="G8" s="18">
        <f t="shared" ref="G8:G16" si="2">E8-F8</f>
        <v>-30000</v>
      </c>
    </row>
    <row r="9" spans="1:7">
      <c r="A9" s="26" t="s">
        <v>11</v>
      </c>
      <c r="B9" s="18">
        <v>20</v>
      </c>
      <c r="D9" s="17">
        <v>3750</v>
      </c>
      <c r="E9" s="18">
        <f t="shared" si="0"/>
        <v>75000</v>
      </c>
      <c r="F9" s="18">
        <f t="shared" si="1"/>
        <v>95000</v>
      </c>
      <c r="G9" s="18">
        <f t="shared" si="2"/>
        <v>-20000</v>
      </c>
    </row>
    <row r="10" spans="1:7">
      <c r="A10" s="26" t="s">
        <v>12</v>
      </c>
      <c r="B10" s="3">
        <f>B8/(B9-B7)</f>
        <v>6250</v>
      </c>
      <c r="D10" s="17">
        <v>5000</v>
      </c>
      <c r="E10" s="18">
        <f t="shared" si="0"/>
        <v>100000</v>
      </c>
      <c r="F10" s="18">
        <f t="shared" si="1"/>
        <v>110000</v>
      </c>
      <c r="G10" s="18">
        <f t="shared" si="2"/>
        <v>-10000</v>
      </c>
    </row>
    <row r="11" spans="1:7">
      <c r="A11" s="26" t="s">
        <v>13</v>
      </c>
      <c r="B11" s="3">
        <v>0</v>
      </c>
      <c r="D11" s="17">
        <v>6250</v>
      </c>
      <c r="E11" s="18">
        <f t="shared" si="0"/>
        <v>125000</v>
      </c>
      <c r="F11" s="18">
        <f t="shared" si="1"/>
        <v>125000</v>
      </c>
      <c r="G11" s="18">
        <f t="shared" si="2"/>
        <v>0</v>
      </c>
    </row>
    <row r="12" spans="1:7">
      <c r="D12" s="17">
        <v>7500</v>
      </c>
      <c r="E12" s="18">
        <f t="shared" si="0"/>
        <v>150000</v>
      </c>
      <c r="F12" s="18">
        <f t="shared" si="1"/>
        <v>140000</v>
      </c>
      <c r="G12" s="18">
        <f t="shared" si="2"/>
        <v>10000</v>
      </c>
    </row>
    <row r="13" spans="1:7">
      <c r="D13" s="17">
        <v>8750</v>
      </c>
      <c r="E13" s="18">
        <f t="shared" si="0"/>
        <v>175000</v>
      </c>
      <c r="F13" s="18">
        <f t="shared" si="1"/>
        <v>155000</v>
      </c>
      <c r="G13" s="18">
        <f t="shared" si="2"/>
        <v>20000</v>
      </c>
    </row>
    <row r="14" spans="1:7">
      <c r="D14" s="17">
        <v>10000</v>
      </c>
      <c r="E14" s="18">
        <f t="shared" si="0"/>
        <v>200000</v>
      </c>
      <c r="F14" s="18">
        <f t="shared" si="1"/>
        <v>170000</v>
      </c>
      <c r="G14" s="18">
        <f t="shared" si="2"/>
        <v>30000</v>
      </c>
    </row>
    <row r="15" spans="1:7">
      <c r="D15" s="17">
        <v>11250</v>
      </c>
      <c r="E15" s="18">
        <f t="shared" si="0"/>
        <v>225000</v>
      </c>
      <c r="F15" s="18">
        <f t="shared" si="1"/>
        <v>185000</v>
      </c>
      <c r="G15" s="18">
        <f t="shared" si="2"/>
        <v>40000</v>
      </c>
    </row>
    <row r="16" spans="1:7">
      <c r="D16" s="17">
        <v>12500</v>
      </c>
      <c r="E16" s="18">
        <f t="shared" si="0"/>
        <v>250000</v>
      </c>
      <c r="F16" s="18">
        <f t="shared" si="1"/>
        <v>200000</v>
      </c>
      <c r="G16" s="18">
        <f t="shared" si="2"/>
        <v>50000</v>
      </c>
    </row>
    <row r="18" spans="1:7">
      <c r="A18" s="103" t="s">
        <v>29</v>
      </c>
      <c r="B18" s="103"/>
      <c r="D18" s="27" t="s">
        <v>15</v>
      </c>
      <c r="E18" s="27" t="s">
        <v>16</v>
      </c>
      <c r="F18" s="27" t="s">
        <v>17</v>
      </c>
      <c r="G18" s="27" t="s">
        <v>18</v>
      </c>
    </row>
    <row r="19" spans="1:7">
      <c r="A19" s="26" t="s">
        <v>9</v>
      </c>
      <c r="B19" s="18">
        <v>10</v>
      </c>
      <c r="D19" s="17">
        <v>1400</v>
      </c>
      <c r="E19" s="18">
        <f>D19*$B$21</f>
        <v>28000</v>
      </c>
      <c r="F19" s="18">
        <f>$B$20+($B$19*D19)</f>
        <v>84000</v>
      </c>
      <c r="G19" s="18">
        <f>E19-F19</f>
        <v>-56000</v>
      </c>
    </row>
    <row r="20" spans="1:7" ht="14.45" customHeight="1">
      <c r="A20" s="26" t="s">
        <v>10</v>
      </c>
      <c r="B20" s="18">
        <v>70000</v>
      </c>
      <c r="D20" s="17">
        <v>2800</v>
      </c>
      <c r="E20" s="18">
        <f t="shared" ref="E20:E31" si="3">D20*$B$21</f>
        <v>56000</v>
      </c>
      <c r="F20" s="18">
        <f t="shared" ref="F20:F31" si="4">$B$20+($B$19*D20)</f>
        <v>98000</v>
      </c>
      <c r="G20" s="18">
        <f t="shared" ref="G20:G31" si="5">E20-F20</f>
        <v>-42000</v>
      </c>
    </row>
    <row r="21" spans="1:7">
      <c r="A21" s="26" t="s">
        <v>11</v>
      </c>
      <c r="B21" s="18">
        <v>20</v>
      </c>
      <c r="D21" s="17">
        <v>4200</v>
      </c>
      <c r="E21" s="18">
        <f t="shared" si="3"/>
        <v>84000</v>
      </c>
      <c r="F21" s="18">
        <f t="shared" si="4"/>
        <v>112000</v>
      </c>
      <c r="G21" s="18">
        <f t="shared" si="5"/>
        <v>-28000</v>
      </c>
    </row>
    <row r="22" spans="1:7">
      <c r="A22" s="26" t="s">
        <v>12</v>
      </c>
      <c r="B22" s="3">
        <f>B20/(B21-B19)</f>
        <v>7000</v>
      </c>
      <c r="D22" s="17">
        <v>5600</v>
      </c>
      <c r="E22" s="18">
        <f t="shared" si="3"/>
        <v>112000</v>
      </c>
      <c r="F22" s="18">
        <f t="shared" si="4"/>
        <v>126000</v>
      </c>
      <c r="G22" s="18">
        <f t="shared" si="5"/>
        <v>-14000</v>
      </c>
    </row>
    <row r="23" spans="1:7">
      <c r="A23" s="26" t="s">
        <v>13</v>
      </c>
      <c r="B23" s="3">
        <v>0</v>
      </c>
      <c r="D23" s="17">
        <v>7000</v>
      </c>
      <c r="E23" s="18">
        <f t="shared" si="3"/>
        <v>140000</v>
      </c>
      <c r="F23" s="18">
        <f t="shared" si="4"/>
        <v>140000</v>
      </c>
      <c r="G23" s="18">
        <f t="shared" si="5"/>
        <v>0</v>
      </c>
    </row>
    <row r="24" spans="1:7">
      <c r="D24" s="17">
        <v>8400</v>
      </c>
      <c r="E24" s="18">
        <f t="shared" si="3"/>
        <v>168000</v>
      </c>
      <c r="F24" s="18">
        <f t="shared" si="4"/>
        <v>154000</v>
      </c>
      <c r="G24" s="18">
        <f t="shared" si="5"/>
        <v>14000</v>
      </c>
    </row>
    <row r="25" spans="1:7">
      <c r="D25" s="17">
        <v>9800</v>
      </c>
      <c r="E25" s="18">
        <f t="shared" si="3"/>
        <v>196000</v>
      </c>
      <c r="F25" s="18">
        <f t="shared" si="4"/>
        <v>168000</v>
      </c>
      <c r="G25" s="18">
        <f t="shared" si="5"/>
        <v>28000</v>
      </c>
    </row>
    <row r="26" spans="1:7">
      <c r="D26" s="17">
        <v>11200</v>
      </c>
      <c r="E26" s="18">
        <f t="shared" si="3"/>
        <v>224000</v>
      </c>
      <c r="F26" s="18">
        <f t="shared" si="4"/>
        <v>182000</v>
      </c>
      <c r="G26" s="18">
        <f t="shared" si="5"/>
        <v>42000</v>
      </c>
    </row>
    <row r="27" spans="1:7">
      <c r="D27" s="17">
        <v>12600</v>
      </c>
      <c r="E27" s="18">
        <f t="shared" si="3"/>
        <v>252000</v>
      </c>
      <c r="F27" s="18">
        <f t="shared" si="4"/>
        <v>196000</v>
      </c>
      <c r="G27" s="18">
        <f t="shared" si="5"/>
        <v>56000</v>
      </c>
    </row>
    <row r="28" spans="1:7">
      <c r="D28" s="17">
        <v>14000</v>
      </c>
      <c r="E28" s="18">
        <f t="shared" si="3"/>
        <v>280000</v>
      </c>
      <c r="F28" s="18">
        <f t="shared" si="4"/>
        <v>210000</v>
      </c>
      <c r="G28" s="18">
        <f t="shared" si="5"/>
        <v>70000</v>
      </c>
    </row>
    <row r="29" spans="1:7">
      <c r="D29" s="17">
        <v>15400</v>
      </c>
      <c r="E29" s="18">
        <f t="shared" si="3"/>
        <v>308000</v>
      </c>
      <c r="F29" s="18">
        <f t="shared" si="4"/>
        <v>224000</v>
      </c>
      <c r="G29" s="18">
        <f t="shared" si="5"/>
        <v>84000</v>
      </c>
    </row>
    <row r="30" spans="1:7">
      <c r="D30" s="17">
        <v>16800</v>
      </c>
      <c r="E30" s="18">
        <f t="shared" si="3"/>
        <v>336000</v>
      </c>
      <c r="F30" s="18">
        <f t="shared" si="4"/>
        <v>238000</v>
      </c>
      <c r="G30" s="18">
        <f t="shared" si="5"/>
        <v>98000</v>
      </c>
    </row>
    <row r="31" spans="1:7">
      <c r="D31" s="17">
        <v>18200</v>
      </c>
      <c r="E31" s="18">
        <f t="shared" si="3"/>
        <v>364000</v>
      </c>
      <c r="F31" s="18">
        <f t="shared" si="4"/>
        <v>252000</v>
      </c>
      <c r="G31" s="18">
        <f t="shared" si="5"/>
        <v>112000</v>
      </c>
    </row>
    <row r="50" spans="4:9">
      <c r="D50" s="91"/>
      <c r="E50" s="91"/>
      <c r="F50" s="91"/>
      <c r="G50" s="91"/>
      <c r="H50" s="91"/>
      <c r="I50" s="91"/>
    </row>
  </sheetData>
  <mergeCells count="5">
    <mergeCell ref="A1:G1"/>
    <mergeCell ref="A2:G4"/>
    <mergeCell ref="D50:I50"/>
    <mergeCell ref="A6:B6"/>
    <mergeCell ref="A18:B18"/>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31845-2D54-4E66-942F-9F6FEDF4B9C9}">
  <dimension ref="A1:R19"/>
  <sheetViews>
    <sheetView topLeftCell="H5" workbookViewId="0">
      <selection activeCell="F9" sqref="F9"/>
    </sheetView>
  </sheetViews>
  <sheetFormatPr defaultColWidth="11.42578125" defaultRowHeight="14.45"/>
  <cols>
    <col min="1" max="1" width="19.5703125" bestFit="1" customWidth="1"/>
  </cols>
  <sheetData>
    <row r="1" spans="1:18">
      <c r="A1" s="101" t="s">
        <v>0</v>
      </c>
      <c r="B1" s="102"/>
      <c r="C1" s="102"/>
      <c r="D1" s="102"/>
      <c r="E1" s="102"/>
      <c r="F1" s="102"/>
      <c r="G1" s="105"/>
    </row>
    <row r="2" spans="1:18" ht="15" customHeight="1">
      <c r="A2" s="95" t="s">
        <v>30</v>
      </c>
      <c r="B2" s="96"/>
      <c r="C2" s="96"/>
      <c r="D2" s="96"/>
      <c r="E2" s="96"/>
      <c r="F2" s="96"/>
      <c r="G2" s="97"/>
    </row>
    <row r="3" spans="1:18">
      <c r="A3" s="95"/>
      <c r="B3" s="96"/>
      <c r="C3" s="96"/>
      <c r="D3" s="96"/>
      <c r="E3" s="96"/>
      <c r="F3" s="96"/>
      <c r="G3" s="97"/>
    </row>
    <row r="4" spans="1:18" ht="79.150000000000006" customHeight="1">
      <c r="A4" s="95"/>
      <c r="B4" s="96"/>
      <c r="C4" s="96"/>
      <c r="D4" s="96"/>
      <c r="E4" s="96"/>
      <c r="F4" s="96"/>
      <c r="G4" s="97"/>
    </row>
    <row r="5" spans="1:18">
      <c r="C5" t="s">
        <v>31</v>
      </c>
      <c r="D5" t="s">
        <v>32</v>
      </c>
      <c r="H5" s="27" t="s">
        <v>15</v>
      </c>
      <c r="I5" s="27" t="s">
        <v>16</v>
      </c>
      <c r="J5" s="27" t="s">
        <v>17</v>
      </c>
      <c r="K5" s="27" t="s">
        <v>18</v>
      </c>
      <c r="O5" s="27" t="s">
        <v>15</v>
      </c>
      <c r="P5" s="27" t="s">
        <v>16</v>
      </c>
      <c r="Q5" s="27" t="s">
        <v>17</v>
      </c>
      <c r="R5" s="27" t="s">
        <v>18</v>
      </c>
    </row>
    <row r="6" spans="1:18">
      <c r="A6" s="104" t="s">
        <v>33</v>
      </c>
      <c r="B6" s="104"/>
      <c r="H6" s="17">
        <v>5600</v>
      </c>
      <c r="I6" s="18">
        <f t="shared" ref="I6:I13" si="0">H6*$B$9</f>
        <v>5600</v>
      </c>
      <c r="J6" s="18">
        <f t="shared" ref="J6:J13" si="1">$B$8+($B$7*H6)</f>
        <v>16800</v>
      </c>
      <c r="K6" s="18">
        <f t="shared" ref="K6:K13" si="2">I6-J6</f>
        <v>-11200</v>
      </c>
      <c r="O6" s="17">
        <v>10000</v>
      </c>
      <c r="P6" s="18">
        <f t="shared" ref="P6:P13" si="3">O6*$B$16</f>
        <v>10000</v>
      </c>
      <c r="Q6" s="18">
        <f t="shared" ref="Q6:Q13" si="4">$B$15+($B$14*O6)</f>
        <v>26000</v>
      </c>
      <c r="R6" s="18">
        <f t="shared" ref="R6:R13" si="5">P6-Q6</f>
        <v>-16000</v>
      </c>
    </row>
    <row r="7" spans="1:18">
      <c r="A7" s="26" t="s">
        <v>9</v>
      </c>
      <c r="B7" s="18">
        <v>0.5</v>
      </c>
      <c r="H7" s="17">
        <v>11200</v>
      </c>
      <c r="I7" s="18">
        <f t="shared" si="0"/>
        <v>11200</v>
      </c>
      <c r="J7" s="18">
        <f t="shared" si="1"/>
        <v>19600</v>
      </c>
      <c r="K7" s="18">
        <f t="shared" si="2"/>
        <v>-8400</v>
      </c>
      <c r="O7" s="17">
        <v>20000</v>
      </c>
      <c r="P7" s="18">
        <f t="shared" si="3"/>
        <v>20000</v>
      </c>
      <c r="Q7" s="18">
        <f t="shared" si="4"/>
        <v>32000</v>
      </c>
      <c r="R7" s="18">
        <f t="shared" si="5"/>
        <v>-12000</v>
      </c>
    </row>
    <row r="8" spans="1:18">
      <c r="A8" s="26" t="s">
        <v>10</v>
      </c>
      <c r="B8" s="18">
        <v>14000</v>
      </c>
      <c r="H8" s="17">
        <v>16800</v>
      </c>
      <c r="I8" s="18">
        <f t="shared" si="0"/>
        <v>16800</v>
      </c>
      <c r="J8" s="18">
        <f t="shared" si="1"/>
        <v>22400</v>
      </c>
      <c r="K8" s="18">
        <f t="shared" si="2"/>
        <v>-5600</v>
      </c>
      <c r="O8" s="17">
        <v>30000</v>
      </c>
      <c r="P8" s="18">
        <f t="shared" si="3"/>
        <v>30000</v>
      </c>
      <c r="Q8" s="18">
        <f t="shared" si="4"/>
        <v>38000</v>
      </c>
      <c r="R8" s="18">
        <f t="shared" si="5"/>
        <v>-8000</v>
      </c>
    </row>
    <row r="9" spans="1:18">
      <c r="A9" s="26" t="s">
        <v>11</v>
      </c>
      <c r="B9" s="18">
        <v>1</v>
      </c>
      <c r="H9" s="17">
        <v>22400</v>
      </c>
      <c r="I9" s="18">
        <f t="shared" si="0"/>
        <v>22400</v>
      </c>
      <c r="J9" s="18">
        <f t="shared" si="1"/>
        <v>25200</v>
      </c>
      <c r="K9" s="18">
        <f t="shared" si="2"/>
        <v>-2800</v>
      </c>
      <c r="O9" s="17">
        <v>40000</v>
      </c>
      <c r="P9" s="18">
        <f t="shared" si="3"/>
        <v>40000</v>
      </c>
      <c r="Q9" s="18">
        <f t="shared" si="4"/>
        <v>44000</v>
      </c>
      <c r="R9" s="18">
        <f t="shared" si="5"/>
        <v>-4000</v>
      </c>
    </row>
    <row r="10" spans="1:18">
      <c r="A10" s="26" t="s">
        <v>12</v>
      </c>
      <c r="B10" s="29">
        <f>B8/(B9-B7)</f>
        <v>28000</v>
      </c>
      <c r="H10" s="17">
        <v>28000</v>
      </c>
      <c r="I10" s="18">
        <f t="shared" si="0"/>
        <v>28000</v>
      </c>
      <c r="J10" s="18">
        <f t="shared" si="1"/>
        <v>28000</v>
      </c>
      <c r="K10" s="18">
        <f t="shared" si="2"/>
        <v>0</v>
      </c>
      <c r="O10" s="17">
        <v>50000</v>
      </c>
      <c r="P10" s="18">
        <f t="shared" si="3"/>
        <v>50000</v>
      </c>
      <c r="Q10" s="18">
        <f t="shared" si="4"/>
        <v>50000</v>
      </c>
      <c r="R10" s="18">
        <f t="shared" si="5"/>
        <v>0</v>
      </c>
    </row>
    <row r="11" spans="1:18">
      <c r="A11" s="26" t="s">
        <v>13</v>
      </c>
      <c r="B11" s="3">
        <v>0</v>
      </c>
      <c r="H11" s="17">
        <v>30000</v>
      </c>
      <c r="I11" s="18">
        <f t="shared" si="0"/>
        <v>30000</v>
      </c>
      <c r="J11" s="18">
        <f t="shared" si="1"/>
        <v>29000</v>
      </c>
      <c r="K11" s="18">
        <f t="shared" si="2"/>
        <v>1000</v>
      </c>
      <c r="O11" s="17">
        <v>60000</v>
      </c>
      <c r="P11" s="18">
        <f t="shared" si="3"/>
        <v>60000</v>
      </c>
      <c r="Q11" s="18">
        <f t="shared" si="4"/>
        <v>56000</v>
      </c>
      <c r="R11" s="18">
        <f t="shared" si="5"/>
        <v>4000</v>
      </c>
    </row>
    <row r="12" spans="1:18">
      <c r="H12" s="17">
        <v>33600</v>
      </c>
      <c r="I12" s="18">
        <f t="shared" si="0"/>
        <v>33600</v>
      </c>
      <c r="J12" s="18">
        <f t="shared" si="1"/>
        <v>30800</v>
      </c>
      <c r="K12" s="18">
        <f t="shared" si="2"/>
        <v>2800</v>
      </c>
      <c r="O12" s="17">
        <v>70000</v>
      </c>
      <c r="P12" s="18">
        <f t="shared" si="3"/>
        <v>70000</v>
      </c>
      <c r="Q12" s="18">
        <f t="shared" si="4"/>
        <v>62000</v>
      </c>
      <c r="R12" s="18">
        <f t="shared" si="5"/>
        <v>8000</v>
      </c>
    </row>
    <row r="13" spans="1:18">
      <c r="A13" s="104" t="s">
        <v>34</v>
      </c>
      <c r="B13" s="104"/>
      <c r="H13" s="17">
        <v>39200</v>
      </c>
      <c r="I13" s="18">
        <f t="shared" si="0"/>
        <v>39200</v>
      </c>
      <c r="J13" s="18">
        <f t="shared" si="1"/>
        <v>33600</v>
      </c>
      <c r="K13" s="18">
        <f t="shared" si="2"/>
        <v>5600</v>
      </c>
      <c r="O13" s="17">
        <v>80000</v>
      </c>
      <c r="P13" s="18">
        <f t="shared" si="3"/>
        <v>80000</v>
      </c>
      <c r="Q13" s="18">
        <f t="shared" si="4"/>
        <v>68000</v>
      </c>
      <c r="R13" s="18">
        <f t="shared" si="5"/>
        <v>12000</v>
      </c>
    </row>
    <row r="14" spans="1:18">
      <c r="A14" s="26" t="s">
        <v>9</v>
      </c>
      <c r="B14" s="18">
        <v>0.6</v>
      </c>
    </row>
    <row r="15" spans="1:18">
      <c r="A15" s="26" t="s">
        <v>10</v>
      </c>
      <c r="B15" s="18">
        <f>B8+6000</f>
        <v>20000</v>
      </c>
    </row>
    <row r="16" spans="1:18">
      <c r="A16" s="26" t="s">
        <v>11</v>
      </c>
      <c r="B16" s="18">
        <v>1</v>
      </c>
    </row>
    <row r="17" spans="1:6">
      <c r="A17" s="26" t="s">
        <v>12</v>
      </c>
      <c r="B17" s="29">
        <f>B15/(B16-B14)</f>
        <v>50000</v>
      </c>
    </row>
    <row r="18" spans="1:6">
      <c r="A18" s="26" t="s">
        <v>13</v>
      </c>
      <c r="B18" s="3">
        <v>0</v>
      </c>
    </row>
    <row r="19" spans="1:6">
      <c r="A19" s="91"/>
      <c r="B19" s="91"/>
      <c r="C19" s="91"/>
      <c r="D19" s="91"/>
      <c r="E19" s="91"/>
      <c r="F19" s="91"/>
    </row>
  </sheetData>
  <mergeCells count="5">
    <mergeCell ref="A6:B6"/>
    <mergeCell ref="A13:B13"/>
    <mergeCell ref="A19:F19"/>
    <mergeCell ref="A1:G1"/>
    <mergeCell ref="A2:G4"/>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A4AEF-CED7-4FAA-A9F1-32D8CFFA82D0}">
  <dimension ref="A1:K36"/>
  <sheetViews>
    <sheetView topLeftCell="A7" workbookViewId="0">
      <selection activeCell="D10" sqref="D10"/>
    </sheetView>
  </sheetViews>
  <sheetFormatPr defaultColWidth="11.42578125" defaultRowHeight="14.45"/>
  <cols>
    <col min="1" max="1" width="18.5703125" bestFit="1" customWidth="1"/>
    <col min="2" max="3" width="13.7109375" bestFit="1" customWidth="1"/>
    <col min="4" max="4" width="12.28515625" bestFit="1" customWidth="1"/>
    <col min="8" max="8" width="9.85546875" customWidth="1"/>
    <col min="9" max="10" width="14.140625" bestFit="1" customWidth="1"/>
    <col min="11" max="11" width="12.5703125" bestFit="1" customWidth="1"/>
  </cols>
  <sheetData>
    <row r="1" spans="1:7">
      <c r="A1" s="101" t="s">
        <v>0</v>
      </c>
      <c r="B1" s="102"/>
      <c r="C1" s="102"/>
      <c r="D1" s="102"/>
      <c r="E1" s="102"/>
      <c r="F1" s="102"/>
      <c r="G1" s="105"/>
    </row>
    <row r="2" spans="1:7" ht="15" customHeight="1">
      <c r="A2" s="108" t="s">
        <v>35</v>
      </c>
      <c r="B2" s="108"/>
      <c r="C2" s="108"/>
      <c r="D2" s="108"/>
      <c r="E2" s="108"/>
      <c r="F2" s="108"/>
      <c r="G2" s="109"/>
    </row>
    <row r="3" spans="1:7">
      <c r="A3" s="108"/>
      <c r="B3" s="108"/>
      <c r="C3" s="108"/>
      <c r="D3" s="108"/>
      <c r="E3" s="108"/>
      <c r="F3" s="108"/>
      <c r="G3" s="109"/>
    </row>
    <row r="4" spans="1:7">
      <c r="A4" s="108"/>
      <c r="B4" s="108"/>
      <c r="C4" s="108"/>
      <c r="D4" s="108"/>
      <c r="E4" s="108"/>
      <c r="F4" s="108"/>
      <c r="G4" s="109"/>
    </row>
    <row r="5" spans="1:7">
      <c r="A5" s="108"/>
      <c r="B5" s="108"/>
      <c r="C5" s="108"/>
      <c r="D5" s="108"/>
      <c r="E5" s="108"/>
      <c r="F5" s="108"/>
      <c r="G5" s="109"/>
    </row>
    <row r="6" spans="1:7">
      <c r="A6" s="108"/>
      <c r="B6" s="108"/>
      <c r="C6" s="108"/>
      <c r="D6" s="108"/>
      <c r="E6" s="108"/>
      <c r="F6" s="108"/>
      <c r="G6" s="109"/>
    </row>
    <row r="7" spans="1:7">
      <c r="A7" s="108"/>
      <c r="B7" s="108"/>
      <c r="C7" s="108"/>
      <c r="D7" s="108"/>
      <c r="E7" s="108"/>
      <c r="F7" s="108"/>
      <c r="G7" s="109"/>
    </row>
    <row r="8" spans="1:7">
      <c r="A8" s="108"/>
      <c r="B8" s="108"/>
      <c r="C8" s="108"/>
      <c r="D8" s="108"/>
      <c r="E8" s="108"/>
      <c r="F8" s="108"/>
      <c r="G8" s="109"/>
    </row>
    <row r="9" spans="1:7">
      <c r="A9" s="108"/>
      <c r="B9" s="108"/>
      <c r="C9" s="108"/>
      <c r="D9" s="108"/>
      <c r="E9" s="108"/>
      <c r="F9" s="108"/>
      <c r="G9" s="109"/>
    </row>
    <row r="10" spans="1:7">
      <c r="A10" t="s">
        <v>36</v>
      </c>
      <c r="B10" s="17">
        <v>25000</v>
      </c>
      <c r="D10" t="s">
        <v>36</v>
      </c>
      <c r="E10" s="3">
        <v>1388.8888888888889</v>
      </c>
    </row>
    <row r="11" spans="1:7">
      <c r="A11" s="104" t="s">
        <v>37</v>
      </c>
      <c r="B11" s="104"/>
    </row>
    <row r="12" spans="1:7">
      <c r="A12" s="26" t="s">
        <v>9</v>
      </c>
      <c r="B12" s="18">
        <v>20</v>
      </c>
    </row>
    <row r="13" spans="1:7">
      <c r="A13" s="26" t="s">
        <v>10</v>
      </c>
      <c r="B13" s="18">
        <v>250000</v>
      </c>
    </row>
    <row r="14" spans="1:7">
      <c r="A14" s="26" t="s">
        <v>11</v>
      </c>
      <c r="B14" s="18">
        <v>30</v>
      </c>
    </row>
    <row r="15" spans="1:7">
      <c r="A15" s="26" t="s">
        <v>12</v>
      </c>
      <c r="B15" s="3">
        <f>B13/(B14-B12)</f>
        <v>25000</v>
      </c>
    </row>
    <row r="16" spans="1:7">
      <c r="A16" s="26" t="s">
        <v>13</v>
      </c>
      <c r="B16" s="3">
        <v>0</v>
      </c>
    </row>
    <row r="17" spans="1:11">
      <c r="H17" s="27" t="s">
        <v>15</v>
      </c>
      <c r="I17" s="27" t="s">
        <v>16</v>
      </c>
      <c r="J17" s="27" t="s">
        <v>17</v>
      </c>
      <c r="K17" s="27" t="s">
        <v>18</v>
      </c>
    </row>
    <row r="18" spans="1:11">
      <c r="A18" s="106" t="s">
        <v>38</v>
      </c>
      <c r="B18" s="107"/>
      <c r="H18" s="17">
        <v>5000</v>
      </c>
      <c r="I18" s="18">
        <f t="shared" ref="I18:I27" si="0">H18*$B$21</f>
        <v>8333.3333333333339</v>
      </c>
      <c r="J18" s="18">
        <f t="shared" ref="J18:J27" si="1">$B$20+($B$19*H18)</f>
        <v>19444.444444444445</v>
      </c>
      <c r="K18" s="18">
        <f t="shared" ref="K18:K27" si="2">I18-J18</f>
        <v>-11111.111111111111</v>
      </c>
    </row>
    <row r="19" spans="1:11">
      <c r="A19" s="26" t="s">
        <v>9</v>
      </c>
      <c r="B19" s="18">
        <f>20/B24</f>
        <v>1.1111111111111112</v>
      </c>
      <c r="C19" s="28"/>
      <c r="D19" s="28"/>
      <c r="E19" s="28"/>
      <c r="F19" s="28"/>
      <c r="H19" s="17">
        <v>10000</v>
      </c>
      <c r="I19" s="18">
        <f t="shared" si="0"/>
        <v>16666.666666666668</v>
      </c>
      <c r="J19" s="18">
        <f t="shared" si="1"/>
        <v>25000</v>
      </c>
      <c r="K19" s="18">
        <f t="shared" si="2"/>
        <v>-8333.3333333333321</v>
      </c>
    </row>
    <row r="20" spans="1:11">
      <c r="A20" s="26" t="s">
        <v>10</v>
      </c>
      <c r="B20" s="18">
        <f>250000/B24</f>
        <v>13888.888888888889</v>
      </c>
      <c r="H20" s="17">
        <v>15000</v>
      </c>
      <c r="I20" s="18">
        <f t="shared" si="0"/>
        <v>25000</v>
      </c>
      <c r="J20" s="18">
        <f t="shared" si="1"/>
        <v>30555.555555555555</v>
      </c>
      <c r="K20" s="18">
        <f t="shared" si="2"/>
        <v>-5555.5555555555547</v>
      </c>
    </row>
    <row r="21" spans="1:11">
      <c r="A21" s="26" t="s">
        <v>11</v>
      </c>
      <c r="B21" s="18">
        <f>30/B24</f>
        <v>1.6666666666666667</v>
      </c>
      <c r="H21" s="17">
        <v>20000</v>
      </c>
      <c r="I21" s="18">
        <f t="shared" si="0"/>
        <v>33333.333333333336</v>
      </c>
      <c r="J21" s="18">
        <f t="shared" si="1"/>
        <v>36111.111111111109</v>
      </c>
      <c r="K21" s="18">
        <f t="shared" si="2"/>
        <v>-2777.7777777777737</v>
      </c>
    </row>
    <row r="22" spans="1:11">
      <c r="A22" s="26" t="s">
        <v>12</v>
      </c>
      <c r="B22" s="3">
        <f>(B20/(B21-B19))/B24</f>
        <v>1388.8888888888889</v>
      </c>
      <c r="H22" s="17">
        <v>25000</v>
      </c>
      <c r="I22" s="18">
        <f t="shared" si="0"/>
        <v>41666.666666666672</v>
      </c>
      <c r="J22" s="18">
        <f t="shared" si="1"/>
        <v>41666.666666666664</v>
      </c>
      <c r="K22" s="18">
        <f t="shared" si="2"/>
        <v>0</v>
      </c>
    </row>
    <row r="23" spans="1:11">
      <c r="A23" s="26" t="s">
        <v>13</v>
      </c>
      <c r="B23" s="3">
        <v>0</v>
      </c>
      <c r="H23" s="17">
        <v>30000</v>
      </c>
      <c r="I23" s="18">
        <f t="shared" si="0"/>
        <v>50000</v>
      </c>
      <c r="J23" s="18">
        <f t="shared" si="1"/>
        <v>47222.222222222226</v>
      </c>
      <c r="K23" s="18">
        <f t="shared" si="2"/>
        <v>2777.7777777777737</v>
      </c>
    </row>
    <row r="24" spans="1:11">
      <c r="A24" s="31" t="s">
        <v>39</v>
      </c>
      <c r="B24" s="30">
        <v>18</v>
      </c>
      <c r="H24" s="17">
        <v>35000</v>
      </c>
      <c r="I24" s="18">
        <f t="shared" si="0"/>
        <v>58333.333333333336</v>
      </c>
      <c r="J24" s="18">
        <f t="shared" si="1"/>
        <v>52777.777777777781</v>
      </c>
      <c r="K24" s="18">
        <f t="shared" si="2"/>
        <v>5555.5555555555547</v>
      </c>
    </row>
    <row r="25" spans="1:11">
      <c r="H25" s="17">
        <v>40000</v>
      </c>
      <c r="I25" s="18">
        <f t="shared" si="0"/>
        <v>66666.666666666672</v>
      </c>
      <c r="J25" s="18">
        <f t="shared" si="1"/>
        <v>58333.333333333336</v>
      </c>
      <c r="K25" s="18">
        <f t="shared" si="2"/>
        <v>8333.3333333333358</v>
      </c>
    </row>
    <row r="26" spans="1:11">
      <c r="A26" s="27" t="s">
        <v>15</v>
      </c>
      <c r="B26" s="27" t="s">
        <v>16</v>
      </c>
      <c r="C26" s="27" t="s">
        <v>17</v>
      </c>
      <c r="D26" s="27" t="s">
        <v>18</v>
      </c>
      <c r="H26" s="17">
        <v>45000</v>
      </c>
      <c r="I26" s="18">
        <f t="shared" si="0"/>
        <v>75000</v>
      </c>
      <c r="J26" s="18">
        <f t="shared" si="1"/>
        <v>63888.888888888891</v>
      </c>
      <c r="K26" s="18">
        <f t="shared" si="2"/>
        <v>11111.111111111109</v>
      </c>
    </row>
    <row r="27" spans="1:11">
      <c r="A27" s="17">
        <v>5000</v>
      </c>
      <c r="B27" s="18">
        <f t="shared" ref="B27:B36" si="3">A27*$B$14</f>
        <v>150000</v>
      </c>
      <c r="C27" s="18">
        <f t="shared" ref="C27:C36" si="4">$B$13+($B$12*A27)</f>
        <v>350000</v>
      </c>
      <c r="D27" s="18">
        <f t="shared" ref="D27:D36" si="5">B27-C27</f>
        <v>-200000</v>
      </c>
      <c r="H27" s="17">
        <v>50000</v>
      </c>
      <c r="I27" s="18">
        <f t="shared" si="0"/>
        <v>83333.333333333343</v>
      </c>
      <c r="J27" s="18">
        <f t="shared" si="1"/>
        <v>69444.444444444438</v>
      </c>
      <c r="K27" s="18">
        <f t="shared" si="2"/>
        <v>13888.888888888905</v>
      </c>
    </row>
    <row r="28" spans="1:11">
      <c r="A28" s="17">
        <v>10000</v>
      </c>
      <c r="B28" s="18">
        <f t="shared" si="3"/>
        <v>300000</v>
      </c>
      <c r="C28" s="18">
        <f t="shared" si="4"/>
        <v>450000</v>
      </c>
      <c r="D28" s="18">
        <f t="shared" si="5"/>
        <v>-150000</v>
      </c>
    </row>
    <row r="29" spans="1:11">
      <c r="A29" s="17">
        <v>15000</v>
      </c>
      <c r="B29" s="18">
        <f t="shared" si="3"/>
        <v>450000</v>
      </c>
      <c r="C29" s="18">
        <f t="shared" si="4"/>
        <v>550000</v>
      </c>
      <c r="D29" s="18">
        <f t="shared" si="5"/>
        <v>-100000</v>
      </c>
    </row>
    <row r="30" spans="1:11">
      <c r="A30" s="17">
        <v>20000</v>
      </c>
      <c r="B30" s="18">
        <f t="shared" si="3"/>
        <v>600000</v>
      </c>
      <c r="C30" s="18">
        <f t="shared" si="4"/>
        <v>650000</v>
      </c>
      <c r="D30" s="18">
        <f t="shared" si="5"/>
        <v>-50000</v>
      </c>
    </row>
    <row r="31" spans="1:11">
      <c r="A31" s="17">
        <v>25000</v>
      </c>
      <c r="B31" s="18">
        <f t="shared" si="3"/>
        <v>750000</v>
      </c>
      <c r="C31" s="18">
        <f t="shared" si="4"/>
        <v>750000</v>
      </c>
      <c r="D31" s="18">
        <f t="shared" si="5"/>
        <v>0</v>
      </c>
    </row>
    <row r="32" spans="1:11">
      <c r="A32" s="17">
        <v>30000</v>
      </c>
      <c r="B32" s="18">
        <f t="shared" si="3"/>
        <v>900000</v>
      </c>
      <c r="C32" s="18">
        <f t="shared" si="4"/>
        <v>850000</v>
      </c>
      <c r="D32" s="18">
        <f t="shared" si="5"/>
        <v>50000</v>
      </c>
    </row>
    <row r="33" spans="1:4">
      <c r="A33" s="17">
        <v>35000</v>
      </c>
      <c r="B33" s="18">
        <f t="shared" si="3"/>
        <v>1050000</v>
      </c>
      <c r="C33" s="18">
        <f t="shared" si="4"/>
        <v>950000</v>
      </c>
      <c r="D33" s="18">
        <f t="shared" si="5"/>
        <v>100000</v>
      </c>
    </row>
    <row r="34" spans="1:4">
      <c r="A34" s="17">
        <v>40000</v>
      </c>
      <c r="B34" s="18">
        <f t="shared" si="3"/>
        <v>1200000</v>
      </c>
      <c r="C34" s="18">
        <f t="shared" si="4"/>
        <v>1050000</v>
      </c>
      <c r="D34" s="18">
        <f t="shared" si="5"/>
        <v>150000</v>
      </c>
    </row>
    <row r="35" spans="1:4">
      <c r="A35" s="17">
        <v>45000</v>
      </c>
      <c r="B35" s="18">
        <f t="shared" si="3"/>
        <v>1350000</v>
      </c>
      <c r="C35" s="18">
        <f t="shared" si="4"/>
        <v>1150000</v>
      </c>
      <c r="D35" s="18">
        <f t="shared" si="5"/>
        <v>200000</v>
      </c>
    </row>
    <row r="36" spans="1:4">
      <c r="A36" s="17">
        <v>50000</v>
      </c>
      <c r="B36" s="18">
        <f t="shared" si="3"/>
        <v>1500000</v>
      </c>
      <c r="C36" s="18">
        <f t="shared" si="4"/>
        <v>1250000</v>
      </c>
      <c r="D36" s="18">
        <f t="shared" si="5"/>
        <v>250000</v>
      </c>
    </row>
  </sheetData>
  <mergeCells count="4">
    <mergeCell ref="A18:B18"/>
    <mergeCell ref="A1:G1"/>
    <mergeCell ref="A11:B11"/>
    <mergeCell ref="A2:G9"/>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DCD94-110A-415F-BBA1-025C1F81E796}">
  <dimension ref="A1:K19"/>
  <sheetViews>
    <sheetView workbookViewId="0">
      <selection activeCell="A17" sqref="A17:XFD17"/>
    </sheetView>
  </sheetViews>
  <sheetFormatPr defaultColWidth="11.42578125" defaultRowHeight="14.45"/>
  <cols>
    <col min="1" max="1" width="19.5703125" bestFit="1" customWidth="1"/>
    <col min="8" max="8" width="10.28515625" bestFit="1" customWidth="1"/>
    <col min="9" max="11" width="12.28515625" bestFit="1" customWidth="1"/>
  </cols>
  <sheetData>
    <row r="1" spans="1:11">
      <c r="A1" s="101" t="s">
        <v>0</v>
      </c>
      <c r="B1" s="102"/>
      <c r="C1" s="102"/>
      <c r="D1" s="102"/>
      <c r="E1" s="102"/>
      <c r="F1" s="102"/>
      <c r="G1" s="105"/>
    </row>
    <row r="2" spans="1:11">
      <c r="A2" s="108" t="s">
        <v>40</v>
      </c>
      <c r="B2" s="108"/>
      <c r="C2" s="108"/>
      <c r="D2" s="108"/>
      <c r="E2" s="108"/>
      <c r="F2" s="108"/>
      <c r="G2" s="109"/>
      <c r="H2" s="27" t="s">
        <v>15</v>
      </c>
      <c r="I2" s="27" t="s">
        <v>16</v>
      </c>
      <c r="J2" s="27" t="s">
        <v>17</v>
      </c>
      <c r="K2" s="27" t="s">
        <v>18</v>
      </c>
    </row>
    <row r="3" spans="1:11">
      <c r="A3" s="108"/>
      <c r="B3" s="108"/>
      <c r="C3" s="108"/>
      <c r="D3" s="108"/>
      <c r="E3" s="108"/>
      <c r="F3" s="108"/>
      <c r="G3" s="109"/>
      <c r="H3" s="17">
        <v>444</v>
      </c>
      <c r="I3" s="18">
        <f t="shared" ref="I3:I13" si="0">H3*$B$14</f>
        <v>5550</v>
      </c>
      <c r="J3" s="18">
        <f t="shared" ref="J3:J13" si="1">$B$13+($B$12*H3)</f>
        <v>13552</v>
      </c>
      <c r="K3" s="18">
        <f t="shared" ref="K3:K13" si="2">I3-J3</f>
        <v>-8002</v>
      </c>
    </row>
    <row r="4" spans="1:11">
      <c r="A4" s="108"/>
      <c r="B4" s="108"/>
      <c r="C4" s="108"/>
      <c r="D4" s="108"/>
      <c r="E4" s="108"/>
      <c r="F4" s="108"/>
      <c r="G4" s="109"/>
      <c r="H4" s="17">
        <v>888</v>
      </c>
      <c r="I4" s="18">
        <f t="shared" si="0"/>
        <v>11100</v>
      </c>
      <c r="J4" s="18">
        <f t="shared" si="1"/>
        <v>17104</v>
      </c>
      <c r="K4" s="18">
        <f t="shared" si="2"/>
        <v>-6004</v>
      </c>
    </row>
    <row r="5" spans="1:11">
      <c r="A5" s="108"/>
      <c r="B5" s="108"/>
      <c r="C5" s="108"/>
      <c r="D5" s="108"/>
      <c r="E5" s="108"/>
      <c r="F5" s="108"/>
      <c r="G5" s="109"/>
      <c r="H5" s="17">
        <v>1332</v>
      </c>
      <c r="I5" s="18">
        <f t="shared" si="0"/>
        <v>16650</v>
      </c>
      <c r="J5" s="18">
        <f t="shared" si="1"/>
        <v>20656</v>
      </c>
      <c r="K5" s="18">
        <f t="shared" si="2"/>
        <v>-4006</v>
      </c>
    </row>
    <row r="6" spans="1:11">
      <c r="A6" s="108"/>
      <c r="B6" s="108"/>
      <c r="C6" s="108"/>
      <c r="D6" s="108"/>
      <c r="E6" s="108"/>
      <c r="F6" s="108"/>
      <c r="G6" s="109"/>
      <c r="H6" s="17">
        <v>1776</v>
      </c>
      <c r="I6" s="18">
        <f t="shared" si="0"/>
        <v>22200</v>
      </c>
      <c r="J6" s="18">
        <f t="shared" si="1"/>
        <v>24208</v>
      </c>
      <c r="K6" s="18">
        <f t="shared" si="2"/>
        <v>-2008</v>
      </c>
    </row>
    <row r="7" spans="1:11">
      <c r="A7" s="108"/>
      <c r="B7" s="108"/>
      <c r="C7" s="108"/>
      <c r="D7" s="108"/>
      <c r="E7" s="108"/>
      <c r="F7" s="108"/>
      <c r="G7" s="109"/>
      <c r="H7" s="17">
        <v>2220</v>
      </c>
      <c r="I7" s="18">
        <f t="shared" si="0"/>
        <v>27750</v>
      </c>
      <c r="J7" s="18">
        <f t="shared" si="1"/>
        <v>27760</v>
      </c>
      <c r="K7" s="18">
        <f t="shared" si="2"/>
        <v>-10</v>
      </c>
    </row>
    <row r="8" spans="1:11">
      <c r="A8" s="108"/>
      <c r="B8" s="108"/>
      <c r="C8" s="108"/>
      <c r="D8" s="108"/>
      <c r="E8" s="108"/>
      <c r="F8" s="108"/>
      <c r="G8" s="109"/>
      <c r="H8" s="17">
        <f>B15</f>
        <v>2222.2222222222222</v>
      </c>
      <c r="I8" s="18">
        <f t="shared" si="0"/>
        <v>27777.777777777777</v>
      </c>
      <c r="J8" s="18">
        <f t="shared" si="1"/>
        <v>27777.777777777777</v>
      </c>
      <c r="K8" s="18">
        <f t="shared" si="2"/>
        <v>0</v>
      </c>
    </row>
    <row r="9" spans="1:11">
      <c r="A9" s="108"/>
      <c r="B9" s="108"/>
      <c r="C9" s="108"/>
      <c r="D9" s="108"/>
      <c r="E9" s="108"/>
      <c r="F9" s="108"/>
      <c r="G9" s="109"/>
      <c r="H9" s="17">
        <v>2664</v>
      </c>
      <c r="I9" s="18">
        <f t="shared" si="0"/>
        <v>33300</v>
      </c>
      <c r="J9" s="18">
        <f t="shared" si="1"/>
        <v>31312</v>
      </c>
      <c r="K9" s="18">
        <f t="shared" si="2"/>
        <v>1988</v>
      </c>
    </row>
    <row r="10" spans="1:11">
      <c r="A10" t="s">
        <v>36</v>
      </c>
      <c r="B10" s="33">
        <f>B15</f>
        <v>2222.2222222222222</v>
      </c>
      <c r="D10" t="s">
        <v>36</v>
      </c>
      <c r="H10" s="17">
        <v>3108</v>
      </c>
      <c r="I10" s="18">
        <f t="shared" si="0"/>
        <v>38850</v>
      </c>
      <c r="J10" s="18">
        <f t="shared" si="1"/>
        <v>34864</v>
      </c>
      <c r="K10" s="18">
        <f t="shared" si="2"/>
        <v>3986</v>
      </c>
    </row>
    <row r="11" spans="1:11">
      <c r="A11" s="104" t="s">
        <v>41</v>
      </c>
      <c r="B11" s="104"/>
      <c r="H11" s="17">
        <v>3552</v>
      </c>
      <c r="I11" s="18">
        <f t="shared" si="0"/>
        <v>44400</v>
      </c>
      <c r="J11" s="18">
        <f t="shared" si="1"/>
        <v>38416</v>
      </c>
      <c r="K11" s="18">
        <f t="shared" si="2"/>
        <v>5984</v>
      </c>
    </row>
    <row r="12" spans="1:11">
      <c r="A12" s="26" t="s">
        <v>9</v>
      </c>
      <c r="B12" s="18">
        <f>3.5+4.5</f>
        <v>8</v>
      </c>
      <c r="H12" s="17">
        <v>3996</v>
      </c>
      <c r="I12" s="18">
        <f t="shared" si="0"/>
        <v>49950</v>
      </c>
      <c r="J12" s="18">
        <f t="shared" si="1"/>
        <v>41968</v>
      </c>
      <c r="K12" s="18">
        <f t="shared" si="2"/>
        <v>7982</v>
      </c>
    </row>
    <row r="13" spans="1:11">
      <c r="A13" s="26" t="s">
        <v>10</v>
      </c>
      <c r="B13" s="18">
        <v>10000</v>
      </c>
      <c r="H13" s="17">
        <v>4440</v>
      </c>
      <c r="I13" s="18">
        <f t="shared" si="0"/>
        <v>55500</v>
      </c>
      <c r="J13" s="18">
        <f t="shared" si="1"/>
        <v>45520</v>
      </c>
      <c r="K13" s="18">
        <f t="shared" si="2"/>
        <v>9980</v>
      </c>
    </row>
    <row r="14" spans="1:11">
      <c r="A14" s="26" t="s">
        <v>11</v>
      </c>
      <c r="B14" s="18">
        <v>12.5</v>
      </c>
    </row>
    <row r="15" spans="1:11">
      <c r="A15" s="26" t="s">
        <v>12</v>
      </c>
      <c r="B15" s="3">
        <f>B13/(B14-B12)</f>
        <v>2222.2222222222222</v>
      </c>
    </row>
    <row r="16" spans="1:11">
      <c r="A16" s="26" t="s">
        <v>13</v>
      </c>
      <c r="B16" s="3">
        <v>0</v>
      </c>
    </row>
    <row r="19" spans="3:6">
      <c r="C19" s="28"/>
      <c r="D19" s="28"/>
      <c r="E19" s="28"/>
      <c r="F19" s="28"/>
    </row>
  </sheetData>
  <mergeCells count="3">
    <mergeCell ref="A1:G1"/>
    <mergeCell ref="A2:G9"/>
    <mergeCell ref="A11:B11"/>
  </mergeCells>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1ED71-BA71-4231-8EEC-F7EA72B3B328}">
  <dimension ref="A1:O32"/>
  <sheetViews>
    <sheetView topLeftCell="C1" zoomScale="85" zoomScaleNormal="85" workbookViewId="0">
      <selection activeCell="G7" sqref="G7"/>
    </sheetView>
  </sheetViews>
  <sheetFormatPr defaultColWidth="11.42578125" defaultRowHeight="14.45"/>
  <cols>
    <col min="1" max="1" width="5" customWidth="1"/>
    <col min="2" max="2" width="13.42578125" customWidth="1"/>
    <col min="3" max="4" width="10.7109375" customWidth="1"/>
    <col min="5" max="5" width="9.7109375" customWidth="1"/>
    <col min="6" max="6" width="18" bestFit="1" customWidth="1"/>
    <col min="7" max="11" width="17.42578125" customWidth="1"/>
    <col min="12" max="12" width="17.5703125" customWidth="1"/>
    <col min="13" max="13" width="20" customWidth="1"/>
    <col min="14" max="14" width="16.42578125" customWidth="1"/>
    <col min="15" max="15" width="15.7109375" customWidth="1"/>
  </cols>
  <sheetData>
    <row r="1" spans="1:15" ht="19.5" customHeight="1">
      <c r="A1" s="32" t="s">
        <v>42</v>
      </c>
      <c r="B1" s="32"/>
      <c r="C1" s="32"/>
      <c r="D1" s="32"/>
      <c r="E1" s="32"/>
      <c r="F1" s="32"/>
      <c r="G1" s="32"/>
      <c r="H1" s="74"/>
      <c r="I1" s="74"/>
      <c r="J1" s="74"/>
      <c r="K1" s="74"/>
    </row>
    <row r="2" spans="1:15" ht="15" thickBot="1"/>
    <row r="3" spans="1:15" ht="24" thickBot="1">
      <c r="A3" s="25"/>
      <c r="B3" s="25"/>
      <c r="C3" s="131" t="s">
        <v>43</v>
      </c>
      <c r="D3" s="132"/>
      <c r="E3" s="132"/>
      <c r="F3" s="133"/>
      <c r="G3" s="25"/>
      <c r="H3" s="25"/>
      <c r="I3" s="25"/>
      <c r="J3" s="25"/>
      <c r="K3" s="25"/>
      <c r="L3" s="25"/>
      <c r="M3" s="25"/>
      <c r="N3" s="25"/>
      <c r="O3" s="25"/>
    </row>
    <row r="4" spans="1:15" ht="18.600000000000001" customHeight="1" thickBot="1">
      <c r="A4" s="110" t="s">
        <v>44</v>
      </c>
      <c r="B4" s="73"/>
      <c r="C4" s="111" t="s">
        <v>45</v>
      </c>
      <c r="D4" s="111" t="s">
        <v>9</v>
      </c>
      <c r="E4" s="111" t="s">
        <v>46</v>
      </c>
      <c r="F4" s="111" t="s">
        <v>47</v>
      </c>
      <c r="G4" s="111" t="s">
        <v>48</v>
      </c>
      <c r="H4" s="72" t="s">
        <v>49</v>
      </c>
      <c r="I4" s="111" t="s">
        <v>50</v>
      </c>
      <c r="J4" s="125" t="s">
        <v>51</v>
      </c>
      <c r="K4" s="126"/>
      <c r="L4" s="127" t="s">
        <v>52</v>
      </c>
      <c r="M4" s="111" t="s">
        <v>53</v>
      </c>
    </row>
    <row r="5" spans="1:15" ht="18">
      <c r="A5" s="110"/>
      <c r="B5" s="71"/>
      <c r="C5" s="112"/>
      <c r="D5" s="112"/>
      <c r="E5" s="112"/>
      <c r="F5" s="112"/>
      <c r="G5" s="112"/>
      <c r="H5" s="68" t="s">
        <v>54</v>
      </c>
      <c r="I5" s="124"/>
      <c r="J5" s="70" t="s">
        <v>55</v>
      </c>
      <c r="K5" s="69" t="s">
        <v>56</v>
      </c>
      <c r="L5" s="128"/>
      <c r="M5" s="112"/>
    </row>
    <row r="6" spans="1:15" ht="18.600000000000001" thickBot="1">
      <c r="A6" s="110"/>
      <c r="B6" s="67"/>
      <c r="C6" s="66" t="s">
        <v>57</v>
      </c>
      <c r="D6" s="63" t="s">
        <v>58</v>
      </c>
      <c r="E6" s="63" t="s">
        <v>59</v>
      </c>
      <c r="F6" s="63" t="s">
        <v>60</v>
      </c>
      <c r="G6" s="63" t="s">
        <v>61</v>
      </c>
      <c r="H6" s="66" t="s">
        <v>62</v>
      </c>
      <c r="I6" s="65" t="s">
        <v>63</v>
      </c>
      <c r="J6" s="64" t="s">
        <v>64</v>
      </c>
      <c r="K6" s="63" t="s">
        <v>65</v>
      </c>
      <c r="L6" s="129"/>
      <c r="M6" s="130"/>
    </row>
    <row r="7" spans="1:15" ht="18.600000000000001" thickBot="1">
      <c r="A7" s="110"/>
      <c r="B7" s="62" t="s">
        <v>66</v>
      </c>
      <c r="C7" s="61">
        <v>30</v>
      </c>
      <c r="D7" s="48">
        <v>12</v>
      </c>
      <c r="E7" s="113">
        <v>8350</v>
      </c>
      <c r="F7" s="60">
        <v>220</v>
      </c>
      <c r="G7" s="51">
        <f>F7/$F$10</f>
        <v>0.62857142857142856</v>
      </c>
      <c r="H7" s="50">
        <f>C7-D7</f>
        <v>18</v>
      </c>
      <c r="I7" s="50">
        <f>G7*H7</f>
        <v>11.314285714285713</v>
      </c>
      <c r="J7" s="49">
        <f>G7*($E$7/$I$10)</f>
        <v>324.55830388692578</v>
      </c>
      <c r="K7" s="49">
        <f>J7*C7</f>
        <v>9736.7491166077743</v>
      </c>
      <c r="L7" s="48">
        <f>C7*G7</f>
        <v>18.857142857142858</v>
      </c>
      <c r="M7" s="47">
        <f>D7*G7</f>
        <v>7.5428571428571427</v>
      </c>
    </row>
    <row r="8" spans="1:15" ht="18.600000000000001" thickBot="1">
      <c r="A8" s="110"/>
      <c r="B8" s="59" t="s">
        <v>67</v>
      </c>
      <c r="C8" s="58">
        <v>25</v>
      </c>
      <c r="D8" s="57">
        <v>10</v>
      </c>
      <c r="E8" s="114"/>
      <c r="F8" s="56">
        <v>80</v>
      </c>
      <c r="G8" s="51">
        <f>F8/$F$10</f>
        <v>0.22857142857142856</v>
      </c>
      <c r="H8" s="50">
        <f>C8-D8</f>
        <v>15</v>
      </c>
      <c r="I8" s="50">
        <f>G8*H8</f>
        <v>3.4285714285714284</v>
      </c>
      <c r="J8" s="49">
        <f>G8*($E$7/$I$10)</f>
        <v>118.02120141342755</v>
      </c>
      <c r="K8" s="49">
        <f>J8*C8</f>
        <v>2950.5300353356888</v>
      </c>
      <c r="L8" s="48">
        <f>C8*G8</f>
        <v>5.7142857142857144</v>
      </c>
      <c r="M8" s="47">
        <f>D8*G8</f>
        <v>2.2857142857142856</v>
      </c>
    </row>
    <row r="9" spans="1:15" ht="18.600000000000001" thickBot="1">
      <c r="A9" s="110"/>
      <c r="B9" s="55" t="s">
        <v>68</v>
      </c>
      <c r="C9" s="54">
        <v>15</v>
      </c>
      <c r="D9" s="53">
        <v>5</v>
      </c>
      <c r="E9" s="115"/>
      <c r="F9" s="52">
        <v>50</v>
      </c>
      <c r="G9" s="51">
        <f>F9/$F$10</f>
        <v>0.14285714285714285</v>
      </c>
      <c r="H9" s="50">
        <f>C9-D9</f>
        <v>10</v>
      </c>
      <c r="I9" s="50">
        <f>G9*H9</f>
        <v>1.4285714285714284</v>
      </c>
      <c r="J9" s="49">
        <f>G9*($E$7/$I$10)</f>
        <v>73.763250883392217</v>
      </c>
      <c r="K9" s="49">
        <f>J9*C9</f>
        <v>1106.4487632508833</v>
      </c>
      <c r="L9" s="48">
        <f>C9*G9</f>
        <v>2.1428571428571428</v>
      </c>
      <c r="M9" s="47">
        <f>D9*G9</f>
        <v>0.71428571428571419</v>
      </c>
    </row>
    <row r="10" spans="1:15" ht="18.600000000000001" thickBot="1">
      <c r="A10" s="110"/>
      <c r="B10" s="116" t="s">
        <v>69</v>
      </c>
      <c r="C10" s="117"/>
      <c r="D10" s="46"/>
      <c r="E10" s="45"/>
      <c r="F10" s="44">
        <f>SUM(F7:F9)</f>
        <v>350</v>
      </c>
      <c r="G10" s="43">
        <f>SUM(G7:G9)</f>
        <v>1</v>
      </c>
      <c r="H10" s="43"/>
      <c r="I10" s="42">
        <f>SUM(I7:I9)</f>
        <v>16.171428571428571</v>
      </c>
      <c r="J10" s="41">
        <f>SUM(J7:J9)</f>
        <v>516.34275618374556</v>
      </c>
      <c r="K10" s="40">
        <f>SUM(K7:K9)</f>
        <v>13793.727915194346</v>
      </c>
      <c r="L10" s="39">
        <f>SUM(L7:L9)</f>
        <v>26.714285714285715</v>
      </c>
      <c r="M10" s="38">
        <f>SUM(M7:M9)</f>
        <v>10.542857142857143</v>
      </c>
    </row>
    <row r="13" spans="1:15" ht="15" thickBot="1"/>
    <row r="14" spans="1:15" ht="16.149999999999999" thickBot="1">
      <c r="B14" s="25"/>
      <c r="C14" s="25"/>
      <c r="D14" s="136" t="s">
        <v>17</v>
      </c>
      <c r="E14" s="137"/>
      <c r="F14" s="138"/>
      <c r="G14" s="25"/>
      <c r="H14" s="25"/>
      <c r="I14" s="25"/>
      <c r="J14" s="25"/>
      <c r="K14" s="25"/>
    </row>
    <row r="15" spans="1:15" ht="31.5" customHeight="1">
      <c r="B15" s="118" t="s">
        <v>70</v>
      </c>
      <c r="C15" s="120" t="s">
        <v>71</v>
      </c>
      <c r="D15" s="120" t="s">
        <v>72</v>
      </c>
      <c r="E15" s="122" t="s">
        <v>73</v>
      </c>
      <c r="F15" s="122" t="s">
        <v>74</v>
      </c>
      <c r="G15" s="134" t="s">
        <v>75</v>
      </c>
      <c r="H15" s="37"/>
      <c r="I15" s="37"/>
      <c r="J15" s="37"/>
      <c r="K15" s="37"/>
    </row>
    <row r="16" spans="1:15" ht="60" customHeight="1" thickBot="1">
      <c r="B16" s="119"/>
      <c r="C16" s="121"/>
      <c r="D16" s="121"/>
      <c r="E16" s="123"/>
      <c r="F16" s="123"/>
      <c r="G16" s="135"/>
      <c r="H16" s="37"/>
      <c r="I16" s="37"/>
      <c r="J16" s="37"/>
      <c r="K16" s="37"/>
    </row>
    <row r="17" spans="2:11" ht="18.600000000000001" thickBot="1">
      <c r="B17" s="36">
        <f>$J$10*H17</f>
        <v>51.634275618374559</v>
      </c>
      <c r="C17" s="35" t="s">
        <v>76</v>
      </c>
      <c r="D17" s="35">
        <f>B17*$M$10</f>
        <v>544.3727915194346</v>
      </c>
      <c r="E17">
        <v>8350</v>
      </c>
      <c r="F17" s="35">
        <f>D17+E17</f>
        <v>8894.372791519434</v>
      </c>
      <c r="G17" s="35" t="e">
        <f>C17-F17</f>
        <v>#VALUE!</v>
      </c>
      <c r="H17" s="34">
        <v>0.1</v>
      </c>
      <c r="I17" s="35"/>
      <c r="J17" s="35"/>
      <c r="K17" s="35"/>
    </row>
    <row r="18" spans="2:11" ht="18.600000000000001" thickBot="1">
      <c r="B18" s="36">
        <f>$J$10*H18</f>
        <v>103.26855123674912</v>
      </c>
      <c r="C18" s="35">
        <f>B18*$L$10</f>
        <v>2758.7455830388694</v>
      </c>
      <c r="D18" s="35">
        <f>B18*$M$10</f>
        <v>1088.7455830388692</v>
      </c>
      <c r="E18">
        <v>8350</v>
      </c>
      <c r="F18" s="35">
        <f>D18+E18</f>
        <v>9438.7455830388699</v>
      </c>
      <c r="G18" s="35">
        <f>C18-F18</f>
        <v>-6680</v>
      </c>
      <c r="H18" s="34">
        <v>0.2</v>
      </c>
      <c r="I18" s="35"/>
      <c r="J18" s="35"/>
      <c r="K18" s="35"/>
    </row>
    <row r="19" spans="2:11" ht="18.600000000000001" thickBot="1">
      <c r="B19" s="36">
        <f>$J$10*H19</f>
        <v>154.90282685512366</v>
      </c>
      <c r="C19" s="35">
        <f>B19*$L$10</f>
        <v>4138.1183745583039</v>
      </c>
      <c r="D19" s="35">
        <f>B19*$M$10</f>
        <v>1633.1183745583037</v>
      </c>
      <c r="E19">
        <v>8350</v>
      </c>
      <c r="F19" s="35">
        <f>D19+E19</f>
        <v>9983.1183745583039</v>
      </c>
      <c r="G19" s="35">
        <f>C19-F19</f>
        <v>-5845</v>
      </c>
      <c r="H19" s="34">
        <v>0.3</v>
      </c>
      <c r="I19" s="35"/>
      <c r="J19" s="35"/>
      <c r="K19" s="35"/>
    </row>
    <row r="20" spans="2:11" ht="18.600000000000001" thickBot="1">
      <c r="B20" s="36">
        <f>$J$10*H20</f>
        <v>206.53710247349824</v>
      </c>
      <c r="C20" s="35">
        <f>B20*$L$10</f>
        <v>5517.4911660777389</v>
      </c>
      <c r="D20" s="35">
        <f>B20*$M$10</f>
        <v>2177.4911660777384</v>
      </c>
      <c r="E20">
        <v>8350</v>
      </c>
      <c r="F20" s="35">
        <f>D20+E20</f>
        <v>10527.491166077738</v>
      </c>
      <c r="G20" s="35">
        <f>C20-F20</f>
        <v>-5009.9999999999991</v>
      </c>
      <c r="H20" s="34">
        <v>0.4</v>
      </c>
    </row>
    <row r="21" spans="2:11" ht="18.600000000000001" thickBot="1">
      <c r="B21" s="36">
        <f>$J$10*H21</f>
        <v>258.17137809187278</v>
      </c>
      <c r="C21" s="35">
        <f>B21*$L$10</f>
        <v>6896.8639575971729</v>
      </c>
      <c r="D21" s="35">
        <f>B21*$M$10</f>
        <v>2721.8639575971729</v>
      </c>
      <c r="E21">
        <v>8350</v>
      </c>
      <c r="F21" s="35">
        <f>D21+E21</f>
        <v>11071.863957597172</v>
      </c>
      <c r="G21" s="35">
        <f>C21-F21</f>
        <v>-4174.9999999999991</v>
      </c>
      <c r="H21" s="34">
        <v>0.5</v>
      </c>
    </row>
    <row r="22" spans="2:11" ht="18.600000000000001" thickBot="1">
      <c r="B22" s="36">
        <f>$J$10*H22</f>
        <v>309.80565371024733</v>
      </c>
      <c r="C22" s="35">
        <f>B22*$L$10</f>
        <v>8276.2367491166078</v>
      </c>
      <c r="D22" s="35">
        <f>B22*$M$10</f>
        <v>3266.2367491166074</v>
      </c>
      <c r="E22">
        <v>8350</v>
      </c>
      <c r="F22" s="35">
        <f>D22+E22</f>
        <v>11616.236749116608</v>
      </c>
      <c r="G22" s="35">
        <f>C22-F22</f>
        <v>-3340</v>
      </c>
      <c r="H22" s="34">
        <v>0.6</v>
      </c>
    </row>
    <row r="23" spans="2:11" ht="18.600000000000001" thickBot="1">
      <c r="B23" s="36">
        <f>$J$10*H23</f>
        <v>361.43992932862187</v>
      </c>
      <c r="C23" s="35">
        <f>B23*$L$10</f>
        <v>9655.6095406360419</v>
      </c>
      <c r="D23" s="35">
        <f>B23*$M$10</f>
        <v>3810.6095406360419</v>
      </c>
      <c r="E23">
        <v>8350</v>
      </c>
      <c r="F23" s="35">
        <f>D23+E23</f>
        <v>12160.609540636042</v>
      </c>
      <c r="G23" s="35">
        <f>C23-F23</f>
        <v>-2505</v>
      </c>
      <c r="H23" s="34">
        <v>0.7</v>
      </c>
    </row>
    <row r="24" spans="2:11" ht="18.600000000000001" thickBot="1">
      <c r="B24" s="36">
        <f>$J$10*H24</f>
        <v>413.07420494699647</v>
      </c>
      <c r="C24" s="35">
        <f>B24*$L$10</f>
        <v>11034.982332155478</v>
      </c>
      <c r="D24" s="35">
        <f>B24*$M$10</f>
        <v>4354.9823321554768</v>
      </c>
      <c r="E24">
        <v>8350</v>
      </c>
      <c r="F24" s="35">
        <f>D24+E24</f>
        <v>12704.982332155476</v>
      </c>
      <c r="G24" s="35">
        <f>C24-F24</f>
        <v>-1669.9999999999982</v>
      </c>
      <c r="H24" s="34">
        <v>0.8</v>
      </c>
    </row>
    <row r="25" spans="2:11" ht="18.600000000000001" thickBot="1">
      <c r="B25" s="36">
        <f>$J$10*H25</f>
        <v>464.70848056537102</v>
      </c>
      <c r="C25" s="35">
        <f>B25*$L$10</f>
        <v>12414.355123674912</v>
      </c>
      <c r="D25" s="35">
        <f>B25*$M$10</f>
        <v>4899.3551236749117</v>
      </c>
      <c r="E25">
        <v>8350</v>
      </c>
      <c r="F25" s="35">
        <f>D25+E25</f>
        <v>13249.355123674912</v>
      </c>
      <c r="G25" s="35">
        <f>C25-F25</f>
        <v>-835</v>
      </c>
      <c r="H25" s="34">
        <v>0.9</v>
      </c>
    </row>
    <row r="26" spans="2:11" ht="18.600000000000001" thickBot="1">
      <c r="B26" s="36">
        <f>$J$10*H26</f>
        <v>516.34275618374556</v>
      </c>
      <c r="C26" s="35">
        <f>B26*$L$10</f>
        <v>13793.727915194346</v>
      </c>
      <c r="D26" s="35">
        <f>B26*$M$10</f>
        <v>5443.7279151943458</v>
      </c>
      <c r="E26">
        <v>8350</v>
      </c>
      <c r="F26" s="35">
        <f>D26+E26</f>
        <v>13793.727915194346</v>
      </c>
      <c r="G26" s="35">
        <f>C26-F26</f>
        <v>0</v>
      </c>
      <c r="H26" s="34">
        <v>1</v>
      </c>
    </row>
    <row r="27" spans="2:11" ht="18.600000000000001" thickBot="1">
      <c r="B27" s="36">
        <f>$J$10*H27</f>
        <v>567.97703180212022</v>
      </c>
      <c r="C27" s="35">
        <f>B27*$L$10</f>
        <v>15173.100706713783</v>
      </c>
      <c r="D27" s="35">
        <f>B27*$M$10</f>
        <v>5988.1007067137816</v>
      </c>
      <c r="E27">
        <v>8350</v>
      </c>
      <c r="F27" s="35">
        <f>D27+E27</f>
        <v>14338.100706713782</v>
      </c>
      <c r="G27" s="35">
        <f>C27-F27</f>
        <v>835.00000000000182</v>
      </c>
      <c r="H27" s="34">
        <v>1.1000000000000001</v>
      </c>
    </row>
    <row r="28" spans="2:11" ht="18.600000000000001" thickBot="1">
      <c r="B28" s="36">
        <f>$J$10*H28</f>
        <v>619.61130742049465</v>
      </c>
      <c r="C28" s="35">
        <f>B28*$L$10</f>
        <v>16552.473498233216</v>
      </c>
      <c r="D28" s="35">
        <f>B28*$M$10</f>
        <v>6532.4734982332147</v>
      </c>
      <c r="E28">
        <v>8350</v>
      </c>
      <c r="F28" s="35">
        <f>D28+E28</f>
        <v>14882.473498233216</v>
      </c>
      <c r="G28" s="35">
        <f>C28-F28</f>
        <v>1670</v>
      </c>
      <c r="H28" s="34">
        <v>1.2</v>
      </c>
    </row>
    <row r="29" spans="2:11" ht="18.600000000000001" thickBot="1">
      <c r="B29" s="36">
        <f>$J$10*H29</f>
        <v>671.24558303886931</v>
      </c>
      <c r="C29" s="35">
        <f>B29*$L$10</f>
        <v>17931.846289752652</v>
      </c>
      <c r="D29" s="35">
        <f>B29*$M$10</f>
        <v>7076.8462897526506</v>
      </c>
      <c r="E29">
        <v>8350</v>
      </c>
      <c r="F29" s="35">
        <f>D29+E29</f>
        <v>15426.846289752652</v>
      </c>
      <c r="G29" s="35">
        <f>C29-F29</f>
        <v>2505</v>
      </c>
      <c r="H29" s="34">
        <v>1.3</v>
      </c>
    </row>
    <row r="30" spans="2:11" ht="18.600000000000001" thickBot="1">
      <c r="B30" s="36">
        <f>$J$10*H30</f>
        <v>722.87985865724374</v>
      </c>
      <c r="C30" s="35">
        <f>B30*$L$10</f>
        <v>19311.219081272084</v>
      </c>
      <c r="D30" s="35">
        <f>B30*$M$10</f>
        <v>7621.2190812720837</v>
      </c>
      <c r="E30">
        <v>8350</v>
      </c>
      <c r="F30" s="35">
        <f>D30+E30</f>
        <v>15971.219081272084</v>
      </c>
      <c r="G30" s="35">
        <f>C30-F30</f>
        <v>3340</v>
      </c>
      <c r="H30" s="34">
        <v>1.4</v>
      </c>
    </row>
    <row r="31" spans="2:11" ht="18.600000000000001" thickBot="1">
      <c r="B31" s="36">
        <f>$J$10*H31</f>
        <v>774.51413427561829</v>
      </c>
      <c r="C31" s="35">
        <f>B31*$L$10</f>
        <v>20690.59187279152</v>
      </c>
      <c r="D31" s="35">
        <f>B31*$M$10</f>
        <v>8165.5918727915187</v>
      </c>
      <c r="E31">
        <v>8350</v>
      </c>
      <c r="F31" s="35">
        <f>D31+E31</f>
        <v>16515.59187279152</v>
      </c>
      <c r="G31" s="35">
        <f>C31-F31</f>
        <v>4175</v>
      </c>
      <c r="H31" s="34">
        <v>1.5</v>
      </c>
    </row>
    <row r="32" spans="2:11" ht="18">
      <c r="B32" s="36">
        <f>$J$10*H32</f>
        <v>826.14840989399295</v>
      </c>
      <c r="C32" s="35">
        <f>B32*$L$10</f>
        <v>22069.964664310955</v>
      </c>
      <c r="D32" s="35">
        <f>B32*$M$10</f>
        <v>8709.9646643109536</v>
      </c>
      <c r="E32">
        <v>8350</v>
      </c>
      <c r="F32" s="35">
        <f>D32+E32</f>
        <v>17059.964664310952</v>
      </c>
      <c r="G32" s="35">
        <f>C32-F32</f>
        <v>5010.0000000000036</v>
      </c>
      <c r="H32" s="34">
        <v>1.6</v>
      </c>
    </row>
  </sheetData>
  <mergeCells count="20">
    <mergeCell ref="C3:F3"/>
    <mergeCell ref="G15:G16"/>
    <mergeCell ref="D14:F14"/>
    <mergeCell ref="G4:G5"/>
    <mergeCell ref="I4:I5"/>
    <mergeCell ref="J4:K4"/>
    <mergeCell ref="L4:L6"/>
    <mergeCell ref="M4:M6"/>
    <mergeCell ref="B15:B16"/>
    <mergeCell ref="C15:C16"/>
    <mergeCell ref="D15:D16"/>
    <mergeCell ref="E15:E16"/>
    <mergeCell ref="F15:F16"/>
    <mergeCell ref="A4:A10"/>
    <mergeCell ref="C4:C5"/>
    <mergeCell ref="D4:D5"/>
    <mergeCell ref="E4:E5"/>
    <mergeCell ref="F4:F5"/>
    <mergeCell ref="E7:E9"/>
    <mergeCell ref="B10:C10"/>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79A2F-B68A-45D0-BDB9-F06BB5CDD752}">
  <sheetPr>
    <pageSetUpPr fitToPage="1"/>
  </sheetPr>
  <dimension ref="A1:I40"/>
  <sheetViews>
    <sheetView tabSelected="1" topLeftCell="A43" zoomScaleNormal="100" workbookViewId="0">
      <selection activeCell="C31" sqref="C31:D36"/>
    </sheetView>
  </sheetViews>
  <sheetFormatPr defaultColWidth="11.42578125" defaultRowHeight="14.45"/>
  <cols>
    <col min="1" max="1" width="10.28515625" bestFit="1" customWidth="1"/>
    <col min="2" max="2" width="30" bestFit="1" customWidth="1"/>
  </cols>
  <sheetData>
    <row r="1" spans="1:9">
      <c r="A1" s="140" t="s">
        <v>77</v>
      </c>
      <c r="B1" s="140"/>
      <c r="C1" s="140"/>
      <c r="D1" s="140"/>
      <c r="E1" s="140"/>
      <c r="F1" s="140"/>
      <c r="G1" s="140"/>
      <c r="H1" s="140"/>
      <c r="I1" s="140"/>
    </row>
    <row r="2" spans="1:9" ht="14.45" customHeight="1">
      <c r="A2" s="96" t="s">
        <v>78</v>
      </c>
      <c r="B2" s="96"/>
      <c r="C2" s="96"/>
      <c r="D2" s="96"/>
      <c r="E2" s="96"/>
      <c r="F2" s="96"/>
      <c r="G2" s="96"/>
      <c r="H2" s="96"/>
      <c r="I2" s="96"/>
    </row>
    <row r="3" spans="1:9">
      <c r="A3" s="96"/>
      <c r="B3" s="96"/>
      <c r="C3" s="96"/>
      <c r="D3" s="96"/>
      <c r="E3" s="96"/>
      <c r="F3" s="96"/>
      <c r="G3" s="96"/>
      <c r="H3" s="96"/>
      <c r="I3" s="96"/>
    </row>
    <row r="4" spans="1:9">
      <c r="A4" s="96"/>
      <c r="B4" s="96"/>
      <c r="C4" s="96"/>
      <c r="D4" s="96"/>
      <c r="E4" s="96"/>
      <c r="F4" s="96"/>
      <c r="G4" s="96"/>
      <c r="H4" s="96"/>
      <c r="I4" s="96"/>
    </row>
    <row r="5" spans="1:9">
      <c r="A5" s="96"/>
      <c r="B5" s="96"/>
      <c r="C5" s="96"/>
      <c r="D5" s="96"/>
      <c r="E5" s="96"/>
      <c r="F5" s="96"/>
      <c r="G5" s="96"/>
      <c r="H5" s="96"/>
      <c r="I5" s="96"/>
    </row>
    <row r="6" spans="1:9">
      <c r="A6" s="76">
        <v>1</v>
      </c>
      <c r="B6" s="76">
        <v>2</v>
      </c>
      <c r="C6" s="76">
        <v>3</v>
      </c>
      <c r="D6" s="76">
        <v>4</v>
      </c>
      <c r="E6" s="76">
        <v>5</v>
      </c>
      <c r="F6" s="76">
        <v>6</v>
      </c>
      <c r="G6" s="76">
        <v>7</v>
      </c>
      <c r="H6" s="76">
        <v>8</v>
      </c>
      <c r="I6" s="76">
        <v>9</v>
      </c>
    </row>
    <row r="7" spans="1:9">
      <c r="A7" s="78" t="s">
        <v>79</v>
      </c>
      <c r="B7" s="79" t="s">
        <v>80</v>
      </c>
      <c r="C7" s="78" t="s">
        <v>81</v>
      </c>
      <c r="D7" s="78" t="s">
        <v>82</v>
      </c>
      <c r="E7" s="78" t="s">
        <v>83</v>
      </c>
      <c r="F7" s="78" t="s">
        <v>84</v>
      </c>
      <c r="G7" s="78" t="s">
        <v>85</v>
      </c>
      <c r="H7" s="78" t="s">
        <v>86</v>
      </c>
      <c r="I7" s="78" t="s">
        <v>87</v>
      </c>
    </row>
    <row r="8" spans="1:9">
      <c r="A8" s="79" t="s">
        <v>88</v>
      </c>
      <c r="B8" s="80">
        <v>1.25</v>
      </c>
      <c r="C8" s="80">
        <v>2.95</v>
      </c>
      <c r="D8" s="80">
        <f>B8/C8</f>
        <v>0.42372881355932202</v>
      </c>
      <c r="E8" s="80">
        <f>$B$12-B8/C8</f>
        <v>0.57627118644067798</v>
      </c>
      <c r="F8" s="80">
        <v>7000</v>
      </c>
      <c r="G8" s="80">
        <v>20650</v>
      </c>
      <c r="H8" s="80">
        <f>G8/$G$13</f>
        <v>0.44600431965442766</v>
      </c>
      <c r="I8" s="80">
        <f>E8*H8</f>
        <v>0.25701943844492442</v>
      </c>
    </row>
    <row r="9" spans="1:9">
      <c r="A9" s="79" t="s">
        <v>89</v>
      </c>
      <c r="B9" s="80">
        <v>0.3</v>
      </c>
      <c r="C9" s="80">
        <v>0.8</v>
      </c>
      <c r="D9" s="80">
        <f t="shared" ref="D9:D12" si="0">B9/C9</f>
        <v>0.37499999999999994</v>
      </c>
      <c r="E9" s="80">
        <f>$B$12-B9/C9</f>
        <v>0.625</v>
      </c>
      <c r="F9" s="80">
        <v>7000</v>
      </c>
      <c r="G9" s="80">
        <v>5600</v>
      </c>
      <c r="H9" s="80">
        <f t="shared" ref="H9:H11" si="1">G9/$G$13</f>
        <v>0.12095032397408208</v>
      </c>
      <c r="I9" s="80">
        <f t="shared" ref="I9:I12" si="2">E9*H9</f>
        <v>7.5593952483801297E-2</v>
      </c>
    </row>
    <row r="10" spans="1:9">
      <c r="A10" s="79" t="s">
        <v>90</v>
      </c>
      <c r="B10" s="80">
        <v>0.47</v>
      </c>
      <c r="C10" s="80">
        <v>1.55</v>
      </c>
      <c r="D10" s="80">
        <f t="shared" si="0"/>
        <v>0.3032258064516129</v>
      </c>
      <c r="E10" s="80">
        <f>$B$12-B10/C10</f>
        <v>0.6967741935483871</v>
      </c>
      <c r="F10" s="80">
        <v>5000</v>
      </c>
      <c r="G10" s="80">
        <v>7750</v>
      </c>
      <c r="H10" s="80">
        <f t="shared" si="1"/>
        <v>0.16738660907127431</v>
      </c>
      <c r="I10" s="80">
        <f t="shared" si="2"/>
        <v>0.11663066954643629</v>
      </c>
    </row>
    <row r="11" spans="1:9">
      <c r="A11" s="79" t="s">
        <v>91</v>
      </c>
      <c r="B11" s="80">
        <v>0.25</v>
      </c>
      <c r="C11" s="80">
        <v>0.75</v>
      </c>
      <c r="D11" s="80">
        <f t="shared" si="0"/>
        <v>0.33333333333333331</v>
      </c>
      <c r="E11" s="80">
        <f>$B$12-B11/C11</f>
        <v>0.66666666666666674</v>
      </c>
      <c r="F11" s="80">
        <v>5000</v>
      </c>
      <c r="G11" s="80">
        <v>3750</v>
      </c>
      <c r="H11" s="80">
        <f t="shared" si="1"/>
        <v>8.0993520518358536E-2</v>
      </c>
      <c r="I11" s="80">
        <f t="shared" si="2"/>
        <v>5.3995680345572367E-2</v>
      </c>
    </row>
    <row r="12" spans="1:9">
      <c r="A12" s="79" t="s">
        <v>92</v>
      </c>
      <c r="B12" s="80">
        <v>1</v>
      </c>
      <c r="C12" s="80">
        <v>2.85</v>
      </c>
      <c r="D12" s="80">
        <f t="shared" si="0"/>
        <v>0.35087719298245612</v>
      </c>
      <c r="E12" s="80">
        <f>$B$12-B12/C12</f>
        <v>0.64912280701754388</v>
      </c>
      <c r="F12" s="80">
        <v>3000</v>
      </c>
      <c r="G12" s="80">
        <v>8550</v>
      </c>
      <c r="H12" s="80">
        <f>G12/$G$13</f>
        <v>0.18466522678185746</v>
      </c>
      <c r="I12" s="80">
        <f t="shared" si="2"/>
        <v>0.11987041036717064</v>
      </c>
    </row>
    <row r="13" spans="1:9">
      <c r="A13" s="78"/>
      <c r="B13" s="80"/>
      <c r="C13" s="80"/>
      <c r="D13" s="80" t="s">
        <v>69</v>
      </c>
      <c r="E13" s="80"/>
      <c r="F13" s="80"/>
      <c r="G13" s="80">
        <f>SUM(G8:G12)</f>
        <v>46300</v>
      </c>
      <c r="H13" s="80">
        <f>SUM(H8:H12)</f>
        <v>1</v>
      </c>
      <c r="I13" s="80">
        <f>SUM(I8:I12)</f>
        <v>0.62311015118790503</v>
      </c>
    </row>
    <row r="14" spans="1:9">
      <c r="A14" s="81" t="s">
        <v>93</v>
      </c>
      <c r="D14" s="77">
        <v>42000</v>
      </c>
    </row>
    <row r="15" spans="1:9">
      <c r="A15" s="139" t="s">
        <v>77</v>
      </c>
      <c r="B15" s="139"/>
      <c r="C15" s="139"/>
      <c r="D15" s="139"/>
      <c r="E15" s="139"/>
      <c r="F15" s="139"/>
      <c r="G15" s="139"/>
      <c r="H15" s="139"/>
      <c r="I15" s="139"/>
    </row>
    <row r="19" spans="1:9" ht="15.6">
      <c r="A19" s="75" t="s">
        <v>94</v>
      </c>
      <c r="B19" s="77">
        <f>D14/I13</f>
        <v>67403.812824956665</v>
      </c>
    </row>
    <row r="20" spans="1:9">
      <c r="A20" s="84" t="s">
        <v>95</v>
      </c>
      <c r="B20" s="82"/>
      <c r="C20" s="82"/>
      <c r="D20" s="82"/>
      <c r="E20" s="82"/>
      <c r="F20" s="82"/>
      <c r="G20" s="82"/>
      <c r="H20" s="83">
        <f>B19</f>
        <v>67403.812824956665</v>
      </c>
      <c r="I20" s="82"/>
    </row>
    <row r="22" spans="1:9">
      <c r="A22" s="139" t="s">
        <v>96</v>
      </c>
      <c r="B22" s="139"/>
      <c r="C22" s="139"/>
      <c r="D22" s="139"/>
      <c r="E22" s="139"/>
      <c r="F22" s="139"/>
      <c r="G22" s="139"/>
      <c r="H22" s="139"/>
      <c r="I22" s="139"/>
    </row>
    <row r="23" spans="1:9">
      <c r="A23" s="78" t="s">
        <v>79</v>
      </c>
      <c r="B23" s="79" t="s">
        <v>97</v>
      </c>
    </row>
    <row r="24" spans="1:9">
      <c r="A24" s="85" t="s">
        <v>88</v>
      </c>
      <c r="B24" s="86">
        <f>H8*$H$20</f>
        <v>30062.391681109184</v>
      </c>
    </row>
    <row r="25" spans="1:9">
      <c r="A25" s="85" t="s">
        <v>89</v>
      </c>
      <c r="B25" s="86">
        <f>H9*$H$20</f>
        <v>8152.5129982668968</v>
      </c>
    </row>
    <row r="26" spans="1:9">
      <c r="A26" s="85" t="s">
        <v>90</v>
      </c>
      <c r="B26" s="86">
        <f>H10*$H$20</f>
        <v>11282.495667244368</v>
      </c>
    </row>
    <row r="27" spans="1:9">
      <c r="A27" s="85" t="s">
        <v>91</v>
      </c>
      <c r="B27" s="86">
        <f>H11*$H$20</f>
        <v>5459.2720970537257</v>
      </c>
    </row>
    <row r="28" spans="1:9">
      <c r="A28" s="85" t="s">
        <v>92</v>
      </c>
      <c r="B28" s="86">
        <f>H12*$H$20</f>
        <v>12447.140381282494</v>
      </c>
    </row>
    <row r="30" spans="1:9">
      <c r="A30" s="139" t="s">
        <v>98</v>
      </c>
      <c r="B30" s="139"/>
      <c r="C30" s="139"/>
      <c r="D30" s="139"/>
      <c r="E30" s="139"/>
      <c r="F30" s="139"/>
      <c r="G30" s="139"/>
      <c r="H30" s="139"/>
      <c r="I30" s="139"/>
    </row>
    <row r="31" spans="1:9">
      <c r="A31" s="78" t="s">
        <v>79</v>
      </c>
      <c r="B31" s="79" t="s">
        <v>99</v>
      </c>
    </row>
    <row r="32" spans="1:9">
      <c r="A32" s="85" t="s">
        <v>88</v>
      </c>
      <c r="B32" s="87">
        <f>B24/C8</f>
        <v>10190.641247833621</v>
      </c>
    </row>
    <row r="33" spans="1:7">
      <c r="A33" s="85" t="s">
        <v>89</v>
      </c>
      <c r="B33" s="87">
        <f>B25/C9</f>
        <v>10190.641247833621</v>
      </c>
    </row>
    <row r="34" spans="1:7">
      <c r="A34" s="85" t="s">
        <v>90</v>
      </c>
      <c r="B34" s="87">
        <f>B26/C10</f>
        <v>7279.0294627383018</v>
      </c>
    </row>
    <row r="35" spans="1:7">
      <c r="A35" s="85" t="s">
        <v>91</v>
      </c>
      <c r="B35" s="87">
        <f>B27/C11</f>
        <v>7279.0294627383009</v>
      </c>
    </row>
    <row r="36" spans="1:7">
      <c r="A36" s="85" t="s">
        <v>92</v>
      </c>
      <c r="B36" s="87">
        <f>B28/C12</f>
        <v>4367.4176776429804</v>
      </c>
    </row>
    <row r="37" spans="1:7" ht="14.45" customHeight="1">
      <c r="B37" s="96" t="s">
        <v>100</v>
      </c>
      <c r="C37" s="96"/>
      <c r="D37" s="96"/>
      <c r="E37" s="96"/>
      <c r="F37" s="96"/>
      <c r="G37" s="96"/>
    </row>
    <row r="38" spans="1:7">
      <c r="B38" s="96"/>
      <c r="C38" s="96"/>
      <c r="D38" s="96"/>
      <c r="E38" s="96"/>
      <c r="F38" s="96"/>
      <c r="G38" s="96"/>
    </row>
    <row r="39" spans="1:7">
      <c r="B39" s="96"/>
      <c r="C39" s="96"/>
      <c r="D39" s="96"/>
      <c r="E39" s="96"/>
      <c r="F39" s="96"/>
      <c r="G39" s="96"/>
    </row>
    <row r="40" spans="1:7">
      <c r="B40" s="96"/>
      <c r="C40" s="96"/>
      <c r="D40" s="96"/>
      <c r="E40" s="96"/>
      <c r="F40" s="96"/>
      <c r="G40" s="96"/>
    </row>
  </sheetData>
  <mergeCells count="6">
    <mergeCell ref="A30:I30"/>
    <mergeCell ref="B37:G40"/>
    <mergeCell ref="A2:I5"/>
    <mergeCell ref="A1:I1"/>
    <mergeCell ref="A15:I15"/>
    <mergeCell ref="A22:I22"/>
  </mergeCells>
  <phoneticPr fontId="13" type="noConversion"/>
  <pageMargins left="0.7" right="0.7" top="0.75" bottom="0.75" header="0.3" footer="0.3"/>
  <pageSetup scale="86" fitToWidth="0" orientation="landscape" horizontalDpi="0"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0F47D93F1711249B94E2F3907099445" ma:contentTypeVersion="3" ma:contentTypeDescription="Create a new document." ma:contentTypeScope="" ma:versionID="4b58f907fea62f8818877e9e18801413">
  <xsd:schema xmlns:xsd="http://www.w3.org/2001/XMLSchema" xmlns:xs="http://www.w3.org/2001/XMLSchema" xmlns:p="http://schemas.microsoft.com/office/2006/metadata/properties" xmlns:ns2="d25ccf01-e544-487a-9b83-cef692376d52" targetNamespace="http://schemas.microsoft.com/office/2006/metadata/properties" ma:root="true" ma:fieldsID="c8cc6174cc700f6fdeb3d5104cea4065" ns2:_="">
    <xsd:import namespace="d25ccf01-e544-487a-9b83-cef692376d52"/>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5ccf01-e544-487a-9b83-cef692376d5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5DC52CC-941E-460D-98B8-8159153FBC0E}"/>
</file>

<file path=customXml/itemProps2.xml><?xml version="1.0" encoding="utf-8"?>
<ds:datastoreItem xmlns:ds="http://schemas.openxmlformats.org/officeDocument/2006/customXml" ds:itemID="{85FC3975-02EE-4286-A8FE-B3D17E0197FA}"/>
</file>

<file path=customXml/itemProps3.xml><?xml version="1.0" encoding="utf-8"?>
<ds:datastoreItem xmlns:ds="http://schemas.openxmlformats.org/officeDocument/2006/customXml" ds:itemID="{17CA12FE-D3F8-4E27-A4F5-BE59482C16F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Obed SG</dc:creator>
  <cp:keywords/>
  <dc:description/>
  <cp:lastModifiedBy>Gustavo Ivan Garcia Quiroz</cp:lastModifiedBy>
  <cp:revision/>
  <dcterms:created xsi:type="dcterms:W3CDTF">2023-05-29T15:27:49Z</dcterms:created>
  <dcterms:modified xsi:type="dcterms:W3CDTF">2023-06-17T23:35:42Z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0x01010090F47D93F1711249B94E2F3907099445</vt:lpwstr>
  </property>
</Properties>
</file>