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yferre\frequent\GitHub\Git_GW_Modeling_Spring2021\Course_Materials\Assignments\HW1_BoxModel_Excel\Starter_code\"/>
    </mc:Choice>
  </mc:AlternateContent>
  <xr:revisionPtr revIDLastSave="0" documentId="13_ncr:1_{CBF2BBA9-CD5A-4118-88DE-6B733E263950}" xr6:coauthVersionLast="46" xr6:coauthVersionMax="46" xr10:uidLastSave="{00000000-0000-0000-0000-000000000000}"/>
  <bookViews>
    <workbookView xWindow="735" yWindow="735" windowWidth="35145" windowHeight="18420" activeTab="1" xr2:uid="{00000000-000D-0000-FFFF-FFFF00000000}"/>
  </bookViews>
  <sheets>
    <sheet name="inputs" sheetId="2" r:id="rId1"/>
    <sheet name="model and key plot" sheetId="1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9" i="1" l="1"/>
  <c r="G10" i="1"/>
  <c r="G11" i="1"/>
  <c r="H11" i="1" s="1"/>
  <c r="G12" i="1"/>
  <c r="G13" i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H13" i="1"/>
  <c r="H12" i="1"/>
  <c r="H10" i="1"/>
  <c r="H9" i="1"/>
  <c r="N9" i="1" l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8" i="1"/>
  <c r="G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7" i="1" l="1"/>
  <c r="D8" i="1"/>
  <c r="D9" i="1"/>
  <c r="C11" i="1" l="1"/>
  <c r="C12" i="1" s="1"/>
  <c r="I9" i="1" l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<sst xmlns="http://schemas.openxmlformats.org/spreadsheetml/2006/main" count="52" uniqueCount="35">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</sst>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96.076401856799194</c:v>
                </c:pt>
                <c:pt idx="2">
                  <c:v>92.153024599941602</c:v>
                </c:pt>
                <c:pt idx="3">
                  <c:v>88.229954631998652</c:v>
                </c:pt>
                <c:pt idx="4">
                  <c:v>84.307256931447753</c:v>
                </c:pt>
                <c:pt idx="5">
                  <c:v>80.384972682508675</c:v>
                </c:pt>
                <c:pt idx="6">
                  <c:v>76.46311832880815</c:v>
                </c:pt>
                <c:pt idx="7">
                  <c:v>72.541686024888278</c:v>
                </c:pt>
                <c:pt idx="8">
                  <c:v>62.73848580125982</c:v>
                </c:pt>
                <c:pt idx="9">
                  <c:v>47.053662464220992</c:v>
                </c:pt>
                <c:pt idx="10">
                  <c:v>31.369041013906035</c:v>
                </c:pt>
                <c:pt idx="11">
                  <c:v>15.684520506953017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3.1388785145606451E-4</c:v>
                </c:pt>
                <c:pt idx="2">
                  <c:v>3.1387018054860732E-4</c:v>
                </c:pt>
                <c:pt idx="3">
                  <c:v>3.1384559743543602E-4</c:v>
                </c:pt>
                <c:pt idx="4">
                  <c:v>3.1381581604407189E-4</c:v>
                </c:pt>
                <c:pt idx="5">
                  <c:v>3.1378273991512626E-4</c:v>
                </c:pt>
                <c:pt idx="6">
                  <c:v>3.1374834829604194E-4</c:v>
                </c:pt>
                <c:pt idx="7">
                  <c:v>3.1371458431358974E-4</c:v>
                </c:pt>
                <c:pt idx="8">
                  <c:v>3.1370240715611071E-4</c:v>
                </c:pt>
                <c:pt idx="9">
                  <c:v>3.1369646674077659E-4</c:v>
                </c:pt>
                <c:pt idx="10">
                  <c:v>3.1369242900629914E-4</c:v>
                </c:pt>
                <c:pt idx="11">
                  <c:v>3.1369041013906034E-4</c:v>
                </c:pt>
                <c:pt idx="12">
                  <c:v>3.1369041013906034E-4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workbookViewId="0">
      <selection activeCell="D29" sqref="D29"/>
    </sheetView>
  </sheetViews>
  <sheetFormatPr defaultColWidth="8.85546875" defaultRowHeight="12.75" x14ac:dyDescent="0.2"/>
  <cols>
    <col min="2" max="2" width="9.140625" bestFit="1" customWidth="1"/>
    <col min="3" max="3" width="10.140625" bestFit="1" customWidth="1"/>
    <col min="4" max="4" width="8.140625" customWidth="1"/>
  </cols>
  <sheetData>
    <row r="4" spans="2:5" x14ac:dyDescent="0.2">
      <c r="B4" t="s">
        <v>11</v>
      </c>
      <c r="C4" t="s">
        <v>9</v>
      </c>
      <c r="D4" s="1">
        <v>100</v>
      </c>
    </row>
    <row r="5" spans="2:5" x14ac:dyDescent="0.2">
      <c r="C5" t="s">
        <v>10</v>
      </c>
      <c r="D5" s="1">
        <v>0</v>
      </c>
    </row>
    <row r="6" spans="2:5" x14ac:dyDescent="0.2">
      <c r="D6" s="1"/>
    </row>
    <row r="7" spans="2:5" x14ac:dyDescent="0.2">
      <c r="D7" s="1"/>
    </row>
    <row r="8" spans="2:5" x14ac:dyDescent="0.2">
      <c r="B8" t="s">
        <v>13</v>
      </c>
      <c r="C8" t="s">
        <v>0</v>
      </c>
      <c r="D8" s="1">
        <v>5</v>
      </c>
    </row>
    <row r="9" spans="2:5" x14ac:dyDescent="0.2">
      <c r="C9" t="s">
        <v>1</v>
      </c>
      <c r="D9" s="1">
        <v>0</v>
      </c>
    </row>
    <row r="10" spans="2:5" x14ac:dyDescent="0.2">
      <c r="D10" s="1"/>
    </row>
    <row r="11" spans="2:5" x14ac:dyDescent="0.2">
      <c r="B11" t="s">
        <v>15</v>
      </c>
      <c r="C11" t="s">
        <v>4</v>
      </c>
      <c r="D11" s="1">
        <v>4.0000000000000002E-4</v>
      </c>
    </row>
    <row r="12" spans="2:5" x14ac:dyDescent="0.2">
      <c r="C12" t="s">
        <v>5</v>
      </c>
      <c r="D12" s="1">
        <v>0.01</v>
      </c>
    </row>
    <row r="13" spans="2:5" x14ac:dyDescent="0.2">
      <c r="C13" t="s">
        <v>6</v>
      </c>
      <c r="D13" s="1">
        <v>1E-4</v>
      </c>
    </row>
    <row r="15" spans="2:5" x14ac:dyDescent="0.2">
      <c r="D15" t="s">
        <v>22</v>
      </c>
      <c r="E15" t="s">
        <v>12</v>
      </c>
    </row>
    <row r="16" spans="2:5" x14ac:dyDescent="0.2">
      <c r="B16" t="s">
        <v>14</v>
      </c>
      <c r="C16" t="s">
        <v>17</v>
      </c>
      <c r="D16" s="1">
        <v>1</v>
      </c>
      <c r="E16" s="1">
        <f>IF(D16=1,+$D$11,+IF(D16=2,+$D$12,+$D$13))</f>
        <v>4.0000000000000002E-4</v>
      </c>
    </row>
    <row r="17" spans="3:5" x14ac:dyDescent="0.2">
      <c r="D17" s="1">
        <v>1</v>
      </c>
      <c r="E17" s="1">
        <f t="shared" ref="E17:E28" si="0">IF(D17=1,+$D$11,+IF(D17=2,+$D$12,+$D$13))</f>
        <v>4.0000000000000002E-4</v>
      </c>
    </row>
    <row r="18" spans="3:5" x14ac:dyDescent="0.2">
      <c r="D18" s="1">
        <v>1</v>
      </c>
      <c r="E18" s="1">
        <f t="shared" si="0"/>
        <v>4.0000000000000002E-4</v>
      </c>
    </row>
    <row r="19" spans="3:5" x14ac:dyDescent="0.2">
      <c r="D19" s="1">
        <v>1</v>
      </c>
      <c r="E19" s="1">
        <f t="shared" si="0"/>
        <v>4.0000000000000002E-4</v>
      </c>
    </row>
    <row r="20" spans="3:5" x14ac:dyDescent="0.2">
      <c r="D20" s="1">
        <v>1</v>
      </c>
      <c r="E20" s="1">
        <f t="shared" si="0"/>
        <v>4.0000000000000002E-4</v>
      </c>
    </row>
    <row r="21" spans="3:5" x14ac:dyDescent="0.2">
      <c r="D21" s="1">
        <v>1</v>
      </c>
      <c r="E21" s="1">
        <f t="shared" si="0"/>
        <v>4.0000000000000002E-4</v>
      </c>
    </row>
    <row r="22" spans="3:5" x14ac:dyDescent="0.2">
      <c r="D22" s="1">
        <v>1</v>
      </c>
      <c r="E22" s="1">
        <f t="shared" si="0"/>
        <v>4.0000000000000002E-4</v>
      </c>
    </row>
    <row r="23" spans="3:5" x14ac:dyDescent="0.2">
      <c r="D23" s="1">
        <v>1</v>
      </c>
      <c r="E23" s="1">
        <f t="shared" si="0"/>
        <v>4.0000000000000002E-4</v>
      </c>
    </row>
    <row r="24" spans="3:5" x14ac:dyDescent="0.2">
      <c r="D24" s="1">
        <v>3</v>
      </c>
      <c r="E24" s="1">
        <f t="shared" si="0"/>
        <v>1E-4</v>
      </c>
    </row>
    <row r="25" spans="3:5" x14ac:dyDescent="0.2">
      <c r="D25" s="1">
        <v>3</v>
      </c>
      <c r="E25" s="1">
        <f t="shared" si="0"/>
        <v>1E-4</v>
      </c>
    </row>
    <row r="26" spans="3:5" x14ac:dyDescent="0.2">
      <c r="D26" s="1">
        <v>3</v>
      </c>
      <c r="E26" s="1">
        <f t="shared" si="0"/>
        <v>1E-4</v>
      </c>
    </row>
    <row r="27" spans="3:5" x14ac:dyDescent="0.2">
      <c r="D27" s="1">
        <v>3</v>
      </c>
      <c r="E27" s="1">
        <f t="shared" si="0"/>
        <v>1E-4</v>
      </c>
    </row>
    <row r="28" spans="3:5" x14ac:dyDescent="0.2">
      <c r="C28" t="s">
        <v>16</v>
      </c>
      <c r="D28" s="1">
        <v>3</v>
      </c>
      <c r="E28" s="1">
        <f t="shared" si="0"/>
        <v>1E-4</v>
      </c>
    </row>
    <row r="33" spans="2:3" x14ac:dyDescent="0.2">
      <c r="B33" t="s">
        <v>18</v>
      </c>
      <c r="C33" t="s">
        <v>19</v>
      </c>
    </row>
    <row r="34" spans="2:3" x14ac:dyDescent="0.2">
      <c r="C34" s="11" t="s">
        <v>34</v>
      </c>
    </row>
    <row r="35" spans="2:3" x14ac:dyDescent="0.2">
      <c r="C35" t="s">
        <v>20</v>
      </c>
    </row>
    <row r="36" spans="2:3" x14ac:dyDescent="0.2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abSelected="1" topLeftCell="B1" workbookViewId="0">
      <selection activeCell="L13" sqref="L13"/>
    </sheetView>
  </sheetViews>
  <sheetFormatPr defaultColWidth="8.85546875" defaultRowHeight="12.75" x14ac:dyDescent="0.2"/>
  <cols>
    <col min="3" max="3" width="9" bestFit="1" customWidth="1"/>
    <col min="7" max="7" width="10.7109375" customWidth="1"/>
    <col min="8" max="8" width="6.7109375" customWidth="1"/>
  </cols>
  <sheetData>
    <row r="3" spans="2:20" ht="13.5" thickBot="1" x14ac:dyDescent="0.25"/>
    <row r="4" spans="2:20" ht="13.5" thickTop="1" x14ac:dyDescent="0.2">
      <c r="B4" s="22" t="s">
        <v>32</v>
      </c>
      <c r="C4" s="23"/>
      <c r="D4" s="24"/>
      <c r="Q4" s="13"/>
      <c r="R4" s="14"/>
      <c r="S4" s="14"/>
      <c r="T4" s="15"/>
    </row>
    <row r="5" spans="2:20" x14ac:dyDescent="0.2">
      <c r="B5" s="3"/>
      <c r="C5" s="4"/>
      <c r="D5" s="5"/>
      <c r="Q5" s="25" t="s">
        <v>33</v>
      </c>
      <c r="R5" s="26"/>
      <c r="S5" s="26"/>
      <c r="T5" s="27"/>
    </row>
    <row r="6" spans="2:20" x14ac:dyDescent="0.2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2">
      <c r="B7" s="3" t="s">
        <v>28</v>
      </c>
      <c r="C7" s="6">
        <v>4.0000000000000002E-4</v>
      </c>
      <c r="D7" s="7">
        <f>SUM(L9:L19)+0.5*(L8+L20)</f>
        <v>7.5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5" x14ac:dyDescent="0.25">
      <c r="B8" s="3" t="s">
        <v>29</v>
      </c>
      <c r="C8" s="6">
        <v>0.01</v>
      </c>
      <c r="D8" s="7">
        <f>SUM(M9:M19)+0.5*(M8+M20)</f>
        <v>0</v>
      </c>
      <c r="F8" s="1">
        <f>F9+inputs!$D$8</f>
        <v>60</v>
      </c>
      <c r="G8" s="1">
        <f>inputs!D16</f>
        <v>1</v>
      </c>
      <c r="H8" s="1">
        <f>IF(G8=1,+inputs!$D$11,+IF(G8=2,+inputs!$D$12,+inputs!$D$13))</f>
        <v>4.0000000000000002E-4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5" x14ac:dyDescent="0.25">
      <c r="B9" s="3" t="s">
        <v>30</v>
      </c>
      <c r="C9" s="6">
        <v>1E-4</v>
      </c>
      <c r="D9" s="7">
        <f>SUM(N9:N19)+0.5*(N8+N20)</f>
        <v>4.5</v>
      </c>
      <c r="F9" s="1">
        <f>F10+inputs!$D$8</f>
        <v>55</v>
      </c>
      <c r="G9" s="1">
        <f>inputs!D17</f>
        <v>1</v>
      </c>
      <c r="H9" s="1">
        <f>IF(G9=1,+inputs!$D$11,+IF(G9=2,+inputs!$D$12,+inputs!$D$13))</f>
        <v>4.0000000000000002E-4</v>
      </c>
      <c r="I9" s="1">
        <f t="shared" ref="I9:I19" ca="1" si="0">(I8*2/(1/H8+1/H9)+I10*2/(1/H9+1/H10))/(2/(1/H8+1/H9)+2/(1/H9+1/H10))</f>
        <v>96.076401856799194</v>
      </c>
      <c r="J9" s="1">
        <f ca="1">(I8-I9)/inputs!$D$8*2/(1/H8+1/H9)</f>
        <v>3.1388785145606451E-4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5" x14ac:dyDescent="0.25">
      <c r="B10" s="3"/>
      <c r="C10" s="6"/>
      <c r="D10" s="7"/>
      <c r="F10" s="1">
        <f>F11+inputs!$D$8</f>
        <v>50</v>
      </c>
      <c r="G10" s="1">
        <f>inputs!D18</f>
        <v>1</v>
      </c>
      <c r="H10" s="1">
        <f>IF(G10=1,+inputs!$D$11,+IF(G10=2,+inputs!$D$12,+inputs!$D$13))</f>
        <v>4.0000000000000002E-4</v>
      </c>
      <c r="I10" s="1">
        <f t="shared" ca="1" si="0"/>
        <v>92.153024599941602</v>
      </c>
      <c r="J10" s="1">
        <f ca="1">(I9-I10)/inputs!$D$8*2/(1/H9+1/H10)</f>
        <v>3.1387018054860732E-4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5" x14ac:dyDescent="0.25">
      <c r="B11" s="3" t="s">
        <v>8</v>
      </c>
      <c r="C11" s="6">
        <f>SUM(D7:D9)/(D7/C7+D8/C8+D9/C9)</f>
        <v>1.8823529411764707E-4</v>
      </c>
      <c r="D11" s="7"/>
      <c r="F11" s="1">
        <f>F12+inputs!$D$8</f>
        <v>45</v>
      </c>
      <c r="G11" s="1">
        <f>inputs!D19</f>
        <v>1</v>
      </c>
      <c r="H11" s="1">
        <f>IF(G11=1,+inputs!$D$11,+IF(G11=2,+inputs!$D$12,+inputs!$D$13))</f>
        <v>4.0000000000000002E-4</v>
      </c>
      <c r="I11" s="1">
        <f t="shared" ca="1" si="0"/>
        <v>88.229954631998652</v>
      </c>
      <c r="J11" s="1">
        <f ca="1">(I10-I11)/inputs!$D$8*2/(1/H10+1/H11)</f>
        <v>3.1384559743543602E-4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5.75" thickBot="1" x14ac:dyDescent="0.3">
      <c r="B12" s="8" t="s">
        <v>7</v>
      </c>
      <c r="C12" s="9">
        <f>C11*(I8-I20)/(F8-F20)</f>
        <v>3.1372549019607844E-4</v>
      </c>
      <c r="D12" s="10"/>
      <c r="F12" s="1">
        <f>F13+inputs!$D$8</f>
        <v>40</v>
      </c>
      <c r="G12" s="1">
        <f>inputs!D20</f>
        <v>1</v>
      </c>
      <c r="H12" s="1">
        <f>IF(G12=1,+inputs!$D$11,+IF(G12=2,+inputs!$D$12,+inputs!$D$13))</f>
        <v>4.0000000000000002E-4</v>
      </c>
      <c r="I12" s="1">
        <f t="shared" ca="1" si="0"/>
        <v>84.307256931447753</v>
      </c>
      <c r="J12" s="1">
        <f ca="1">(I11-I12)/inputs!$D$8*2/(1/H11+1/H12)</f>
        <v>3.1381581604407189E-4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5.75" thickTop="1" x14ac:dyDescent="0.25">
      <c r="F13" s="1">
        <f>F14+inputs!$D$8</f>
        <v>35</v>
      </c>
      <c r="G13" s="1">
        <f>inputs!D21</f>
        <v>1</v>
      </c>
      <c r="H13" s="1">
        <f>IF(G13=1,+inputs!$D$11,+IF(G13=2,+inputs!$D$12,+inputs!$D$13))</f>
        <v>4.0000000000000002E-4</v>
      </c>
      <c r="I13" s="1">
        <f t="shared" ca="1" si="0"/>
        <v>80.384972682508675</v>
      </c>
      <c r="J13" s="1">
        <f ca="1">(I12-I13)/inputs!$D$8*2/(1/H12+1/H13)</f>
        <v>3.1378273991512626E-4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5" x14ac:dyDescent="0.25">
      <c r="F14" s="1">
        <f>F15+inputs!$D$8</f>
        <v>30</v>
      </c>
      <c r="G14" s="1">
        <f>inputs!D22</f>
        <v>1</v>
      </c>
      <c r="H14" s="1">
        <f>IF(G14=1,+inputs!$D$11,+IF(G14=2,+inputs!$D$12,+inputs!$D$13))</f>
        <v>4.0000000000000002E-4</v>
      </c>
      <c r="I14" s="1">
        <f t="shared" ca="1" si="0"/>
        <v>76.46311832880815</v>
      </c>
      <c r="J14" s="1">
        <f ca="1">(I13-I14)/inputs!$D$8*2/(1/H13+1/H14)</f>
        <v>3.1374834829604194E-4</v>
      </c>
      <c r="L14">
        <f t="shared" si="1"/>
        <v>1</v>
      </c>
      <c r="M14">
        <f t="shared" si="2"/>
        <v>0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5" x14ac:dyDescent="0.25">
      <c r="F15" s="1">
        <f>F16+inputs!$D$8</f>
        <v>25</v>
      </c>
      <c r="G15" s="1">
        <f>inputs!D23</f>
        <v>1</v>
      </c>
      <c r="H15" s="1">
        <f>IF(G15=1,+inputs!$D$11,+IF(G15=2,+inputs!$D$12,+inputs!$D$13))</f>
        <v>4.0000000000000002E-4</v>
      </c>
      <c r="I15" s="1">
        <f t="shared" ca="1" si="0"/>
        <v>72.541686024888278</v>
      </c>
      <c r="J15" s="1">
        <f ca="1">(I14-I15)/inputs!$D$8*2/(1/H14+1/H15)</f>
        <v>3.1371458431358974E-4</v>
      </c>
      <c r="L15">
        <f t="shared" si="1"/>
        <v>1</v>
      </c>
      <c r="M15">
        <f t="shared" si="2"/>
        <v>0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5" x14ac:dyDescent="0.25">
      <c r="F16" s="1">
        <f>F17+inputs!$D$8</f>
        <v>20</v>
      </c>
      <c r="G16" s="1">
        <f>inputs!D24</f>
        <v>3</v>
      </c>
      <c r="H16" s="1">
        <f>IF(G16=1,+inputs!$D$11,+IF(G16=2,+inputs!$D$12,+inputs!$D$13))</f>
        <v>1E-4</v>
      </c>
      <c r="I16" s="1">
        <f t="shared" ca="1" si="0"/>
        <v>62.73848580125982</v>
      </c>
      <c r="J16" s="1">
        <f ca="1">(I15-I16)/inputs!$D$8*2/(1/H15+1/H16)</f>
        <v>3.1370240715611071E-4</v>
      </c>
      <c r="L16">
        <f t="shared" si="1"/>
        <v>0</v>
      </c>
      <c r="M16">
        <f t="shared" si="2"/>
        <v>0</v>
      </c>
      <c r="N16">
        <f t="shared" si="3"/>
        <v>1</v>
      </c>
      <c r="Q16" s="16">
        <v>9</v>
      </c>
      <c r="R16" s="6" t="s">
        <v>23</v>
      </c>
      <c r="S16" s="18"/>
      <c r="T16" s="17">
        <v>9</v>
      </c>
    </row>
    <row r="17" spans="6:20" ht="15" x14ac:dyDescent="0.25">
      <c r="F17" s="1">
        <f>F18+inputs!$D$8</f>
        <v>15</v>
      </c>
      <c r="G17" s="1">
        <f>inputs!D25</f>
        <v>3</v>
      </c>
      <c r="H17" s="1">
        <f>IF(G17=1,+inputs!$D$11,+IF(G17=2,+inputs!$D$12,+inputs!$D$13))</f>
        <v>1E-4</v>
      </c>
      <c r="I17" s="1">
        <f t="shared" ca="1" si="0"/>
        <v>47.053662464220992</v>
      </c>
      <c r="J17" s="1">
        <f ca="1">(I16-I17)/inputs!$D$8*2/(1/H16+1/H17)</f>
        <v>3.1369646674077659E-4</v>
      </c>
      <c r="L17">
        <f t="shared" si="1"/>
        <v>0</v>
      </c>
      <c r="M17">
        <f t="shared" si="2"/>
        <v>0</v>
      </c>
      <c r="N17">
        <f t="shared" si="3"/>
        <v>1</v>
      </c>
      <c r="Q17" s="16">
        <v>10</v>
      </c>
      <c r="R17" s="6" t="s">
        <v>23</v>
      </c>
      <c r="S17" s="18"/>
      <c r="T17" s="17">
        <v>10</v>
      </c>
    </row>
    <row r="18" spans="6:20" ht="15" x14ac:dyDescent="0.25">
      <c r="F18" s="1">
        <f>F19+inputs!$D$8</f>
        <v>10</v>
      </c>
      <c r="G18" s="1">
        <f>inputs!D26</f>
        <v>3</v>
      </c>
      <c r="H18" s="1">
        <f>IF(G18=1,+inputs!$D$11,+IF(G18=2,+inputs!$D$12,+inputs!$D$13))</f>
        <v>1E-4</v>
      </c>
      <c r="I18" s="1">
        <f t="shared" ca="1" si="0"/>
        <v>31.369041013906035</v>
      </c>
      <c r="J18" s="1">
        <f ca="1">(I17-I18)/inputs!$D$8*2/(1/H17+1/H18)</f>
        <v>3.1369242900629914E-4</v>
      </c>
      <c r="L18">
        <f t="shared" si="1"/>
        <v>0</v>
      </c>
      <c r="M18">
        <f t="shared" si="2"/>
        <v>0</v>
      </c>
      <c r="N18">
        <f t="shared" si="3"/>
        <v>1</v>
      </c>
      <c r="Q18" s="16">
        <v>11</v>
      </c>
      <c r="R18" s="6" t="s">
        <v>23</v>
      </c>
      <c r="S18" s="18"/>
      <c r="T18" s="17">
        <v>11</v>
      </c>
    </row>
    <row r="19" spans="6:20" ht="15" x14ac:dyDescent="0.25">
      <c r="F19" s="1">
        <f>F20+inputs!$D$8</f>
        <v>5</v>
      </c>
      <c r="G19" s="1">
        <f>inputs!D27</f>
        <v>3</v>
      </c>
      <c r="H19" s="1">
        <f>IF(G19=1,+inputs!$D$11,+IF(G19=2,+inputs!$D$12,+inputs!$D$13))</f>
        <v>1E-4</v>
      </c>
      <c r="I19" s="1">
        <f t="shared" ca="1" si="0"/>
        <v>15.684520506953017</v>
      </c>
      <c r="J19" s="1">
        <f ca="1">(I18-I19)/inputs!$D$8*2/(1/H18+1/H19)</f>
        <v>3.1369041013906034E-4</v>
      </c>
      <c r="L19">
        <f t="shared" si="1"/>
        <v>0</v>
      </c>
      <c r="M19">
        <f t="shared" si="2"/>
        <v>0</v>
      </c>
      <c r="N19">
        <f t="shared" si="3"/>
        <v>1</v>
      </c>
      <c r="Q19" s="16">
        <v>12</v>
      </c>
      <c r="R19" s="6" t="s">
        <v>23</v>
      </c>
      <c r="S19" s="18"/>
      <c r="T19" s="17">
        <v>12</v>
      </c>
    </row>
    <row r="20" spans="6:20" ht="15" x14ac:dyDescent="0.25">
      <c r="F20" s="1">
        <f>inputs!D9</f>
        <v>0</v>
      </c>
      <c r="G20" s="1">
        <f>inputs!D28</f>
        <v>3</v>
      </c>
      <c r="H20" s="1">
        <f>IF(G20=1,+inputs!$D$11,+IF(G20=2,+inputs!$D$12,+inputs!$D$13))</f>
        <v>1E-4</v>
      </c>
      <c r="I20" s="2">
        <f>inputs!D5</f>
        <v>0</v>
      </c>
      <c r="J20" s="1">
        <f ca="1">(I19-I20)/inputs!$D$8*2/(1/H19+1/H20)</f>
        <v>3.1369041013906034E-4</v>
      </c>
      <c r="L20">
        <f t="shared" si="1"/>
        <v>0</v>
      </c>
      <c r="M20">
        <f t="shared" si="2"/>
        <v>0</v>
      </c>
      <c r="N20">
        <f t="shared" si="3"/>
        <v>1</v>
      </c>
      <c r="Q20" s="19">
        <v>13</v>
      </c>
      <c r="R20" s="12" t="s">
        <v>23</v>
      </c>
      <c r="S20" s="20"/>
      <c r="T20" s="21">
        <v>13</v>
      </c>
    </row>
    <row r="31" spans="6:20" x14ac:dyDescent="0.2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Ty Ferre</cp:lastModifiedBy>
  <dcterms:created xsi:type="dcterms:W3CDTF">2002-08-06T22:40:09Z</dcterms:created>
  <dcterms:modified xsi:type="dcterms:W3CDTF">2021-01-19T20:51:49Z</dcterms:modified>
</cp:coreProperties>
</file>