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b8c87c2abe5887b/Workspace/Work/03_UA/03_Classwork/07_HWRS_582_GWModel/02_github/hw-rhull21/HW01_Notes/"/>
    </mc:Choice>
  </mc:AlternateContent>
  <xr:revisionPtr revIDLastSave="166" documentId="13_ncr:1_{0782B73B-6BEC-43BF-AA2A-643772B0639A}" xr6:coauthVersionLast="46" xr6:coauthVersionMax="46" xr10:uidLastSave="{0D1DEA0D-D87A-4842-B17B-36A97E27F991}"/>
  <bookViews>
    <workbookView xWindow="100" yWindow="460" windowWidth="24580" windowHeight="26640" activeTab="1" xr2:uid="{00000000-000D-0000-FFFF-FFFF00000000}"/>
  </bookViews>
  <sheets>
    <sheet name="inputs" sheetId="2" r:id="rId1"/>
    <sheet name="model and key plo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89" i="1" l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11" i="1"/>
  <c r="B85" i="1"/>
  <c r="B86" i="1" s="1"/>
  <c r="B87" i="1" s="1"/>
  <c r="B88" i="1" s="1"/>
  <c r="B89" i="1" s="1"/>
  <c r="B66" i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65" i="1"/>
  <c r="C15" i="1"/>
  <c r="G20" i="1"/>
  <c r="G19" i="1"/>
  <c r="M19" i="1" s="1"/>
  <c r="G18" i="1"/>
  <c r="M18" i="1" s="1"/>
  <c r="G17" i="1"/>
  <c r="H17" i="1" s="1"/>
  <c r="G16" i="1"/>
  <c r="H16" i="1" s="1"/>
  <c r="G15" i="1"/>
  <c r="M15" i="1" s="1"/>
  <c r="G14" i="1"/>
  <c r="M14" i="1" s="1"/>
  <c r="G8" i="1"/>
  <c r="M11" i="1"/>
  <c r="L8" i="1"/>
  <c r="I8" i="1"/>
  <c r="H8" i="1"/>
  <c r="N9" i="1"/>
  <c r="N15" i="1"/>
  <c r="N16" i="1"/>
  <c r="N17" i="1"/>
  <c r="N18" i="1"/>
  <c r="N19" i="1"/>
  <c r="N20" i="1"/>
  <c r="N8" i="1"/>
  <c r="M9" i="1"/>
  <c r="M13" i="1"/>
  <c r="M20" i="1"/>
  <c r="M8" i="1"/>
  <c r="L9" i="1"/>
  <c r="L17" i="1"/>
  <c r="L18" i="1"/>
  <c r="L20" i="1"/>
  <c r="H9" i="1"/>
  <c r="H15" i="1"/>
  <c r="H18" i="1"/>
  <c r="H19" i="1"/>
  <c r="H20" i="1"/>
  <c r="G9" i="1"/>
  <c r="G10" i="1"/>
  <c r="H10" i="1" s="1"/>
  <c r="G11" i="1"/>
  <c r="H11" i="1" s="1"/>
  <c r="G12" i="1"/>
  <c r="L12" i="1" s="1"/>
  <c r="G13" i="1"/>
  <c r="L13" i="1" s="1"/>
  <c r="L14" i="1"/>
  <c r="I20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H14" i="1" l="1"/>
  <c r="L19" i="1"/>
  <c r="M17" i="1"/>
  <c r="L16" i="1"/>
  <c r="M16" i="1"/>
  <c r="L15" i="1"/>
  <c r="N14" i="1"/>
  <c r="H13" i="1"/>
  <c r="N13" i="1"/>
  <c r="N12" i="1"/>
  <c r="H12" i="1"/>
  <c r="M12" i="1"/>
  <c r="L11" i="1"/>
  <c r="N11" i="1"/>
  <c r="L10" i="1"/>
  <c r="N10" i="1"/>
  <c r="M10" i="1"/>
  <c r="D9" i="1" l="1"/>
  <c r="D8" i="1"/>
  <c r="D7" i="1"/>
  <c r="C12" i="1" s="1"/>
  <c r="J20" i="1"/>
  <c r="I19" i="1"/>
  <c r="J18" i="1"/>
  <c r="J15" i="1"/>
  <c r="J13" i="1"/>
  <c r="J11" i="1"/>
  <c r="J12" i="1"/>
  <c r="J14" i="1"/>
  <c r="I17" i="1"/>
  <c r="I18" i="1"/>
  <c r="J19" i="1"/>
  <c r="J16" i="1"/>
  <c r="I11" i="1"/>
  <c r="I12" i="1"/>
  <c r="I13" i="1"/>
  <c r="I14" i="1"/>
  <c r="I15" i="1"/>
  <c r="I16" i="1"/>
  <c r="J17" i="1"/>
  <c r="J9" i="1"/>
  <c r="I10" i="1"/>
  <c r="I9" i="1"/>
  <c r="J10" i="1"/>
</calcChain>
</file>

<file path=xl/sharedStrings.xml><?xml version="1.0" encoding="utf-8"?>
<sst xmlns="http://schemas.openxmlformats.org/spreadsheetml/2006/main" count="59" uniqueCount="37">
  <si>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</si>
  <si>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</si>
  <si>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</si>
  <si>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</si>
  <si>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</si>
  <si>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</si>
  <si>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</si>
  <si>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</si>
  <si>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</si>
  <si>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</si>
  <si>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</si>
  <si>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</si>
  <si>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</si>
  <si>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</si>
  <si>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</si>
  <si>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</si>
  <si>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</si>
  <si>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</si>
  <si>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</si>
  <si>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</si>
  <si>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</si>
  <si>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</si>
  <si>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</si>
  <si>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</si>
  <si>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</si>
  <si>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</si>
  <si>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</si>
  <si>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</si>
  <si>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</si>
  <si>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</si>
  <si>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</si>
  <si>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</si>
  <si>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</si>
  <si>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</si>
  <si>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</si>
  <si>
    <t>num_cells1</t>
  </si>
  <si>
    <t>num_cells2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</si>
</sst>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80</c:v>
                </c:pt>
                <c:pt idx="1">
                  <c:v>65.643070881709662</c:v>
                </c:pt>
                <c:pt idx="2">
                  <c:v>51.286141750859414</c:v>
                </c:pt>
                <c:pt idx="3">
                  <c:v>36.929212602846221</c:v>
                </c:pt>
                <c:pt idx="4">
                  <c:v>22.572283434520045</c:v>
                </c:pt>
                <c:pt idx="5">
                  <c:v>8.2153542442971865</c:v>
                </c:pt>
                <c:pt idx="6">
                  <c:v>0.95712891028014735</c:v>
                </c:pt>
                <c:pt idx="7">
                  <c:v>0.79760745461423632</c:v>
                </c:pt>
                <c:pt idx="8">
                  <c:v>0.63808598184687382</c:v>
                </c:pt>
                <c:pt idx="9">
                  <c:v>0.47856449559465197</c:v>
                </c:pt>
                <c:pt idx="10">
                  <c:v>0.31904300013293346</c:v>
                </c:pt>
                <c:pt idx="11">
                  <c:v>0.15952150006646673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2.8713858236580677E-4</c:v>
                </c:pt>
                <c:pt idx="2">
                  <c:v>2.8713858261700492E-4</c:v>
                </c:pt>
                <c:pt idx="3">
                  <c:v>2.8713858296026387E-4</c:v>
                </c:pt>
                <c:pt idx="4">
                  <c:v>2.8713858336652353E-4</c:v>
                </c:pt>
                <c:pt idx="5">
                  <c:v>2.8713858380445718E-4</c:v>
                </c:pt>
                <c:pt idx="6">
                  <c:v>2.8713858464243233E-4</c:v>
                </c:pt>
                <c:pt idx="7">
                  <c:v>2.8713862019863983E-4</c:v>
                </c:pt>
                <c:pt idx="8">
                  <c:v>2.8713865098125251E-4</c:v>
                </c:pt>
                <c:pt idx="9">
                  <c:v>2.8713867525399935E-4</c:v>
                </c:pt>
                <c:pt idx="10">
                  <c:v>2.8713869183109327E-4</c:v>
                </c:pt>
                <c:pt idx="11">
                  <c:v>2.8713870011964015E-4</c:v>
                </c:pt>
                <c:pt idx="12">
                  <c:v>2.8713870011964015E-4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17445149453405"/>
          <c:y val="0.12626789054683082"/>
          <c:w val="0.78173151899701854"/>
          <c:h val="0.68899400805195399"/>
        </c:manualLayout>
      </c:layout>
      <c:scatterChart>
        <c:scatterStyle val="lineMarker"/>
        <c:varyColors val="0"/>
        <c:ser>
          <c:idx val="0"/>
          <c:order val="0"/>
          <c:tx>
            <c:v>zone 1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plot'!$B$64:$B$89</c:f>
              <c:numCache>
                <c:formatCode>General</c:formatCode>
                <c:ptCount val="26"/>
                <c:pt idx="0">
                  <c:v>1E-4</c:v>
                </c:pt>
                <c:pt idx="1">
                  <c:v>3.0000000000000003E-4</c:v>
                </c:pt>
                <c:pt idx="2">
                  <c:v>5.0000000000000001E-4</c:v>
                </c:pt>
                <c:pt idx="3">
                  <c:v>6.9999999999999999E-4</c:v>
                </c:pt>
                <c:pt idx="4">
                  <c:v>8.9999999999999998E-4</c:v>
                </c:pt>
                <c:pt idx="5">
                  <c:v>1.1000000000000001E-3</c:v>
                </c:pt>
                <c:pt idx="6">
                  <c:v>1.3000000000000002E-3</c:v>
                </c:pt>
                <c:pt idx="7">
                  <c:v>1.5000000000000002E-3</c:v>
                </c:pt>
                <c:pt idx="8">
                  <c:v>1.7000000000000003E-3</c:v>
                </c:pt>
                <c:pt idx="9">
                  <c:v>1.9000000000000004E-3</c:v>
                </c:pt>
                <c:pt idx="10">
                  <c:v>2.1000000000000003E-3</c:v>
                </c:pt>
                <c:pt idx="11">
                  <c:v>2.3000000000000004E-3</c:v>
                </c:pt>
                <c:pt idx="12">
                  <c:v>2.5000000000000005E-3</c:v>
                </c:pt>
                <c:pt idx="13">
                  <c:v>2.7000000000000006E-3</c:v>
                </c:pt>
                <c:pt idx="14">
                  <c:v>2.9000000000000007E-3</c:v>
                </c:pt>
                <c:pt idx="15">
                  <c:v>3.1000000000000008E-3</c:v>
                </c:pt>
                <c:pt idx="16">
                  <c:v>3.3000000000000008E-3</c:v>
                </c:pt>
                <c:pt idx="17">
                  <c:v>3.5000000000000009E-3</c:v>
                </c:pt>
                <c:pt idx="18">
                  <c:v>3.700000000000001E-3</c:v>
                </c:pt>
                <c:pt idx="19">
                  <c:v>3.9000000000000011E-3</c:v>
                </c:pt>
                <c:pt idx="20">
                  <c:v>4.1000000000000012E-3</c:v>
                </c:pt>
                <c:pt idx="21">
                  <c:v>4.3000000000000009E-3</c:v>
                </c:pt>
                <c:pt idx="22">
                  <c:v>4.5000000000000005E-3</c:v>
                </c:pt>
                <c:pt idx="23">
                  <c:v>4.7000000000000002E-3</c:v>
                </c:pt>
                <c:pt idx="24">
                  <c:v>4.8999999999999998E-3</c:v>
                </c:pt>
                <c:pt idx="25">
                  <c:v>5.0999999999999995E-3</c:v>
                </c:pt>
              </c:numCache>
            </c:numRef>
          </c:xVal>
          <c:yVal>
            <c:numRef>
              <c:f>'model and key plot'!$C$64:$C$89</c:f>
              <c:numCache>
                <c:formatCode>General</c:formatCode>
                <c:ptCount val="26"/>
                <c:pt idx="0">
                  <c:v>1.9512195121951221E-4</c:v>
                </c:pt>
                <c:pt idx="1">
                  <c:v>4.8322147651006712E-4</c:v>
                </c:pt>
                <c:pt idx="2">
                  <c:v>6.857142857142857E-4</c:v>
                </c:pt>
                <c:pt idx="3">
                  <c:v>8.3582089552238805E-4</c:v>
                </c:pt>
                <c:pt idx="4">
                  <c:v>9.5154185022026428E-4</c:v>
                </c:pt>
                <c:pt idx="5">
                  <c:v>1.0434782608695651E-3</c:v>
                </c:pt>
                <c:pt idx="6">
                  <c:v>1.1182795698924731E-3</c:v>
                </c:pt>
                <c:pt idx="7">
                  <c:v>1.1803278688524591E-3</c:v>
                </c:pt>
                <c:pt idx="8">
                  <c:v>1.232628398791541E-3</c:v>
                </c:pt>
                <c:pt idx="9">
                  <c:v>1.2773109243697479E-3</c:v>
                </c:pt>
                <c:pt idx="10">
                  <c:v>1.3159268929503918E-3</c:v>
                </c:pt>
                <c:pt idx="11">
                  <c:v>1.349633251833741E-3</c:v>
                </c:pt>
                <c:pt idx="12">
                  <c:v>1.3793103448275861E-3</c:v>
                </c:pt>
                <c:pt idx="13">
                  <c:v>1.4056399132321043E-3</c:v>
                </c:pt>
                <c:pt idx="14">
                  <c:v>1.4291581108829569E-3</c:v>
                </c:pt>
                <c:pt idx="15">
                  <c:v>1.4502923976608187E-3</c:v>
                </c:pt>
                <c:pt idx="16">
                  <c:v>1.469387755102041E-3</c:v>
                </c:pt>
                <c:pt idx="17">
                  <c:v>1.4867256637168143E-3</c:v>
                </c:pt>
                <c:pt idx="18">
                  <c:v>1.50253807106599E-3</c:v>
                </c:pt>
                <c:pt idx="19">
                  <c:v>1.5170178282009725E-3</c:v>
                </c:pt>
                <c:pt idx="20">
                  <c:v>1.5303265940902022E-3</c:v>
                </c:pt>
                <c:pt idx="21">
                  <c:v>1.5426008968609866E-3</c:v>
                </c:pt>
                <c:pt idx="22">
                  <c:v>1.553956834532374E-3</c:v>
                </c:pt>
                <c:pt idx="23">
                  <c:v>1.5644937586685159E-3</c:v>
                </c:pt>
                <c:pt idx="24">
                  <c:v>1.57429718875502E-3</c:v>
                </c:pt>
                <c:pt idx="25">
                  <c:v>1.5834411384217336E-3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3-B040-A04B-59D324F684BE}"/>
            </c:ext>
          </c:extLst>
        </c:ser>
        <c:ser>
          <c:idx val="1"/>
          <c:order val="1"/>
          <c:tx>
            <c:v>zone 2</c:v>
          </c:tx>
          <c:marker>
            <c:symbol val="none"/>
          </c:marker>
          <c:xVal>
            <c:numRef>
              <c:f>'model and key plot'!$D$64:$D$89</c:f>
              <c:numCache>
                <c:formatCode>General</c:formatCode>
                <c:ptCount val="26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</c:numCache>
            </c:numRef>
          </c:xVal>
          <c:yVal>
            <c:numRef>
              <c:f>'model and key plot'!$C$64:$C$89</c:f>
              <c:numCache>
                <c:formatCode>General</c:formatCode>
                <c:ptCount val="26"/>
                <c:pt idx="0">
                  <c:v>1.9512195121951221E-4</c:v>
                </c:pt>
                <c:pt idx="1">
                  <c:v>4.8322147651006712E-4</c:v>
                </c:pt>
                <c:pt idx="2">
                  <c:v>6.857142857142857E-4</c:v>
                </c:pt>
                <c:pt idx="3">
                  <c:v>8.3582089552238805E-4</c:v>
                </c:pt>
                <c:pt idx="4">
                  <c:v>9.5154185022026428E-4</c:v>
                </c:pt>
                <c:pt idx="5">
                  <c:v>1.0434782608695651E-3</c:v>
                </c:pt>
                <c:pt idx="6">
                  <c:v>1.1182795698924731E-3</c:v>
                </c:pt>
                <c:pt idx="7">
                  <c:v>1.1803278688524591E-3</c:v>
                </c:pt>
                <c:pt idx="8">
                  <c:v>1.232628398791541E-3</c:v>
                </c:pt>
                <c:pt idx="9">
                  <c:v>1.2773109243697479E-3</c:v>
                </c:pt>
                <c:pt idx="10">
                  <c:v>1.3159268929503918E-3</c:v>
                </c:pt>
                <c:pt idx="11">
                  <c:v>1.349633251833741E-3</c:v>
                </c:pt>
                <c:pt idx="12">
                  <c:v>1.3793103448275861E-3</c:v>
                </c:pt>
                <c:pt idx="13">
                  <c:v>1.4056399132321043E-3</c:v>
                </c:pt>
                <c:pt idx="14">
                  <c:v>1.4291581108829569E-3</c:v>
                </c:pt>
                <c:pt idx="15">
                  <c:v>1.4502923976608187E-3</c:v>
                </c:pt>
                <c:pt idx="16">
                  <c:v>1.469387755102041E-3</c:v>
                </c:pt>
                <c:pt idx="17">
                  <c:v>1.4867256637168143E-3</c:v>
                </c:pt>
                <c:pt idx="18">
                  <c:v>1.50253807106599E-3</c:v>
                </c:pt>
                <c:pt idx="19">
                  <c:v>1.5170178282009725E-3</c:v>
                </c:pt>
                <c:pt idx="20">
                  <c:v>1.5303265940902022E-3</c:v>
                </c:pt>
                <c:pt idx="21">
                  <c:v>1.5426008968609866E-3</c:v>
                </c:pt>
                <c:pt idx="22">
                  <c:v>1.553956834532374E-3</c:v>
                </c:pt>
                <c:pt idx="23">
                  <c:v>1.5644937586685159E-3</c:v>
                </c:pt>
                <c:pt idx="24">
                  <c:v>1.57429718875502E-3</c:v>
                </c:pt>
                <c:pt idx="25">
                  <c:v>1.5834411384217336E-3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63-B040-A04B-59D324F68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 (zone 1 and zone</a:t>
                </a:r>
                <a:r>
                  <a:rPr lang="en-US" baseline="0"/>
                  <a:t> 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2.0000000000000005E-3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Keq (hydraulic conductivity)</a:t>
                </a:r>
              </a:p>
            </c:rich>
          </c:tx>
          <c:layout>
            <c:manualLayout>
              <c:xMode val="edge"/>
              <c:yMode val="edge"/>
              <c:x val="1.7644206687904469E-2"/>
              <c:y val="0.19767346761212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266952067884728"/>
          <c:y val="0.41624500804802717"/>
          <c:w val="0.13839844048620137"/>
          <c:h val="0.1409902988645756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546100</xdr:colOff>
      <xdr:row>62</xdr:row>
      <xdr:rowOff>152400</xdr:rowOff>
    </xdr:from>
    <xdr:to>
      <xdr:col>14</xdr:col>
      <xdr:colOff>419100</xdr:colOff>
      <xdr:row>80</xdr:row>
      <xdr:rowOff>53975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8F462FD3-C5FE-484E-ADF4-0B7193FA2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topLeftCell="A3" workbookViewId="0">
      <selection activeCell="D13" sqref="D13"/>
    </sheetView>
  </sheetViews>
  <sheetFormatPr baseColWidth="10" defaultColWidth="8.83203125" defaultRowHeight="13" x14ac:dyDescent="0.15"/>
  <cols>
    <col min="2" max="2" width="9.1640625" bestFit="1" customWidth="1"/>
    <col min="3" max="3" width="10.1640625" bestFit="1" customWidth="1"/>
    <col min="4" max="4" width="8.1640625" customWidth="1"/>
  </cols>
  <sheetData>
    <row r="4" spans="2:5" x14ac:dyDescent="0.15">
      <c r="B4" t="s">
        <v>11</v>
      </c>
      <c r="C4" t="s">
        <v>9</v>
      </c>
      <c r="D4" s="1">
        <v>80</v>
      </c>
    </row>
    <row r="5" spans="2:5" x14ac:dyDescent="0.15">
      <c r="C5" t="s">
        <v>10</v>
      </c>
      <c r="D5" s="1">
        <v>0</v>
      </c>
    </row>
    <row r="6" spans="2:5" x14ac:dyDescent="0.15">
      <c r="D6" s="1"/>
    </row>
    <row r="7" spans="2:5" x14ac:dyDescent="0.15">
      <c r="D7" s="1"/>
    </row>
    <row r="8" spans="2:5" x14ac:dyDescent="0.15">
      <c r="B8" t="s">
        <v>13</v>
      </c>
      <c r="C8" t="s">
        <v>0</v>
      </c>
      <c r="D8" s="1">
        <v>5</v>
      </c>
    </row>
    <row r="9" spans="2:5" x14ac:dyDescent="0.15">
      <c r="C9" t="s">
        <v>1</v>
      </c>
      <c r="D9" s="1">
        <v>0</v>
      </c>
    </row>
    <row r="10" spans="2:5" x14ac:dyDescent="0.15">
      <c r="D10" s="1"/>
    </row>
    <row r="11" spans="2:5" x14ac:dyDescent="0.15">
      <c r="B11" t="s">
        <v>15</v>
      </c>
      <c r="C11" t="s">
        <v>4</v>
      </c>
      <c r="D11" s="1">
        <v>1E-4</v>
      </c>
    </row>
    <row r="12" spans="2:5" x14ac:dyDescent="0.15">
      <c r="C12" t="s">
        <v>5</v>
      </c>
      <c r="D12" s="1">
        <v>8.9999999999999993E-3</v>
      </c>
    </row>
    <row r="13" spans="2:5" x14ac:dyDescent="0.15">
      <c r="C13" t="s">
        <v>6</v>
      </c>
      <c r="D13" s="1">
        <v>5.0000000000000001E-3</v>
      </c>
    </row>
    <row r="15" spans="2:5" x14ac:dyDescent="0.15">
      <c r="D15" t="s">
        <v>22</v>
      </c>
      <c r="E15" t="s">
        <v>12</v>
      </c>
    </row>
    <row r="16" spans="2:5" x14ac:dyDescent="0.15">
      <c r="B16" t="s">
        <v>14</v>
      </c>
      <c r="C16" t="s">
        <v>17</v>
      </c>
      <c r="D16" s="1">
        <v>1</v>
      </c>
      <c r="E16" s="1">
        <f>IF(D16=1,+$D$11,+IF(D16=2,+$D$12,+$D$13))</f>
        <v>1E-4</v>
      </c>
    </row>
    <row r="17" spans="3:5" x14ac:dyDescent="0.15">
      <c r="D17" s="1">
        <v>1</v>
      </c>
      <c r="E17" s="1">
        <f t="shared" ref="E17:E28" si="0">IF(D17=1,+$D$11,+IF(D17=2,+$D$12,+$D$13))</f>
        <v>1E-4</v>
      </c>
    </row>
    <row r="18" spans="3:5" x14ac:dyDescent="0.15">
      <c r="D18" s="1">
        <v>1</v>
      </c>
      <c r="E18" s="1">
        <f t="shared" si="0"/>
        <v>1E-4</v>
      </c>
    </row>
    <row r="19" spans="3:5" x14ac:dyDescent="0.15">
      <c r="D19" s="1">
        <v>1</v>
      </c>
      <c r="E19" s="1">
        <f t="shared" si="0"/>
        <v>1E-4</v>
      </c>
    </row>
    <row r="20" spans="3:5" x14ac:dyDescent="0.15">
      <c r="D20" s="1">
        <v>1</v>
      </c>
      <c r="E20" s="1">
        <f t="shared" si="0"/>
        <v>1E-4</v>
      </c>
    </row>
    <row r="21" spans="3:5" x14ac:dyDescent="0.15">
      <c r="D21" s="1">
        <v>1</v>
      </c>
      <c r="E21" s="1">
        <f t="shared" si="0"/>
        <v>1E-4</v>
      </c>
    </row>
    <row r="22" spans="3:5" x14ac:dyDescent="0.15">
      <c r="D22" s="1">
        <v>2</v>
      </c>
      <c r="E22" s="1">
        <f t="shared" si="0"/>
        <v>8.9999999999999993E-3</v>
      </c>
    </row>
    <row r="23" spans="3:5" x14ac:dyDescent="0.15">
      <c r="D23" s="1">
        <v>2</v>
      </c>
      <c r="E23" s="1">
        <f t="shared" si="0"/>
        <v>8.9999999999999993E-3</v>
      </c>
    </row>
    <row r="24" spans="3:5" x14ac:dyDescent="0.15">
      <c r="D24" s="1">
        <v>2</v>
      </c>
      <c r="E24" s="1">
        <f t="shared" si="0"/>
        <v>8.9999999999999993E-3</v>
      </c>
    </row>
    <row r="25" spans="3:5" x14ac:dyDescent="0.15">
      <c r="D25" s="1">
        <v>2</v>
      </c>
      <c r="E25" s="1">
        <f t="shared" si="0"/>
        <v>8.9999999999999993E-3</v>
      </c>
    </row>
    <row r="26" spans="3:5" x14ac:dyDescent="0.15">
      <c r="D26" s="1">
        <v>2</v>
      </c>
      <c r="E26" s="1">
        <f t="shared" si="0"/>
        <v>8.9999999999999993E-3</v>
      </c>
    </row>
    <row r="27" spans="3:5" x14ac:dyDescent="0.15">
      <c r="D27" s="1">
        <v>2</v>
      </c>
      <c r="E27" s="1">
        <f t="shared" si="0"/>
        <v>8.9999999999999993E-3</v>
      </c>
    </row>
    <row r="28" spans="3:5" x14ac:dyDescent="0.15">
      <c r="C28" t="s">
        <v>16</v>
      </c>
      <c r="D28" s="1">
        <v>2</v>
      </c>
      <c r="E28" s="1">
        <f t="shared" si="0"/>
        <v>8.9999999999999993E-3</v>
      </c>
    </row>
    <row r="33" spans="2:3" x14ac:dyDescent="0.15">
      <c r="B33" t="s">
        <v>18</v>
      </c>
      <c r="C33" t="s">
        <v>19</v>
      </c>
    </row>
    <row r="34" spans="2:3" x14ac:dyDescent="0.15">
      <c r="C34" s="11" t="s">
        <v>34</v>
      </c>
    </row>
    <row r="35" spans="2:3" x14ac:dyDescent="0.15">
      <c r="C35" t="s">
        <v>20</v>
      </c>
    </row>
    <row r="36" spans="2:3" x14ac:dyDescent="0.1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89"/>
  <sheetViews>
    <sheetView tabSelected="1" workbookViewId="0">
      <selection activeCell="T8" sqref="T8"/>
    </sheetView>
  </sheetViews>
  <sheetFormatPr baseColWidth="10" defaultColWidth="8.83203125" defaultRowHeight="13" x14ac:dyDescent="0.15"/>
  <cols>
    <col min="2" max="2" width="9.83203125" customWidth="1"/>
    <col min="3" max="3" width="9.5" customWidth="1"/>
    <col min="7" max="7" width="10.6640625" customWidth="1"/>
    <col min="8" max="8" width="6.6640625" customWidth="1"/>
  </cols>
  <sheetData>
    <row r="3" spans="2:20" ht="14" thickBot="1" x14ac:dyDescent="0.2"/>
    <row r="4" spans="2:20" ht="14" thickTop="1" x14ac:dyDescent="0.15">
      <c r="B4" s="22" t="s">
        <v>32</v>
      </c>
      <c r="C4" s="23"/>
      <c r="D4" s="24"/>
      <c r="Q4" s="13"/>
      <c r="R4" s="14"/>
      <c r="S4" s="14"/>
      <c r="T4" s="15"/>
    </row>
    <row r="5" spans="2:20" x14ac:dyDescent="0.15">
      <c r="B5" s="3"/>
      <c r="C5" s="4"/>
      <c r="D5" s="5"/>
      <c r="Q5" s="25" t="s">
        <v>33</v>
      </c>
      <c r="R5" s="26"/>
      <c r="S5" s="26"/>
      <c r="T5" s="27"/>
    </row>
    <row r="6" spans="2:20" x14ac:dyDescent="0.1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15">
      <c r="B7" s="3" t="s">
        <v>28</v>
      </c>
      <c r="C7" s="1">
        <v>1E-4</v>
      </c>
      <c r="D7" s="7">
        <f>SUM(L9:L19)+0.5*(L8+L20)</f>
        <v>5.5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 x14ac:dyDescent="0.2">
      <c r="B8" s="3" t="s">
        <v>29</v>
      </c>
      <c r="C8" s="1">
        <v>8.9999999999999993E-3</v>
      </c>
      <c r="D8" s="7">
        <f>SUM(M9:M19)+0.5*(M8+M20)</f>
        <v>6.5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1E-4</v>
      </c>
      <c r="I8" s="2">
        <f>inputs!D4</f>
        <v>80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 x14ac:dyDescent="0.2">
      <c r="B9" s="3" t="s">
        <v>30</v>
      </c>
      <c r="C9" s="1">
        <v>5.0000000000000001E-3</v>
      </c>
      <c r="D9" s="7">
        <f>SUM(N9:N19)+0.5*(N8+N20)</f>
        <v>0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1E-4</v>
      </c>
      <c r="I9" s="1">
        <f t="shared" ref="I9:I15" ca="1" si="0">(I8*2/(1/H8+1/H9)+I10*2/(1/H9+1/H10))/(2/(1/H8+1/H9)+2/(1/H9+1/H10))</f>
        <v>65.643070881709662</v>
      </c>
      <c r="J9" s="1">
        <f ca="1">(I8-I9)/inputs!$D$8*2/(1/H8+1/H9)</f>
        <v>2.8713858236580677E-4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 x14ac:dyDescent="0.2">
      <c r="B10" s="3"/>
      <c r="C10" s="6"/>
      <c r="D10" s="7"/>
      <c r="F10" s="1">
        <f>F11+inputs!$D$8</f>
        <v>50</v>
      </c>
      <c r="G10" s="1">
        <f>inputs!D18</f>
        <v>1</v>
      </c>
      <c r="H10" s="1">
        <f>IF(G10=1,+inputs!$D$11,+IF(G10=2,+inputs!$D$12,+inputs!$D$13))</f>
        <v>1E-4</v>
      </c>
      <c r="I10" s="1">
        <f t="shared" ca="1" si="0"/>
        <v>51.286141750859414</v>
      </c>
      <c r="J10" s="1">
        <f ca="1">(I9-I10)/inputs!$D$8*2/(1/H9+1/H10)</f>
        <v>2.8713858261700492E-4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5" x14ac:dyDescent="0.2">
      <c r="B11" s="3" t="s">
        <v>8</v>
      </c>
      <c r="C11" s="6">
        <f>SUM(D7:D9)/(D7/C7+D8/C8+D9/C9)</f>
        <v>2.1535393818544369E-4</v>
      </c>
      <c r="D11" s="7"/>
      <c r="F11" s="1">
        <f>F12+inputs!$D$8</f>
        <v>45</v>
      </c>
      <c r="G11" s="1">
        <f>inputs!D19</f>
        <v>1</v>
      </c>
      <c r="H11" s="1">
        <f>IF(G11=1,+inputs!$D$11,+IF(G11=2,+inputs!$D$12,+inputs!$D$13))</f>
        <v>1E-4</v>
      </c>
      <c r="I11" s="1">
        <f t="shared" ca="1" si="0"/>
        <v>36.929212602846221</v>
      </c>
      <c r="J11" s="1">
        <f ca="1">(I10-I11)/inputs!$D$8*2/(1/H10+1/H11)</f>
        <v>2.8713858296026387E-4</v>
      </c>
      <c r="L11">
        <f t="shared" si="1"/>
        <v>1</v>
      </c>
      <c r="M11">
        <f>IF($G11=2,1,0)</f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6" thickBot="1" x14ac:dyDescent="0.25">
      <c r="B12" s="8" t="s">
        <v>7</v>
      </c>
      <c r="C12" s="9">
        <f>C11*(I8-I20)/(F8-F20)</f>
        <v>2.8713858424725825E-4</v>
      </c>
      <c r="D12" s="10"/>
      <c r="F12" s="1">
        <f>F13+inputs!$D$8</f>
        <v>40</v>
      </c>
      <c r="G12" s="1">
        <f>inputs!D20</f>
        <v>1</v>
      </c>
      <c r="H12" s="1">
        <f>IF(G12=1,+inputs!$D$11,+IF(G12=2,+inputs!$D$12,+inputs!$D$13))</f>
        <v>1E-4</v>
      </c>
      <c r="I12" s="1">
        <f t="shared" ca="1" si="0"/>
        <v>22.572283434520045</v>
      </c>
      <c r="J12" s="1">
        <f ca="1">(I11-I12)/inputs!$D$8*2/(1/H11+1/H12)</f>
        <v>2.8713858336652353E-4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6" thickTop="1" x14ac:dyDescent="0.2">
      <c r="F13" s="1">
        <f>F14+inputs!$D$8</f>
        <v>35</v>
      </c>
      <c r="G13" s="1">
        <f>inputs!D21</f>
        <v>1</v>
      </c>
      <c r="H13" s="1">
        <f>IF(G13=1,+inputs!$D$11,+IF(G13=2,+inputs!$D$12,+inputs!$D$13))</f>
        <v>1E-4</v>
      </c>
      <c r="I13" s="1">
        <f t="shared" ca="1" si="0"/>
        <v>8.2153542442971865</v>
      </c>
      <c r="J13" s="1">
        <f ca="1">(I12-I13)/inputs!$D$8*2/(1/H12+1/H13)</f>
        <v>2.8713858380445718E-4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5" x14ac:dyDescent="0.2">
      <c r="F14" s="1">
        <f>F15+inputs!$D$8</f>
        <v>30</v>
      </c>
      <c r="G14" s="1">
        <f>inputs!D22</f>
        <v>2</v>
      </c>
      <c r="H14" s="1">
        <f>IF(G14=1,+inputs!$D$11,+IF(G14=2,+inputs!$D$12,+inputs!$D$13))</f>
        <v>8.9999999999999993E-3</v>
      </c>
      <c r="I14" s="1">
        <f t="shared" ca="1" si="0"/>
        <v>0.95712891028014735</v>
      </c>
      <c r="J14" s="1">
        <f ca="1">(I13-I14)/inputs!$D$8*2/(1/H13+1/H14)</f>
        <v>2.8713858464243233E-4</v>
      </c>
      <c r="L14">
        <f t="shared" si="1"/>
        <v>0</v>
      </c>
      <c r="M14">
        <f t="shared" si="2"/>
        <v>1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5" x14ac:dyDescent="0.2">
      <c r="B15" t="s">
        <v>8</v>
      </c>
      <c r="C15">
        <f>SUM(D7:D9)/(D7/C7+D8/C8)</f>
        <v>2.1535393818544369E-4</v>
      </c>
      <c r="F15" s="1">
        <f>F16+inputs!$D$8</f>
        <v>25</v>
      </c>
      <c r="G15" s="1">
        <f>inputs!D23</f>
        <v>2</v>
      </c>
      <c r="H15" s="1">
        <f>IF(G15=1,+inputs!$D$11,+IF(G15=2,+inputs!$D$12,+inputs!$D$13))</f>
        <v>8.9999999999999993E-3</v>
      </c>
      <c r="I15" s="1">
        <f t="shared" ca="1" si="0"/>
        <v>0.79760745461423632</v>
      </c>
      <c r="J15" s="1">
        <f ca="1">(I14-I15)/inputs!$D$8*2/(1/H14+1/H15)</f>
        <v>2.8713862019863983E-4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5" x14ac:dyDescent="0.2">
      <c r="F16" s="1">
        <f>F17+inputs!$D$8</f>
        <v>20</v>
      </c>
      <c r="G16" s="1">
        <f>inputs!D24</f>
        <v>2</v>
      </c>
      <c r="H16" s="1">
        <f>IF(G16=1,+inputs!$D$11,+IF(G16=2,+inputs!$D$12,+inputs!$D$13))</f>
        <v>8.9999999999999993E-3</v>
      </c>
      <c r="I16" s="1">
        <f t="shared" ref="I16:I19" ca="1" si="4">(I15*2/(1/H15+1/H16)+I17*2/(1/H16+1/H17))/(2/(1/H15+1/H16)+2/(1/H16+1/H17))</f>
        <v>0.63808598184687382</v>
      </c>
      <c r="J16" s="1">
        <f ca="1">(I15-I16)/inputs!$D$8*2/(1/H15+1/H16)</f>
        <v>2.8713865098125251E-4</v>
      </c>
      <c r="L16">
        <f t="shared" si="1"/>
        <v>0</v>
      </c>
      <c r="M16">
        <f t="shared" si="2"/>
        <v>1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5" x14ac:dyDescent="0.2">
      <c r="F17" s="1">
        <f>F18+inputs!$D$8</f>
        <v>15</v>
      </c>
      <c r="G17" s="1">
        <f>inputs!D25</f>
        <v>2</v>
      </c>
      <c r="H17" s="1">
        <f>IF(G17=1,+inputs!$D$11,+IF(G17=2,+inputs!$D$12,+inputs!$D$13))</f>
        <v>8.9999999999999993E-3</v>
      </c>
      <c r="I17" s="1">
        <f t="shared" ca="1" si="4"/>
        <v>0.47856449559465197</v>
      </c>
      <c r="J17" s="1">
        <f ca="1">(I16-I17)/inputs!$D$8*2/(1/H16+1/H17)</f>
        <v>2.8713867525399935E-4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5" x14ac:dyDescent="0.2">
      <c r="F18" s="1">
        <f>F19+inputs!$D$8</f>
        <v>10</v>
      </c>
      <c r="G18" s="1">
        <f>inputs!D26</f>
        <v>2</v>
      </c>
      <c r="H18" s="1">
        <f>IF(G18=1,+inputs!$D$11,+IF(G18=2,+inputs!$D$12,+inputs!$D$13))</f>
        <v>8.9999999999999993E-3</v>
      </c>
      <c r="I18" s="1">
        <f t="shared" ca="1" si="4"/>
        <v>0.31904300013293346</v>
      </c>
      <c r="J18" s="1">
        <f ca="1">(I17-I18)/inputs!$D$8*2/(1/H17+1/H18)</f>
        <v>2.8713869183109327E-4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5" x14ac:dyDescent="0.2">
      <c r="F19" s="1">
        <f>F20+inputs!$D$8</f>
        <v>5</v>
      </c>
      <c r="G19" s="1">
        <f>inputs!D27</f>
        <v>2</v>
      </c>
      <c r="H19" s="1">
        <f>IF(G19=1,+inputs!$D$11,+IF(G19=2,+inputs!$D$12,+inputs!$D$13))</f>
        <v>8.9999999999999993E-3</v>
      </c>
      <c r="I19" s="1">
        <f t="shared" ca="1" si="4"/>
        <v>0.15952150006646673</v>
      </c>
      <c r="J19" s="1">
        <f ca="1">(I18-I19)/inputs!$D$8*2/(1/H18+1/H19)</f>
        <v>2.8713870011964015E-4</v>
      </c>
      <c r="L19">
        <f t="shared" si="1"/>
        <v>0</v>
      </c>
      <c r="M19">
        <f t="shared" si="2"/>
        <v>1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5" x14ac:dyDescent="0.2">
      <c r="F20" s="1">
        <f>inputs!D9</f>
        <v>0</v>
      </c>
      <c r="G20" s="1">
        <f>inputs!D28</f>
        <v>2</v>
      </c>
      <c r="H20" s="1">
        <f>IF(G20=1,+inputs!$D$11,+IF(G20=2,+inputs!$D$12,+inputs!$D$13))</f>
        <v>8.9999999999999993E-3</v>
      </c>
      <c r="I20" s="2">
        <f>inputs!D5</f>
        <v>0</v>
      </c>
      <c r="J20" s="1">
        <f ca="1">(I19-I20)/inputs!$D$8*2/(1/H19+1/H20)</f>
        <v>2.8713870011964015E-4</v>
      </c>
      <c r="L20">
        <f t="shared" si="1"/>
        <v>0</v>
      </c>
      <c r="M20">
        <f t="shared" si="2"/>
        <v>1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15">
      <c r="P31" s="11"/>
    </row>
    <row r="59" spans="2:4" x14ac:dyDescent="0.15">
      <c r="B59" t="s">
        <v>35</v>
      </c>
      <c r="C59" t="s">
        <v>36</v>
      </c>
      <c r="D59" t="s">
        <v>29</v>
      </c>
    </row>
    <row r="60" spans="2:4" x14ac:dyDescent="0.15">
      <c r="B60">
        <v>5.5</v>
      </c>
      <c r="C60">
        <v>6.5</v>
      </c>
      <c r="D60">
        <v>1E-3</v>
      </c>
    </row>
    <row r="63" spans="2:4" x14ac:dyDescent="0.15">
      <c r="B63" t="s">
        <v>28</v>
      </c>
      <c r="C63" t="s">
        <v>8</v>
      </c>
      <c r="D63" t="s">
        <v>29</v>
      </c>
    </row>
    <row r="64" spans="2:4" x14ac:dyDescent="0.15">
      <c r="B64">
        <v>1E-4</v>
      </c>
      <c r="C64">
        <f>SUM($B$60:$C$60)/($B$60/B64+$C$60/$D$60)</f>
        <v>1.9512195121951221E-4</v>
      </c>
      <c r="D64">
        <f>D$60</f>
        <v>1E-3</v>
      </c>
    </row>
    <row r="65" spans="2:4" x14ac:dyDescent="0.15">
      <c r="B65">
        <f>B64+0.0002</f>
        <v>3.0000000000000003E-4</v>
      </c>
      <c r="C65">
        <f t="shared" ref="C65:C89" si="5">SUM($B$60:$C$60)/($B$60/B65+$C$60/$D$60)</f>
        <v>4.8322147651006712E-4</v>
      </c>
      <c r="D65">
        <f t="shared" ref="D65:D89" si="6">D$60</f>
        <v>1E-3</v>
      </c>
    </row>
    <row r="66" spans="2:4" x14ac:dyDescent="0.15">
      <c r="B66">
        <f t="shared" ref="B66:B89" si="7">B65+0.0002</f>
        <v>5.0000000000000001E-4</v>
      </c>
      <c r="C66">
        <f t="shared" si="5"/>
        <v>6.857142857142857E-4</v>
      </c>
      <c r="D66">
        <f t="shared" si="6"/>
        <v>1E-3</v>
      </c>
    </row>
    <row r="67" spans="2:4" x14ac:dyDescent="0.15">
      <c r="B67">
        <f t="shared" si="7"/>
        <v>6.9999999999999999E-4</v>
      </c>
      <c r="C67">
        <f t="shared" si="5"/>
        <v>8.3582089552238805E-4</v>
      </c>
      <c r="D67">
        <f t="shared" si="6"/>
        <v>1E-3</v>
      </c>
    </row>
    <row r="68" spans="2:4" x14ac:dyDescent="0.15">
      <c r="B68">
        <f t="shared" si="7"/>
        <v>8.9999999999999998E-4</v>
      </c>
      <c r="C68">
        <f t="shared" si="5"/>
        <v>9.5154185022026428E-4</v>
      </c>
      <c r="D68">
        <f t="shared" si="6"/>
        <v>1E-3</v>
      </c>
    </row>
    <row r="69" spans="2:4" x14ac:dyDescent="0.15">
      <c r="B69">
        <f t="shared" si="7"/>
        <v>1.1000000000000001E-3</v>
      </c>
      <c r="C69">
        <f t="shared" si="5"/>
        <v>1.0434782608695651E-3</v>
      </c>
      <c r="D69">
        <f t="shared" si="6"/>
        <v>1E-3</v>
      </c>
    </row>
    <row r="70" spans="2:4" x14ac:dyDescent="0.15">
      <c r="B70">
        <f t="shared" si="7"/>
        <v>1.3000000000000002E-3</v>
      </c>
      <c r="C70">
        <f t="shared" si="5"/>
        <v>1.1182795698924731E-3</v>
      </c>
      <c r="D70">
        <f t="shared" si="6"/>
        <v>1E-3</v>
      </c>
    </row>
    <row r="71" spans="2:4" x14ac:dyDescent="0.15">
      <c r="B71">
        <f t="shared" si="7"/>
        <v>1.5000000000000002E-3</v>
      </c>
      <c r="C71">
        <f t="shared" si="5"/>
        <v>1.1803278688524591E-3</v>
      </c>
      <c r="D71">
        <f t="shared" si="6"/>
        <v>1E-3</v>
      </c>
    </row>
    <row r="72" spans="2:4" x14ac:dyDescent="0.15">
      <c r="B72">
        <f t="shared" si="7"/>
        <v>1.7000000000000003E-3</v>
      </c>
      <c r="C72">
        <f t="shared" si="5"/>
        <v>1.232628398791541E-3</v>
      </c>
      <c r="D72">
        <f t="shared" si="6"/>
        <v>1E-3</v>
      </c>
    </row>
    <row r="73" spans="2:4" x14ac:dyDescent="0.15">
      <c r="B73">
        <f t="shared" si="7"/>
        <v>1.9000000000000004E-3</v>
      </c>
      <c r="C73">
        <f t="shared" si="5"/>
        <v>1.2773109243697479E-3</v>
      </c>
      <c r="D73">
        <f t="shared" si="6"/>
        <v>1E-3</v>
      </c>
    </row>
    <row r="74" spans="2:4" x14ac:dyDescent="0.15">
      <c r="B74">
        <f t="shared" si="7"/>
        <v>2.1000000000000003E-3</v>
      </c>
      <c r="C74">
        <f t="shared" si="5"/>
        <v>1.3159268929503918E-3</v>
      </c>
      <c r="D74">
        <f t="shared" si="6"/>
        <v>1E-3</v>
      </c>
    </row>
    <row r="75" spans="2:4" x14ac:dyDescent="0.15">
      <c r="B75">
        <f t="shared" si="7"/>
        <v>2.3000000000000004E-3</v>
      </c>
      <c r="C75">
        <f t="shared" si="5"/>
        <v>1.349633251833741E-3</v>
      </c>
      <c r="D75">
        <f t="shared" si="6"/>
        <v>1E-3</v>
      </c>
    </row>
    <row r="76" spans="2:4" x14ac:dyDescent="0.15">
      <c r="B76">
        <f t="shared" si="7"/>
        <v>2.5000000000000005E-3</v>
      </c>
      <c r="C76">
        <f t="shared" si="5"/>
        <v>1.3793103448275861E-3</v>
      </c>
      <c r="D76">
        <f t="shared" si="6"/>
        <v>1E-3</v>
      </c>
    </row>
    <row r="77" spans="2:4" x14ac:dyDescent="0.15">
      <c r="B77">
        <f t="shared" si="7"/>
        <v>2.7000000000000006E-3</v>
      </c>
      <c r="C77">
        <f t="shared" si="5"/>
        <v>1.4056399132321043E-3</v>
      </c>
      <c r="D77">
        <f t="shared" si="6"/>
        <v>1E-3</v>
      </c>
    </row>
    <row r="78" spans="2:4" x14ac:dyDescent="0.15">
      <c r="B78">
        <f t="shared" si="7"/>
        <v>2.9000000000000007E-3</v>
      </c>
      <c r="C78">
        <f t="shared" si="5"/>
        <v>1.4291581108829569E-3</v>
      </c>
      <c r="D78">
        <f t="shared" si="6"/>
        <v>1E-3</v>
      </c>
    </row>
    <row r="79" spans="2:4" x14ac:dyDescent="0.15">
      <c r="B79">
        <f t="shared" si="7"/>
        <v>3.1000000000000008E-3</v>
      </c>
      <c r="C79">
        <f t="shared" si="5"/>
        <v>1.4502923976608187E-3</v>
      </c>
      <c r="D79">
        <f t="shared" si="6"/>
        <v>1E-3</v>
      </c>
    </row>
    <row r="80" spans="2:4" x14ac:dyDescent="0.15">
      <c r="B80">
        <f t="shared" si="7"/>
        <v>3.3000000000000008E-3</v>
      </c>
      <c r="C80">
        <f t="shared" si="5"/>
        <v>1.469387755102041E-3</v>
      </c>
      <c r="D80">
        <f t="shared" si="6"/>
        <v>1E-3</v>
      </c>
    </row>
    <row r="81" spans="2:4" x14ac:dyDescent="0.15">
      <c r="B81">
        <f t="shared" si="7"/>
        <v>3.5000000000000009E-3</v>
      </c>
      <c r="C81">
        <f t="shared" si="5"/>
        <v>1.4867256637168143E-3</v>
      </c>
      <c r="D81">
        <f t="shared" si="6"/>
        <v>1E-3</v>
      </c>
    </row>
    <row r="82" spans="2:4" x14ac:dyDescent="0.15">
      <c r="B82">
        <f t="shared" si="7"/>
        <v>3.700000000000001E-3</v>
      </c>
      <c r="C82">
        <f t="shared" si="5"/>
        <v>1.50253807106599E-3</v>
      </c>
      <c r="D82">
        <f t="shared" si="6"/>
        <v>1E-3</v>
      </c>
    </row>
    <row r="83" spans="2:4" x14ac:dyDescent="0.15">
      <c r="B83">
        <f t="shared" si="7"/>
        <v>3.9000000000000011E-3</v>
      </c>
      <c r="C83">
        <f t="shared" si="5"/>
        <v>1.5170178282009725E-3</v>
      </c>
      <c r="D83">
        <f t="shared" si="6"/>
        <v>1E-3</v>
      </c>
    </row>
    <row r="84" spans="2:4" x14ac:dyDescent="0.15">
      <c r="B84">
        <f t="shared" si="7"/>
        <v>4.1000000000000012E-3</v>
      </c>
      <c r="C84">
        <f t="shared" si="5"/>
        <v>1.5303265940902022E-3</v>
      </c>
      <c r="D84">
        <f t="shared" si="6"/>
        <v>1E-3</v>
      </c>
    </row>
    <row r="85" spans="2:4" x14ac:dyDescent="0.15">
      <c r="B85">
        <f t="shared" si="7"/>
        <v>4.3000000000000009E-3</v>
      </c>
      <c r="C85">
        <f t="shared" si="5"/>
        <v>1.5426008968609866E-3</v>
      </c>
      <c r="D85">
        <f t="shared" si="6"/>
        <v>1E-3</v>
      </c>
    </row>
    <row r="86" spans="2:4" x14ac:dyDescent="0.15">
      <c r="B86">
        <f t="shared" si="7"/>
        <v>4.5000000000000005E-3</v>
      </c>
      <c r="C86">
        <f t="shared" si="5"/>
        <v>1.553956834532374E-3</v>
      </c>
      <c r="D86">
        <f t="shared" si="6"/>
        <v>1E-3</v>
      </c>
    </row>
    <row r="87" spans="2:4" x14ac:dyDescent="0.15">
      <c r="B87">
        <f t="shared" si="7"/>
        <v>4.7000000000000002E-3</v>
      </c>
      <c r="C87">
        <f t="shared" si="5"/>
        <v>1.5644937586685159E-3</v>
      </c>
      <c r="D87">
        <f t="shared" si="6"/>
        <v>1E-3</v>
      </c>
    </row>
    <row r="88" spans="2:4" x14ac:dyDescent="0.15">
      <c r="B88">
        <f t="shared" si="7"/>
        <v>4.8999999999999998E-3</v>
      </c>
      <c r="C88">
        <f t="shared" si="5"/>
        <v>1.57429718875502E-3</v>
      </c>
      <c r="D88">
        <f t="shared" si="6"/>
        <v>1E-3</v>
      </c>
    </row>
    <row r="89" spans="2:4" x14ac:dyDescent="0.15">
      <c r="B89">
        <f t="shared" si="7"/>
        <v>5.0999999999999995E-3</v>
      </c>
      <c r="C89">
        <f t="shared" si="5"/>
        <v>1.5834411384217336E-3</v>
      </c>
      <c r="D89">
        <f t="shared" si="6"/>
        <v>1E-3</v>
      </c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Robert Hull</cp:lastModifiedBy>
  <dcterms:created xsi:type="dcterms:W3CDTF">2002-08-06T22:40:09Z</dcterms:created>
  <dcterms:modified xsi:type="dcterms:W3CDTF">2021-01-25T00:27:23Z</dcterms:modified>
</cp:coreProperties>
</file>