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ford/Desktop/HWRS582 Model/hw-mford4/assignment1/"/>
    </mc:Choice>
  </mc:AlternateContent>
  <xr:revisionPtr revIDLastSave="0" documentId="13_ncr:1_{66AC75F0-F49C-B341-8023-7FCB3C623632}" xr6:coauthVersionLast="45" xr6:coauthVersionMax="45" xr10:uidLastSave="{00000000-0000-0000-0000-000000000000}"/>
  <bookViews>
    <workbookView xWindow="2000" yWindow="1560" windowWidth="28800" windowHeight="16680" activeTab="1" xr2:uid="{00000000-000D-0000-FFFF-FFFF00000000}"/>
  </bookViews>
  <sheets>
    <sheet name="inputs" sheetId="2" r:id="rId1"/>
    <sheet name="model and key plot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1" i="1" l="1"/>
  <c r="E25" i="2"/>
  <c r="G9" i="1" l="1"/>
  <c r="G10" i="1"/>
  <c r="G11" i="1"/>
  <c r="G12" i="1"/>
  <c r="G13" i="1"/>
  <c r="G14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6" i="2"/>
  <c r="E27" i="2"/>
  <c r="E28" i="2"/>
  <c r="E16" i="2"/>
  <c r="D9" i="1" l="1"/>
  <c r="C12" i="1" l="1"/>
  <c r="J14" i="1" l="1"/>
  <c r="J18" i="1"/>
  <c r="J20" i="1"/>
  <c r="I19" i="1"/>
  <c r="I17" i="1"/>
  <c r="I18" i="1"/>
  <c r="J19" i="1"/>
  <c r="J11" i="1"/>
  <c r="J9" i="1"/>
  <c r="J10" i="1"/>
  <c r="J16" i="1"/>
  <c r="J13" i="1"/>
  <c r="I15" i="1"/>
  <c r="I16" i="1"/>
  <c r="J17" i="1"/>
  <c r="I12" i="1"/>
  <c r="I13" i="1"/>
  <c r="I14" i="1"/>
  <c r="J15" i="1"/>
  <c r="I9" i="1"/>
  <c r="I10" i="1"/>
  <c r="I11" i="1"/>
  <c r="J12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<sst xmlns="http://schemas.openxmlformats.org/spreadsheetml/2006/main" count="52" uniqueCount="35">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</sst>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85.817318356924105</c:v>
                </c:pt>
                <c:pt idx="2">
                  <c:v>71.63434092341781</c:v>
                </c:pt>
                <c:pt idx="3">
                  <c:v>57.450970804504465</c:v>
                </c:pt>
                <c:pt idx="4">
                  <c:v>43.267153311988061</c:v>
                </c:pt>
                <c:pt idx="5">
                  <c:v>29.082877040487929</c:v>
                </c:pt>
                <c:pt idx="6">
                  <c:v>14.898171119290833</c:v>
                </c:pt>
                <c:pt idx="7">
                  <c:v>7.0962048930335673</c:v>
                </c:pt>
                <c:pt idx="8">
                  <c:v>5.6773287807110089</c:v>
                </c:pt>
                <c:pt idx="9">
                  <c:v>4.2581825271536538</c:v>
                </c:pt>
                <c:pt idx="10">
                  <c:v>2.8388503319759018</c:v>
                </c:pt>
                <c:pt idx="11">
                  <c:v>1.4194251659879509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2.8365363286151791E-3</c:v>
                </c:pt>
                <c:pt idx="2">
                  <c:v>2.8365954867012586E-3</c:v>
                </c:pt>
                <c:pt idx="3">
                  <c:v>2.8366740237826689E-3</c:v>
                </c:pt>
                <c:pt idx="4">
                  <c:v>2.8367634985032807E-3</c:v>
                </c:pt>
                <c:pt idx="5">
                  <c:v>2.8368552543000265E-3</c:v>
                </c:pt>
                <c:pt idx="6">
                  <c:v>2.8369411842394192E-3</c:v>
                </c:pt>
                <c:pt idx="7">
                  <c:v>2.8370786277299147E-3</c:v>
                </c:pt>
                <c:pt idx="8">
                  <c:v>2.837752224645117E-3</c:v>
                </c:pt>
                <c:pt idx="9">
                  <c:v>2.8382925071147101E-3</c:v>
                </c:pt>
                <c:pt idx="10">
                  <c:v>2.8386643903555043E-3</c:v>
                </c:pt>
                <c:pt idx="11">
                  <c:v>2.8388503319759016E-3</c:v>
                </c:pt>
                <c:pt idx="12">
                  <c:v>2.8388503319759016E-3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5.000000000000001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1" sqref="D11"/>
    </sheetView>
  </sheetViews>
  <sheetFormatPr baseColWidth="10" defaultColWidth="8.83203125" defaultRowHeight="13"/>
  <cols>
    <col min="2" max="2" width="9.1640625" bestFit="1" customWidth="1"/>
    <col min="3" max="3" width="10.1640625" bestFit="1" customWidth="1"/>
    <col min="4" max="4" width="8.1640625" customWidth="1"/>
  </cols>
  <sheetData>
    <row r="4" spans="2:5">
      <c r="B4" t="s">
        <v>11</v>
      </c>
      <c r="C4" t="s">
        <v>9</v>
      </c>
      <c r="D4" s="1">
        <v>100</v>
      </c>
    </row>
    <row r="5" spans="2:5">
      <c r="C5" t="s">
        <v>10</v>
      </c>
      <c r="D5" s="1">
        <v>0</v>
      </c>
    </row>
    <row r="6" spans="2:5">
      <c r="D6" s="1"/>
    </row>
    <row r="7" spans="2:5">
      <c r="D7" s="1"/>
    </row>
    <row r="8" spans="2:5">
      <c r="B8" t="s">
        <v>13</v>
      </c>
      <c r="C8" t="s">
        <v>0</v>
      </c>
      <c r="D8" s="1">
        <v>5</v>
      </c>
    </row>
    <row r="9" spans="2:5">
      <c r="C9" t="s">
        <v>1</v>
      </c>
      <c r="D9" s="1">
        <v>0</v>
      </c>
    </row>
    <row r="10" spans="2:5">
      <c r="D10" s="1"/>
    </row>
    <row r="11" spans="2:5">
      <c r="B11" t="s">
        <v>15</v>
      </c>
      <c r="C11" t="s">
        <v>4</v>
      </c>
      <c r="D11" s="1">
        <v>1E-3</v>
      </c>
    </row>
    <row r="12" spans="2:5">
      <c r="C12" t="s">
        <v>5</v>
      </c>
      <c r="D12" s="1">
        <v>0.01</v>
      </c>
    </row>
    <row r="13" spans="2:5">
      <c r="C13" t="s">
        <v>6</v>
      </c>
      <c r="D13" s="1">
        <v>1E-4</v>
      </c>
    </row>
    <row r="15" spans="2:5">
      <c r="D15" t="s">
        <v>22</v>
      </c>
      <c r="E15" t="s">
        <v>12</v>
      </c>
    </row>
    <row r="16" spans="2:5">
      <c r="B16" t="s">
        <v>14</v>
      </c>
      <c r="C16" t="s">
        <v>17</v>
      </c>
      <c r="D16" s="1">
        <v>1</v>
      </c>
      <c r="E16" s="1">
        <f>IF(D16=1,+$D$11,+IF(D16=2,+$D$12,+$D$13))</f>
        <v>1E-3</v>
      </c>
    </row>
    <row r="17" spans="3:5">
      <c r="D17" s="1">
        <v>1</v>
      </c>
      <c r="E17" s="1">
        <f t="shared" ref="E17:E28" si="0">IF(D17=1,+$D$11,+IF(D17=2,+$D$12,+$D$13))</f>
        <v>1E-3</v>
      </c>
    </row>
    <row r="18" spans="3:5">
      <c r="D18" s="1">
        <v>1</v>
      </c>
      <c r="E18" s="1">
        <f t="shared" si="0"/>
        <v>1E-3</v>
      </c>
    </row>
    <row r="19" spans="3:5">
      <c r="D19" s="1">
        <v>1</v>
      </c>
      <c r="E19" s="1">
        <f t="shared" si="0"/>
        <v>1E-3</v>
      </c>
    </row>
    <row r="20" spans="3:5">
      <c r="D20" s="1">
        <v>1</v>
      </c>
      <c r="E20" s="1">
        <f t="shared" si="0"/>
        <v>1E-3</v>
      </c>
    </row>
    <row r="21" spans="3:5">
      <c r="D21" s="1">
        <v>1</v>
      </c>
      <c r="E21" s="1">
        <f t="shared" si="0"/>
        <v>1E-3</v>
      </c>
    </row>
    <row r="22" spans="3:5">
      <c r="D22" s="1">
        <v>1</v>
      </c>
      <c r="E22" s="1">
        <f t="shared" si="0"/>
        <v>1E-3</v>
      </c>
    </row>
    <row r="23" spans="3:5">
      <c r="D23" s="1">
        <v>2</v>
      </c>
      <c r="E23" s="1">
        <f t="shared" si="0"/>
        <v>0.01</v>
      </c>
    </row>
    <row r="24" spans="3:5">
      <c r="D24" s="1">
        <v>2</v>
      </c>
      <c r="E24" s="1">
        <f t="shared" si="0"/>
        <v>0.01</v>
      </c>
    </row>
    <row r="25" spans="3:5">
      <c r="D25" s="1">
        <v>2</v>
      </c>
      <c r="E25" s="1">
        <f>IF(D25=1,+$D$11,+IF(D25=2,+$D$12,+$D$13))</f>
        <v>0.01</v>
      </c>
    </row>
    <row r="26" spans="3:5">
      <c r="D26" s="1">
        <v>2</v>
      </c>
      <c r="E26" s="1">
        <f t="shared" si="0"/>
        <v>0.01</v>
      </c>
    </row>
    <row r="27" spans="3:5">
      <c r="D27" s="1">
        <v>2</v>
      </c>
      <c r="E27" s="1">
        <f t="shared" si="0"/>
        <v>0.01</v>
      </c>
    </row>
    <row r="28" spans="3:5">
      <c r="C28" t="s">
        <v>16</v>
      </c>
      <c r="D28" s="1">
        <v>2</v>
      </c>
      <c r="E28" s="1">
        <f t="shared" si="0"/>
        <v>0.01</v>
      </c>
    </row>
    <row r="33" spans="2:3">
      <c r="B33" t="s">
        <v>18</v>
      </c>
      <c r="C33" t="s">
        <v>19</v>
      </c>
    </row>
    <row r="34" spans="2:3">
      <c r="C34" s="11" t="s">
        <v>34</v>
      </c>
    </row>
    <row r="35" spans="2:3">
      <c r="C35" t="s">
        <v>20</v>
      </c>
    </row>
    <row r="36" spans="2:3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3" zoomScaleNormal="100" workbookViewId="0">
      <selection activeCell="V22" sqref="V22"/>
    </sheetView>
  </sheetViews>
  <sheetFormatPr baseColWidth="10" defaultColWidth="8.83203125" defaultRowHeight="13"/>
  <cols>
    <col min="3" max="3" width="9" bestFit="1" customWidth="1"/>
    <col min="7" max="7" width="10.6640625" customWidth="1"/>
    <col min="8" max="8" width="6.6640625" customWidth="1"/>
  </cols>
  <sheetData>
    <row r="3" spans="2:20" ht="14" thickBot="1"/>
    <row r="4" spans="2:20" ht="14" thickTop="1">
      <c r="B4" s="22" t="s">
        <v>32</v>
      </c>
      <c r="C4" s="23"/>
      <c r="D4" s="24"/>
      <c r="Q4" s="13"/>
      <c r="R4" s="14"/>
      <c r="S4" s="14"/>
      <c r="T4" s="15"/>
    </row>
    <row r="5" spans="2:20">
      <c r="B5" s="3"/>
      <c r="C5" s="4"/>
      <c r="D5" s="5"/>
      <c r="Q5" s="25" t="s">
        <v>33</v>
      </c>
      <c r="R5" s="26"/>
      <c r="S5" s="26"/>
      <c r="T5" s="27"/>
    </row>
    <row r="6" spans="2:20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>
      <c r="B7" s="3" t="s">
        <v>28</v>
      </c>
      <c r="C7" s="6">
        <v>1E-3</v>
      </c>
      <c r="D7" s="7"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>
      <c r="B8" s="3" t="s">
        <v>29</v>
      </c>
      <c r="C8" s="6">
        <v>0.01</v>
      </c>
      <c r="D8" s="7">
        <v>5.5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1E-3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1E-3</v>
      </c>
      <c r="I9" s="1">
        <f t="shared" ref="I9:I19" ca="1" si="0">(I8*2/(1/H8+1/H9)+I10*2/(1/H9+1/H10))/(2/(1/H8+1/H9)+2/(1/H9+1/H10))</f>
        <v>85.817318356924105</v>
      </c>
      <c r="J9" s="1">
        <f ca="1">(I8-I9)/inputs!$D$8*2/(1/H8+1/H9)</f>
        <v>2.8365363286151791E-3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1E-3</v>
      </c>
      <c r="I10" s="1">
        <f t="shared" ca="1" si="0"/>
        <v>71.63434092341781</v>
      </c>
      <c r="J10" s="1">
        <f ca="1">(I9-I10)/inputs!$D$8*2/(1/H9+1/H10)</f>
        <v>2.8365954867012586E-3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>
      <c r="B11" s="3" t="s">
        <v>8</v>
      </c>
      <c r="C11" s="6">
        <f>SUM(D7:D9)/(D7/C7+D8/C8+D9/C9)</f>
        <v>1.7021276595744681E-3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1E-3</v>
      </c>
      <c r="I11" s="1">
        <f t="shared" ca="1" si="0"/>
        <v>57.450970804504465</v>
      </c>
      <c r="J11" s="1">
        <f ca="1">(I10-I11)/inputs!$D$8*2/(1/H10+1/H11)</f>
        <v>2.8366740237826689E-3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>
      <c r="B12" s="8" t="s">
        <v>7</v>
      </c>
      <c r="C12" s="9">
        <f>C11*(I8-I20)/(F8-F20)</f>
        <v>2.8368794326241132E-3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1E-3</v>
      </c>
      <c r="I12" s="1">
        <f t="shared" ca="1" si="0"/>
        <v>43.267153311988061</v>
      </c>
      <c r="J12" s="1">
        <f ca="1">(I11-I12)/inputs!$D$8*2/(1/H11+1/H12)</f>
        <v>2.8367634985032807E-3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>
      <c r="F13" s="1">
        <f>F14+inputs!$D$8</f>
        <v>35</v>
      </c>
      <c r="G13" s="1">
        <f>inputs!D21</f>
        <v>1</v>
      </c>
      <c r="H13" s="1">
        <f>IF(G13=1,+inputs!$D$11,+IF(G13=2,+inputs!$D$12,+inputs!$D$13))</f>
        <v>1E-3</v>
      </c>
      <c r="I13" s="1">
        <f t="shared" ca="1" si="0"/>
        <v>29.082877040487929</v>
      </c>
      <c r="J13" s="1">
        <f ca="1">(I12-I13)/inputs!$D$8*2/(1/H12+1/H13)</f>
        <v>2.8368552543000265E-3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>
      <c r="F14" s="1">
        <f>F15+inputs!$D$8</f>
        <v>30</v>
      </c>
      <c r="G14" s="1">
        <f>inputs!D22</f>
        <v>1</v>
      </c>
      <c r="H14" s="1">
        <f>IF(G14=1,+inputs!$D$11,+IF(G14=2,+inputs!$D$12,+inputs!$D$13))</f>
        <v>1E-3</v>
      </c>
      <c r="I14" s="1">
        <f t="shared" ca="1" si="0"/>
        <v>14.898171119290833</v>
      </c>
      <c r="J14" s="1">
        <f ca="1">(I13-I14)/inputs!$D$8*2/(1/H13+1/H14)</f>
        <v>2.8369411842394192E-3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7.0962048930335673</v>
      </c>
      <c r="J15" s="1">
        <f ca="1">(I14-I15)/inputs!$D$8*2/(1/H14+1/H15)</f>
        <v>2.8370786277299147E-3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5.6773287807110089</v>
      </c>
      <c r="J16" s="1">
        <f ca="1">(I15-I16)/inputs!$D$8*2/(1/H15+1/H16)</f>
        <v>2.837752224645117E-3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4.2581825271536538</v>
      </c>
      <c r="J17" s="1">
        <f ca="1">(I16-I17)/inputs!$D$8*2/(1/H16+1/H17)</f>
        <v>2.8382925071147101E-3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2.8388503319759018</v>
      </c>
      <c r="J18" s="1">
        <f ca="1">(I17-I18)/inputs!$D$8*2/(1/H17+1/H18)</f>
        <v>2.8386643903555043E-3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1.4194251659879509</v>
      </c>
      <c r="J19" s="1">
        <f ca="1">(I18-I19)/inputs!$D$8*2/(1/H18+1/H19)</f>
        <v>2.8388503319759016E-3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2.8388503319759016E-3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Microsoft Office User</cp:lastModifiedBy>
  <dcterms:created xsi:type="dcterms:W3CDTF">2002-08-06T22:40:09Z</dcterms:created>
  <dcterms:modified xsi:type="dcterms:W3CDTF">2021-01-25T17:47:24Z</dcterms:modified>
</cp:coreProperties>
</file>