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switzer/Downloads/"/>
    </mc:Choice>
  </mc:AlternateContent>
  <xr:revisionPtr revIDLastSave="0" documentId="13_ncr:1_{FD7809B7-FE30-7540-9941-CD50B7CC544C}" xr6:coauthVersionLast="47" xr6:coauthVersionMax="47" xr10:uidLastSave="{00000000-0000-0000-0000-000000000000}"/>
  <bookViews>
    <workbookView xWindow="380" yWindow="500" windowWidth="28040" windowHeight="16340" xr2:uid="{A1349E55-FA37-514F-9BC8-FF469FB0B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1" i="1"/>
  <c r="K12" i="1"/>
  <c r="K13" i="1" s="1"/>
  <c r="K14" i="1" s="1"/>
  <c r="K15" i="1" s="1"/>
  <c r="K16" i="1" s="1"/>
  <c r="K10" i="1"/>
  <c r="J15" i="1"/>
  <c r="J14" i="1"/>
  <c r="J13" i="1"/>
  <c r="J12" i="1"/>
  <c r="J11" i="1"/>
  <c r="J10" i="1"/>
  <c r="J9" i="1"/>
  <c r="J16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9" i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41" authorId="0" shapeId="0" xr:uid="{817ECA55-5878-6246-AC98-E111CD52FB74}">
      <text>
        <r>
          <rPr>
            <b/>
            <sz val="10"/>
            <color rgb="FF000000"/>
            <rFont val="Tahoma"/>
            <family val="2"/>
          </rPr>
          <t xml:space="preserve">The rain fall lasted for 4 hours from 23:15pm to 3:15am and the highest peak intensity </t>
        </r>
        <r>
          <rPr>
            <sz val="10"/>
            <color rgb="FF000000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<sst xmlns="http://schemas.openxmlformats.org/spreadsheetml/2006/main" count="18" uniqueCount="11">
  <si>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 Data provided for Ventana Canyon Wash at Sunrise Drive sensors</t>
  </si>
  <si>
    <t># over the period of '07/23/2021' to '07/23/2021'</t>
  </si>
  <si>
    <t>#</t>
  </si>
  <si>
    <t>Sensor ID</t>
  </si>
  <si>
    <t>Date and Time (MST)</t>
  </si>
  <si>
    <t>Value (in)</t>
  </si>
  <si>
    <t>Data provided for Ventana Canyon Wash at Sunrise Drive sensors</t>
  </si>
  <si>
    <t>Value (ft)</t>
  </si>
  <si>
    <t>Rated (cfs)</t>
  </si>
  <si>
    <t>cumulative</t>
  </si>
  <si>
    <t>volume(ft^3)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</si>
</sst>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 plot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Sheet1!$F$36:$F$52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Sheet1!$D$7:$D$25</c:f>
              <c:numCache>
                <c:formatCode>General</c:formatCode>
                <c:ptCount val="19"/>
                <c:pt idx="0">
                  <c:v>0.35</c:v>
                </c:pt>
                <c:pt idx="1">
                  <c:v>0.63</c:v>
                </c:pt>
                <c:pt idx="2">
                  <c:v>1.1400000000000001</c:v>
                </c:pt>
                <c:pt idx="3">
                  <c:v>1.4500000000000002</c:v>
                </c:pt>
                <c:pt idx="4">
                  <c:v>1.5300000000000002</c:v>
                </c:pt>
                <c:pt idx="5">
                  <c:v>1.5700000000000003</c:v>
                </c:pt>
                <c:pt idx="6">
                  <c:v>1.5700000000000003</c:v>
                </c:pt>
                <c:pt idx="7">
                  <c:v>1.6100000000000003</c:v>
                </c:pt>
                <c:pt idx="8">
                  <c:v>1.6500000000000004</c:v>
                </c:pt>
                <c:pt idx="9">
                  <c:v>1.6900000000000004</c:v>
                </c:pt>
                <c:pt idx="10">
                  <c:v>1.7700000000000005</c:v>
                </c:pt>
                <c:pt idx="11">
                  <c:v>1.8500000000000005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1.9300000000000006</c:v>
                </c:pt>
                <c:pt idx="15">
                  <c:v>1.9300000000000006</c:v>
                </c:pt>
                <c:pt idx="16">
                  <c:v>1.9300000000000006</c:v>
                </c:pt>
                <c:pt idx="17">
                  <c:v>1.9300000000000006</c:v>
                </c:pt>
                <c:pt idx="18">
                  <c:v>1.9300000000000006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E-9143-9B7A-6DE9E956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61215"/>
        <c:axId val="1299282927"/>
      </c:scatterChart>
      <c:valAx>
        <c:axId val="12993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since start of storm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82927"/>
        <c:crosses val="autoZero"/>
        <c:crossBetween val="midCat"/>
      </c:valAx>
      <c:valAx>
        <c:axId val="12992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inches of 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1.5</c:v>
                </c:pt>
                <c:pt idx="1">
                  <c:v>1.6666666666666667</c:v>
                </c:pt>
                <c:pt idx="2">
                  <c:v>1.75</c:v>
                </c:pt>
                <c:pt idx="3">
                  <c:v>1.8333333333333333</c:v>
                </c:pt>
                <c:pt idx="4">
                  <c:v>2.083333333333333</c:v>
                </c:pt>
                <c:pt idx="5">
                  <c:v>2.2499999999999996</c:v>
                </c:pt>
                <c:pt idx="6">
                  <c:v>2.583333333333333</c:v>
                </c:pt>
                <c:pt idx="7">
                  <c:v>2.833333333333333</c:v>
                </c:pt>
              </c:numCache>
            </c:numRef>
          </c:xVal>
          <c:yVal>
            <c:numRef>
              <c:f>Sheet1!$I$9:$I$19</c:f>
              <c:numCache>
                <c:formatCode>General</c:formatCode>
                <c:ptCount val="11"/>
                <c:pt idx="0">
                  <c:v>347.82</c:v>
                </c:pt>
                <c:pt idx="1">
                  <c:v>577.78</c:v>
                </c:pt>
                <c:pt idx="2">
                  <c:v>738.92</c:v>
                </c:pt>
                <c:pt idx="3">
                  <c:v>577.78</c:v>
                </c:pt>
                <c:pt idx="4">
                  <c:v>449.17</c:v>
                </c:pt>
                <c:pt idx="5">
                  <c:v>347.82</c:v>
                </c:pt>
                <c:pt idx="6">
                  <c:v>261.77999999999997</c:v>
                </c:pt>
                <c:pt idx="7">
                  <c:v>75.33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1-A347-8402-AE32F895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93151"/>
        <c:axId val="1357088879"/>
      </c:scatterChart>
      <c:valAx>
        <c:axId val="135789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since start of storm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88879"/>
        <c:crosses val="autoZero"/>
        <c:crossBetween val="midCat"/>
      </c:valAx>
      <c:valAx>
        <c:axId val="1357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9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</a:t>
            </a:r>
            <a:r>
              <a:rPr lang="en-US" baseline="0"/>
              <a:t> + flow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Sheet1!$K$9:$K$16</c:f>
              <c:numCache>
                <c:formatCode>General</c:formatCode>
                <c:ptCount val="8"/>
                <c:pt idx="0">
                  <c:v>1.5</c:v>
                </c:pt>
                <c:pt idx="1">
                  <c:v>1.6666666666666667</c:v>
                </c:pt>
                <c:pt idx="2">
                  <c:v>1.75</c:v>
                </c:pt>
                <c:pt idx="3">
                  <c:v>1.8333333333333333</c:v>
                </c:pt>
                <c:pt idx="4">
                  <c:v>2.083333333333333</c:v>
                </c:pt>
                <c:pt idx="5">
                  <c:v>2.2499999999999996</c:v>
                </c:pt>
                <c:pt idx="6">
                  <c:v>2.583333333333333</c:v>
                </c:pt>
                <c:pt idx="7">
                  <c:v>2.833333333333333</c:v>
                </c:pt>
              </c:numCache>
            </c:numRef>
          </c:xVal>
          <c:yVal>
            <c:numRef>
              <c:f>Sheet1!$I$9:$I$16</c:f>
              <c:numCache>
                <c:formatCode>General</c:formatCode>
                <c:ptCount val="8"/>
                <c:pt idx="0">
                  <c:v>347.82</c:v>
                </c:pt>
                <c:pt idx="1">
                  <c:v>577.78</c:v>
                </c:pt>
                <c:pt idx="2">
                  <c:v>738.92</c:v>
                </c:pt>
                <c:pt idx="3">
                  <c:v>577.78</c:v>
                </c:pt>
                <c:pt idx="4">
                  <c:v>449.17</c:v>
                </c:pt>
                <c:pt idx="5">
                  <c:v>347.82</c:v>
                </c:pt>
                <c:pt idx="6">
                  <c:v>261.77999999999997</c:v>
                </c:pt>
                <c:pt idx="7">
                  <c:v>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7-CF4F-9376-2EF38A99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53279"/>
        <c:axId val="1376272175"/>
      </c:scatterChart>
      <c:scatterChart>
        <c:scatterStyle val="lineMarker"/>
        <c:varyColors val="0"/>
        <c:ser>
          <c:idx val="0"/>
          <c:order val="0"/>
          <c:tx>
            <c:v>precip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Sheet1!$F$36:$F$52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Sheet1!$D$6:$D$22</c:f>
              <c:numCache>
                <c:formatCode>General</c:formatCode>
                <c:ptCount val="17"/>
                <c:pt idx="0">
                  <c:v>0</c:v>
                </c:pt>
                <c:pt idx="1">
                  <c:v>0.35</c:v>
                </c:pt>
                <c:pt idx="2">
                  <c:v>0.63</c:v>
                </c:pt>
                <c:pt idx="3">
                  <c:v>1.1400000000000001</c:v>
                </c:pt>
                <c:pt idx="4">
                  <c:v>1.4500000000000002</c:v>
                </c:pt>
                <c:pt idx="5">
                  <c:v>1.5300000000000002</c:v>
                </c:pt>
                <c:pt idx="6">
                  <c:v>1.5700000000000003</c:v>
                </c:pt>
                <c:pt idx="7">
                  <c:v>1.5700000000000003</c:v>
                </c:pt>
                <c:pt idx="8">
                  <c:v>1.6100000000000003</c:v>
                </c:pt>
                <c:pt idx="9">
                  <c:v>1.6500000000000004</c:v>
                </c:pt>
                <c:pt idx="10">
                  <c:v>1.6900000000000004</c:v>
                </c:pt>
                <c:pt idx="11">
                  <c:v>1.7700000000000005</c:v>
                </c:pt>
                <c:pt idx="12">
                  <c:v>1.8500000000000005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1.9300000000000006</c:v>
                </c:pt>
                <c:pt idx="16">
                  <c:v>1.9300000000000006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7-CF4F-9376-2EF38A99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02463"/>
        <c:axId val="1355986255"/>
      </c:scatterChart>
      <c:valAx>
        <c:axId val="13763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since storm</a:t>
                </a:r>
                <a:r>
                  <a:rPr lang="en-US" baseline="0"/>
                  <a:t> start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72175"/>
        <c:crosses val="autoZero"/>
        <c:crossBetween val="midCat"/>
      </c:valAx>
      <c:valAx>
        <c:axId val="13762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3279"/>
        <c:crosses val="autoZero"/>
        <c:crossBetween val="midCat"/>
      </c:valAx>
      <c:valAx>
        <c:axId val="1355986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</a:t>
                </a:r>
                <a:r>
                  <a:rPr lang="en-US" baseline="0"/>
                  <a:t> inches of 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02463"/>
        <c:crosses val="max"/>
        <c:crossBetween val="midCat"/>
      </c:valAx>
      <c:valAx>
        <c:axId val="1376302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598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19</xdr:row>
      <xdr:rowOff>127000</xdr:rowOff>
    </xdr:from>
    <xdr:to>
      <xdr:col>5</xdr:col>
      <xdr:colOff>4851400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94624-F0D4-4645-8F3A-676D7269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5</xdr:row>
      <xdr:rowOff>101600</xdr:rowOff>
    </xdr:from>
    <xdr:to>
      <xdr:col>18</xdr:col>
      <xdr:colOff>482600</xdr:colOff>
      <xdr:row>17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12459-BA1B-8F49-8463-BF14EBB6C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20</xdr:row>
      <xdr:rowOff>0</xdr:rowOff>
    </xdr:from>
    <xdr:to>
      <xdr:col>9</xdr:col>
      <xdr:colOff>1333500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9662A-ABA9-9647-98B6-76ECF2BF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1003300</xdr:colOff>
      <xdr:row>40</xdr:row>
      <xdr:rowOff>101600</xdr:rowOff>
    </xdr:from>
    <xdr:to>
      <xdr:col>9</xdr:col>
      <xdr:colOff>1320800</xdr:colOff>
      <xdr:row>53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DF08BD-F71D-CD45-AC94-97738B17D364}"/>
            </a:ext>
          </a:extLst>
        </xdr:cNvPr>
        <xdr:cNvSpPr txBox="1"/>
      </xdr:nvSpPr>
      <xdr:spPr>
        <a:xfrm>
          <a:off x="15633700" y="8636000"/>
          <a:ext cx="4140200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storm lasted for 4 hours from 23:15 to 3:15. and the peak rain</a:t>
          </a:r>
          <a:r>
            <a:rPr lang="en-US" sz="1100" baseline="0"/>
            <a:t> fall happened at 00:15 with 1.45 in/hr.</a:t>
          </a:r>
        </a:p>
        <a:p>
          <a:r>
            <a:rPr lang="en-US" sz="1100"/>
            <a:t>the flows peak intensity happened</a:t>
          </a:r>
          <a:r>
            <a:rPr lang="en-US" sz="1100" baseline="0"/>
            <a:t> 45 minutes after the peak rainfall. the flow lasted for 2:05 from 00:45 to 2:50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57BC-CF7B-5F4C-B19A-57DC76ABB8C7}">
  <dimension ref="A1:M114"/>
  <sheetViews>
    <sheetView tabSelected="1" topLeftCell="E1" workbookViewId="0">
      <selection activeCell="G52" sqref="G52"/>
    </sheetView>
  </sheetViews>
  <sheetFormatPr baseColWidth="10" defaultRowHeight="16"/>
  <cols>
    <col min="1" max="1" width="65.33203125" bestFit="1" customWidth="1"/>
    <col min="2" max="2" width="22.5" bestFit="1" customWidth="1"/>
    <col min="4" max="4" width="14.1640625" bestFit="1" customWidth="1"/>
    <col min="5" max="5" width="14.1640625" customWidth="1"/>
    <col min="6" max="6" width="65" bestFit="1" customWidth="1"/>
    <col min="7" max="7" width="22.5" bestFit="1" customWidth="1"/>
    <col min="8" max="8" width="15.83203125" bestFit="1" customWidth="1"/>
    <col min="9" max="9" width="11.83203125" bestFit="1" customWidth="1"/>
    <col min="10" max="10" width="20.5" customWidth="1"/>
    <col min="13" max="13" width="10.33203125" customWidth="1"/>
  </cols>
  <sheetData>
    <row r="1" spans="1:13" ht="18">
      <c r="A1" s="1" t="s">
        <v>0</v>
      </c>
      <c r="F1" s="1" t="s">
        <v>6</v>
      </c>
      <c r="M1" s="1"/>
    </row>
    <row r="2" spans="1:13" ht="18">
      <c r="A2" s="1" t="s">
        <v>1</v>
      </c>
      <c r="F2" s="1" t="s">
        <v>1</v>
      </c>
      <c r="M2" s="1"/>
    </row>
    <row r="3" spans="1:13" ht="18">
      <c r="A3" s="1" t="s">
        <v>2</v>
      </c>
      <c r="F3" s="1" t="s">
        <v>2</v>
      </c>
      <c r="M3" s="1"/>
    </row>
    <row r="4" spans="1:13" ht="18">
      <c r="A4" s="2" t="s">
        <v>3</v>
      </c>
      <c r="B4" s="2" t="s">
        <v>4</v>
      </c>
      <c r="C4" s="2" t="s">
        <v>5</v>
      </c>
      <c r="D4" s="2" t="s">
        <v>9</v>
      </c>
      <c r="E4" s="2"/>
      <c r="F4" s="2" t="s">
        <v>3</v>
      </c>
      <c r="G4" s="2" t="s">
        <v>4</v>
      </c>
      <c r="H4" s="2" t="s">
        <v>7</v>
      </c>
      <c r="I4" s="2" t="s">
        <v>8</v>
      </c>
      <c r="J4" s="2" t="s">
        <v>10</v>
      </c>
      <c r="M4" s="1"/>
    </row>
    <row r="5" spans="1:13" ht="18">
      <c r="A5" s="2">
        <v>2170</v>
      </c>
      <c r="B5" s="3">
        <v>44399.958333333336</v>
      </c>
      <c r="C5" s="2">
        <v>0</v>
      </c>
      <c r="D5" s="2">
        <v>0</v>
      </c>
      <c r="E5" s="2">
        <v>0</v>
      </c>
      <c r="F5" s="2"/>
      <c r="G5" s="2"/>
      <c r="H5" s="2"/>
      <c r="I5" s="2"/>
      <c r="J5" s="2"/>
      <c r="M5" s="1"/>
    </row>
    <row r="6" spans="1:13" ht="18">
      <c r="A6" s="2">
        <v>2170</v>
      </c>
      <c r="B6" s="3">
        <v>44399.96875</v>
      </c>
      <c r="C6" s="2">
        <v>0</v>
      </c>
      <c r="D6" s="2">
        <f>SUM($C$5:C6)</f>
        <v>0</v>
      </c>
      <c r="E6" s="2">
        <v>0</v>
      </c>
      <c r="F6" s="2"/>
      <c r="G6" s="2"/>
      <c r="H6" s="2"/>
      <c r="I6" s="2"/>
      <c r="J6" s="2"/>
      <c r="M6" s="1"/>
    </row>
    <row r="7" spans="1:13" ht="18">
      <c r="A7" s="2">
        <v>2170</v>
      </c>
      <c r="B7" s="3">
        <v>44399.979166666664</v>
      </c>
      <c r="C7" s="2">
        <v>0.35</v>
      </c>
      <c r="D7" s="2">
        <f>SUM($C$5:C7)</f>
        <v>0.35</v>
      </c>
      <c r="E7" s="2">
        <v>0.35</v>
      </c>
      <c r="F7" s="2">
        <v>2173</v>
      </c>
      <c r="G7" s="3">
        <v>44399.44494212963</v>
      </c>
      <c r="H7" s="2">
        <v>1.3999999761581401</v>
      </c>
      <c r="I7" s="2">
        <v>0</v>
      </c>
      <c r="J7" s="2">
        <v>0</v>
      </c>
      <c r="M7" s="1"/>
    </row>
    <row r="8" spans="1:13" ht="18">
      <c r="A8" s="2">
        <v>2170</v>
      </c>
      <c r="B8" s="3">
        <v>44399.989583333336</v>
      </c>
      <c r="C8" s="2">
        <v>0.28000000000000003</v>
      </c>
      <c r="D8" s="2">
        <f>SUM($C$5:C8)</f>
        <v>0.63</v>
      </c>
      <c r="E8" s="2">
        <v>0.63</v>
      </c>
      <c r="F8" s="2">
        <v>2173</v>
      </c>
      <c r="G8" s="3">
        <v>44399.944953703707</v>
      </c>
      <c r="H8" s="2">
        <v>1.3999999761581401</v>
      </c>
      <c r="I8" s="2">
        <v>0</v>
      </c>
      <c r="J8" s="2">
        <v>0</v>
      </c>
      <c r="K8" s="2">
        <v>0</v>
      </c>
      <c r="M8" s="1"/>
    </row>
    <row r="9" spans="1:13" ht="18">
      <c r="A9" s="2">
        <v>2170</v>
      </c>
      <c r="B9" s="3">
        <v>44400</v>
      </c>
      <c r="C9" s="2">
        <v>0.51</v>
      </c>
      <c r="D9" s="2">
        <f>SUM($C$5:C9)</f>
        <v>1.1400000000000001</v>
      </c>
      <c r="E9" s="2">
        <v>1.1399999999999999</v>
      </c>
      <c r="F9" s="2">
        <v>2173</v>
      </c>
      <c r="G9" s="3">
        <v>44400.031759259262</v>
      </c>
      <c r="H9" s="2">
        <v>1.8999999761581401</v>
      </c>
      <c r="I9" s="2">
        <v>347.82</v>
      </c>
      <c r="J9" s="2">
        <f>(1/6)*I9*3600</f>
        <v>208692</v>
      </c>
      <c r="K9" s="2">
        <v>1.5</v>
      </c>
      <c r="M9" s="1"/>
    </row>
    <row r="10" spans="1:13" ht="18">
      <c r="A10" s="2">
        <v>2170</v>
      </c>
      <c r="B10" s="3">
        <v>44400.010416666664</v>
      </c>
      <c r="C10" s="2">
        <v>0.31</v>
      </c>
      <c r="D10" s="2">
        <f>SUM($C$5:C10)</f>
        <v>1.4500000000000002</v>
      </c>
      <c r="E10" s="2">
        <v>1.45</v>
      </c>
      <c r="F10" s="2">
        <v>2173</v>
      </c>
      <c r="G10" s="3">
        <v>44400.038703703707</v>
      </c>
      <c r="H10" s="2">
        <v>2.2999999523162802</v>
      </c>
      <c r="I10" s="2">
        <v>577.78</v>
      </c>
      <c r="J10" s="2">
        <f>(1/12)*I10*3600</f>
        <v>173333.99999999997</v>
      </c>
      <c r="K10" s="2">
        <f>1.5+(1/6)</f>
        <v>1.6666666666666667</v>
      </c>
      <c r="M10" s="1"/>
    </row>
    <row r="11" spans="1:13" ht="18">
      <c r="A11" s="2">
        <v>2170</v>
      </c>
      <c r="B11" s="3">
        <v>44400.020833333336</v>
      </c>
      <c r="C11" s="2">
        <v>0.08</v>
      </c>
      <c r="D11" s="2">
        <f>SUM($C$5:C11)</f>
        <v>1.5300000000000002</v>
      </c>
      <c r="E11" s="2">
        <f>SUM(C8:C11)</f>
        <v>1.1800000000000002</v>
      </c>
      <c r="F11" s="2">
        <v>2173</v>
      </c>
      <c r="G11" s="3">
        <v>44400.042187500003</v>
      </c>
      <c r="H11" s="2">
        <v>2.5</v>
      </c>
      <c r="I11" s="2">
        <v>738.92</v>
      </c>
      <c r="J11" s="2">
        <f>(1/12)*I11*3600</f>
        <v>221675.99999999997</v>
      </c>
      <c r="K11" s="2">
        <v>1.75</v>
      </c>
      <c r="M11" s="1"/>
    </row>
    <row r="12" spans="1:13" ht="18">
      <c r="A12" s="2">
        <v>2170</v>
      </c>
      <c r="B12" s="3">
        <v>44400.03125</v>
      </c>
      <c r="C12" s="2">
        <v>0.04</v>
      </c>
      <c r="D12" s="2">
        <f>SUM($C$5:C12)</f>
        <v>1.5700000000000003</v>
      </c>
      <c r="E12" s="2">
        <f t="shared" ref="E12:E28" si="0">SUM(C9:C12)</f>
        <v>0.94000000000000006</v>
      </c>
      <c r="F12" s="2">
        <v>2173</v>
      </c>
      <c r="G12" s="3">
        <v>44400.045648148145</v>
      </c>
      <c r="H12" s="2">
        <v>2.2999999523162802</v>
      </c>
      <c r="I12" s="2">
        <v>577.78</v>
      </c>
      <c r="J12" s="2">
        <f>(1/4)*I12*3600</f>
        <v>520002</v>
      </c>
      <c r="K12" s="2">
        <f>1.75+(1/12)</f>
        <v>1.8333333333333333</v>
      </c>
      <c r="M12" s="1"/>
    </row>
    <row r="13" spans="1:13" ht="18">
      <c r="A13" s="2">
        <v>2170</v>
      </c>
      <c r="B13" s="3">
        <v>44400.041666666664</v>
      </c>
      <c r="C13" s="2">
        <v>0</v>
      </c>
      <c r="D13" s="2">
        <f>SUM($C$5:C13)</f>
        <v>1.5700000000000003</v>
      </c>
      <c r="E13" s="2">
        <f t="shared" si="0"/>
        <v>0.43</v>
      </c>
      <c r="F13" s="2">
        <v>2173</v>
      </c>
      <c r="G13" s="3">
        <v>44400.056076388886</v>
      </c>
      <c r="H13" s="2">
        <v>2.0999999046325599</v>
      </c>
      <c r="I13" s="2">
        <v>449.17</v>
      </c>
      <c r="J13" s="2">
        <f>(1/6)*I13*3600</f>
        <v>269502</v>
      </c>
      <c r="K13" s="2">
        <f>K12+(0.25)</f>
        <v>2.083333333333333</v>
      </c>
      <c r="M13" s="1"/>
    </row>
    <row r="14" spans="1:13" ht="18">
      <c r="A14" s="2">
        <v>2170</v>
      </c>
      <c r="B14" s="3">
        <v>44400.052083333336</v>
      </c>
      <c r="C14" s="2">
        <v>0.04</v>
      </c>
      <c r="D14" s="2">
        <f>SUM($C$5:C14)</f>
        <v>1.6100000000000003</v>
      </c>
      <c r="E14" s="2">
        <f t="shared" si="0"/>
        <v>0.16</v>
      </c>
      <c r="F14" s="2">
        <v>2173</v>
      </c>
      <c r="G14" s="3">
        <v>44400.063020833331</v>
      </c>
      <c r="H14" s="2">
        <v>1.8999999761581401</v>
      </c>
      <c r="I14" s="2">
        <v>347.82</v>
      </c>
      <c r="J14" s="2">
        <f>(1/3)*I14*3600</f>
        <v>417384</v>
      </c>
      <c r="K14" s="2">
        <f>K13+(1/6)</f>
        <v>2.2499999999999996</v>
      </c>
      <c r="M14" s="1"/>
    </row>
    <row r="15" spans="1:13" ht="18">
      <c r="A15" s="2">
        <v>2170</v>
      </c>
      <c r="B15" s="3">
        <v>44400.0625</v>
      </c>
      <c r="C15" s="2">
        <v>0.04</v>
      </c>
      <c r="D15" s="2">
        <f>SUM($C$5:C15)</f>
        <v>1.6500000000000004</v>
      </c>
      <c r="E15" s="2">
        <f t="shared" si="0"/>
        <v>0.12</v>
      </c>
      <c r="F15" s="2">
        <v>2173</v>
      </c>
      <c r="G15" s="3">
        <v>44400.076909722222</v>
      </c>
      <c r="H15" s="2">
        <v>1.70000004768371</v>
      </c>
      <c r="I15" s="2">
        <v>261.77999999999997</v>
      </c>
      <c r="J15" s="2">
        <f>(1/4)*I15*3600</f>
        <v>235601.99999999997</v>
      </c>
      <c r="K15" s="2">
        <f>K14+(1/3)</f>
        <v>2.583333333333333</v>
      </c>
      <c r="M15" s="1"/>
    </row>
    <row r="16" spans="1:13" ht="18">
      <c r="A16" s="2">
        <v>2170</v>
      </c>
      <c r="B16" s="3">
        <v>44400.072916666664</v>
      </c>
      <c r="C16" s="2">
        <v>0.04</v>
      </c>
      <c r="D16" s="2">
        <f>SUM($C$5:C16)</f>
        <v>1.6900000000000004</v>
      </c>
      <c r="E16" s="2">
        <f t="shared" si="0"/>
        <v>0.12</v>
      </c>
      <c r="F16" s="2">
        <v>2173</v>
      </c>
      <c r="G16" s="3">
        <v>44400.087326388886</v>
      </c>
      <c r="H16" s="2">
        <v>1.5</v>
      </c>
      <c r="I16" s="2">
        <v>75.33</v>
      </c>
      <c r="J16" s="2">
        <f>(3/4)*I16*3600</f>
        <v>203391</v>
      </c>
      <c r="K16" s="2">
        <f>K15+(1/4)</f>
        <v>2.833333333333333</v>
      </c>
      <c r="M16" s="1"/>
    </row>
    <row r="17" spans="1:11">
      <c r="A17" s="2">
        <v>2170</v>
      </c>
      <c r="B17" s="3">
        <v>44400.083333333336</v>
      </c>
      <c r="C17" s="2">
        <v>0.08</v>
      </c>
      <c r="D17" s="2">
        <f>SUM($C$5:C17)</f>
        <v>1.7700000000000005</v>
      </c>
      <c r="E17" s="2">
        <f t="shared" si="0"/>
        <v>0.2</v>
      </c>
      <c r="F17" s="2">
        <v>2173</v>
      </c>
      <c r="G17" s="3">
        <v>44400.118576388886</v>
      </c>
      <c r="H17" s="2">
        <v>1.30000007152557</v>
      </c>
      <c r="I17" s="2">
        <v>0</v>
      </c>
      <c r="J17" s="2">
        <f>SUM(J9:J16)</f>
        <v>2249583</v>
      </c>
      <c r="K17" s="2"/>
    </row>
    <row r="18" spans="1:11">
      <c r="A18" s="2">
        <v>2170</v>
      </c>
      <c r="B18" s="3">
        <v>44400.09375</v>
      </c>
      <c r="C18" s="2">
        <v>0.08</v>
      </c>
      <c r="D18" s="2">
        <f>SUM($C$5:C18)</f>
        <v>1.8500000000000005</v>
      </c>
      <c r="E18" s="2">
        <f t="shared" si="0"/>
        <v>0.24</v>
      </c>
      <c r="F18" s="2">
        <v>2173</v>
      </c>
      <c r="G18" s="3">
        <v>44400.444976851853</v>
      </c>
      <c r="H18" s="2">
        <v>1.30000007152557</v>
      </c>
      <c r="I18" s="2">
        <v>0</v>
      </c>
      <c r="J18" s="2"/>
      <c r="K18" s="2"/>
    </row>
    <row r="19" spans="1:11">
      <c r="A19" s="2">
        <v>2170</v>
      </c>
      <c r="B19" s="3">
        <v>44400.104166666664</v>
      </c>
      <c r="C19" s="2">
        <v>0.04</v>
      </c>
      <c r="D19" s="2">
        <f>SUM($C$5:C19)</f>
        <v>1.8900000000000006</v>
      </c>
      <c r="E19" s="2">
        <f t="shared" si="0"/>
        <v>0.24000000000000002</v>
      </c>
      <c r="F19" s="2">
        <v>2173</v>
      </c>
      <c r="G19" s="3">
        <v>44400.944988425923</v>
      </c>
      <c r="H19" s="2">
        <v>1.30000007152557</v>
      </c>
      <c r="I19" s="2">
        <v>0</v>
      </c>
      <c r="J19" s="2"/>
      <c r="K19" s="2"/>
    </row>
    <row r="20" spans="1:11">
      <c r="A20" s="2">
        <v>2170</v>
      </c>
      <c r="B20" s="3">
        <v>44400.114583333336</v>
      </c>
      <c r="C20" s="2">
        <v>0</v>
      </c>
      <c r="D20" s="2">
        <f>SUM($C$5:C20)</f>
        <v>1.8900000000000006</v>
      </c>
      <c r="E20" s="2">
        <f t="shared" si="0"/>
        <v>0.2</v>
      </c>
    </row>
    <row r="21" spans="1:11">
      <c r="A21" s="2">
        <v>2170</v>
      </c>
      <c r="B21" s="3">
        <v>44400.125</v>
      </c>
      <c r="C21" s="2">
        <v>0.04</v>
      </c>
      <c r="D21" s="2">
        <f>SUM($C$5:C21)</f>
        <v>1.9300000000000006</v>
      </c>
      <c r="E21" s="2">
        <f t="shared" si="0"/>
        <v>0.16</v>
      </c>
    </row>
    <row r="22" spans="1:11">
      <c r="A22" s="2">
        <v>2170</v>
      </c>
      <c r="B22" s="3">
        <v>44400.135416666664</v>
      </c>
      <c r="C22" s="2">
        <v>0</v>
      </c>
      <c r="D22" s="2">
        <f>SUM($C$5:C22)</f>
        <v>1.9300000000000006</v>
      </c>
      <c r="E22" s="2">
        <f t="shared" si="0"/>
        <v>0.08</v>
      </c>
    </row>
    <row r="23" spans="1:11">
      <c r="A23" s="2">
        <v>2170</v>
      </c>
      <c r="B23" s="3">
        <v>44400.145833333336</v>
      </c>
      <c r="C23" s="2">
        <v>0</v>
      </c>
      <c r="D23" s="2">
        <f>SUM($C$5:C23)</f>
        <v>1.9300000000000006</v>
      </c>
      <c r="E23" s="2">
        <f t="shared" si="0"/>
        <v>0.04</v>
      </c>
    </row>
    <row r="24" spans="1:11">
      <c r="A24" s="2">
        <v>2170</v>
      </c>
      <c r="B24" s="3">
        <v>44400.15625</v>
      </c>
      <c r="C24" s="2">
        <v>0</v>
      </c>
      <c r="D24" s="2">
        <f>SUM($C$5:C24)</f>
        <v>1.9300000000000006</v>
      </c>
      <c r="E24" s="2">
        <f t="shared" si="0"/>
        <v>0.04</v>
      </c>
    </row>
    <row r="25" spans="1:11">
      <c r="A25" s="2">
        <v>2170</v>
      </c>
      <c r="B25" s="3">
        <v>44400.166666666664</v>
      </c>
      <c r="C25" s="2">
        <v>0</v>
      </c>
      <c r="D25" s="2">
        <f>SUM($C$5:C25)</f>
        <v>1.9300000000000006</v>
      </c>
      <c r="E25" s="2">
        <f t="shared" si="0"/>
        <v>0</v>
      </c>
    </row>
    <row r="26" spans="1:11">
      <c r="A26" s="2">
        <v>2170</v>
      </c>
      <c r="B26" s="3">
        <v>44400.177083333336</v>
      </c>
      <c r="C26" s="2">
        <v>0</v>
      </c>
      <c r="D26" s="2">
        <f>SUM($C$5:C26)</f>
        <v>1.9300000000000006</v>
      </c>
      <c r="E26" s="2">
        <f t="shared" si="0"/>
        <v>0</v>
      </c>
    </row>
    <row r="27" spans="1:11">
      <c r="A27" s="2">
        <v>2170</v>
      </c>
      <c r="B27" s="3">
        <v>44400.1875</v>
      </c>
      <c r="C27" s="2">
        <v>0</v>
      </c>
      <c r="D27" s="2">
        <f>SUM($C$5:C27)</f>
        <v>1.9300000000000006</v>
      </c>
      <c r="E27" s="2">
        <f t="shared" si="0"/>
        <v>0</v>
      </c>
    </row>
    <row r="28" spans="1:11">
      <c r="A28" s="2">
        <v>2170</v>
      </c>
      <c r="B28" s="3">
        <v>44400.197916666664</v>
      </c>
      <c r="C28" s="2">
        <v>0</v>
      </c>
      <c r="D28" s="2">
        <f>SUM($C$5:C28)</f>
        <v>1.9300000000000006</v>
      </c>
      <c r="E28" s="2">
        <f t="shared" si="0"/>
        <v>0</v>
      </c>
    </row>
    <row r="29" spans="1:11">
      <c r="A29" s="2">
        <v>2170</v>
      </c>
      <c r="B29" s="3">
        <v>44400.208333333336</v>
      </c>
      <c r="C29" s="2">
        <v>0</v>
      </c>
      <c r="D29" s="2">
        <f>SUM($C$5:C29)</f>
        <v>1.9300000000000006</v>
      </c>
      <c r="E29" s="2"/>
    </row>
    <row r="30" spans="1:11">
      <c r="A30" s="2">
        <v>2170</v>
      </c>
      <c r="B30" s="3">
        <v>44400.21875</v>
      </c>
      <c r="C30" s="2">
        <v>0</v>
      </c>
      <c r="D30" s="2">
        <f>SUM($C$5:C30)</f>
        <v>1.9300000000000006</v>
      </c>
      <c r="E30" s="2"/>
    </row>
    <row r="31" spans="1:11">
      <c r="A31" s="2">
        <v>2170</v>
      </c>
      <c r="B31" s="3">
        <v>44400.229166666664</v>
      </c>
      <c r="C31" s="2">
        <v>0</v>
      </c>
      <c r="D31" s="2">
        <f>SUM($C$5:C31)</f>
        <v>1.9300000000000006</v>
      </c>
      <c r="E31" s="2"/>
    </row>
    <row r="32" spans="1:11">
      <c r="A32" s="2">
        <v>2170</v>
      </c>
      <c r="B32" s="3">
        <v>44400.239583333336</v>
      </c>
      <c r="C32" s="2">
        <v>0</v>
      </c>
      <c r="D32" s="2">
        <f>SUM($C$5:C32)</f>
        <v>1.9300000000000006</v>
      </c>
      <c r="E32" s="2"/>
    </row>
    <row r="33" spans="1:7">
      <c r="A33" s="2">
        <v>2170</v>
      </c>
      <c r="B33" s="3">
        <v>44400.25</v>
      </c>
      <c r="C33" s="2">
        <v>0</v>
      </c>
      <c r="D33" s="2">
        <f>SUM($C$5:C33)</f>
        <v>1.9300000000000006</v>
      </c>
      <c r="E33" s="2"/>
    </row>
    <row r="34" spans="1:7">
      <c r="A34" s="2">
        <v>2170</v>
      </c>
      <c r="B34" s="3">
        <v>44400.260416666664</v>
      </c>
      <c r="C34" s="2">
        <v>0</v>
      </c>
      <c r="D34" s="2">
        <f>SUM($C$5:C34)</f>
        <v>1.9300000000000006</v>
      </c>
      <c r="E34" s="2"/>
    </row>
    <row r="35" spans="1:7">
      <c r="A35" s="2">
        <v>2170</v>
      </c>
      <c r="B35" s="3">
        <v>44400.270833333336</v>
      </c>
      <c r="C35" s="2">
        <v>0</v>
      </c>
      <c r="D35" s="2">
        <f>SUM($C$5:C35)</f>
        <v>1.9300000000000006</v>
      </c>
      <c r="E35" s="2"/>
    </row>
    <row r="36" spans="1:7">
      <c r="A36" s="2">
        <v>2170</v>
      </c>
      <c r="B36" s="3">
        <v>44400.28125</v>
      </c>
      <c r="C36" s="2">
        <v>0</v>
      </c>
      <c r="D36" s="2">
        <f>SUM($C$5:C36)</f>
        <v>1.9300000000000006</v>
      </c>
      <c r="E36" s="2"/>
      <c r="F36" s="2">
        <v>0</v>
      </c>
    </row>
    <row r="37" spans="1:7">
      <c r="A37" s="2">
        <v>2170</v>
      </c>
      <c r="B37" s="3">
        <v>44400.291666666664</v>
      </c>
      <c r="C37" s="2">
        <v>0</v>
      </c>
      <c r="D37" s="2">
        <f>SUM($C$5:C37)</f>
        <v>1.9300000000000006</v>
      </c>
      <c r="E37" s="2"/>
      <c r="F37">
        <f>F36+0.25</f>
        <v>0.25</v>
      </c>
    </row>
    <row r="38" spans="1:7">
      <c r="A38" s="2">
        <v>2170</v>
      </c>
      <c r="B38" s="3">
        <v>44400.302083333336</v>
      </c>
      <c r="C38" s="2">
        <v>0</v>
      </c>
      <c r="D38" s="2">
        <f>SUM($C$5:C38)</f>
        <v>1.9300000000000006</v>
      </c>
      <c r="E38" s="2"/>
      <c r="F38">
        <f t="shared" ref="F38:F53" si="1">F37+0.25</f>
        <v>0.5</v>
      </c>
    </row>
    <row r="39" spans="1:7">
      <c r="A39" s="2">
        <v>2170</v>
      </c>
      <c r="B39" s="3">
        <v>44400.3125</v>
      </c>
      <c r="C39" s="2">
        <v>0</v>
      </c>
      <c r="D39" s="2">
        <f>SUM($C$5:C39)</f>
        <v>1.9300000000000006</v>
      </c>
      <c r="E39" s="2"/>
      <c r="F39">
        <f t="shared" si="1"/>
        <v>0.75</v>
      </c>
    </row>
    <row r="40" spans="1:7">
      <c r="A40" s="2">
        <v>2170</v>
      </c>
      <c r="B40" s="3">
        <v>44400.322916666664</v>
      </c>
      <c r="C40" s="2">
        <v>0</v>
      </c>
      <c r="D40" s="2">
        <f>SUM($C$5:C40)</f>
        <v>1.9300000000000006</v>
      </c>
      <c r="E40" s="2"/>
      <c r="F40">
        <f t="shared" si="1"/>
        <v>1</v>
      </c>
    </row>
    <row r="41" spans="1:7">
      <c r="A41" s="2">
        <v>2170</v>
      </c>
      <c r="B41" s="3">
        <v>44400.333333333336</v>
      </c>
      <c r="C41" s="2">
        <v>0</v>
      </c>
      <c r="D41" s="2">
        <f>SUM($C$5:C41)</f>
        <v>1.9300000000000006</v>
      </c>
      <c r="E41" s="2"/>
      <c r="F41">
        <f t="shared" si="1"/>
        <v>1.25</v>
      </c>
    </row>
    <row r="42" spans="1:7">
      <c r="A42" s="2">
        <v>2170</v>
      </c>
      <c r="B42" s="3">
        <v>44400.34375</v>
      </c>
      <c r="C42" s="2">
        <v>0</v>
      </c>
      <c r="D42" s="2">
        <f>SUM($C$5:C42)</f>
        <v>1.9300000000000006</v>
      </c>
      <c r="E42" s="2"/>
      <c r="F42">
        <f t="shared" si="1"/>
        <v>1.5</v>
      </c>
    </row>
    <row r="43" spans="1:7">
      <c r="A43" s="2">
        <v>2170</v>
      </c>
      <c r="B43" s="3">
        <v>44400.354166666664</v>
      </c>
      <c r="C43" s="2">
        <v>0</v>
      </c>
      <c r="D43" s="2">
        <f>SUM($C$5:C43)</f>
        <v>1.9300000000000006</v>
      </c>
      <c r="E43" s="2"/>
      <c r="F43">
        <f t="shared" si="1"/>
        <v>1.75</v>
      </c>
    </row>
    <row r="44" spans="1:7">
      <c r="A44" s="2">
        <v>2170</v>
      </c>
      <c r="B44" s="3">
        <v>44400.364583333336</v>
      </c>
      <c r="C44" s="2">
        <v>0</v>
      </c>
      <c r="D44" s="2">
        <f>SUM($C$5:C44)</f>
        <v>1.9300000000000006</v>
      </c>
      <c r="E44" s="2"/>
      <c r="F44">
        <f t="shared" si="1"/>
        <v>2</v>
      </c>
    </row>
    <row r="45" spans="1:7">
      <c r="A45" s="2">
        <v>2170</v>
      </c>
      <c r="B45" s="3">
        <v>44400.375</v>
      </c>
      <c r="C45" s="2">
        <v>0</v>
      </c>
      <c r="D45" s="2">
        <f>SUM($C$5:C45)</f>
        <v>1.9300000000000006</v>
      </c>
      <c r="E45" s="2"/>
      <c r="F45">
        <f t="shared" si="1"/>
        <v>2.25</v>
      </c>
    </row>
    <row r="46" spans="1:7">
      <c r="A46" s="2">
        <v>2170</v>
      </c>
      <c r="B46" s="3">
        <v>44400.385416666664</v>
      </c>
      <c r="C46" s="2">
        <v>0</v>
      </c>
      <c r="D46" s="2">
        <f>SUM($C$5:C46)</f>
        <v>1.9300000000000006</v>
      </c>
      <c r="E46" s="2"/>
      <c r="F46">
        <f t="shared" si="1"/>
        <v>2.5</v>
      </c>
    </row>
    <row r="47" spans="1:7">
      <c r="A47" s="2">
        <v>2170</v>
      </c>
      <c r="B47" s="3">
        <v>44400.395833333336</v>
      </c>
      <c r="C47" s="2">
        <v>0</v>
      </c>
      <c r="D47" s="2">
        <f>SUM($C$5:C47)</f>
        <v>1.9300000000000006</v>
      </c>
      <c r="E47" s="2"/>
      <c r="F47">
        <f t="shared" si="1"/>
        <v>2.75</v>
      </c>
    </row>
    <row r="48" spans="1:7">
      <c r="A48" s="2">
        <v>2170</v>
      </c>
      <c r="B48" s="3">
        <v>44400.40625</v>
      </c>
      <c r="C48" s="2">
        <v>0</v>
      </c>
      <c r="D48" s="2">
        <f>SUM($C$5:C48)</f>
        <v>1.9300000000000006</v>
      </c>
      <c r="E48" s="2"/>
      <c r="F48">
        <f t="shared" si="1"/>
        <v>3</v>
      </c>
    </row>
    <row r="49" spans="1:10">
      <c r="A49" s="2">
        <v>2170</v>
      </c>
      <c r="B49" s="3">
        <v>44400.416666666664</v>
      </c>
      <c r="C49" s="2">
        <v>0</v>
      </c>
      <c r="D49" s="2">
        <f>SUM($C$5:C49)</f>
        <v>1.9300000000000006</v>
      </c>
      <c r="E49" s="2"/>
      <c r="F49">
        <f t="shared" si="1"/>
        <v>3.25</v>
      </c>
    </row>
    <row r="50" spans="1:10">
      <c r="A50" s="2">
        <v>2170</v>
      </c>
      <c r="B50" s="3">
        <v>44400.427083333336</v>
      </c>
      <c r="C50" s="2">
        <v>0</v>
      </c>
      <c r="D50" s="2">
        <f>SUM($C$5:C50)</f>
        <v>1.9300000000000006</v>
      </c>
      <c r="E50" s="2"/>
      <c r="F50">
        <f t="shared" si="1"/>
        <v>3.5</v>
      </c>
    </row>
    <row r="51" spans="1:10">
      <c r="A51" s="2">
        <v>2170</v>
      </c>
      <c r="B51" s="3">
        <v>44400.4375</v>
      </c>
      <c r="C51" s="2">
        <v>0</v>
      </c>
      <c r="D51" s="2">
        <f>SUM($C$5:C51)</f>
        <v>1.9300000000000006</v>
      </c>
      <c r="E51" s="2"/>
      <c r="F51">
        <f t="shared" si="1"/>
        <v>3.75</v>
      </c>
    </row>
    <row r="52" spans="1:10">
      <c r="A52" s="2">
        <v>2170</v>
      </c>
      <c r="B52" s="3">
        <v>44400.447916666664</v>
      </c>
      <c r="C52" s="2">
        <v>0</v>
      </c>
      <c r="D52" s="2">
        <f>SUM($C$5:C52)</f>
        <v>1.9300000000000006</v>
      </c>
      <c r="E52" s="2"/>
      <c r="F52">
        <f t="shared" si="1"/>
        <v>4</v>
      </c>
      <c r="G52" s="2"/>
      <c r="H52" s="2"/>
      <c r="I52" s="2"/>
    </row>
    <row r="53" spans="1:10">
      <c r="A53" s="2">
        <v>2170</v>
      </c>
      <c r="B53" s="3">
        <v>44400.458333333336</v>
      </c>
      <c r="C53" s="2">
        <v>0</v>
      </c>
      <c r="D53" s="2">
        <f>SUM($C$5:C53)</f>
        <v>1.9300000000000006</v>
      </c>
      <c r="E53" s="2"/>
      <c r="F53">
        <f t="shared" si="1"/>
        <v>4.25</v>
      </c>
      <c r="G53" s="3"/>
      <c r="H53" s="2"/>
      <c r="I53" s="2"/>
      <c r="J53" s="2"/>
    </row>
    <row r="54" spans="1:10">
      <c r="A54" s="2">
        <v>2170</v>
      </c>
      <c r="B54" s="3">
        <v>44400.46875</v>
      </c>
      <c r="C54" s="2">
        <v>0</v>
      </c>
      <c r="D54" s="2">
        <f>SUM($C$5:C54)</f>
        <v>1.9300000000000006</v>
      </c>
      <c r="E54" s="2"/>
      <c r="F54" s="2"/>
      <c r="G54" s="3"/>
      <c r="H54" s="2"/>
      <c r="I54" s="2"/>
      <c r="J54" s="2"/>
    </row>
    <row r="55" spans="1:10">
      <c r="A55" s="2">
        <v>2170</v>
      </c>
      <c r="B55" s="3">
        <v>44400.479166666664</v>
      </c>
      <c r="C55" s="2">
        <v>0</v>
      </c>
      <c r="D55" s="2">
        <f>SUM($C$5:C55)</f>
        <v>1.9300000000000006</v>
      </c>
      <c r="E55" s="2"/>
      <c r="F55" s="2"/>
      <c r="G55" s="3"/>
      <c r="H55" s="2"/>
      <c r="I55" s="2"/>
      <c r="J55" s="2"/>
    </row>
    <row r="56" spans="1:10">
      <c r="A56" s="2">
        <v>2170</v>
      </c>
      <c r="B56" s="3">
        <v>44400.489583333336</v>
      </c>
      <c r="C56" s="2">
        <v>0</v>
      </c>
      <c r="D56" s="2">
        <f>SUM($C$5:C56)</f>
        <v>1.9300000000000006</v>
      </c>
      <c r="E56" s="2"/>
      <c r="F56" s="2"/>
      <c r="G56" s="3"/>
      <c r="H56" s="2"/>
      <c r="I56" s="2"/>
      <c r="J56" s="2"/>
    </row>
    <row r="57" spans="1:10">
      <c r="A57" s="2">
        <v>2170</v>
      </c>
      <c r="B57" s="3">
        <v>44400.5</v>
      </c>
      <c r="C57" s="2">
        <v>0</v>
      </c>
      <c r="D57" s="2">
        <f>SUM($C$5:C57)</f>
        <v>1.9300000000000006</v>
      </c>
      <c r="E57" s="2"/>
      <c r="F57" s="2"/>
      <c r="G57" s="3"/>
      <c r="H57" s="2"/>
      <c r="I57" s="2"/>
      <c r="J57" s="2"/>
    </row>
    <row r="58" spans="1:10">
      <c r="A58" s="2">
        <v>2170</v>
      </c>
      <c r="B58" s="3">
        <v>44400.510416666664</v>
      </c>
      <c r="C58" s="2">
        <v>0</v>
      </c>
      <c r="D58" s="2">
        <f>SUM($C$5:C58)</f>
        <v>1.9300000000000006</v>
      </c>
      <c r="E58" s="2"/>
      <c r="F58" s="2"/>
      <c r="G58" s="3"/>
      <c r="H58" s="2"/>
      <c r="I58" s="2"/>
      <c r="J58" s="2"/>
    </row>
    <row r="59" spans="1:10">
      <c r="A59" s="2">
        <v>2170</v>
      </c>
      <c r="B59" s="3">
        <v>44400.520833333336</v>
      </c>
      <c r="C59" s="2">
        <v>0</v>
      </c>
      <c r="D59" s="2">
        <f>SUM($C$5:C59)</f>
        <v>1.9300000000000006</v>
      </c>
      <c r="E59" s="2"/>
      <c r="F59" s="2"/>
      <c r="G59" s="3"/>
      <c r="H59" s="2"/>
      <c r="I59" s="2"/>
      <c r="J59" s="2"/>
    </row>
    <row r="60" spans="1:10">
      <c r="A60" s="2">
        <v>2170</v>
      </c>
      <c r="B60" s="3">
        <v>44400.53125</v>
      </c>
      <c r="C60" s="2">
        <v>0</v>
      </c>
      <c r="D60" s="2">
        <f>SUM($C$5:C60)</f>
        <v>1.9300000000000006</v>
      </c>
      <c r="E60" s="2"/>
      <c r="F60" s="2"/>
      <c r="G60" s="3"/>
      <c r="H60" s="2"/>
      <c r="I60" s="2"/>
      <c r="J60" s="2"/>
    </row>
    <row r="61" spans="1:10">
      <c r="A61" s="2">
        <v>2170</v>
      </c>
      <c r="B61" s="3">
        <v>44400.541666666664</v>
      </c>
      <c r="C61" s="2">
        <v>0</v>
      </c>
      <c r="D61" s="2">
        <f>SUM($C$5:C61)</f>
        <v>1.9300000000000006</v>
      </c>
      <c r="E61" s="2"/>
      <c r="F61" s="2"/>
      <c r="G61" s="3"/>
      <c r="H61" s="2"/>
      <c r="I61" s="2"/>
      <c r="J61" s="2"/>
    </row>
    <row r="62" spans="1:10">
      <c r="A62" s="2">
        <v>2170</v>
      </c>
      <c r="B62" s="3">
        <v>44400.552083333336</v>
      </c>
      <c r="C62" s="2">
        <v>0</v>
      </c>
      <c r="D62" s="2">
        <f>SUM($C$5:C62)</f>
        <v>1.9300000000000006</v>
      </c>
      <c r="E62" s="2"/>
      <c r="F62" s="2"/>
      <c r="G62" s="3"/>
      <c r="H62" s="2"/>
      <c r="I62" s="2"/>
      <c r="J62" s="2"/>
    </row>
    <row r="63" spans="1:10">
      <c r="A63" s="2">
        <v>2170</v>
      </c>
      <c r="B63" s="3">
        <v>44400.5625</v>
      </c>
      <c r="C63" s="2">
        <v>0</v>
      </c>
      <c r="D63" s="2">
        <f>SUM($C$5:C63)</f>
        <v>1.9300000000000006</v>
      </c>
      <c r="E63" s="2"/>
      <c r="F63" s="2"/>
      <c r="G63" s="3"/>
      <c r="H63" s="2"/>
      <c r="I63" s="2"/>
      <c r="J63" s="2"/>
    </row>
    <row r="64" spans="1:10">
      <c r="A64" s="2">
        <v>2170</v>
      </c>
      <c r="B64" s="3">
        <v>44400.572916666664</v>
      </c>
      <c r="C64" s="2">
        <v>0</v>
      </c>
      <c r="D64" s="2">
        <f>SUM($C$5:C64)</f>
        <v>1.9300000000000006</v>
      </c>
      <c r="E64" s="2"/>
      <c r="F64" s="2"/>
      <c r="G64" s="3"/>
      <c r="H64" s="2"/>
      <c r="I64" s="2"/>
      <c r="J64" s="2"/>
    </row>
    <row r="65" spans="1:10">
      <c r="A65" s="2">
        <v>2170</v>
      </c>
      <c r="B65" s="3">
        <v>44400.583333333336</v>
      </c>
      <c r="C65" s="2">
        <v>0</v>
      </c>
      <c r="D65" s="2">
        <f>SUM($C$5:C65)</f>
        <v>1.9300000000000006</v>
      </c>
      <c r="E65" s="2"/>
      <c r="F65" s="2"/>
      <c r="G65" s="3"/>
      <c r="H65" s="2"/>
      <c r="I65" s="2"/>
      <c r="J65" s="2"/>
    </row>
    <row r="66" spans="1:10">
      <c r="A66" s="2">
        <v>2170</v>
      </c>
      <c r="B66" s="3">
        <v>44400.59375</v>
      </c>
      <c r="C66" s="2">
        <v>0</v>
      </c>
      <c r="D66" s="2">
        <f>SUM($C$5:C66)</f>
        <v>1.9300000000000006</v>
      </c>
      <c r="E66" s="2"/>
    </row>
    <row r="67" spans="1:10">
      <c r="A67" s="2">
        <v>2170</v>
      </c>
      <c r="B67" s="3">
        <v>44400.604166666664</v>
      </c>
      <c r="C67" s="2">
        <v>0</v>
      </c>
      <c r="D67" s="2">
        <f>SUM($C$5:C67)</f>
        <v>1.9300000000000006</v>
      </c>
      <c r="E67" s="2"/>
    </row>
    <row r="68" spans="1:10">
      <c r="A68" s="2">
        <v>2170</v>
      </c>
      <c r="B68" s="3">
        <v>44400.614583333336</v>
      </c>
      <c r="C68" s="2">
        <v>0</v>
      </c>
      <c r="D68" s="2">
        <f>SUM($C$5:C68)</f>
        <v>1.9300000000000006</v>
      </c>
      <c r="E68" s="2"/>
    </row>
    <row r="69" spans="1:10">
      <c r="A69" s="2">
        <v>2170</v>
      </c>
      <c r="B69" s="3">
        <v>44400.625</v>
      </c>
      <c r="C69" s="2">
        <v>0</v>
      </c>
      <c r="D69" s="2">
        <f>SUM($C$5:C69)</f>
        <v>1.9300000000000006</v>
      </c>
      <c r="E69" s="2"/>
    </row>
    <row r="70" spans="1:10">
      <c r="A70" s="2">
        <v>2170</v>
      </c>
      <c r="B70" s="3">
        <v>44400.635416666664</v>
      </c>
      <c r="C70" s="2">
        <v>0</v>
      </c>
      <c r="D70" s="2">
        <f>SUM($C$5:C70)</f>
        <v>1.9300000000000006</v>
      </c>
      <c r="E70" s="2"/>
    </row>
    <row r="71" spans="1:10">
      <c r="A71" s="2">
        <v>2170</v>
      </c>
      <c r="B71" s="3">
        <v>44400.645833333336</v>
      </c>
      <c r="C71" s="2">
        <v>0</v>
      </c>
      <c r="D71" s="2">
        <f>SUM($C$5:C71)</f>
        <v>1.9300000000000006</v>
      </c>
      <c r="E71" s="2"/>
    </row>
    <row r="72" spans="1:10">
      <c r="A72" s="2">
        <v>2170</v>
      </c>
      <c r="B72" s="3">
        <v>44400.65625</v>
      </c>
      <c r="C72" s="2">
        <v>0</v>
      </c>
      <c r="D72" s="2">
        <f>SUM($C$5:C72)</f>
        <v>1.9300000000000006</v>
      </c>
      <c r="E72" s="2"/>
    </row>
    <row r="73" spans="1:10">
      <c r="A73" s="2">
        <v>2170</v>
      </c>
      <c r="B73" s="3">
        <v>44400.666666666664</v>
      </c>
      <c r="C73" s="2">
        <v>0</v>
      </c>
      <c r="D73" s="2">
        <f>SUM($C$5:C73)</f>
        <v>1.9300000000000006</v>
      </c>
      <c r="E73" s="2"/>
    </row>
    <row r="74" spans="1:10">
      <c r="A74" s="2">
        <v>2170</v>
      </c>
      <c r="B74" s="3">
        <v>44400.677083333336</v>
      </c>
      <c r="C74" s="2">
        <v>0</v>
      </c>
      <c r="D74" s="2">
        <f>SUM($C$5:C74)</f>
        <v>1.9300000000000006</v>
      </c>
      <c r="E74" s="2"/>
    </row>
    <row r="75" spans="1:10">
      <c r="A75" s="2">
        <v>2170</v>
      </c>
      <c r="B75" s="3">
        <v>44400.6875</v>
      </c>
      <c r="C75" s="2">
        <v>0</v>
      </c>
      <c r="D75" s="2">
        <f>SUM($C$5:C75)</f>
        <v>1.9300000000000006</v>
      </c>
      <c r="E75" s="2"/>
    </row>
    <row r="76" spans="1:10">
      <c r="A76" s="2">
        <v>2170</v>
      </c>
      <c r="B76" s="3">
        <v>44400.697916666664</v>
      </c>
      <c r="C76" s="2">
        <v>0</v>
      </c>
      <c r="D76" s="2">
        <f>SUM($C$5:C76)</f>
        <v>1.9300000000000006</v>
      </c>
      <c r="E76" s="2"/>
    </row>
    <row r="77" spans="1:10">
      <c r="A77" s="2">
        <v>2170</v>
      </c>
      <c r="B77" s="3">
        <v>44400.708333333336</v>
      </c>
      <c r="C77" s="2">
        <v>0</v>
      </c>
      <c r="D77" s="2">
        <f>SUM($C$5:C77)</f>
        <v>1.9300000000000006</v>
      </c>
      <c r="E77" s="2"/>
    </row>
    <row r="78" spans="1:10">
      <c r="A78" s="2">
        <v>2170</v>
      </c>
      <c r="B78" s="3">
        <v>44400.71875</v>
      </c>
      <c r="C78" s="2">
        <v>0</v>
      </c>
      <c r="D78" s="2">
        <f>SUM($C$5:C78)</f>
        <v>1.9300000000000006</v>
      </c>
      <c r="E78" s="2"/>
    </row>
    <row r="79" spans="1:10">
      <c r="A79" s="2">
        <v>2170</v>
      </c>
      <c r="B79" s="3">
        <v>44400.729166666664</v>
      </c>
      <c r="C79" s="2">
        <v>0</v>
      </c>
      <c r="D79" s="2">
        <f>SUM($C$5:C79)</f>
        <v>1.9300000000000006</v>
      </c>
      <c r="E79" s="2"/>
    </row>
    <row r="80" spans="1:10">
      <c r="A80" s="2">
        <v>2170</v>
      </c>
      <c r="B80" s="3">
        <v>44400.739583333336</v>
      </c>
      <c r="C80" s="2">
        <v>0</v>
      </c>
      <c r="D80" s="2">
        <f>SUM($C$5:C80)</f>
        <v>1.9300000000000006</v>
      </c>
      <c r="E80" s="2"/>
    </row>
    <row r="81" spans="1:6">
      <c r="A81" s="2">
        <v>2170</v>
      </c>
      <c r="B81" s="3">
        <v>44400.75</v>
      </c>
      <c r="C81" s="2">
        <v>0</v>
      </c>
      <c r="D81" s="2">
        <f>SUM($C$5:C81)</f>
        <v>1.9300000000000006</v>
      </c>
      <c r="E81" s="2"/>
    </row>
    <row r="82" spans="1:6">
      <c r="A82" s="2">
        <v>2170</v>
      </c>
      <c r="B82" s="3">
        <v>44400.760416666664</v>
      </c>
      <c r="C82" s="2">
        <v>0</v>
      </c>
      <c r="D82" s="2">
        <f>SUM($C$5:C82)</f>
        <v>1.9300000000000006</v>
      </c>
      <c r="E82" s="2"/>
    </row>
    <row r="83" spans="1:6">
      <c r="A83" s="2">
        <v>2170</v>
      </c>
      <c r="B83" s="3">
        <v>44400.770833333336</v>
      </c>
      <c r="C83" s="2">
        <v>0</v>
      </c>
      <c r="D83" s="2">
        <f>SUM($C$5:C83)</f>
        <v>1.9300000000000006</v>
      </c>
      <c r="E83" s="2"/>
    </row>
    <row r="84" spans="1:6">
      <c r="A84" s="2">
        <v>2170</v>
      </c>
      <c r="B84" s="3">
        <v>44400.78125</v>
      </c>
      <c r="C84" s="2">
        <v>0</v>
      </c>
      <c r="D84" s="2">
        <f>SUM($C$5:C84)</f>
        <v>1.9300000000000006</v>
      </c>
      <c r="E84" s="2"/>
    </row>
    <row r="85" spans="1:6">
      <c r="A85" s="2">
        <v>2170</v>
      </c>
      <c r="B85" s="3">
        <v>44400.791666666664</v>
      </c>
      <c r="C85" s="2">
        <v>0</v>
      </c>
      <c r="D85" s="2">
        <f>SUM($C$5:C85)</f>
        <v>1.9300000000000006</v>
      </c>
      <c r="E85" s="2"/>
    </row>
    <row r="86" spans="1:6">
      <c r="A86" s="2">
        <v>2170</v>
      </c>
      <c r="B86" s="3">
        <v>44400.802083333336</v>
      </c>
      <c r="C86" s="2">
        <v>0</v>
      </c>
      <c r="D86" s="2">
        <f>SUM($C$5:C86)</f>
        <v>1.9300000000000006</v>
      </c>
      <c r="E86" s="2"/>
    </row>
    <row r="87" spans="1:6">
      <c r="A87" s="2">
        <v>2170</v>
      </c>
      <c r="B87" s="3">
        <v>44400.8125</v>
      </c>
      <c r="C87" s="2">
        <v>0</v>
      </c>
      <c r="D87" s="2">
        <f>SUM($C$5:C87)</f>
        <v>1.9300000000000006</v>
      </c>
      <c r="E87" s="2"/>
    </row>
    <row r="88" spans="1:6">
      <c r="A88" s="2">
        <v>2170</v>
      </c>
      <c r="B88" s="3">
        <v>44400.822916666664</v>
      </c>
      <c r="C88" s="2">
        <v>0</v>
      </c>
      <c r="D88" s="2">
        <f>SUM($C$5:C88)</f>
        <v>1.9300000000000006</v>
      </c>
      <c r="E88" s="2"/>
    </row>
    <row r="89" spans="1:6">
      <c r="A89" s="2">
        <v>2170</v>
      </c>
      <c r="B89" s="3">
        <v>44400.833333333336</v>
      </c>
      <c r="C89" s="2">
        <v>0</v>
      </c>
      <c r="D89" s="2">
        <f>SUM($C$5:C89)</f>
        <v>1.9300000000000006</v>
      </c>
      <c r="E89" s="2"/>
    </row>
    <row r="90" spans="1:6">
      <c r="A90" s="2">
        <v>2170</v>
      </c>
      <c r="B90" s="3">
        <v>44400.84375</v>
      </c>
      <c r="C90" s="2">
        <v>0</v>
      </c>
      <c r="D90" s="2">
        <f>SUM($C$5:C90)</f>
        <v>1.9300000000000006</v>
      </c>
      <c r="E90" s="2"/>
    </row>
    <row r="91" spans="1:6">
      <c r="A91" s="2">
        <v>2170</v>
      </c>
      <c r="B91" s="3">
        <v>44400.854166666664</v>
      </c>
      <c r="C91" s="2">
        <v>0</v>
      </c>
      <c r="D91" s="2">
        <f>SUM($C$5:C91)</f>
        <v>1.9300000000000006</v>
      </c>
      <c r="E91" s="2"/>
    </row>
    <row r="92" spans="1:6">
      <c r="A92" s="2">
        <v>2170</v>
      </c>
      <c r="B92" s="3">
        <v>44400.864583333336</v>
      </c>
      <c r="C92" s="2">
        <v>0</v>
      </c>
      <c r="D92" s="2">
        <f>SUM($C$5:C92)</f>
        <v>1.9300000000000006</v>
      </c>
      <c r="E92" s="2"/>
      <c r="F92" s="2">
        <v>1.26</v>
      </c>
    </row>
    <row r="93" spans="1:6">
      <c r="A93" s="2">
        <v>2170</v>
      </c>
      <c r="B93" s="3">
        <v>44400.875</v>
      </c>
      <c r="C93" s="2">
        <v>0</v>
      </c>
      <c r="D93" s="2">
        <f>SUM($C$5:C93)</f>
        <v>1.9300000000000006</v>
      </c>
      <c r="E93" s="2"/>
      <c r="F93" s="2">
        <v>0.79</v>
      </c>
    </row>
    <row r="94" spans="1:6">
      <c r="A94" s="2">
        <v>2170</v>
      </c>
      <c r="B94" s="3">
        <v>44400.885416666664</v>
      </c>
      <c r="C94" s="2">
        <v>0</v>
      </c>
      <c r="D94" s="2">
        <f>SUM($C$5:C94)</f>
        <v>1.9300000000000006</v>
      </c>
      <c r="E94" s="2"/>
      <c r="F94" s="2">
        <v>0.48</v>
      </c>
    </row>
    <row r="95" spans="1:6">
      <c r="A95" s="2">
        <v>2170</v>
      </c>
      <c r="B95" s="3">
        <v>44400.895833333336</v>
      </c>
      <c r="C95" s="2">
        <v>0</v>
      </c>
      <c r="D95" s="2">
        <f>SUM($C$5:C95)</f>
        <v>1.9300000000000006</v>
      </c>
      <c r="E95" s="2"/>
    </row>
    <row r="96" spans="1:6">
      <c r="A96" s="2">
        <v>2170</v>
      </c>
      <c r="B96" s="3">
        <v>44400.90625</v>
      </c>
      <c r="C96" s="2">
        <v>0</v>
      </c>
      <c r="D96" s="2">
        <f>SUM($C$5:C96)</f>
        <v>1.9300000000000006</v>
      </c>
      <c r="E96" s="2"/>
    </row>
    <row r="97" spans="1:5">
      <c r="A97" s="2">
        <v>2170</v>
      </c>
      <c r="B97" s="3">
        <v>44400.916666666664</v>
      </c>
      <c r="C97" s="2">
        <v>0</v>
      </c>
      <c r="D97" s="2">
        <f>SUM($C$5:C97)</f>
        <v>1.9300000000000006</v>
      </c>
      <c r="E97" s="2"/>
    </row>
    <row r="98" spans="1:5">
      <c r="A98" s="2">
        <v>2170</v>
      </c>
      <c r="B98" s="3">
        <v>44400.927083333336</v>
      </c>
      <c r="C98" s="2">
        <v>0</v>
      </c>
      <c r="D98" s="2">
        <f>SUM($C$5:C98)</f>
        <v>1.9300000000000006</v>
      </c>
      <c r="E98" s="2"/>
    </row>
    <row r="99" spans="1:5">
      <c r="A99" s="2">
        <v>2170</v>
      </c>
      <c r="B99" s="3">
        <v>44400.9375</v>
      </c>
      <c r="C99" s="2">
        <v>0</v>
      </c>
      <c r="D99" s="2">
        <f>SUM($C$5:C99)</f>
        <v>1.9300000000000006</v>
      </c>
      <c r="E99" s="2"/>
    </row>
    <row r="100" spans="1:5">
      <c r="A100" s="2">
        <v>2170</v>
      </c>
      <c r="B100" s="3">
        <v>44400.947916666664</v>
      </c>
      <c r="C100" s="2">
        <v>0</v>
      </c>
      <c r="D100" s="2">
        <f>SUM($C$5:C100)</f>
        <v>1.9300000000000006</v>
      </c>
      <c r="E100" s="2"/>
    </row>
    <row r="101" spans="1:5">
      <c r="A101" s="2">
        <v>2170</v>
      </c>
      <c r="B101" s="3">
        <v>44400.958333333336</v>
      </c>
      <c r="C101" s="2">
        <v>0</v>
      </c>
      <c r="D101" s="2">
        <f>SUM($C$5:C101)</f>
        <v>1.9300000000000006</v>
      </c>
      <c r="E101" s="2"/>
    </row>
    <row r="102" spans="1:5">
      <c r="A102" s="2">
        <v>2170</v>
      </c>
      <c r="B102" s="3">
        <v>44400.96875</v>
      </c>
      <c r="C102" s="2">
        <v>0</v>
      </c>
      <c r="D102" s="2">
        <f>SUM($C$5:C102)</f>
        <v>1.9300000000000006</v>
      </c>
      <c r="E102" s="2"/>
    </row>
    <row r="103" spans="1:5">
      <c r="A103" s="2">
        <v>2170</v>
      </c>
      <c r="B103" s="3">
        <v>44400.979166666664</v>
      </c>
      <c r="C103" s="2">
        <v>0</v>
      </c>
      <c r="D103" s="2">
        <f>SUM($C$5:C103)</f>
        <v>1.9300000000000006</v>
      </c>
      <c r="E103" s="2"/>
    </row>
    <row r="104" spans="1:5">
      <c r="A104" s="2">
        <v>2170</v>
      </c>
      <c r="B104" s="3">
        <v>44400.989583333336</v>
      </c>
      <c r="C104" s="2">
        <v>0</v>
      </c>
      <c r="D104" s="2">
        <f>SUM($C$5:C104)</f>
        <v>1.9300000000000006</v>
      </c>
      <c r="E104" s="2"/>
    </row>
    <row r="110" spans="1:5">
      <c r="A110" s="2" t="s">
        <v>3</v>
      </c>
      <c r="B110" s="2" t="s">
        <v>4</v>
      </c>
      <c r="C110" s="2" t="s">
        <v>5</v>
      </c>
    </row>
    <row r="111" spans="1:5">
      <c r="A111" s="2">
        <v>2170</v>
      </c>
      <c r="B111" s="3">
        <v>44399.958333333336</v>
      </c>
      <c r="C111" s="2">
        <v>0</v>
      </c>
      <c r="D111" s="2"/>
      <c r="E111" s="2"/>
    </row>
    <row r="112" spans="1:5">
      <c r="A112" s="2">
        <v>2170</v>
      </c>
      <c r="B112" s="3">
        <v>44399.96875</v>
      </c>
      <c r="C112" s="2">
        <v>0</v>
      </c>
      <c r="D112" s="2"/>
      <c r="E112" s="2"/>
    </row>
    <row r="113" spans="1:5">
      <c r="A113" s="2">
        <v>2170</v>
      </c>
      <c r="B113" s="3">
        <v>44399.979166666664</v>
      </c>
      <c r="C113" s="2">
        <v>0.35</v>
      </c>
      <c r="D113" s="2"/>
      <c r="E113" s="2"/>
    </row>
    <row r="114" spans="1:5">
      <c r="A114" s="2">
        <v>2170</v>
      </c>
      <c r="B114" s="3">
        <v>44399.989583333336</v>
      </c>
      <c r="C114" s="2">
        <v>0.28000000000000003</v>
      </c>
    </row>
  </sheetData>
  <sortState xmlns:xlrd2="http://schemas.microsoft.com/office/spreadsheetml/2017/richdata2" ref="F64:I65">
    <sortCondition ref="G64:G65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2022-01-19T19:58:04Z</dcterms:created>
  <dcterms:modified xsi:type="dcterms:W3CDTF">2022-01-20T21:34:26Z</dcterms:modified>
</cp:coreProperties>
</file>