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nto\Documents\GW_Modeling\homework-akahler03\Working\HW7_Farm\"/>
    </mc:Choice>
  </mc:AlternateContent>
  <xr:revisionPtr revIDLastSave="0" documentId="13_ncr:1_{A5BB0C1D-C9A1-4993-9EFA-AC03771B11B0}" xr6:coauthVersionLast="47" xr6:coauthVersionMax="47" xr10:uidLastSave="{00000000-0000-0000-0000-000000000000}"/>
  <bookViews>
    <workbookView xWindow="-108" yWindow="-108" windowWidth="23256" windowHeight="12576" activeTab="4" xr2:uid="{95552477-5BED-4669-AFA1-BE144C8D60A8}"/>
  </bookViews>
  <sheets>
    <sheet name="Calcs" sheetId="1" r:id="rId1"/>
    <sheet name="Given vals" sheetId="3" r:id="rId2"/>
    <sheet name="Conceptual 1" sheetId="2" r:id="rId3"/>
    <sheet name="Conceptual 2" sheetId="4" r:id="rId4"/>
    <sheet name="Conceptual 3" sheetId="5" r:id="rId5"/>
  </sheets>
  <definedNames>
    <definedName name="solver_adj" localSheetId="0" hidden="1">Calcs!$A$14</definedName>
    <definedName name="solver_adj" localSheetId="1" hidden="1">'Given vals'!$A$15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Calcs!$A$15</definedName>
    <definedName name="solver_lhs1" localSheetId="1" hidden="1">'Given vals'!$A$16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Calcs!$A$13</definedName>
    <definedName name="solver_opt" localSheetId="1" hidden="1">'Given vals'!$A$14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2</definedName>
    <definedName name="solver_rel1" localSheetId="1" hidden="1">2</definedName>
    <definedName name="solver_rhs1" localSheetId="0" hidden="1">Calcs!$A$12</definedName>
    <definedName name="solver_rhs1" localSheetId="1" hidden="1">'Given vals'!$A$13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17" i="5" l="1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R13" i="5"/>
  <c r="AH13" i="5"/>
  <c r="C13" i="5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AR13" i="4"/>
  <c r="AH13" i="4"/>
  <c r="C13" i="4"/>
  <c r="J10" i="3"/>
  <c r="J9" i="3"/>
  <c r="J8" i="3"/>
  <c r="H9" i="3"/>
  <c r="H8" i="3"/>
  <c r="AR15" i="2"/>
  <c r="AR14" i="2"/>
  <c r="AR13" i="2"/>
  <c r="F4" i="3"/>
  <c r="F3" i="3"/>
  <c r="G3" i="3" s="1"/>
  <c r="A14" i="3"/>
  <c r="A16" i="3" s="1"/>
  <c r="A13" i="3"/>
  <c r="G4" i="3"/>
  <c r="I4" i="3" s="1"/>
  <c r="A4" i="3"/>
  <c r="A5" i="3" s="1"/>
  <c r="AH13" i="2"/>
  <c r="C13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H31" i="2"/>
  <c r="M4" i="1"/>
  <c r="L4" i="1"/>
  <c r="K3" i="1"/>
  <c r="H4" i="1"/>
  <c r="H3" i="1"/>
  <c r="A13" i="1"/>
  <c r="A15" i="1" s="1"/>
  <c r="A12" i="1"/>
  <c r="G4" i="1"/>
  <c r="I4" i="1" s="1"/>
  <c r="G3" i="1"/>
  <c r="I3" i="1" s="1"/>
  <c r="A5" i="1"/>
  <c r="A4" i="1"/>
  <c r="I3" i="3" l="1"/>
  <c r="K3" i="3" s="1"/>
  <c r="M4" i="3"/>
  <c r="L4" i="3"/>
  <c r="H4" i="3"/>
  <c r="H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tc={4983BC8E-8433-45CF-B3DB-64642D33BBD3}</author>
    <author>tc={CB8CBCD4-5268-4CC4-AF62-077C9D87758C}</author>
  </authors>
  <commentList>
    <comment ref="E3" authorId="0" shapeId="0" xr:uid="{4983BC8E-8433-45CF-B3DB-64642D33BBD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https://repository.arizona.edu/handle/10150/210354</t>
      </text>
    </comment>
    <comment ref="E4" authorId="1" shapeId="0" xr:uid="{CB8CBCD4-5268-4CC4-AF62-077C9D87758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https://extensionpublications.unl.edu/assets/pdf/g1778.pdf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tc={86B5B8BC-C54F-42FC-A24E-8F15AE5DC0A5}</author>
    <author>tc={FAC926E8-4B33-4A39-B605-23D68253AFE2}</author>
  </authors>
  <commentList>
    <comment ref="E3" authorId="0" shapeId="0" xr:uid="{86B5B8BC-C54F-42FC-A24E-8F15AE5DC0A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https://repository.arizona.edu/handle/10150/210354</t>
      </text>
    </comment>
    <comment ref="E4" authorId="1" shapeId="0" xr:uid="{FAC926E8-4B33-4A39-B605-23D68253AFE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https://extensionpublications.unl.edu/assets/pdf/g1778.pdf</t>
      </text>
    </comment>
  </commentList>
</comments>
</file>

<file path=xl/sharedStrings.xml><?xml version="1.0" encoding="utf-8"?>
<sst xmlns="http://schemas.openxmlformats.org/spreadsheetml/2006/main" count="216" uniqueCount="73">
  <si>
    <t>Wildcat Farm</t>
  </si>
  <si>
    <t>acres</t>
  </si>
  <si>
    <t>m^2</t>
  </si>
  <si>
    <t>length &amp; width (m)</t>
  </si>
  <si>
    <t>approx. L&amp;W (m)</t>
  </si>
  <si>
    <t>Crop</t>
  </si>
  <si>
    <t>Cotton</t>
  </si>
  <si>
    <t>Irrigation Needed per Day</t>
  </si>
  <si>
    <t>acre conversion factor</t>
  </si>
  <si>
    <t>inch to meter factor</t>
  </si>
  <si>
    <t>[in/day]</t>
  </si>
  <si>
    <t>[m/day]</t>
  </si>
  <si>
    <t>[m^3/day]</t>
  </si>
  <si>
    <t>Alfalfa</t>
  </si>
  <si>
    <t>ACME Farm</t>
  </si>
  <si>
    <t>length (m)</t>
  </si>
  <si>
    <t>width (m)</t>
  </si>
  <si>
    <t>solver constraint</t>
  </si>
  <si>
    <t>approx length (m)</t>
  </si>
  <si>
    <t>approx width (m)</t>
  </si>
  <si>
    <t>Efficiency</t>
  </si>
  <si>
    <t>Excess m/d</t>
  </si>
  <si>
    <t>excess = irr/d * (1-eff)</t>
  </si>
  <si>
    <t>Wildcat_Q [m^3/d]</t>
  </si>
  <si>
    <t>ACME_Q1 [m^3/d]</t>
  </si>
  <si>
    <t>ACME_Q2 [m^3/d]</t>
  </si>
  <si>
    <t>dx</t>
  </si>
  <si>
    <t>m</t>
  </si>
  <si>
    <t>dy</t>
  </si>
  <si>
    <t>dz</t>
  </si>
  <si>
    <t>Lat.</t>
  </si>
  <si>
    <t>Long.</t>
  </si>
  <si>
    <t>Observation wells</t>
  </si>
  <si>
    <t>Wildcat farm</t>
  </si>
  <si>
    <t>Pumping well</t>
  </si>
  <si>
    <t>Lat/Long Datum (0,0)</t>
  </si>
  <si>
    <t>cells</t>
  </si>
  <si>
    <t>3 cells</t>
  </si>
  <si>
    <t>ACME farm</t>
  </si>
  <si>
    <t>Mid K = 6 m/d</t>
  </si>
  <si>
    <t>Low K = 1 m/d</t>
  </si>
  <si>
    <t>High K = 11 m/d</t>
  </si>
  <si>
    <t>Trials</t>
  </si>
  <si>
    <t>Initial condition</t>
  </si>
  <si>
    <t>W</t>
  </si>
  <si>
    <t>Wildcat</t>
  </si>
  <si>
    <t>m^3/d</t>
  </si>
  <si>
    <t>ACME 1</t>
  </si>
  <si>
    <t>ACME 2</t>
  </si>
  <si>
    <t>Left Head</t>
  </si>
  <si>
    <t>Boundary</t>
  </si>
  <si>
    <t>WTD[m]</t>
  </si>
  <si>
    <t>K</t>
  </si>
  <si>
    <t>[m/d]</t>
  </si>
  <si>
    <t>Python Coordinates</t>
  </si>
  <si>
    <t>Lat/Long Coordinates</t>
  </si>
  <si>
    <t>Right Head</t>
  </si>
  <si>
    <t>in/yr</t>
  </si>
  <si>
    <t>in/yr cotton consumptive use</t>
  </si>
  <si>
    <t>in/yr alfalfa consumptive use</t>
  </si>
  <si>
    <t>(recharge) Excess m/d</t>
  </si>
  <si>
    <t xml:space="preserve"> </t>
  </si>
  <si>
    <t>m/yr</t>
  </si>
  <si>
    <t>m/d</t>
  </si>
  <si>
    <t>Average Arid ET</t>
  </si>
  <si>
    <t>Av. Arid ET</t>
  </si>
  <si>
    <t>Irrigated SW</t>
  </si>
  <si>
    <t>ACME</t>
  </si>
  <si>
    <t>Low K = 3 m/d</t>
  </si>
  <si>
    <t>Low K = 1.5 m/d</t>
  </si>
  <si>
    <t>Med. K = 5 m/d</t>
  </si>
  <si>
    <t>High K1 = 8 m/d</t>
  </si>
  <si>
    <t>High K2 = 13 m/d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</si>
</sst>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7.5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2" borderId="0" xfId="0" applyFont="1" applyFill="1" applyAlignment="1">
      <alignment wrapText="1"/>
    </xf>
    <xf numFmtId="1" fontId="0" fillId="2" borderId="0" xfId="0" applyNumberFormat="1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4" borderId="3" xfId="0" applyFont="1" applyFill="1" applyBorder="1"/>
    <xf numFmtId="0" fontId="2" fillId="8" borderId="3" xfId="0" applyFont="1" applyFill="1" applyBorder="1"/>
    <xf numFmtId="0" fontId="2" fillId="3" borderId="3" xfId="0" applyFont="1" applyFill="1" applyBorder="1"/>
    <xf numFmtId="0" fontId="2" fillId="9" borderId="4" xfId="0" applyFont="1" applyFill="1" applyBorder="1"/>
    <xf numFmtId="0" fontId="2" fillId="8" borderId="4" xfId="0" applyFont="1" applyFill="1" applyBorder="1"/>
    <xf numFmtId="0" fontId="2" fillId="3" borderId="4" xfId="0" applyFont="1" applyFill="1" applyBorder="1"/>
    <xf numFmtId="0" fontId="2" fillId="5" borderId="3" xfId="0" applyFont="1" applyFill="1" applyBorder="1"/>
    <xf numFmtId="0" fontId="2" fillId="4" borderId="4" xfId="0" applyFont="1" applyFill="1" applyBorder="1"/>
    <xf numFmtId="0" fontId="3" fillId="6" borderId="2" xfId="0" applyFont="1" applyFill="1" applyBorder="1"/>
    <xf numFmtId="0" fontId="3" fillId="8" borderId="2" xfId="0" applyFont="1" applyFill="1" applyBorder="1"/>
    <xf numFmtId="0" fontId="3" fillId="7" borderId="2" xfId="0" applyFont="1" applyFill="1" applyBorder="1"/>
    <xf numFmtId="0" fontId="3" fillId="3" borderId="2" xfId="0" applyFont="1" applyFill="1" applyBorder="1"/>
    <xf numFmtId="0" fontId="3" fillId="9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7" fillId="6" borderId="5" xfId="0" applyFont="1" applyFill="1" applyBorder="1"/>
    <xf numFmtId="0" fontId="2" fillId="9" borderId="6" xfId="0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9" borderId="9" xfId="0" applyFont="1" applyFill="1" applyBorder="1"/>
    <xf numFmtId="0" fontId="2" fillId="9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7" fillId="6" borderId="9" xfId="0" applyFont="1" applyFill="1" applyBorder="1"/>
    <xf numFmtId="0" fontId="2" fillId="5" borderId="4" xfId="0" applyFont="1" applyFill="1" applyBorder="1"/>
    <xf numFmtId="0" fontId="7" fillId="6" borderId="10" xfId="0" applyFont="1" applyFill="1" applyBorder="1"/>
    <xf numFmtId="0" fontId="7" fillId="9" borderId="8" xfId="0" applyFont="1" applyFill="1" applyBorder="1"/>
    <xf numFmtId="0" fontId="1" fillId="0" borderId="13" xfId="0" applyFont="1" applyBorder="1"/>
    <xf numFmtId="0" fontId="7" fillId="6" borderId="12" xfId="0" applyFont="1" applyFill="1" applyBorder="1"/>
    <xf numFmtId="1" fontId="3" fillId="0" borderId="0" xfId="0" applyNumberFormat="1" applyFont="1"/>
    <xf numFmtId="0" fontId="7" fillId="7" borderId="3" xfId="0" applyFont="1" applyFill="1" applyBorder="1"/>
    <xf numFmtId="0" fontId="7" fillId="7" borderId="1" xfId="0" applyFont="1" applyFill="1" applyBorder="1"/>
    <xf numFmtId="166" fontId="3" fillId="0" borderId="0" xfId="0" applyNumberFormat="1" applyFont="1"/>
    <xf numFmtId="0" fontId="8" fillId="0" borderId="0" xfId="0" applyFont="1"/>
    <xf numFmtId="0" fontId="8" fillId="0" borderId="0" xfId="0" applyFont="1" applyFill="1"/>
    <xf numFmtId="0" fontId="9" fillId="0" borderId="0" xfId="0" applyFont="1"/>
    <xf numFmtId="0" fontId="10" fillId="0" borderId="0" xfId="0" applyFont="1"/>
    <xf numFmtId="0" fontId="2" fillId="9" borderId="11" xfId="0" applyFont="1" applyFill="1" applyBorder="1"/>
    <xf numFmtId="0" fontId="2" fillId="9" borderId="3" xfId="0" applyFont="1" applyFill="1" applyBorder="1"/>
    <xf numFmtId="0" fontId="2" fillId="9" borderId="12" xfId="0" applyFont="1" applyFill="1" applyBorder="1"/>
    <xf numFmtId="0" fontId="7" fillId="3" borderId="1" xfId="0" applyFont="1" applyFill="1" applyBorder="1"/>
    <xf numFmtId="0" fontId="4" fillId="0" borderId="14" xfId="0" applyFont="1" applyBorder="1"/>
    <xf numFmtId="0" fontId="2" fillId="9" borderId="2" xfId="0" applyFont="1" applyFill="1" applyBorder="1"/>
    <xf numFmtId="0" fontId="2" fillId="9" borderId="16" xfId="0" applyFont="1" applyFill="1" applyBorder="1"/>
    <xf numFmtId="0" fontId="2" fillId="9" borderId="17" xfId="0" applyFont="1" applyFill="1" applyBorder="1"/>
    <xf numFmtId="0" fontId="2" fillId="3" borderId="17" xfId="0" applyFont="1" applyFill="1" applyBorder="1"/>
    <xf numFmtId="0" fontId="2" fillId="9" borderId="18" xfId="0" applyFont="1" applyFill="1" applyBorder="1"/>
    <xf numFmtId="0" fontId="2" fillId="3" borderId="19" xfId="0" applyFont="1" applyFill="1" applyBorder="1"/>
    <xf numFmtId="0" fontId="2" fillId="3" borderId="15" xfId="0" applyFont="1" applyFill="1" applyBorder="1"/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0" fontId="2" fillId="3" borderId="23" xfId="0" applyFont="1" applyFill="1" applyBorder="1"/>
    <xf numFmtId="0" fontId="2" fillId="10" borderId="7" xfId="0" applyFont="1" applyFill="1" applyBorder="1"/>
    <xf numFmtId="0" fontId="2" fillId="10" borderId="1" xfId="0" applyFont="1" applyFill="1" applyBorder="1"/>
    <xf numFmtId="0" fontId="2" fillId="10" borderId="16" xfId="0" applyFont="1" applyFill="1" applyBorder="1"/>
    <xf numFmtId="0" fontId="2" fillId="10" borderId="17" xfId="0" applyFont="1" applyFill="1" applyBorder="1"/>
    <xf numFmtId="0" fontId="2" fillId="10" borderId="6" xfId="0" applyFont="1" applyFill="1" applyBorder="1"/>
    <xf numFmtId="0" fontId="7" fillId="10" borderId="8" xfId="0" applyFont="1" applyFill="1" applyBorder="1"/>
    <xf numFmtId="0" fontId="2" fillId="10" borderId="8" xfId="0" applyFont="1" applyFill="1" applyBorder="1"/>
    <xf numFmtId="0" fontId="2" fillId="10" borderId="18" xfId="0" applyFont="1" applyFill="1" applyBorder="1"/>
    <xf numFmtId="0" fontId="3" fillId="10" borderId="2" xfId="0" applyFont="1" applyFill="1" applyBorder="1"/>
    <xf numFmtId="0" fontId="2" fillId="5" borderId="2" xfId="0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30481</xdr:colOff>
      <xdr:row>18</xdr:row>
      <xdr:rowOff>43760</xdr:rowOff>
    </xdr:from>
    <xdr:to>
      <xdr:col>5</xdr:col>
      <xdr:colOff>175261</xdr:colOff>
      <xdr:row>27</xdr:row>
      <xdr:rowOff>140549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DBC4BF-5824-421C-9B89-501B1E374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1" y="3472760"/>
          <a:ext cx="3192780" cy="18112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198121</xdr:colOff>
      <xdr:row>25</xdr:row>
      <xdr:rowOff>36140</xdr:rowOff>
    </xdr:from>
    <xdr:to>
      <xdr:col>10</xdr:col>
      <xdr:colOff>746761</xdr:colOff>
      <xdr:row>34</xdr:row>
      <xdr:rowOff>132929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F71FEE-6324-46DC-A448-F0E5BB193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5721" y="5370140"/>
          <a:ext cx="3192780" cy="18112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10</xdr:row>
      <xdr:rowOff>0</xdr:rowOff>
    </xdr:from>
    <xdr:to>
      <xdr:col>35</xdr:col>
      <xdr:colOff>0</xdr:colOff>
      <xdr:row>12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856E51E0-75A1-42AE-AE2F-94B0DA8F9FDA}"/>
            </a:ext>
          </a:extLst>
        </xdr:cNvPr>
        <xdr:cNvCxnSpPr/>
      </xdr:nvCxnSpPr>
      <xdr:spPr>
        <a:xfrm flipV="1">
          <a:off x="8829675" y="2057400"/>
          <a:ext cx="866775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</xdr:row>
      <xdr:rowOff>0</xdr:rowOff>
    </xdr:from>
    <xdr:to>
      <xdr:col>35</xdr:col>
      <xdr:colOff>0</xdr:colOff>
      <xdr:row>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EA1992E-590A-4BDE-8890-800A758D492A}"/>
            </a:ext>
          </a:extLst>
        </xdr:cNvPr>
        <xdr:cNvCxnSpPr/>
      </xdr:nvCxnSpPr>
      <xdr:spPr>
        <a:xfrm flipV="1">
          <a:off x="8829675" y="228600"/>
          <a:ext cx="742950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</xdr:row>
      <xdr:rowOff>0</xdr:rowOff>
    </xdr:from>
    <xdr:to>
      <xdr:col>9</xdr:col>
      <xdr:colOff>228600</xdr:colOff>
      <xdr:row>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96AD67B-1248-4FE5-AB08-7EF5BAA429BE}"/>
            </a:ext>
          </a:extLst>
        </xdr:cNvPr>
        <xdr:cNvCxnSpPr/>
      </xdr:nvCxnSpPr>
      <xdr:spPr>
        <a:xfrm flipV="1">
          <a:off x="1828800" y="228600"/>
          <a:ext cx="742950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2</xdr:row>
      <xdr:rowOff>0</xdr:rowOff>
    </xdr:from>
    <xdr:to>
      <xdr:col>35</xdr:col>
      <xdr:colOff>0</xdr:colOff>
      <xdr:row>2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DF9C7C0-7889-4452-B2AF-77B64344AE0A}"/>
            </a:ext>
          </a:extLst>
        </xdr:cNvPr>
        <xdr:cNvCxnSpPr/>
      </xdr:nvCxnSpPr>
      <xdr:spPr>
        <a:xfrm>
          <a:off x="2571750" y="228600"/>
          <a:ext cx="7000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27</xdr:row>
      <xdr:rowOff>0</xdr:rowOff>
    </xdr:from>
    <xdr:to>
      <xdr:col>35</xdr:col>
      <xdr:colOff>0</xdr:colOff>
      <xdr:row>29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4256118-9301-446C-A233-3CCED9504B9B}"/>
            </a:ext>
          </a:extLst>
        </xdr:cNvPr>
        <xdr:cNvCxnSpPr/>
      </xdr:nvCxnSpPr>
      <xdr:spPr>
        <a:xfrm flipV="1">
          <a:off x="8829675" y="5943600"/>
          <a:ext cx="742950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</xdr:row>
      <xdr:rowOff>0</xdr:rowOff>
    </xdr:from>
    <xdr:to>
      <xdr:col>35</xdr:col>
      <xdr:colOff>0</xdr:colOff>
      <xdr:row>27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E2502D52-CBCB-4FE4-96B4-83600F8C1910}"/>
            </a:ext>
          </a:extLst>
        </xdr:cNvPr>
        <xdr:cNvCxnSpPr/>
      </xdr:nvCxnSpPr>
      <xdr:spPr>
        <a:xfrm flipV="1">
          <a:off x="9572625" y="228600"/>
          <a:ext cx="0" cy="5715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18</xdr:row>
      <xdr:rowOff>0</xdr:rowOff>
    </xdr:from>
    <xdr:to>
      <xdr:col>35</xdr:col>
      <xdr:colOff>0</xdr:colOff>
      <xdr:row>20</xdr:row>
      <xdr:rowOff>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F3438782-9983-4060-A423-8024F8A9717F}"/>
            </a:ext>
          </a:extLst>
        </xdr:cNvPr>
        <xdr:cNvCxnSpPr/>
      </xdr:nvCxnSpPr>
      <xdr:spPr>
        <a:xfrm flipV="1">
          <a:off x="8829675" y="3886200"/>
          <a:ext cx="742950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ED113EDB-7C23-4236-8DC5-65E0CDC8A237}"/>
            </a:ext>
          </a:extLst>
        </xdr:cNvPr>
        <xdr:cNvSpPr/>
      </xdr:nvSpPr>
      <xdr:spPr>
        <a:xfrm>
          <a:off x="247650" y="2971800"/>
          <a:ext cx="962025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0</xdr:colOff>
      <xdr:row>14</xdr:row>
      <xdr:rowOff>0</xdr:rowOff>
    </xdr:from>
    <xdr:to>
      <xdr:col>35</xdr:col>
      <xdr:colOff>95250</xdr:colOff>
      <xdr:row>15</xdr:row>
      <xdr:rowOff>0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2BA0A2D5-62DA-41BD-9A93-4CCA358A7C3E}"/>
            </a:ext>
          </a:extLst>
        </xdr:cNvPr>
        <xdr:cNvSpPr/>
      </xdr:nvSpPr>
      <xdr:spPr>
        <a:xfrm>
          <a:off x="8829675" y="2971800"/>
          <a:ext cx="962025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10</xdr:row>
      <xdr:rowOff>0</xdr:rowOff>
    </xdr:from>
    <xdr:to>
      <xdr:col>35</xdr:col>
      <xdr:colOff>0</xdr:colOff>
      <xdr:row>12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102438A-2A2D-42B1-BCCF-18194B00B5AB}"/>
            </a:ext>
          </a:extLst>
        </xdr:cNvPr>
        <xdr:cNvCxnSpPr/>
      </xdr:nvCxnSpPr>
      <xdr:spPr>
        <a:xfrm flipV="1">
          <a:off x="9077325" y="2286000"/>
          <a:ext cx="866775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</xdr:row>
      <xdr:rowOff>0</xdr:rowOff>
    </xdr:from>
    <xdr:to>
      <xdr:col>35</xdr:col>
      <xdr:colOff>0</xdr:colOff>
      <xdr:row>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12CE69-14B5-43A3-90E2-C46915CB4CAB}"/>
            </a:ext>
          </a:extLst>
        </xdr:cNvPr>
        <xdr:cNvCxnSpPr/>
      </xdr:nvCxnSpPr>
      <xdr:spPr>
        <a:xfrm flipV="1">
          <a:off x="9077325" y="457200"/>
          <a:ext cx="866775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</xdr:row>
      <xdr:rowOff>0</xdr:rowOff>
    </xdr:from>
    <xdr:to>
      <xdr:col>9</xdr:col>
      <xdr:colOff>228600</xdr:colOff>
      <xdr:row>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61BFF6C-2279-4A4F-B1CF-29158E69A28E}"/>
            </a:ext>
          </a:extLst>
        </xdr:cNvPr>
        <xdr:cNvCxnSpPr/>
      </xdr:nvCxnSpPr>
      <xdr:spPr>
        <a:xfrm flipV="1">
          <a:off x="2076450" y="457200"/>
          <a:ext cx="742950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2</xdr:row>
      <xdr:rowOff>0</xdr:rowOff>
    </xdr:from>
    <xdr:to>
      <xdr:col>35</xdr:col>
      <xdr:colOff>0</xdr:colOff>
      <xdr:row>2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E248AC7-6E0E-4F67-9BDB-EDEA3E3BA273}"/>
            </a:ext>
          </a:extLst>
        </xdr:cNvPr>
        <xdr:cNvCxnSpPr/>
      </xdr:nvCxnSpPr>
      <xdr:spPr>
        <a:xfrm>
          <a:off x="2819400" y="457200"/>
          <a:ext cx="712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27</xdr:row>
      <xdr:rowOff>0</xdr:rowOff>
    </xdr:from>
    <xdr:to>
      <xdr:col>35</xdr:col>
      <xdr:colOff>0</xdr:colOff>
      <xdr:row>29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A2F73F1-6DA7-4EF0-A6FA-5C4B56E4BC70}"/>
            </a:ext>
          </a:extLst>
        </xdr:cNvPr>
        <xdr:cNvCxnSpPr/>
      </xdr:nvCxnSpPr>
      <xdr:spPr>
        <a:xfrm flipV="1">
          <a:off x="9077325" y="6172200"/>
          <a:ext cx="866775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</xdr:row>
      <xdr:rowOff>0</xdr:rowOff>
    </xdr:from>
    <xdr:to>
      <xdr:col>35</xdr:col>
      <xdr:colOff>0</xdr:colOff>
      <xdr:row>27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0587892-8C7B-412A-8C37-7313C8C34B95}"/>
            </a:ext>
          </a:extLst>
        </xdr:cNvPr>
        <xdr:cNvCxnSpPr/>
      </xdr:nvCxnSpPr>
      <xdr:spPr>
        <a:xfrm flipV="1">
          <a:off x="9944100" y="457200"/>
          <a:ext cx="0" cy="5715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18</xdr:row>
      <xdr:rowOff>0</xdr:rowOff>
    </xdr:from>
    <xdr:to>
      <xdr:col>35</xdr:col>
      <xdr:colOff>0</xdr:colOff>
      <xdr:row>20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F72C865B-98C7-4E9B-8331-34376BD417F1}"/>
            </a:ext>
          </a:extLst>
        </xdr:cNvPr>
        <xdr:cNvCxnSpPr/>
      </xdr:nvCxnSpPr>
      <xdr:spPr>
        <a:xfrm flipV="1">
          <a:off x="9077325" y="4114800"/>
          <a:ext cx="866775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1B5EBC91-6684-440F-A1E8-F603FF9DFF1C}"/>
            </a:ext>
          </a:extLst>
        </xdr:cNvPr>
        <xdr:cNvSpPr/>
      </xdr:nvSpPr>
      <xdr:spPr>
        <a:xfrm>
          <a:off x="495300" y="3200400"/>
          <a:ext cx="962025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0</xdr:colOff>
      <xdr:row>14</xdr:row>
      <xdr:rowOff>0</xdr:rowOff>
    </xdr:from>
    <xdr:to>
      <xdr:col>35</xdr:col>
      <xdr:colOff>95250</xdr:colOff>
      <xdr:row>15</xdr:row>
      <xdr:rowOff>0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FF7CB813-4101-450F-A339-87925DBB36CC}"/>
            </a:ext>
          </a:extLst>
        </xdr:cNvPr>
        <xdr:cNvSpPr/>
      </xdr:nvSpPr>
      <xdr:spPr>
        <a:xfrm>
          <a:off x="9077325" y="3200400"/>
          <a:ext cx="962025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10</xdr:row>
      <xdr:rowOff>0</xdr:rowOff>
    </xdr:from>
    <xdr:to>
      <xdr:col>35</xdr:col>
      <xdr:colOff>0</xdr:colOff>
      <xdr:row>12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25F0937-607A-46D3-9E8C-F3981FBD3F57}"/>
            </a:ext>
          </a:extLst>
        </xdr:cNvPr>
        <xdr:cNvCxnSpPr/>
      </xdr:nvCxnSpPr>
      <xdr:spPr>
        <a:xfrm flipV="1">
          <a:off x="9077325" y="2286000"/>
          <a:ext cx="1000125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</xdr:row>
      <xdr:rowOff>0</xdr:rowOff>
    </xdr:from>
    <xdr:to>
      <xdr:col>35</xdr:col>
      <xdr:colOff>0</xdr:colOff>
      <xdr:row>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6A15BCB-CA33-4E31-92A0-8FB7E25FB1AE}"/>
            </a:ext>
          </a:extLst>
        </xdr:cNvPr>
        <xdr:cNvCxnSpPr/>
      </xdr:nvCxnSpPr>
      <xdr:spPr>
        <a:xfrm flipV="1">
          <a:off x="9077325" y="457200"/>
          <a:ext cx="1000125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</xdr:row>
      <xdr:rowOff>0</xdr:rowOff>
    </xdr:from>
    <xdr:to>
      <xdr:col>9</xdr:col>
      <xdr:colOff>228600</xdr:colOff>
      <xdr:row>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514ADE0-E79D-436C-8B9D-0B179DB73F04}"/>
            </a:ext>
          </a:extLst>
        </xdr:cNvPr>
        <xdr:cNvCxnSpPr/>
      </xdr:nvCxnSpPr>
      <xdr:spPr>
        <a:xfrm flipV="1">
          <a:off x="2076450" y="457200"/>
          <a:ext cx="742950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2</xdr:row>
      <xdr:rowOff>0</xdr:rowOff>
    </xdr:from>
    <xdr:to>
      <xdr:col>35</xdr:col>
      <xdr:colOff>0</xdr:colOff>
      <xdr:row>2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F662AFB-ED2F-4775-9A83-EA8349711FEC}"/>
            </a:ext>
          </a:extLst>
        </xdr:cNvPr>
        <xdr:cNvCxnSpPr/>
      </xdr:nvCxnSpPr>
      <xdr:spPr>
        <a:xfrm>
          <a:off x="2819400" y="457200"/>
          <a:ext cx="72580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27</xdr:row>
      <xdr:rowOff>0</xdr:rowOff>
    </xdr:from>
    <xdr:to>
      <xdr:col>35</xdr:col>
      <xdr:colOff>0</xdr:colOff>
      <xdr:row>29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C326C2A-BE03-403C-BB89-8391E49CBC18}"/>
            </a:ext>
          </a:extLst>
        </xdr:cNvPr>
        <xdr:cNvCxnSpPr/>
      </xdr:nvCxnSpPr>
      <xdr:spPr>
        <a:xfrm flipV="1">
          <a:off x="9077325" y="6172200"/>
          <a:ext cx="1000125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</xdr:row>
      <xdr:rowOff>0</xdr:rowOff>
    </xdr:from>
    <xdr:to>
      <xdr:col>35</xdr:col>
      <xdr:colOff>0</xdr:colOff>
      <xdr:row>27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3C75B37-4FD3-4E7C-BCA0-F4B5030CC4A8}"/>
            </a:ext>
          </a:extLst>
        </xdr:cNvPr>
        <xdr:cNvCxnSpPr/>
      </xdr:nvCxnSpPr>
      <xdr:spPr>
        <a:xfrm flipV="1">
          <a:off x="10077450" y="457200"/>
          <a:ext cx="0" cy="5715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18</xdr:row>
      <xdr:rowOff>0</xdr:rowOff>
    </xdr:from>
    <xdr:to>
      <xdr:col>35</xdr:col>
      <xdr:colOff>0</xdr:colOff>
      <xdr:row>20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A6293E1-8A52-4870-8B0E-54B66A70B6A8}"/>
            </a:ext>
          </a:extLst>
        </xdr:cNvPr>
        <xdr:cNvCxnSpPr/>
      </xdr:nvCxnSpPr>
      <xdr:spPr>
        <a:xfrm flipV="1">
          <a:off x="9077325" y="4114800"/>
          <a:ext cx="1000125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81F98FB8-4854-47F4-98CC-2B00BADE60DC}"/>
            </a:ext>
          </a:extLst>
        </xdr:cNvPr>
        <xdr:cNvSpPr/>
      </xdr:nvSpPr>
      <xdr:spPr>
        <a:xfrm>
          <a:off x="495300" y="3200400"/>
          <a:ext cx="962025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0</xdr:colOff>
      <xdr:row>14</xdr:row>
      <xdr:rowOff>0</xdr:rowOff>
    </xdr:from>
    <xdr:to>
      <xdr:col>35</xdr:col>
      <xdr:colOff>95250</xdr:colOff>
      <xdr:row>15</xdr:row>
      <xdr:rowOff>0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6AD4F76A-8690-41FA-AFCB-FBBAA830AC7D}"/>
            </a:ext>
          </a:extLst>
        </xdr:cNvPr>
        <xdr:cNvSpPr/>
      </xdr:nvSpPr>
      <xdr:spPr>
        <a:xfrm>
          <a:off x="9077325" y="3200400"/>
          <a:ext cx="1095375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ahler, Abigail - (akahler)" id="{1F602270-BF3D-43EC-93C0-1634C3B41114}" userId="Kahler, Abigail - (akahler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2-03-16T14:23:59.27" personId="{1F602270-BF3D-43EC-93C0-1634C3B41114}" id="{4983BC8E-8433-45CF-B3DB-64642D33BBD3}">
    <text>https://repository.arizona.edu/handle/10150/210354</text>
  </threadedComment>
  <threadedComment ref="E4" dT="2022-03-16T14:21:53.08" personId="{1F602270-BF3D-43EC-93C0-1634C3B41114}" id="{CB8CBCD4-5268-4CC4-AF62-077C9D87758C}">
    <text>https://extensionpublications.unl.edu/assets/pdf/g1778.pdf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3" dT="2022-03-16T14:23:59.27" personId="{1F602270-BF3D-43EC-93C0-1634C3B41114}" id="{86B5B8BC-C54F-42FC-A24E-8F15AE5DC0A5}">
    <text>https://repository.arizona.edu/handle/10150/210354</text>
  </threadedComment>
  <threadedComment ref="E4" dT="2022-03-16T14:21:53.08" personId="{1F602270-BF3D-43EC-93C0-1634C3B41114}" id="{FAC926E8-4B33-4A39-B605-23D68253AFE2}">
    <text>https://extensionpublications.unl.edu/assets/pdf/g1778.pdf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879D-60F8-4463-B8E8-65D6E14A9693}">
  <dimension ref="A1:M18"/>
  <sheetViews>
    <sheetView zoomScale="125" zoomScaleNormal="125" workbookViewId="0">
      <selection activeCell="J19" sqref="J19"/>
    </sheetView>
  </sheetViews>
  <sheetFormatPr defaultRowHeight="14.4" x14ac:dyDescent="0.3"/>
  <cols>
    <col min="8" max="8" width="10.5546875" customWidth="1"/>
    <col min="9" max="9" width="10.6640625" customWidth="1"/>
    <col min="11" max="11" width="12.5546875" customWidth="1"/>
    <col min="12" max="12" width="10.88671875" customWidth="1"/>
    <col min="13" max="13" width="10.109375" customWidth="1"/>
  </cols>
  <sheetData>
    <row r="1" spans="1:13" x14ac:dyDescent="0.3">
      <c r="A1" s="6" t="s">
        <v>0</v>
      </c>
      <c r="F1" s="91" t="s">
        <v>7</v>
      </c>
      <c r="G1" s="91"/>
      <c r="H1" s="91"/>
      <c r="I1" s="91"/>
      <c r="K1" s="4"/>
    </row>
    <row r="2" spans="1:13" ht="28.8" x14ac:dyDescent="0.3">
      <c r="A2">
        <v>30</v>
      </c>
      <c r="B2" t="s">
        <v>1</v>
      </c>
      <c r="E2" t="s">
        <v>5</v>
      </c>
      <c r="F2" t="s">
        <v>10</v>
      </c>
      <c r="G2" t="s">
        <v>11</v>
      </c>
      <c r="H2" t="s">
        <v>21</v>
      </c>
      <c r="I2" s="8" t="s">
        <v>12</v>
      </c>
      <c r="J2" t="s">
        <v>20</v>
      </c>
      <c r="K2" s="4" t="s">
        <v>23</v>
      </c>
      <c r="L2" s="4" t="s">
        <v>24</v>
      </c>
      <c r="M2" s="4" t="s">
        <v>25</v>
      </c>
    </row>
    <row r="3" spans="1:13" x14ac:dyDescent="0.3">
      <c r="A3">
        <v>4047</v>
      </c>
      <c r="B3" t="s">
        <v>8</v>
      </c>
      <c r="E3" t="s">
        <v>6</v>
      </c>
      <c r="F3">
        <v>0.28000000000000003</v>
      </c>
      <c r="G3" s="1">
        <f>F3/A7</f>
        <v>7.1120142240284493E-3</v>
      </c>
      <c r="H3" s="1">
        <f>G3*(1-J3)</f>
        <v>1.4224028448056895E-3</v>
      </c>
      <c r="I3" s="9">
        <f>G3*A4</f>
        <v>863.46964693929408</v>
      </c>
      <c r="J3">
        <v>0.8</v>
      </c>
      <c r="K3" s="7">
        <f>I3</f>
        <v>863.46964693929408</v>
      </c>
    </row>
    <row r="4" spans="1:13" x14ac:dyDescent="0.3">
      <c r="A4">
        <f>A2*A3</f>
        <v>121410</v>
      </c>
      <c r="B4" t="s">
        <v>2</v>
      </c>
      <c r="E4" t="s">
        <v>13</v>
      </c>
      <c r="F4">
        <v>0.4</v>
      </c>
      <c r="G4" s="3">
        <f>F4/A7</f>
        <v>1.0160020320040642E-2</v>
      </c>
      <c r="H4" s="3">
        <f>G4*(1-J4)</f>
        <v>1.5240030480060966E-3</v>
      </c>
      <c r="I4" s="9">
        <f>G4*A12</f>
        <v>20558.801117602241</v>
      </c>
      <c r="J4">
        <v>0.85</v>
      </c>
      <c r="L4">
        <f>I4/2</f>
        <v>10279.40055880112</v>
      </c>
      <c r="M4">
        <f>I4/2</f>
        <v>10279.40055880112</v>
      </c>
    </row>
    <row r="5" spans="1:13" x14ac:dyDescent="0.3">
      <c r="A5" s="2">
        <f>SQRT(A4)</f>
        <v>348.4393777976307</v>
      </c>
      <c r="B5" t="s">
        <v>3</v>
      </c>
    </row>
    <row r="6" spans="1:13" x14ac:dyDescent="0.3">
      <c r="A6">
        <v>300</v>
      </c>
      <c r="B6" t="s">
        <v>4</v>
      </c>
      <c r="D6" t="s">
        <v>37</v>
      </c>
    </row>
    <row r="7" spans="1:13" ht="28.8" x14ac:dyDescent="0.3">
      <c r="A7">
        <v>39.369999999999997</v>
      </c>
      <c r="B7" t="s">
        <v>9</v>
      </c>
      <c r="J7" t="s">
        <v>42</v>
      </c>
      <c r="K7" s="4" t="s">
        <v>23</v>
      </c>
      <c r="L7" s="4" t="s">
        <v>24</v>
      </c>
      <c r="M7" s="4" t="s">
        <v>25</v>
      </c>
    </row>
    <row r="8" spans="1:13" x14ac:dyDescent="0.3">
      <c r="A8" t="s">
        <v>22</v>
      </c>
      <c r="I8" t="s">
        <v>43</v>
      </c>
      <c r="K8">
        <v>863</v>
      </c>
      <c r="L8">
        <v>10279</v>
      </c>
      <c r="M8">
        <v>10279</v>
      </c>
    </row>
    <row r="9" spans="1:13" x14ac:dyDescent="0.3">
      <c r="J9">
        <v>1</v>
      </c>
    </row>
    <row r="10" spans="1:13" x14ac:dyDescent="0.3">
      <c r="A10" s="6" t="s">
        <v>14</v>
      </c>
      <c r="J10">
        <v>2</v>
      </c>
    </row>
    <row r="11" spans="1:13" x14ac:dyDescent="0.3">
      <c r="A11">
        <v>500</v>
      </c>
      <c r="B11" t="s">
        <v>1</v>
      </c>
      <c r="J11">
        <v>3</v>
      </c>
    </row>
    <row r="12" spans="1:13" x14ac:dyDescent="0.3">
      <c r="A12">
        <f>A11*A3</f>
        <v>2023500</v>
      </c>
      <c r="B12" t="s">
        <v>2</v>
      </c>
      <c r="J12">
        <v>4</v>
      </c>
    </row>
    <row r="13" spans="1:13" x14ac:dyDescent="0.3">
      <c r="A13" s="5">
        <f>2*A14</f>
        <v>2011.715685677269</v>
      </c>
      <c r="B13" t="s">
        <v>15</v>
      </c>
      <c r="C13">
        <v>20</v>
      </c>
      <c r="D13" t="s">
        <v>36</v>
      </c>
      <c r="J13">
        <v>5</v>
      </c>
    </row>
    <row r="14" spans="1:13" x14ac:dyDescent="0.3">
      <c r="A14" s="5">
        <v>1005.8578428386345</v>
      </c>
      <c r="B14" t="s">
        <v>16</v>
      </c>
      <c r="C14">
        <v>10</v>
      </c>
      <c r="D14" t="s">
        <v>36</v>
      </c>
      <c r="J14">
        <v>6</v>
      </c>
    </row>
    <row r="15" spans="1:13" x14ac:dyDescent="0.3">
      <c r="A15">
        <f>A13*A14</f>
        <v>2023499.9999999823</v>
      </c>
      <c r="B15" t="s">
        <v>17</v>
      </c>
      <c r="J15">
        <v>7</v>
      </c>
    </row>
    <row r="16" spans="1:13" x14ac:dyDescent="0.3">
      <c r="A16">
        <v>2000</v>
      </c>
      <c r="B16" t="s">
        <v>18</v>
      </c>
      <c r="J16">
        <v>8</v>
      </c>
    </row>
    <row r="17" spans="1:10" x14ac:dyDescent="0.3">
      <c r="A17">
        <v>1000</v>
      </c>
      <c r="B17" t="s">
        <v>19</v>
      </c>
      <c r="J17">
        <v>9</v>
      </c>
    </row>
    <row r="18" spans="1:10" x14ac:dyDescent="0.3">
      <c r="J18">
        <v>10</v>
      </c>
    </row>
  </sheetData>
  <mergeCells count="1">
    <mergeCell ref="F1:I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29DF6-DE6A-450D-B8C6-CD9C5E16369A}">
  <dimension ref="A1:M19"/>
  <sheetViews>
    <sheetView topLeftCell="B1" zoomScale="125" zoomScaleNormal="125" workbookViewId="0">
      <selection activeCell="H4" sqref="H4"/>
    </sheetView>
  </sheetViews>
  <sheetFormatPr defaultRowHeight="14.4" x14ac:dyDescent="0.3"/>
  <cols>
    <col min="8" max="8" width="10.5546875" customWidth="1"/>
    <col min="9" max="9" width="10.6640625" customWidth="1"/>
    <col min="11" max="11" width="12.5546875" customWidth="1"/>
    <col min="12" max="12" width="10.88671875" customWidth="1"/>
    <col min="13" max="13" width="10.109375" customWidth="1"/>
  </cols>
  <sheetData>
    <row r="1" spans="1:13" x14ac:dyDescent="0.3">
      <c r="A1" s="6" t="s">
        <v>0</v>
      </c>
      <c r="F1" s="91" t="s">
        <v>7</v>
      </c>
      <c r="G1" s="91"/>
      <c r="H1" s="91"/>
      <c r="I1" s="91"/>
      <c r="K1" s="4"/>
    </row>
    <row r="2" spans="1:13" ht="28.8" x14ac:dyDescent="0.3">
      <c r="A2">
        <v>30</v>
      </c>
      <c r="B2" t="s">
        <v>1</v>
      </c>
      <c r="E2" t="s">
        <v>5</v>
      </c>
      <c r="F2" t="s">
        <v>10</v>
      </c>
      <c r="G2" t="s">
        <v>11</v>
      </c>
      <c r="H2" t="s">
        <v>60</v>
      </c>
      <c r="I2" s="8" t="s">
        <v>12</v>
      </c>
      <c r="J2" t="s">
        <v>20</v>
      </c>
      <c r="K2" s="4" t="s">
        <v>23</v>
      </c>
      <c r="L2" s="4" t="s">
        <v>24</v>
      </c>
      <c r="M2" s="4" t="s">
        <v>25</v>
      </c>
    </row>
    <row r="3" spans="1:13" x14ac:dyDescent="0.3">
      <c r="A3">
        <v>4047</v>
      </c>
      <c r="B3" t="s">
        <v>8</v>
      </c>
      <c r="E3" t="s">
        <v>6</v>
      </c>
      <c r="F3">
        <f>A8/365</f>
        <v>0.11287671232876713</v>
      </c>
      <c r="G3" s="1">
        <f>F3/A7</f>
        <v>2.8670742272991399E-3</v>
      </c>
      <c r="H3" s="1">
        <f>G3*(1-J3)</f>
        <v>5.7341484545982786E-4</v>
      </c>
      <c r="I3" s="9">
        <f>G3*A4</f>
        <v>348.09148193638856</v>
      </c>
      <c r="J3">
        <v>0.8</v>
      </c>
      <c r="K3" s="7">
        <f>I3</f>
        <v>348.09148193638856</v>
      </c>
    </row>
    <row r="4" spans="1:13" x14ac:dyDescent="0.3">
      <c r="A4">
        <f>A2*A3</f>
        <v>121410</v>
      </c>
      <c r="B4" t="s">
        <v>2</v>
      </c>
      <c r="E4" t="s">
        <v>13</v>
      </c>
      <c r="F4">
        <f>A19/365</f>
        <v>0.20356164383561642</v>
      </c>
      <c r="G4" s="3">
        <f>F4/A7</f>
        <v>5.170476094376846E-3</v>
      </c>
      <c r="H4" s="3">
        <f>G4*(1-J4)</f>
        <v>7.7557141415652696E-4</v>
      </c>
      <c r="I4" s="9">
        <f>G4*A13</f>
        <v>10462.458376971548</v>
      </c>
      <c r="J4">
        <v>0.85</v>
      </c>
      <c r="L4">
        <f>I4/2</f>
        <v>5231.2291884857741</v>
      </c>
      <c r="M4">
        <f>I4/2</f>
        <v>5231.2291884857741</v>
      </c>
    </row>
    <row r="5" spans="1:13" x14ac:dyDescent="0.3">
      <c r="A5" s="2">
        <f>SQRT(A4)</f>
        <v>348.4393777976307</v>
      </c>
      <c r="B5" t="s">
        <v>3</v>
      </c>
    </row>
    <row r="6" spans="1:13" x14ac:dyDescent="0.3">
      <c r="A6">
        <v>300</v>
      </c>
      <c r="B6" t="s">
        <v>4</v>
      </c>
      <c r="D6" t="s">
        <v>37</v>
      </c>
      <c r="H6" t="s">
        <v>65</v>
      </c>
      <c r="J6" t="s">
        <v>66</v>
      </c>
    </row>
    <row r="7" spans="1:13" x14ac:dyDescent="0.3">
      <c r="A7">
        <v>39.369999999999997</v>
      </c>
      <c r="B7" t="s">
        <v>9</v>
      </c>
      <c r="F7" t="s">
        <v>64</v>
      </c>
      <c r="H7">
        <v>10</v>
      </c>
      <c r="I7" t="s">
        <v>57</v>
      </c>
      <c r="J7">
        <v>56</v>
      </c>
      <c r="K7" s="4" t="s">
        <v>57</v>
      </c>
      <c r="L7" s="4"/>
      <c r="M7" s="4"/>
    </row>
    <row r="8" spans="1:13" x14ac:dyDescent="0.3">
      <c r="A8">
        <v>41.2</v>
      </c>
      <c r="B8" t="s">
        <v>58</v>
      </c>
      <c r="H8">
        <f>H7/A7</f>
        <v>0.25400050800101603</v>
      </c>
      <c r="I8" t="s">
        <v>62</v>
      </c>
      <c r="J8">
        <f>J7/A7</f>
        <v>1.4224028448056898</v>
      </c>
      <c r="K8" s="4" t="s">
        <v>62</v>
      </c>
      <c r="L8" s="4"/>
      <c r="M8" s="4"/>
    </row>
    <row r="9" spans="1:13" x14ac:dyDescent="0.3">
      <c r="A9" t="s">
        <v>22</v>
      </c>
      <c r="H9">
        <f>H8/365</f>
        <v>6.9589180274250964E-4</v>
      </c>
      <c r="I9" t="s">
        <v>63</v>
      </c>
      <c r="J9" s="6">
        <f>J8/365</f>
        <v>3.8969940953580543E-3</v>
      </c>
      <c r="K9" s="6" t="s">
        <v>63</v>
      </c>
      <c r="L9" s="6" t="s">
        <v>45</v>
      </c>
    </row>
    <row r="10" spans="1:13" x14ac:dyDescent="0.3">
      <c r="J10">
        <f>J9*0.8</f>
        <v>3.1175952762864437E-3</v>
      </c>
      <c r="K10" t="s">
        <v>63</v>
      </c>
      <c r="L10" t="s">
        <v>67</v>
      </c>
    </row>
    <row r="11" spans="1:13" x14ac:dyDescent="0.3">
      <c r="A11" s="6" t="s">
        <v>14</v>
      </c>
    </row>
    <row r="12" spans="1:13" x14ac:dyDescent="0.3">
      <c r="A12">
        <v>500</v>
      </c>
      <c r="B12" t="s">
        <v>1</v>
      </c>
    </row>
    <row r="13" spans="1:13" x14ac:dyDescent="0.3">
      <c r="A13">
        <f>A12*A3</f>
        <v>2023500</v>
      </c>
      <c r="B13" t="s">
        <v>2</v>
      </c>
    </row>
    <row r="14" spans="1:13" x14ac:dyDescent="0.3">
      <c r="A14" s="5">
        <f>2*A15</f>
        <v>2011.715685677269</v>
      </c>
      <c r="B14" t="s">
        <v>15</v>
      </c>
      <c r="C14">
        <v>20</v>
      </c>
      <c r="D14" t="s">
        <v>36</v>
      </c>
    </row>
    <row r="15" spans="1:13" x14ac:dyDescent="0.3">
      <c r="A15" s="5">
        <v>1005.8578428386345</v>
      </c>
      <c r="B15" t="s">
        <v>16</v>
      </c>
      <c r="C15">
        <v>10</v>
      </c>
      <c r="D15" t="s">
        <v>36</v>
      </c>
    </row>
    <row r="16" spans="1:13" x14ac:dyDescent="0.3">
      <c r="A16">
        <f>A14*A15</f>
        <v>2023499.9999999823</v>
      </c>
      <c r="B16" t="s">
        <v>17</v>
      </c>
    </row>
    <row r="17" spans="1:2" x14ac:dyDescent="0.3">
      <c r="A17">
        <v>2000</v>
      </c>
      <c r="B17" t="s">
        <v>18</v>
      </c>
    </row>
    <row r="18" spans="1:2" x14ac:dyDescent="0.3">
      <c r="A18">
        <v>1000</v>
      </c>
      <c r="B18" t="s">
        <v>19</v>
      </c>
    </row>
    <row r="19" spans="1:2" x14ac:dyDescent="0.3">
      <c r="A19">
        <v>74.3</v>
      </c>
      <c r="B19" t="s">
        <v>59</v>
      </c>
    </row>
  </sheetData>
  <mergeCells count="1">
    <mergeCell ref="F1:I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0448-3728-4BF2-A1A5-B41C6030100C}">
  <dimension ref="B2:BO36"/>
  <sheetViews>
    <sheetView showGridLines="0" zoomScale="90" zoomScaleNormal="90" workbookViewId="0">
      <selection activeCell="C13" sqref="C13"/>
    </sheetView>
  </sheetViews>
  <sheetFormatPr defaultColWidth="3.6640625" defaultRowHeight="18" customHeight="1" x14ac:dyDescent="0.35"/>
  <cols>
    <col min="1" max="2" width="3.6640625" style="10"/>
    <col min="3" max="3" width="7" style="10" bestFit="1" customWidth="1"/>
    <col min="4" max="5" width="3.6640625" style="10"/>
    <col min="6" max="6" width="5.5546875" style="10" bestFit="1" customWidth="1"/>
    <col min="7" max="7" width="3.6640625" style="10"/>
    <col min="8" max="17" width="3.88671875" style="10" bestFit="1" customWidth="1"/>
    <col min="18" max="32" width="4.44140625" style="10" bestFit="1" customWidth="1"/>
    <col min="33" max="33" width="3.6640625" style="10"/>
    <col min="34" max="34" width="5.5546875" style="10" bestFit="1" customWidth="1"/>
    <col min="35" max="41" width="3.6640625" style="10"/>
    <col min="42" max="42" width="4.5546875" style="10" customWidth="1"/>
    <col min="43" max="43" width="6.109375" style="10" bestFit="1" customWidth="1"/>
    <col min="44" max="44" width="9" style="10" bestFit="1" customWidth="1"/>
    <col min="45" max="45" width="3.6640625" style="10"/>
    <col min="46" max="46" width="4.44140625" style="10" bestFit="1" customWidth="1"/>
    <col min="47" max="16384" width="3.6640625" style="10"/>
  </cols>
  <sheetData>
    <row r="2" spans="2:67" ht="18" customHeight="1" x14ac:dyDescent="0.35">
      <c r="B2" s="11" t="s">
        <v>26</v>
      </c>
      <c r="C2" s="11">
        <v>100</v>
      </c>
      <c r="D2" s="11" t="s">
        <v>27</v>
      </c>
    </row>
    <row r="3" spans="2:67" ht="18" customHeight="1" thickBot="1" x14ac:dyDescent="0.4">
      <c r="B3" s="11" t="s">
        <v>28</v>
      </c>
      <c r="C3" s="11">
        <v>100</v>
      </c>
      <c r="D3" s="11" t="s">
        <v>27</v>
      </c>
      <c r="R3" s="10" t="s">
        <v>54</v>
      </c>
    </row>
    <row r="4" spans="2:67" ht="18" customHeight="1" thickBot="1" x14ac:dyDescent="0.4">
      <c r="B4" s="11" t="s">
        <v>29</v>
      </c>
      <c r="C4" s="11">
        <v>1000</v>
      </c>
      <c r="D4" s="11" t="s">
        <v>27</v>
      </c>
      <c r="F4" s="14" t="s">
        <v>30</v>
      </c>
      <c r="H4" s="6">
        <v>0</v>
      </c>
      <c r="I4" s="6">
        <v>1</v>
      </c>
      <c r="J4" s="6">
        <v>2</v>
      </c>
      <c r="K4" s="6">
        <v>3</v>
      </c>
      <c r="L4" s="6">
        <v>4</v>
      </c>
      <c r="M4" s="6">
        <v>5</v>
      </c>
      <c r="N4" s="6">
        <v>6</v>
      </c>
      <c r="O4" s="6">
        <v>7</v>
      </c>
      <c r="P4" s="6">
        <v>8</v>
      </c>
      <c r="Q4" s="6">
        <v>9</v>
      </c>
      <c r="R4" s="6">
        <v>10</v>
      </c>
      <c r="S4" s="6">
        <v>11</v>
      </c>
      <c r="T4" s="6">
        <v>12</v>
      </c>
      <c r="U4" s="6">
        <v>13</v>
      </c>
      <c r="V4" s="6">
        <v>14</v>
      </c>
      <c r="W4" s="6">
        <v>15</v>
      </c>
      <c r="X4" s="6">
        <v>16</v>
      </c>
      <c r="Y4" s="6">
        <v>17</v>
      </c>
      <c r="Z4" s="6">
        <v>18</v>
      </c>
      <c r="AA4" s="6">
        <v>19</v>
      </c>
      <c r="AB4" s="6">
        <v>20</v>
      </c>
      <c r="AC4" s="6">
        <v>21</v>
      </c>
      <c r="AD4" s="6">
        <v>22</v>
      </c>
      <c r="AE4" s="6">
        <v>23</v>
      </c>
      <c r="AF4" s="55">
        <v>24</v>
      </c>
      <c r="AL4" s="28"/>
      <c r="AM4" s="11"/>
      <c r="AN4" s="11"/>
      <c r="AO4" s="11" t="s">
        <v>32</v>
      </c>
      <c r="AP4" s="11"/>
      <c r="AQ4" s="11"/>
      <c r="AR4" s="11"/>
      <c r="AS4" s="11"/>
      <c r="AT4" s="11"/>
      <c r="AU4" s="11"/>
      <c r="AV4" s="11"/>
    </row>
    <row r="5" spans="2:67" ht="18" customHeight="1" x14ac:dyDescent="0.35">
      <c r="F5" s="13">
        <v>2400</v>
      </c>
      <c r="G5" s="12">
        <v>0</v>
      </c>
      <c r="H5" s="35">
        <v>1</v>
      </c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56">
        <v>3</v>
      </c>
      <c r="AL5" s="11"/>
      <c r="AM5" s="11"/>
      <c r="AN5" s="11">
        <v>1</v>
      </c>
      <c r="AO5" s="11" t="s">
        <v>51</v>
      </c>
      <c r="AP5" s="11"/>
      <c r="AQ5" s="60">
        <v>4.8</v>
      </c>
      <c r="AR5" s="11"/>
      <c r="AS5" s="11" t="s">
        <v>52</v>
      </c>
      <c r="AT5" s="11">
        <v>1.5</v>
      </c>
      <c r="AU5" s="11" t="s">
        <v>53</v>
      </c>
      <c r="AV5" s="11"/>
    </row>
    <row r="6" spans="2:67" ht="18" customHeight="1" x14ac:dyDescent="0.35">
      <c r="F6" s="13">
        <v>2300</v>
      </c>
      <c r="G6" s="12">
        <v>1</v>
      </c>
      <c r="H6" s="37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54"/>
      <c r="AN6" s="11">
        <v>2</v>
      </c>
      <c r="AO6" s="11" t="s">
        <v>51</v>
      </c>
      <c r="AQ6" s="11">
        <v>5.4</v>
      </c>
      <c r="AR6" s="11"/>
      <c r="AS6" s="11" t="s">
        <v>52</v>
      </c>
      <c r="AT6" s="11">
        <v>13</v>
      </c>
      <c r="AU6" s="11" t="s">
        <v>53</v>
      </c>
      <c r="AV6" s="11"/>
    </row>
    <row r="7" spans="2:67" ht="18" customHeight="1" x14ac:dyDescent="0.35">
      <c r="F7" s="13">
        <v>2200</v>
      </c>
      <c r="G7" s="12">
        <v>2</v>
      </c>
      <c r="H7" s="37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38"/>
      <c r="AN7" s="11">
        <v>3</v>
      </c>
      <c r="AO7" s="11" t="s">
        <v>51</v>
      </c>
      <c r="AQ7" s="60">
        <v>50.2</v>
      </c>
      <c r="AR7" s="11"/>
      <c r="AS7" s="11" t="s">
        <v>52</v>
      </c>
      <c r="AT7" s="11">
        <v>1</v>
      </c>
      <c r="AU7" s="11" t="s">
        <v>53</v>
      </c>
      <c r="AV7" s="11"/>
    </row>
    <row r="8" spans="2:67" ht="18" customHeight="1" x14ac:dyDescent="0.35">
      <c r="F8" s="13">
        <v>2100</v>
      </c>
      <c r="G8" s="12">
        <v>3</v>
      </c>
      <c r="H8" s="37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38"/>
      <c r="AN8" s="11">
        <v>4</v>
      </c>
      <c r="AO8" s="11" t="s">
        <v>51</v>
      </c>
      <c r="AQ8" s="60">
        <v>51.6</v>
      </c>
      <c r="AR8" s="11"/>
      <c r="AS8" s="11" t="s">
        <v>52</v>
      </c>
      <c r="AT8" s="57">
        <v>8.4</v>
      </c>
      <c r="AU8" s="11" t="s">
        <v>53</v>
      </c>
      <c r="AV8" s="11"/>
    </row>
    <row r="9" spans="2:67" ht="18" customHeight="1" thickBot="1" x14ac:dyDescent="0.4">
      <c r="F9" s="13">
        <v>2000</v>
      </c>
      <c r="G9" s="12">
        <v>4</v>
      </c>
      <c r="H9" s="37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38"/>
      <c r="AT9" s="11"/>
      <c r="AU9" s="11"/>
      <c r="AV9" s="11"/>
    </row>
    <row r="10" spans="2:67" ht="18" customHeight="1" thickBot="1" x14ac:dyDescent="0.4">
      <c r="F10" s="13">
        <v>1900</v>
      </c>
      <c r="G10" s="12">
        <v>5</v>
      </c>
      <c r="H10" s="37"/>
      <c r="I10" s="19"/>
      <c r="J10" s="19"/>
      <c r="K10" s="19"/>
      <c r="L10" s="19"/>
      <c r="M10" s="19"/>
      <c r="N10" s="19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9"/>
      <c r="Z10" s="19"/>
      <c r="AA10" s="19"/>
      <c r="AB10" s="19"/>
      <c r="AC10" s="19"/>
      <c r="AD10" s="19"/>
      <c r="AE10" s="19"/>
      <c r="AF10" s="38"/>
      <c r="AL10" s="29"/>
      <c r="AM10" s="11"/>
      <c r="AN10" s="11"/>
      <c r="AO10" s="11" t="s">
        <v>33</v>
      </c>
      <c r="AP10" s="11"/>
      <c r="AQ10" s="11"/>
      <c r="AR10" s="11"/>
      <c r="AT10" s="11"/>
      <c r="AU10" s="11"/>
      <c r="AV10" s="11"/>
    </row>
    <row r="11" spans="2:67" ht="18" customHeight="1" thickBot="1" x14ac:dyDescent="0.4">
      <c r="C11" s="61" t="s">
        <v>49</v>
      </c>
      <c r="D11" s="61"/>
      <c r="F11" s="13">
        <v>1800</v>
      </c>
      <c r="G11" s="12">
        <v>6</v>
      </c>
      <c r="H11" s="37"/>
      <c r="I11" s="19"/>
      <c r="J11" s="19"/>
      <c r="K11" s="19"/>
      <c r="L11" s="19"/>
      <c r="M11" s="19"/>
      <c r="N11" s="19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9"/>
      <c r="Z11" s="19"/>
      <c r="AA11" s="19"/>
      <c r="AB11" s="19"/>
      <c r="AC11" s="19"/>
      <c r="AD11" s="19"/>
      <c r="AE11" s="19"/>
      <c r="AF11" s="38"/>
      <c r="AH11" s="62" t="s">
        <v>56</v>
      </c>
      <c r="AI11" s="62"/>
      <c r="AJ11" s="62"/>
      <c r="AL11" s="11"/>
      <c r="AM11" s="11"/>
      <c r="AN11" s="11"/>
      <c r="AO11" s="11"/>
      <c r="AP11" s="11"/>
      <c r="AQ11" s="11"/>
      <c r="AR11" s="11"/>
      <c r="AT11" s="11"/>
      <c r="AU11" s="11"/>
      <c r="AV11" s="11"/>
    </row>
    <row r="12" spans="2:67" ht="18" customHeight="1" thickBot="1" x14ac:dyDescent="0.4">
      <c r="C12" s="61" t="s">
        <v>50</v>
      </c>
      <c r="D12" s="61"/>
      <c r="F12" s="13">
        <v>1700</v>
      </c>
      <c r="G12" s="12">
        <v>7</v>
      </c>
      <c r="H12" s="39"/>
      <c r="I12" s="24"/>
      <c r="J12" s="24"/>
      <c r="K12" s="24"/>
      <c r="L12" s="23"/>
      <c r="M12" s="23"/>
      <c r="N12" s="23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3"/>
      <c r="Z12" s="23"/>
      <c r="AA12" s="23"/>
      <c r="AB12" s="23"/>
      <c r="AC12" s="23"/>
      <c r="AD12" s="23"/>
      <c r="AE12" s="23"/>
      <c r="AF12" s="40"/>
      <c r="AH12" s="62" t="s">
        <v>50</v>
      </c>
      <c r="AI12" s="62"/>
      <c r="AJ12" s="62"/>
      <c r="AL12" s="30"/>
      <c r="AM12" s="11"/>
      <c r="AN12" s="11"/>
      <c r="AO12" s="11" t="s">
        <v>34</v>
      </c>
      <c r="AP12" s="11"/>
      <c r="AQ12" s="11"/>
      <c r="AR12" s="11"/>
      <c r="AT12" s="11"/>
      <c r="AU12" s="11"/>
      <c r="AV12" s="11"/>
    </row>
    <row r="13" spans="2:67" ht="18" customHeight="1" x14ac:dyDescent="0.35">
      <c r="C13" s="61">
        <f>C4-5</f>
        <v>995</v>
      </c>
      <c r="D13" s="61" t="s">
        <v>27</v>
      </c>
      <c r="F13" s="13">
        <v>1600</v>
      </c>
      <c r="G13" s="12">
        <v>8</v>
      </c>
      <c r="H13" s="41"/>
      <c r="I13" s="21"/>
      <c r="J13" s="58" t="s">
        <v>44</v>
      </c>
      <c r="K13" s="21"/>
      <c r="L13" s="20"/>
      <c r="M13" s="20"/>
      <c r="N13" s="20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0"/>
      <c r="Z13" s="20"/>
      <c r="AA13" s="20"/>
      <c r="AB13" s="20"/>
      <c r="AC13" s="20"/>
      <c r="AD13" s="20"/>
      <c r="AE13" s="20"/>
      <c r="AF13" s="42"/>
      <c r="AH13" s="62">
        <f>C4-50</f>
        <v>950</v>
      </c>
      <c r="AI13" s="62" t="s">
        <v>27</v>
      </c>
      <c r="AJ13" s="62"/>
      <c r="AL13" s="11"/>
      <c r="AM13" s="11"/>
      <c r="AN13" s="11" t="s">
        <v>44</v>
      </c>
      <c r="AO13" s="11" t="s">
        <v>45</v>
      </c>
      <c r="AP13" s="11"/>
      <c r="AQ13" s="11"/>
      <c r="AR13" s="57">
        <f>'Given vals'!K3</f>
        <v>348.09148193638856</v>
      </c>
      <c r="AS13" s="11" t="s">
        <v>46</v>
      </c>
      <c r="AU13" s="11"/>
      <c r="AV13" s="11"/>
    </row>
    <row r="14" spans="2:67" ht="18" customHeight="1" x14ac:dyDescent="0.35">
      <c r="F14" s="13">
        <v>1500</v>
      </c>
      <c r="G14" s="12">
        <v>9</v>
      </c>
      <c r="H14" s="43"/>
      <c r="I14" s="18"/>
      <c r="J14" s="18"/>
      <c r="K14" s="18"/>
      <c r="L14" s="16"/>
      <c r="M14" s="16"/>
      <c r="N14" s="16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6"/>
      <c r="Z14" s="16"/>
      <c r="AA14" s="16"/>
      <c r="AB14" s="16"/>
      <c r="AC14" s="16"/>
      <c r="AD14" s="16"/>
      <c r="AE14" s="16"/>
      <c r="AF14" s="44"/>
      <c r="AN14" s="11">
        <v>1</v>
      </c>
      <c r="AO14" s="11" t="s">
        <v>47</v>
      </c>
      <c r="AP14" s="11"/>
      <c r="AQ14" s="11"/>
      <c r="AR14" s="57">
        <f>'Given vals'!L4</f>
        <v>5231.2291884857741</v>
      </c>
      <c r="AS14" s="11" t="s">
        <v>46</v>
      </c>
      <c r="AU14" s="11"/>
      <c r="AV14" s="11"/>
    </row>
    <row r="15" spans="2:67" ht="18" customHeight="1" x14ac:dyDescent="0.35">
      <c r="F15" s="13">
        <v>1400</v>
      </c>
      <c r="G15" s="12">
        <v>10</v>
      </c>
      <c r="H15" s="43"/>
      <c r="I15" s="16"/>
      <c r="J15" s="16"/>
      <c r="K15" s="16"/>
      <c r="L15" s="16"/>
      <c r="M15" s="16"/>
      <c r="N15" s="16"/>
      <c r="O15" s="15"/>
      <c r="P15" s="15"/>
      <c r="Q15" s="15"/>
      <c r="R15" s="15"/>
      <c r="S15" s="15"/>
      <c r="T15" s="15"/>
      <c r="U15" s="15"/>
      <c r="V15" s="15"/>
      <c r="W15" s="15"/>
      <c r="X15" s="59">
        <v>1</v>
      </c>
      <c r="Y15" s="16"/>
      <c r="Z15" s="16"/>
      <c r="AA15" s="16"/>
      <c r="AB15" s="16"/>
      <c r="AC15" s="16"/>
      <c r="AD15" s="16"/>
      <c r="AE15" s="16"/>
      <c r="AF15" s="44"/>
      <c r="AN15" s="11">
        <v>2</v>
      </c>
      <c r="AO15" s="11" t="s">
        <v>48</v>
      </c>
      <c r="AP15" s="11"/>
      <c r="AQ15" s="11"/>
      <c r="AR15" s="57">
        <f>'Given vals'!M4</f>
        <v>5231.2291884857741</v>
      </c>
      <c r="AS15" s="11" t="s">
        <v>46</v>
      </c>
      <c r="AU15" s="11"/>
      <c r="AV15" s="11"/>
    </row>
    <row r="16" spans="2:67" ht="18" customHeight="1" thickBot="1" x14ac:dyDescent="0.4">
      <c r="F16" s="13">
        <v>1300</v>
      </c>
      <c r="G16" s="12">
        <v>11</v>
      </c>
      <c r="H16" s="43"/>
      <c r="I16" s="16"/>
      <c r="J16" s="16"/>
      <c r="K16" s="16"/>
      <c r="L16" s="16"/>
      <c r="M16" s="16"/>
      <c r="N16" s="16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6"/>
      <c r="Z16" s="16"/>
      <c r="AA16" s="16"/>
      <c r="AB16" s="16"/>
      <c r="AC16" s="16"/>
      <c r="AD16" s="16"/>
      <c r="AE16" s="16"/>
      <c r="AF16" s="44"/>
      <c r="AN16" s="11"/>
      <c r="AO16" s="11"/>
      <c r="AP16" s="11"/>
      <c r="AQ16" s="11"/>
      <c r="AR16" s="11"/>
      <c r="AT16" s="11"/>
      <c r="AU16" s="11"/>
      <c r="AV16" s="11"/>
      <c r="BO16" s="10" t="s">
        <v>61</v>
      </c>
    </row>
    <row r="17" spans="4:48" ht="18" customHeight="1" thickBot="1" x14ac:dyDescent="0.4">
      <c r="F17" s="13">
        <v>1200</v>
      </c>
      <c r="G17" s="12">
        <v>12</v>
      </c>
      <c r="H17" s="43"/>
      <c r="I17" s="16"/>
      <c r="J17" s="16"/>
      <c r="K17" s="16"/>
      <c r="L17" s="16"/>
      <c r="M17" s="16"/>
      <c r="N17" s="16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6"/>
      <c r="Z17" s="16"/>
      <c r="AA17" s="16"/>
      <c r="AB17" s="16"/>
      <c r="AC17" s="16"/>
      <c r="AD17" s="16"/>
      <c r="AE17" s="16"/>
      <c r="AF17" s="44"/>
      <c r="AL17" s="31"/>
      <c r="AM17" s="11"/>
      <c r="AN17" s="11"/>
      <c r="AO17" s="11" t="s">
        <v>38</v>
      </c>
      <c r="AP17" s="11"/>
      <c r="AQ17" s="11"/>
      <c r="AR17" s="57"/>
      <c r="AT17" s="11"/>
      <c r="AU17" s="11"/>
      <c r="AV17" s="11"/>
    </row>
    <row r="18" spans="4:48" ht="18" customHeight="1" thickBot="1" x14ac:dyDescent="0.4">
      <c r="F18" s="13">
        <v>1100</v>
      </c>
      <c r="G18" s="12">
        <v>13</v>
      </c>
      <c r="H18" s="43"/>
      <c r="I18" s="16"/>
      <c r="J18" s="16"/>
      <c r="K18" s="16"/>
      <c r="L18" s="16"/>
      <c r="M18" s="16"/>
      <c r="N18" s="16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6"/>
      <c r="Z18" s="16"/>
      <c r="AA18" s="16"/>
      <c r="AB18" s="16"/>
      <c r="AC18" s="16"/>
      <c r="AD18" s="16"/>
      <c r="AE18" s="16"/>
      <c r="AF18" s="44"/>
      <c r="AL18" s="11"/>
      <c r="AM18" s="11"/>
      <c r="AN18" s="11"/>
      <c r="AO18" s="11"/>
      <c r="AP18" s="11"/>
      <c r="AQ18" s="11"/>
      <c r="AR18" s="57"/>
      <c r="AT18" s="11"/>
      <c r="AU18" s="11"/>
      <c r="AV18" s="11"/>
    </row>
    <row r="19" spans="4:48" ht="18" customHeight="1" thickBot="1" x14ac:dyDescent="0.4">
      <c r="F19" s="13">
        <v>1000</v>
      </c>
      <c r="G19" s="12">
        <v>14</v>
      </c>
      <c r="H19" s="43"/>
      <c r="I19" s="16"/>
      <c r="J19" s="16"/>
      <c r="K19" s="16"/>
      <c r="L19" s="16"/>
      <c r="M19" s="16"/>
      <c r="N19" s="16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6"/>
      <c r="Z19" s="16"/>
      <c r="AA19" s="16"/>
      <c r="AB19" s="16"/>
      <c r="AC19" s="16"/>
      <c r="AD19" s="16"/>
      <c r="AE19" s="16"/>
      <c r="AF19" s="44"/>
      <c r="AL19" s="32"/>
      <c r="AM19" s="11"/>
      <c r="AN19" s="11"/>
      <c r="AO19" s="11" t="s">
        <v>40</v>
      </c>
      <c r="AP19" s="11"/>
      <c r="AQ19" s="11"/>
      <c r="AR19" s="11"/>
      <c r="AT19" s="11"/>
      <c r="AU19" s="11"/>
      <c r="AV19" s="11"/>
    </row>
    <row r="20" spans="4:48" ht="18" customHeight="1" thickBot="1" x14ac:dyDescent="0.4">
      <c r="F20" s="13">
        <v>900</v>
      </c>
      <c r="G20" s="12">
        <v>15</v>
      </c>
      <c r="H20" s="45"/>
      <c r="I20" s="27"/>
      <c r="J20" s="27"/>
      <c r="K20" s="27"/>
      <c r="L20" s="27"/>
      <c r="M20" s="27"/>
      <c r="N20" s="27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7"/>
      <c r="Z20" s="27"/>
      <c r="AA20" s="27"/>
      <c r="AB20" s="27"/>
      <c r="AC20" s="27"/>
      <c r="AD20" s="27"/>
      <c r="AE20" s="27"/>
      <c r="AF20" s="46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</row>
    <row r="21" spans="4:48" ht="18" customHeight="1" thickBot="1" x14ac:dyDescent="0.4">
      <c r="F21" s="13">
        <v>800</v>
      </c>
      <c r="G21" s="12">
        <v>16</v>
      </c>
      <c r="H21" s="47"/>
      <c r="I21" s="26"/>
      <c r="J21" s="26"/>
      <c r="K21" s="26"/>
      <c r="L21" s="26"/>
      <c r="M21" s="26"/>
      <c r="N21" s="26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6"/>
      <c r="Z21" s="26"/>
      <c r="AA21" s="26"/>
      <c r="AB21" s="26"/>
      <c r="AC21" s="26"/>
      <c r="AD21" s="26"/>
      <c r="AE21" s="26"/>
      <c r="AF21" s="48"/>
      <c r="AL21" s="33"/>
      <c r="AM21" s="11"/>
      <c r="AN21" s="11"/>
      <c r="AO21" s="11" t="s">
        <v>39</v>
      </c>
      <c r="AP21" s="11"/>
      <c r="AQ21" s="11"/>
      <c r="AR21" s="11"/>
      <c r="AS21" s="11"/>
      <c r="AT21" s="11"/>
      <c r="AU21" s="11"/>
      <c r="AV21" s="11"/>
    </row>
    <row r="22" spans="4:48" ht="18" customHeight="1" thickBot="1" x14ac:dyDescent="0.4">
      <c r="F22" s="13">
        <v>700</v>
      </c>
      <c r="G22" s="12">
        <v>17</v>
      </c>
      <c r="H22" s="49"/>
      <c r="I22" s="17"/>
      <c r="J22" s="17"/>
      <c r="K22" s="17"/>
      <c r="L22" s="17"/>
      <c r="M22" s="17"/>
      <c r="N22" s="17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7"/>
      <c r="Z22" s="17"/>
      <c r="AA22" s="17"/>
      <c r="AB22" s="17"/>
      <c r="AC22" s="17"/>
      <c r="AD22" s="17"/>
      <c r="AE22" s="17"/>
      <c r="AF22" s="50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</row>
    <row r="23" spans="4:48" ht="18" customHeight="1" thickBot="1" x14ac:dyDescent="0.4">
      <c r="F23" s="13">
        <v>600</v>
      </c>
      <c r="G23" s="12">
        <v>18</v>
      </c>
      <c r="H23" s="49"/>
      <c r="I23" s="17"/>
      <c r="J23" s="17"/>
      <c r="K23" s="17"/>
      <c r="L23" s="17"/>
      <c r="M23" s="17"/>
      <c r="N23" s="17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7"/>
      <c r="Z23" s="17"/>
      <c r="AA23" s="17"/>
      <c r="AB23" s="17"/>
      <c r="AC23" s="17"/>
      <c r="AD23" s="17"/>
      <c r="AE23" s="17"/>
      <c r="AF23" s="50"/>
      <c r="AL23" s="34"/>
      <c r="AM23" s="11"/>
      <c r="AN23" s="11"/>
      <c r="AO23" s="11" t="s">
        <v>41</v>
      </c>
      <c r="AP23" s="11"/>
      <c r="AQ23" s="11"/>
      <c r="AR23" s="11"/>
      <c r="AS23" s="11"/>
      <c r="AT23" s="11"/>
      <c r="AU23" s="11"/>
      <c r="AV23" s="11"/>
    </row>
    <row r="24" spans="4:48" ht="18" customHeight="1" x14ac:dyDescent="0.35">
      <c r="F24" s="13">
        <v>500</v>
      </c>
      <c r="G24" s="12">
        <v>19</v>
      </c>
      <c r="H24" s="49"/>
      <c r="I24" s="17"/>
      <c r="J24" s="17"/>
      <c r="K24" s="17"/>
      <c r="L24" s="17"/>
      <c r="M24" s="17"/>
      <c r="N24" s="17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7"/>
      <c r="Z24" s="17"/>
      <c r="AA24" s="17"/>
      <c r="AB24" s="17"/>
      <c r="AC24" s="17"/>
      <c r="AD24" s="17"/>
      <c r="AE24" s="17"/>
      <c r="AF24" s="50"/>
      <c r="AS24" s="11"/>
    </row>
    <row r="25" spans="4:48" ht="18" customHeight="1" x14ac:dyDescent="0.35">
      <c r="F25" s="13">
        <v>400</v>
      </c>
      <c r="G25" s="12">
        <v>20</v>
      </c>
      <c r="H25" s="49"/>
      <c r="I25" s="17"/>
      <c r="J25" s="17"/>
      <c r="K25" s="17"/>
      <c r="L25" s="17"/>
      <c r="M25" s="17"/>
      <c r="N25" s="17"/>
      <c r="O25" s="15"/>
      <c r="P25" s="15"/>
      <c r="Q25" s="15"/>
      <c r="R25" s="15"/>
      <c r="S25" s="59">
        <v>2</v>
      </c>
      <c r="T25" s="15"/>
      <c r="U25" s="15"/>
      <c r="V25" s="15"/>
      <c r="W25" s="15"/>
      <c r="X25" s="15"/>
      <c r="Y25" s="17"/>
      <c r="Z25" s="17"/>
      <c r="AA25" s="17"/>
      <c r="AB25" s="17"/>
      <c r="AC25" s="17"/>
      <c r="AD25" s="17"/>
      <c r="AE25" s="17"/>
      <c r="AF25" s="50"/>
      <c r="AS25" s="11"/>
    </row>
    <row r="26" spans="4:48" ht="18" customHeight="1" x14ac:dyDescent="0.35">
      <c r="F26" s="13">
        <v>300</v>
      </c>
      <c r="G26" s="12">
        <v>21</v>
      </c>
      <c r="H26" s="49"/>
      <c r="I26" s="17"/>
      <c r="J26" s="17"/>
      <c r="K26" s="17"/>
      <c r="L26" s="17"/>
      <c r="M26" s="17"/>
      <c r="N26" s="17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7"/>
      <c r="Z26" s="17"/>
      <c r="AA26" s="17"/>
      <c r="AB26" s="17"/>
      <c r="AC26" s="17"/>
      <c r="AD26" s="17"/>
      <c r="AE26" s="17"/>
      <c r="AF26" s="50"/>
    </row>
    <row r="27" spans="4:48" ht="18" customHeight="1" x14ac:dyDescent="0.35">
      <c r="F27" s="13">
        <v>200</v>
      </c>
      <c r="G27" s="12">
        <v>22</v>
      </c>
      <c r="H27" s="49"/>
      <c r="I27" s="17"/>
      <c r="J27" s="17"/>
      <c r="K27" s="17"/>
      <c r="L27" s="17"/>
      <c r="M27" s="17"/>
      <c r="N27" s="17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7"/>
      <c r="Z27" s="17"/>
      <c r="AA27" s="17"/>
      <c r="AB27" s="17"/>
      <c r="AC27" s="17"/>
      <c r="AD27" s="17"/>
      <c r="AE27" s="17"/>
      <c r="AF27" s="50"/>
    </row>
    <row r="28" spans="4:48" ht="18" customHeight="1" x14ac:dyDescent="0.35">
      <c r="F28" s="13">
        <v>100</v>
      </c>
      <c r="G28" s="12">
        <v>23</v>
      </c>
      <c r="H28" s="49"/>
      <c r="I28" s="17"/>
      <c r="J28" s="17"/>
      <c r="K28" s="17"/>
      <c r="L28" s="17"/>
      <c r="M28" s="17"/>
      <c r="N28" s="17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7"/>
      <c r="Z28" s="17"/>
      <c r="AA28" s="17"/>
      <c r="AB28" s="17"/>
      <c r="AC28" s="17"/>
      <c r="AD28" s="17"/>
      <c r="AE28" s="17"/>
      <c r="AF28" s="50"/>
    </row>
    <row r="29" spans="4:48" ht="18" customHeight="1" thickBot="1" x14ac:dyDescent="0.4">
      <c r="F29" s="13">
        <v>0</v>
      </c>
      <c r="G29" s="12">
        <v>24</v>
      </c>
      <c r="H29" s="51">
        <v>2</v>
      </c>
      <c r="I29" s="52"/>
      <c r="J29" s="52"/>
      <c r="K29" s="52"/>
      <c r="L29" s="52"/>
      <c r="M29" s="52"/>
      <c r="N29" s="52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52"/>
      <c r="Z29" s="52"/>
      <c r="AA29" s="52"/>
      <c r="AB29" s="52"/>
      <c r="AC29" s="52"/>
      <c r="AD29" s="52"/>
      <c r="AE29" s="52"/>
      <c r="AF29" s="53">
        <v>4</v>
      </c>
      <c r="AS29" s="11"/>
    </row>
    <row r="30" spans="4:48" ht="18" customHeight="1" x14ac:dyDescent="0.35">
      <c r="D30" s="14" t="s">
        <v>35</v>
      </c>
      <c r="AS30" s="11"/>
    </row>
    <row r="31" spans="4:48" ht="18" customHeight="1" x14ac:dyDescent="0.35">
      <c r="H31" s="13">
        <f>H4*$C$2</f>
        <v>0</v>
      </c>
      <c r="I31" s="13">
        <f t="shared" ref="I31:AF31" si="0">I4*$C$2</f>
        <v>100</v>
      </c>
      <c r="J31" s="13">
        <f t="shared" si="0"/>
        <v>200</v>
      </c>
      <c r="K31" s="13">
        <f t="shared" si="0"/>
        <v>300</v>
      </c>
      <c r="L31" s="13">
        <f t="shared" si="0"/>
        <v>400</v>
      </c>
      <c r="M31" s="13">
        <f t="shared" si="0"/>
        <v>500</v>
      </c>
      <c r="N31" s="13">
        <f t="shared" si="0"/>
        <v>600</v>
      </c>
      <c r="O31" s="13">
        <f t="shared" si="0"/>
        <v>700</v>
      </c>
      <c r="P31" s="13">
        <f t="shared" si="0"/>
        <v>800</v>
      </c>
      <c r="Q31" s="13">
        <f t="shared" si="0"/>
        <v>900</v>
      </c>
      <c r="R31" s="63">
        <f t="shared" si="0"/>
        <v>1000</v>
      </c>
      <c r="S31" s="63">
        <f t="shared" si="0"/>
        <v>1100</v>
      </c>
      <c r="T31" s="63">
        <f t="shared" si="0"/>
        <v>1200</v>
      </c>
      <c r="U31" s="63">
        <f t="shared" si="0"/>
        <v>1300</v>
      </c>
      <c r="V31" s="63">
        <f t="shared" si="0"/>
        <v>1400</v>
      </c>
      <c r="W31" s="63">
        <f t="shared" si="0"/>
        <v>1500</v>
      </c>
      <c r="X31" s="63">
        <f t="shared" si="0"/>
        <v>1600</v>
      </c>
      <c r="Y31" s="63">
        <f t="shared" si="0"/>
        <v>1700</v>
      </c>
      <c r="Z31" s="63">
        <f t="shared" si="0"/>
        <v>1800</v>
      </c>
      <c r="AA31" s="63">
        <f t="shared" si="0"/>
        <v>1900</v>
      </c>
      <c r="AB31" s="64">
        <f t="shared" si="0"/>
        <v>2000</v>
      </c>
      <c r="AC31" s="63">
        <f t="shared" si="0"/>
        <v>2100</v>
      </c>
      <c r="AD31" s="64">
        <f t="shared" si="0"/>
        <v>2200</v>
      </c>
      <c r="AE31" s="64">
        <f t="shared" si="0"/>
        <v>2300</v>
      </c>
      <c r="AF31" s="64">
        <f t="shared" si="0"/>
        <v>2400</v>
      </c>
      <c r="AH31" s="13" t="s">
        <v>31</v>
      </c>
      <c r="AS31" s="11"/>
    </row>
    <row r="32" spans="4:48" ht="18" customHeight="1" x14ac:dyDescent="0.35">
      <c r="R32" s="10" t="s">
        <v>55</v>
      </c>
      <c r="AS32" s="11"/>
    </row>
    <row r="33" spans="45:45" ht="18" customHeight="1" x14ac:dyDescent="0.35">
      <c r="AS33" s="11"/>
    </row>
    <row r="34" spans="45:45" ht="18" customHeight="1" x14ac:dyDescent="0.35">
      <c r="AS34" s="11"/>
    </row>
    <row r="35" spans="45:45" ht="18" customHeight="1" x14ac:dyDescent="0.35">
      <c r="AS35" s="11"/>
    </row>
    <row r="36" spans="45:45" ht="18" customHeight="1" x14ac:dyDescent="0.35">
      <c r="AS36" s="11"/>
    </row>
  </sheetData>
  <pageMargins left="0.7" right="0.7" top="0.75" bottom="0.75" header="0.3" footer="0.3"/>
  <pageSetup orientation="portrait" horizontalDpi="200" verticalDpi="20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EF7F-0A3A-409D-A23D-228292F8FB6A}">
  <dimension ref="B2:BO36"/>
  <sheetViews>
    <sheetView showGridLines="0" topLeftCell="A8" zoomScale="90" zoomScaleNormal="90" workbookViewId="0">
      <selection activeCell="BL25" sqref="BL25"/>
    </sheetView>
  </sheetViews>
  <sheetFormatPr defaultColWidth="3.6640625" defaultRowHeight="18" customHeight="1" x14ac:dyDescent="0.35"/>
  <cols>
    <col min="1" max="2" width="3.6640625" style="10"/>
    <col min="3" max="3" width="7" style="10" bestFit="1" customWidth="1"/>
    <col min="4" max="5" width="3.6640625" style="10"/>
    <col min="6" max="6" width="5.5546875" style="10" bestFit="1" customWidth="1"/>
    <col min="7" max="7" width="3.6640625" style="10"/>
    <col min="8" max="17" width="3.88671875" style="10" bestFit="1" customWidth="1"/>
    <col min="18" max="32" width="4.44140625" style="10" bestFit="1" customWidth="1"/>
    <col min="33" max="33" width="3.6640625" style="10"/>
    <col min="34" max="34" width="7.5546875" style="10" customWidth="1"/>
    <col min="35" max="41" width="3.6640625" style="10"/>
    <col min="42" max="42" width="4.5546875" style="10" customWidth="1"/>
    <col min="43" max="43" width="6.109375" style="10" bestFit="1" customWidth="1"/>
    <col min="44" max="44" width="9" style="10" bestFit="1" customWidth="1"/>
    <col min="45" max="45" width="3.6640625" style="10"/>
    <col min="46" max="46" width="4.44140625" style="10" bestFit="1" customWidth="1"/>
    <col min="47" max="16384" width="3.6640625" style="10"/>
  </cols>
  <sheetData>
    <row r="2" spans="2:67" ht="18" customHeight="1" x14ac:dyDescent="0.35">
      <c r="B2" s="11" t="s">
        <v>26</v>
      </c>
      <c r="C2" s="11">
        <v>100</v>
      </c>
      <c r="D2" s="11" t="s">
        <v>27</v>
      </c>
    </row>
    <row r="3" spans="2:67" ht="18" customHeight="1" thickBot="1" x14ac:dyDescent="0.4">
      <c r="B3" s="11" t="s">
        <v>28</v>
      </c>
      <c r="C3" s="11">
        <v>100</v>
      </c>
      <c r="D3" s="11" t="s">
        <v>27</v>
      </c>
      <c r="R3" s="10" t="s">
        <v>54</v>
      </c>
    </row>
    <row r="4" spans="2:67" ht="18" customHeight="1" thickBot="1" x14ac:dyDescent="0.4">
      <c r="B4" s="11" t="s">
        <v>29</v>
      </c>
      <c r="C4" s="11">
        <v>1100</v>
      </c>
      <c r="D4" s="11" t="s">
        <v>27</v>
      </c>
      <c r="F4" s="14" t="s">
        <v>30</v>
      </c>
      <c r="H4" s="6">
        <v>0</v>
      </c>
      <c r="I4" s="6">
        <v>1</v>
      </c>
      <c r="J4" s="6">
        <v>2</v>
      </c>
      <c r="K4" s="6">
        <v>3</v>
      </c>
      <c r="L4" s="6">
        <v>4</v>
      </c>
      <c r="M4" s="6">
        <v>5</v>
      </c>
      <c r="N4" s="6">
        <v>6</v>
      </c>
      <c r="O4" s="6">
        <v>7</v>
      </c>
      <c r="P4" s="6">
        <v>8</v>
      </c>
      <c r="Q4" s="6">
        <v>9</v>
      </c>
      <c r="R4" s="6">
        <v>10</v>
      </c>
      <c r="S4" s="6">
        <v>11</v>
      </c>
      <c r="T4" s="6">
        <v>12</v>
      </c>
      <c r="U4" s="6">
        <v>13</v>
      </c>
      <c r="V4" s="6">
        <v>14</v>
      </c>
      <c r="W4" s="6">
        <v>15</v>
      </c>
      <c r="X4" s="6">
        <v>16</v>
      </c>
      <c r="Y4" s="6">
        <v>17</v>
      </c>
      <c r="Z4" s="6">
        <v>18</v>
      </c>
      <c r="AA4" s="6">
        <v>19</v>
      </c>
      <c r="AB4" s="6">
        <v>20</v>
      </c>
      <c r="AC4" s="6">
        <v>21</v>
      </c>
      <c r="AD4" s="6">
        <v>22</v>
      </c>
      <c r="AE4" s="6">
        <v>23</v>
      </c>
      <c r="AF4" s="55">
        <v>24</v>
      </c>
      <c r="AL4" s="28"/>
      <c r="AM4" s="11"/>
      <c r="AN4" s="11"/>
      <c r="AO4" s="11" t="s">
        <v>32</v>
      </c>
      <c r="AP4" s="11"/>
      <c r="AQ4" s="11"/>
      <c r="AR4" s="11"/>
      <c r="AS4" s="11"/>
      <c r="AT4" s="11"/>
      <c r="AU4" s="11"/>
      <c r="AV4" s="11"/>
    </row>
    <row r="5" spans="2:67" ht="18" customHeight="1" x14ac:dyDescent="0.35">
      <c r="F5" s="13">
        <v>2400</v>
      </c>
      <c r="G5" s="12">
        <v>0</v>
      </c>
      <c r="H5" s="35">
        <v>1</v>
      </c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56">
        <v>3</v>
      </c>
      <c r="AL5" s="11"/>
      <c r="AM5" s="11"/>
      <c r="AN5" s="11">
        <v>1</v>
      </c>
      <c r="AO5" s="11" t="s">
        <v>51</v>
      </c>
      <c r="AP5" s="11"/>
      <c r="AQ5" s="60">
        <v>4.8</v>
      </c>
      <c r="AR5" s="11"/>
      <c r="AS5" s="11" t="s">
        <v>52</v>
      </c>
      <c r="AT5" s="11">
        <v>1.5</v>
      </c>
      <c r="AU5" s="11" t="s">
        <v>53</v>
      </c>
      <c r="AV5" s="11"/>
    </row>
    <row r="6" spans="2:67" ht="18" customHeight="1" x14ac:dyDescent="0.35">
      <c r="F6" s="13">
        <v>2300</v>
      </c>
      <c r="G6" s="12">
        <v>1</v>
      </c>
      <c r="H6" s="37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54"/>
      <c r="AN6" s="11">
        <v>2</v>
      </c>
      <c r="AO6" s="11" t="s">
        <v>51</v>
      </c>
      <c r="AQ6" s="11">
        <v>5.4</v>
      </c>
      <c r="AR6" s="11"/>
      <c r="AS6" s="11" t="s">
        <v>52</v>
      </c>
      <c r="AT6" s="11">
        <v>13</v>
      </c>
      <c r="AU6" s="11" t="s">
        <v>53</v>
      </c>
      <c r="AV6" s="11"/>
    </row>
    <row r="7" spans="2:67" ht="18" customHeight="1" x14ac:dyDescent="0.35">
      <c r="F7" s="13">
        <v>2200</v>
      </c>
      <c r="G7" s="12">
        <v>2</v>
      </c>
      <c r="H7" s="37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38"/>
      <c r="AN7" s="11">
        <v>3</v>
      </c>
      <c r="AO7" s="11" t="s">
        <v>51</v>
      </c>
      <c r="AQ7" s="60">
        <v>50.2</v>
      </c>
      <c r="AR7" s="11"/>
      <c r="AS7" s="11" t="s">
        <v>52</v>
      </c>
      <c r="AT7" s="11">
        <v>1</v>
      </c>
      <c r="AU7" s="11" t="s">
        <v>53</v>
      </c>
      <c r="AV7" s="11"/>
    </row>
    <row r="8" spans="2:67" ht="18" customHeight="1" x14ac:dyDescent="0.35">
      <c r="F8" s="13">
        <v>2100</v>
      </c>
      <c r="G8" s="12">
        <v>3</v>
      </c>
      <c r="H8" s="37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38"/>
      <c r="AN8" s="11">
        <v>4</v>
      </c>
      <c r="AO8" s="11" t="s">
        <v>51</v>
      </c>
      <c r="AQ8" s="60">
        <v>51.6</v>
      </c>
      <c r="AR8" s="11"/>
      <c r="AS8" s="11" t="s">
        <v>52</v>
      </c>
      <c r="AT8" s="57">
        <v>8.4</v>
      </c>
      <c r="AU8" s="11" t="s">
        <v>53</v>
      </c>
      <c r="AV8" s="11"/>
    </row>
    <row r="9" spans="2:67" ht="18" customHeight="1" thickBot="1" x14ac:dyDescent="0.4">
      <c r="F9" s="13">
        <v>2000</v>
      </c>
      <c r="G9" s="12">
        <v>4</v>
      </c>
      <c r="H9" s="37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38"/>
      <c r="AT9" s="11"/>
      <c r="AU9" s="11"/>
      <c r="AV9" s="11"/>
    </row>
    <row r="10" spans="2:67" ht="18" customHeight="1" thickBot="1" x14ac:dyDescent="0.4">
      <c r="F10" s="13">
        <v>1900</v>
      </c>
      <c r="G10" s="12">
        <v>5</v>
      </c>
      <c r="H10" s="37"/>
      <c r="I10" s="19"/>
      <c r="J10" s="19"/>
      <c r="K10" s="19"/>
      <c r="L10" s="19"/>
      <c r="M10" s="19"/>
      <c r="N10" s="19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9"/>
      <c r="Z10" s="19"/>
      <c r="AA10" s="19"/>
      <c r="AB10" s="19"/>
      <c r="AC10" s="19"/>
      <c r="AD10" s="19"/>
      <c r="AE10" s="19"/>
      <c r="AF10" s="38"/>
      <c r="AL10" s="29"/>
      <c r="AM10" s="11"/>
      <c r="AN10" s="11"/>
      <c r="AO10" s="11" t="s">
        <v>33</v>
      </c>
      <c r="AP10" s="11"/>
      <c r="AQ10" s="11"/>
      <c r="AR10" s="11"/>
      <c r="AT10" s="11"/>
      <c r="AU10" s="11"/>
      <c r="AV10" s="11"/>
    </row>
    <row r="11" spans="2:67" ht="18" customHeight="1" thickBot="1" x14ac:dyDescent="0.4">
      <c r="C11" s="61" t="s">
        <v>49</v>
      </c>
      <c r="D11" s="61"/>
      <c r="F11" s="13">
        <v>1800</v>
      </c>
      <c r="G11" s="12">
        <v>6</v>
      </c>
      <c r="H11" s="37"/>
      <c r="I11" s="19"/>
      <c r="J11" s="19"/>
      <c r="K11" s="19"/>
      <c r="L11" s="19"/>
      <c r="M11" s="19"/>
      <c r="N11" s="19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9"/>
      <c r="Z11" s="19"/>
      <c r="AA11" s="19"/>
      <c r="AB11" s="19"/>
      <c r="AC11" s="19"/>
      <c r="AD11" s="19"/>
      <c r="AE11" s="19"/>
      <c r="AF11" s="38"/>
      <c r="AH11" s="62" t="s">
        <v>56</v>
      </c>
      <c r="AI11" s="62"/>
      <c r="AJ11" s="62"/>
      <c r="AL11" s="11"/>
      <c r="AM11" s="11"/>
      <c r="AN11" s="11"/>
      <c r="AO11" s="11"/>
      <c r="AP11" s="11"/>
      <c r="AQ11" s="11"/>
      <c r="AR11" s="11"/>
      <c r="AT11" s="11"/>
      <c r="AU11" s="11"/>
      <c r="AV11" s="11"/>
    </row>
    <row r="12" spans="2:67" ht="18" customHeight="1" thickBot="1" x14ac:dyDescent="0.4">
      <c r="C12" s="61" t="s">
        <v>50</v>
      </c>
      <c r="D12" s="61"/>
      <c r="F12" s="13">
        <v>1700</v>
      </c>
      <c r="G12" s="12">
        <v>7</v>
      </c>
      <c r="H12" s="37"/>
      <c r="I12" s="18"/>
      <c r="J12" s="18"/>
      <c r="K12" s="18"/>
      <c r="L12" s="19"/>
      <c r="M12" s="19"/>
      <c r="N12" s="19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9"/>
      <c r="Z12" s="19"/>
      <c r="AA12" s="19"/>
      <c r="AB12" s="19"/>
      <c r="AC12" s="19"/>
      <c r="AD12" s="19"/>
      <c r="AE12" s="19"/>
      <c r="AF12" s="38"/>
      <c r="AH12" s="62" t="s">
        <v>50</v>
      </c>
      <c r="AI12" s="62"/>
      <c r="AJ12" s="62"/>
      <c r="AL12" s="30"/>
      <c r="AM12" s="11"/>
      <c r="AN12" s="11"/>
      <c r="AO12" s="11" t="s">
        <v>34</v>
      </c>
      <c r="AP12" s="11"/>
      <c r="AQ12" s="11"/>
      <c r="AR12" s="11"/>
      <c r="AT12" s="11"/>
      <c r="AU12" s="11"/>
      <c r="AV12" s="11"/>
    </row>
    <row r="13" spans="2:67" ht="18" customHeight="1" x14ac:dyDescent="0.35">
      <c r="C13" s="61">
        <f>C4-5</f>
        <v>1095</v>
      </c>
      <c r="D13" s="61" t="s">
        <v>27</v>
      </c>
      <c r="F13" s="13">
        <v>1600</v>
      </c>
      <c r="G13" s="12">
        <v>8</v>
      </c>
      <c r="H13" s="65"/>
      <c r="I13" s="21"/>
      <c r="J13" s="58" t="s">
        <v>44</v>
      </c>
      <c r="K13" s="21"/>
      <c r="L13" s="66"/>
      <c r="M13" s="66"/>
      <c r="N13" s="66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66"/>
      <c r="Z13" s="66"/>
      <c r="AA13" s="66"/>
      <c r="AB13" s="66"/>
      <c r="AC13" s="66"/>
      <c r="AD13" s="66"/>
      <c r="AE13" s="66"/>
      <c r="AF13" s="67"/>
      <c r="AH13" s="62">
        <f>C4-50</f>
        <v>1050</v>
      </c>
      <c r="AI13" s="62" t="s">
        <v>27</v>
      </c>
      <c r="AJ13" s="62"/>
      <c r="AL13" s="11"/>
      <c r="AM13" s="11"/>
      <c r="AN13" s="11" t="s">
        <v>44</v>
      </c>
      <c r="AO13" s="11" t="s">
        <v>45</v>
      </c>
      <c r="AP13" s="11"/>
      <c r="AQ13" s="11"/>
      <c r="AR13" s="57">
        <f>'Given vals'!K3</f>
        <v>348.09148193638856</v>
      </c>
      <c r="AS13" s="11" t="s">
        <v>46</v>
      </c>
      <c r="AU13" s="11"/>
      <c r="AV13" s="11"/>
    </row>
    <row r="14" spans="2:67" ht="18" customHeight="1" x14ac:dyDescent="0.35">
      <c r="F14" s="13">
        <v>1500</v>
      </c>
      <c r="G14" s="12">
        <v>9</v>
      </c>
      <c r="H14" s="37"/>
      <c r="I14" s="18"/>
      <c r="J14" s="18"/>
      <c r="K14" s="18"/>
      <c r="L14" s="19"/>
      <c r="M14" s="19"/>
      <c r="N14" s="19"/>
      <c r="O14" s="15"/>
      <c r="P14" s="15"/>
      <c r="Q14" s="15"/>
      <c r="R14" s="15"/>
      <c r="S14" s="15"/>
      <c r="T14" s="15"/>
      <c r="U14" s="15"/>
      <c r="V14" s="59">
        <v>1</v>
      </c>
      <c r="W14" s="15"/>
      <c r="X14" s="15"/>
      <c r="Y14" s="19"/>
      <c r="Z14" s="19"/>
      <c r="AA14" s="19"/>
      <c r="AB14" s="19"/>
      <c r="AC14" s="19"/>
      <c r="AD14" s="19"/>
      <c r="AE14" s="19"/>
      <c r="AF14" s="38"/>
      <c r="AN14" s="11">
        <v>1</v>
      </c>
      <c r="AO14" s="11" t="s">
        <v>47</v>
      </c>
      <c r="AP14" s="11"/>
      <c r="AQ14" s="11"/>
      <c r="AR14" s="57">
        <v>4731</v>
      </c>
      <c r="AS14" s="11" t="s">
        <v>46</v>
      </c>
      <c r="AU14" s="11"/>
      <c r="AV14" s="11"/>
    </row>
    <row r="15" spans="2:67" ht="18" customHeight="1" x14ac:dyDescent="0.35">
      <c r="F15" s="13">
        <v>1400</v>
      </c>
      <c r="G15" s="12">
        <v>10</v>
      </c>
      <c r="H15" s="37"/>
      <c r="I15" s="19"/>
      <c r="J15" s="19"/>
      <c r="K15" s="19"/>
      <c r="L15" s="19"/>
      <c r="M15" s="19"/>
      <c r="N15" s="19"/>
      <c r="O15" s="15"/>
      <c r="P15" s="15"/>
      <c r="Q15" s="15"/>
      <c r="R15" s="15"/>
      <c r="S15" s="15"/>
      <c r="T15" s="15"/>
      <c r="U15" s="15"/>
      <c r="V15" s="15"/>
      <c r="W15" s="15"/>
      <c r="X15" s="68"/>
      <c r="Y15" s="19"/>
      <c r="Z15" s="19"/>
      <c r="AA15" s="19"/>
      <c r="AB15" s="19"/>
      <c r="AC15" s="19"/>
      <c r="AD15" s="19"/>
      <c r="AE15" s="19"/>
      <c r="AF15" s="38"/>
      <c r="AN15" s="11">
        <v>2</v>
      </c>
      <c r="AO15" s="11" t="s">
        <v>48</v>
      </c>
      <c r="AP15" s="11"/>
      <c r="AQ15" s="11"/>
      <c r="AR15" s="57">
        <v>5731</v>
      </c>
      <c r="AS15" s="11" t="s">
        <v>46</v>
      </c>
      <c r="AU15" s="11"/>
      <c r="AV15" s="11"/>
    </row>
    <row r="16" spans="2:67" ht="18" customHeight="1" thickBot="1" x14ac:dyDescent="0.4">
      <c r="F16" s="13">
        <v>1300</v>
      </c>
      <c r="G16" s="12">
        <v>11</v>
      </c>
      <c r="H16" s="37"/>
      <c r="I16" s="19"/>
      <c r="J16" s="19"/>
      <c r="K16" s="19"/>
      <c r="L16" s="19"/>
      <c r="M16" s="19"/>
      <c r="N16" s="19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9"/>
      <c r="Z16" s="19"/>
      <c r="AA16" s="19"/>
      <c r="AB16" s="19"/>
      <c r="AC16" s="19"/>
      <c r="AD16" s="19"/>
      <c r="AE16" s="19"/>
      <c r="AF16" s="38"/>
      <c r="AN16" s="11"/>
      <c r="AO16" s="11"/>
      <c r="AP16" s="11"/>
      <c r="AQ16" s="11"/>
      <c r="AR16" s="11"/>
      <c r="AT16" s="11"/>
      <c r="AU16" s="11"/>
      <c r="AV16" s="11"/>
      <c r="BO16" s="10" t="s">
        <v>61</v>
      </c>
    </row>
    <row r="17" spans="4:48" ht="18" customHeight="1" thickBot="1" x14ac:dyDescent="0.4">
      <c r="F17" s="13">
        <v>1200</v>
      </c>
      <c r="G17" s="12">
        <v>12</v>
      </c>
      <c r="H17" s="37"/>
      <c r="I17" s="19"/>
      <c r="J17" s="19"/>
      <c r="K17" s="19"/>
      <c r="L17" s="19"/>
      <c r="M17" s="19"/>
      <c r="N17" s="19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9"/>
      <c r="Z17" s="19"/>
      <c r="AA17" s="19"/>
      <c r="AB17" s="19"/>
      <c r="AC17" s="19"/>
      <c r="AD17" s="19"/>
      <c r="AE17" s="19"/>
      <c r="AF17" s="38"/>
      <c r="AL17" s="31"/>
      <c r="AM17" s="11"/>
      <c r="AN17" s="11"/>
      <c r="AO17" s="11" t="s">
        <v>38</v>
      </c>
      <c r="AP17" s="11"/>
      <c r="AQ17" s="11"/>
      <c r="AR17" s="57"/>
      <c r="AT17" s="11"/>
      <c r="AU17" s="11"/>
      <c r="AV17" s="11"/>
    </row>
    <row r="18" spans="4:48" ht="18" customHeight="1" thickBot="1" x14ac:dyDescent="0.4">
      <c r="F18" s="13">
        <v>1100</v>
      </c>
      <c r="G18" s="12">
        <v>13</v>
      </c>
      <c r="H18" s="37"/>
      <c r="I18" s="19"/>
      <c r="J18" s="19"/>
      <c r="K18" s="19"/>
      <c r="L18" s="19"/>
      <c r="M18" s="19"/>
      <c r="N18" s="19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9"/>
      <c r="Z18" s="19"/>
      <c r="AA18" s="19"/>
      <c r="AB18" s="19"/>
      <c r="AC18" s="19"/>
      <c r="AD18" s="19"/>
      <c r="AE18" s="19"/>
      <c r="AF18" s="38"/>
      <c r="AL18" s="11"/>
      <c r="AM18" s="11"/>
      <c r="AN18" s="11"/>
      <c r="AO18" s="11"/>
      <c r="AP18" s="11"/>
      <c r="AQ18" s="11"/>
      <c r="AR18" s="57"/>
      <c r="AT18" s="11"/>
      <c r="AU18" s="11"/>
      <c r="AV18" s="11"/>
    </row>
    <row r="19" spans="4:48" ht="18" customHeight="1" thickBot="1" x14ac:dyDescent="0.4">
      <c r="F19" s="13">
        <v>1000</v>
      </c>
      <c r="G19" s="12">
        <v>14</v>
      </c>
      <c r="H19" s="37"/>
      <c r="I19" s="19"/>
      <c r="J19" s="19"/>
      <c r="K19" s="19"/>
      <c r="L19" s="19"/>
      <c r="M19" s="19"/>
      <c r="N19" s="19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9"/>
      <c r="Z19" s="19"/>
      <c r="AA19" s="19"/>
      <c r="AB19" s="19"/>
      <c r="AC19" s="19"/>
      <c r="AD19" s="19"/>
      <c r="AE19" s="19"/>
      <c r="AF19" s="38"/>
      <c r="AL19" s="32"/>
      <c r="AM19" s="11"/>
      <c r="AN19" s="11"/>
      <c r="AO19" s="11" t="s">
        <v>68</v>
      </c>
      <c r="AP19" s="11"/>
      <c r="AQ19" s="11"/>
      <c r="AR19" s="11"/>
      <c r="AT19" s="11"/>
      <c r="AU19" s="11"/>
      <c r="AV19" s="11"/>
    </row>
    <row r="20" spans="4:48" ht="18" customHeight="1" thickBot="1" x14ac:dyDescent="0.4">
      <c r="F20" s="13">
        <v>900</v>
      </c>
      <c r="G20" s="12">
        <v>15</v>
      </c>
      <c r="H20" s="39"/>
      <c r="I20" s="23"/>
      <c r="J20" s="23"/>
      <c r="K20" s="23"/>
      <c r="L20" s="23"/>
      <c r="M20" s="23"/>
      <c r="N20" s="23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3"/>
      <c r="Z20" s="23"/>
      <c r="AA20" s="23"/>
      <c r="AB20" s="23"/>
      <c r="AC20" s="23"/>
      <c r="AD20" s="23"/>
      <c r="AE20" s="23"/>
      <c r="AF20" s="40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</row>
    <row r="21" spans="4:48" ht="18" customHeight="1" thickBot="1" x14ac:dyDescent="0.4">
      <c r="F21" s="13">
        <v>800</v>
      </c>
      <c r="G21" s="12">
        <v>16</v>
      </c>
      <c r="H21" s="47"/>
      <c r="I21" s="26"/>
      <c r="J21" s="26"/>
      <c r="K21" s="26"/>
      <c r="L21" s="26"/>
      <c r="M21" s="26"/>
      <c r="N21" s="26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6"/>
      <c r="Z21" s="26"/>
      <c r="AA21" s="26"/>
      <c r="AB21" s="26"/>
      <c r="AC21" s="26"/>
      <c r="AD21" s="26"/>
      <c r="AE21" s="26"/>
      <c r="AF21" s="48"/>
      <c r="AL21" s="34"/>
      <c r="AM21" s="11"/>
      <c r="AN21" s="11"/>
      <c r="AO21" s="11" t="s">
        <v>41</v>
      </c>
      <c r="AP21" s="11"/>
      <c r="AQ21" s="11"/>
      <c r="AR21" s="11"/>
      <c r="AS21" s="11"/>
      <c r="AT21" s="11"/>
      <c r="AU21" s="11"/>
      <c r="AV21" s="11"/>
    </row>
    <row r="22" spans="4:48" ht="18" customHeight="1" x14ac:dyDescent="0.35">
      <c r="F22" s="13">
        <v>700</v>
      </c>
      <c r="G22" s="12">
        <v>17</v>
      </c>
      <c r="H22" s="49"/>
      <c r="I22" s="17"/>
      <c r="J22" s="17"/>
      <c r="K22" s="17"/>
      <c r="L22" s="17"/>
      <c r="M22" s="17"/>
      <c r="N22" s="17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7"/>
      <c r="Z22" s="17"/>
      <c r="AA22" s="17"/>
      <c r="AB22" s="17"/>
      <c r="AC22" s="17"/>
      <c r="AD22" s="17"/>
      <c r="AE22" s="17"/>
      <c r="AF22" s="50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</row>
    <row r="23" spans="4:48" ht="18" customHeight="1" x14ac:dyDescent="0.35">
      <c r="F23" s="13">
        <v>600</v>
      </c>
      <c r="G23" s="12">
        <v>18</v>
      </c>
      <c r="H23" s="49"/>
      <c r="I23" s="17"/>
      <c r="J23" s="17"/>
      <c r="K23" s="17"/>
      <c r="L23" s="17"/>
      <c r="M23" s="17"/>
      <c r="N23" s="17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7"/>
      <c r="Z23" s="17"/>
      <c r="AA23" s="17"/>
      <c r="AB23" s="17"/>
      <c r="AC23" s="17"/>
      <c r="AD23" s="17"/>
      <c r="AE23" s="17"/>
      <c r="AF23" s="50"/>
      <c r="AS23" s="11"/>
      <c r="AT23" s="11"/>
      <c r="AU23" s="11"/>
      <c r="AV23" s="11"/>
    </row>
    <row r="24" spans="4:48" ht="18" customHeight="1" x14ac:dyDescent="0.35">
      <c r="F24" s="13">
        <v>500</v>
      </c>
      <c r="G24" s="12">
        <v>19</v>
      </c>
      <c r="H24" s="49"/>
      <c r="I24" s="17"/>
      <c r="J24" s="17"/>
      <c r="K24" s="17"/>
      <c r="L24" s="17"/>
      <c r="M24" s="17"/>
      <c r="N24" s="17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7"/>
      <c r="Z24" s="17"/>
      <c r="AA24" s="17"/>
      <c r="AB24" s="17"/>
      <c r="AC24" s="17"/>
      <c r="AD24" s="17"/>
      <c r="AE24" s="17"/>
      <c r="AF24" s="50"/>
      <c r="AS24" s="11"/>
    </row>
    <row r="25" spans="4:48" ht="18" customHeight="1" x14ac:dyDescent="0.35">
      <c r="F25" s="13">
        <v>400</v>
      </c>
      <c r="G25" s="12">
        <v>20</v>
      </c>
      <c r="H25" s="49"/>
      <c r="I25" s="17"/>
      <c r="J25" s="17"/>
      <c r="K25" s="17"/>
      <c r="L25" s="17"/>
      <c r="M25" s="17"/>
      <c r="N25" s="17"/>
      <c r="O25" s="15"/>
      <c r="P25" s="15"/>
      <c r="Q25" s="15"/>
      <c r="R25" s="15"/>
      <c r="S25" s="68"/>
      <c r="T25" s="15"/>
      <c r="U25" s="15"/>
      <c r="V25" s="15"/>
      <c r="W25" s="15"/>
      <c r="X25" s="15"/>
      <c r="Y25" s="17"/>
      <c r="Z25" s="17"/>
      <c r="AA25" s="17"/>
      <c r="AB25" s="17"/>
      <c r="AC25" s="17"/>
      <c r="AD25" s="17"/>
      <c r="AE25" s="17"/>
      <c r="AF25" s="50"/>
      <c r="AS25" s="11"/>
    </row>
    <row r="26" spans="4:48" ht="18" customHeight="1" x14ac:dyDescent="0.35">
      <c r="F26" s="13">
        <v>300</v>
      </c>
      <c r="G26" s="12">
        <v>21</v>
      </c>
      <c r="H26" s="49"/>
      <c r="I26" s="17"/>
      <c r="J26" s="17"/>
      <c r="K26" s="17"/>
      <c r="L26" s="17"/>
      <c r="M26" s="17"/>
      <c r="N26" s="17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7"/>
      <c r="Z26" s="17"/>
      <c r="AA26" s="17"/>
      <c r="AB26" s="17"/>
      <c r="AC26" s="17"/>
      <c r="AD26" s="17"/>
      <c r="AE26" s="17"/>
      <c r="AF26" s="50"/>
    </row>
    <row r="27" spans="4:48" ht="18" customHeight="1" x14ac:dyDescent="0.35">
      <c r="F27" s="13">
        <v>200</v>
      </c>
      <c r="G27" s="12">
        <v>22</v>
      </c>
      <c r="H27" s="49"/>
      <c r="I27" s="17"/>
      <c r="J27" s="17"/>
      <c r="K27" s="17"/>
      <c r="L27" s="17"/>
      <c r="M27" s="17"/>
      <c r="N27" s="17"/>
      <c r="O27" s="15"/>
      <c r="P27" s="15"/>
      <c r="Q27" s="15"/>
      <c r="R27" s="15"/>
      <c r="S27" s="15"/>
      <c r="T27" s="15"/>
      <c r="U27" s="15"/>
      <c r="V27" s="15"/>
      <c r="W27" s="59">
        <v>2</v>
      </c>
      <c r="X27" s="15"/>
      <c r="Y27" s="17"/>
      <c r="Z27" s="17"/>
      <c r="AA27" s="17"/>
      <c r="AB27" s="17"/>
      <c r="AC27" s="17"/>
      <c r="AD27" s="17"/>
      <c r="AE27" s="17"/>
      <c r="AF27" s="50"/>
    </row>
    <row r="28" spans="4:48" ht="18" customHeight="1" x14ac:dyDescent="0.35">
      <c r="F28" s="13">
        <v>100</v>
      </c>
      <c r="G28" s="12">
        <v>23</v>
      </c>
      <c r="H28" s="49"/>
      <c r="I28" s="17"/>
      <c r="J28" s="17"/>
      <c r="K28" s="17"/>
      <c r="L28" s="17"/>
      <c r="M28" s="17"/>
      <c r="N28" s="17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7"/>
      <c r="Z28" s="17"/>
      <c r="AA28" s="17"/>
      <c r="AB28" s="17"/>
      <c r="AC28" s="17"/>
      <c r="AD28" s="17"/>
      <c r="AE28" s="17"/>
      <c r="AF28" s="50"/>
    </row>
    <row r="29" spans="4:48" ht="18" customHeight="1" thickBot="1" x14ac:dyDescent="0.4">
      <c r="F29" s="13">
        <v>0</v>
      </c>
      <c r="G29" s="12">
        <v>24</v>
      </c>
      <c r="H29" s="51">
        <v>2</v>
      </c>
      <c r="I29" s="52"/>
      <c r="J29" s="52"/>
      <c r="K29" s="52"/>
      <c r="L29" s="52"/>
      <c r="M29" s="52"/>
      <c r="N29" s="52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52"/>
      <c r="Z29" s="52"/>
      <c r="AA29" s="52"/>
      <c r="AB29" s="52"/>
      <c r="AC29" s="52"/>
      <c r="AD29" s="52"/>
      <c r="AE29" s="52"/>
      <c r="AF29" s="53">
        <v>4</v>
      </c>
      <c r="AS29" s="11"/>
    </row>
    <row r="30" spans="4:48" ht="18" customHeight="1" x14ac:dyDescent="0.35">
      <c r="D30" s="14" t="s">
        <v>35</v>
      </c>
      <c r="AS30" s="11"/>
    </row>
    <row r="31" spans="4:48" ht="18" customHeight="1" x14ac:dyDescent="0.35">
      <c r="H31" s="13">
        <f>H4*$C$2</f>
        <v>0</v>
      </c>
      <c r="I31" s="13">
        <f t="shared" ref="I31:AF31" si="0">I4*$C$2</f>
        <v>100</v>
      </c>
      <c r="J31" s="13">
        <f t="shared" si="0"/>
        <v>200</v>
      </c>
      <c r="K31" s="13">
        <f t="shared" si="0"/>
        <v>300</v>
      </c>
      <c r="L31" s="13">
        <f t="shared" si="0"/>
        <v>400</v>
      </c>
      <c r="M31" s="13">
        <f t="shared" si="0"/>
        <v>500</v>
      </c>
      <c r="N31" s="13">
        <f t="shared" si="0"/>
        <v>600</v>
      </c>
      <c r="O31" s="13">
        <f t="shared" si="0"/>
        <v>700</v>
      </c>
      <c r="P31" s="13">
        <f t="shared" si="0"/>
        <v>800</v>
      </c>
      <c r="Q31" s="13">
        <f t="shared" si="0"/>
        <v>900</v>
      </c>
      <c r="R31" s="63">
        <f t="shared" si="0"/>
        <v>1000</v>
      </c>
      <c r="S31" s="63">
        <f t="shared" si="0"/>
        <v>1100</v>
      </c>
      <c r="T31" s="63">
        <f t="shared" si="0"/>
        <v>1200</v>
      </c>
      <c r="U31" s="63">
        <f t="shared" si="0"/>
        <v>1300</v>
      </c>
      <c r="V31" s="63">
        <f t="shared" si="0"/>
        <v>1400</v>
      </c>
      <c r="W31" s="63">
        <f t="shared" si="0"/>
        <v>1500</v>
      </c>
      <c r="X31" s="63">
        <f t="shared" si="0"/>
        <v>1600</v>
      </c>
      <c r="Y31" s="63">
        <f t="shared" si="0"/>
        <v>1700</v>
      </c>
      <c r="Z31" s="63">
        <f t="shared" si="0"/>
        <v>1800</v>
      </c>
      <c r="AA31" s="63">
        <f t="shared" si="0"/>
        <v>1900</v>
      </c>
      <c r="AB31" s="64">
        <f t="shared" si="0"/>
        <v>2000</v>
      </c>
      <c r="AC31" s="63">
        <f t="shared" si="0"/>
        <v>2100</v>
      </c>
      <c r="AD31" s="64">
        <f t="shared" si="0"/>
        <v>2200</v>
      </c>
      <c r="AE31" s="64">
        <f t="shared" si="0"/>
        <v>2300</v>
      </c>
      <c r="AF31" s="64">
        <f t="shared" si="0"/>
        <v>2400</v>
      </c>
      <c r="AH31" s="13" t="s">
        <v>31</v>
      </c>
      <c r="AS31" s="11"/>
    </row>
    <row r="32" spans="4:48" ht="18" customHeight="1" x14ac:dyDescent="0.35">
      <c r="R32" s="10" t="s">
        <v>55</v>
      </c>
      <c r="AS32" s="11"/>
    </row>
    <row r="33" spans="45:45" ht="18" customHeight="1" x14ac:dyDescent="0.35">
      <c r="AS33" s="11"/>
    </row>
    <row r="34" spans="45:45" ht="18" customHeight="1" x14ac:dyDescent="0.35">
      <c r="AS34" s="11"/>
    </row>
    <row r="35" spans="45:45" ht="18" customHeight="1" x14ac:dyDescent="0.35">
      <c r="AS35" s="11"/>
    </row>
    <row r="36" spans="45:45" ht="18" customHeight="1" x14ac:dyDescent="0.35">
      <c r="AS36" s="11"/>
    </row>
  </sheetData>
  <pageMargins left="0.7" right="0.7" top="0.75" bottom="0.75" header="0.3" footer="0.3"/>
  <pageSetup orientation="portrait" horizontalDpi="200" verticalDpi="20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E7F9-9FD1-4AD9-937B-5F17C26145B4}">
  <dimension ref="B2:BO36"/>
  <sheetViews>
    <sheetView showGridLines="0" tabSelected="1" zoomScale="90" zoomScaleNormal="90" workbookViewId="0">
      <selection activeCell="AM36" sqref="AM36"/>
    </sheetView>
  </sheetViews>
  <sheetFormatPr defaultColWidth="3.6640625" defaultRowHeight="18" customHeight="1" x14ac:dyDescent="0.35"/>
  <cols>
    <col min="1" max="2" width="3.6640625" style="10"/>
    <col min="3" max="3" width="7" style="10" bestFit="1" customWidth="1"/>
    <col min="4" max="5" width="3.6640625" style="10"/>
    <col min="6" max="6" width="5.5546875" style="10" bestFit="1" customWidth="1"/>
    <col min="7" max="7" width="3.6640625" style="10"/>
    <col min="8" max="17" width="3.88671875" style="10" bestFit="1" customWidth="1"/>
    <col min="18" max="32" width="4.44140625" style="10" bestFit="1" customWidth="1"/>
    <col min="33" max="33" width="3.6640625" style="10"/>
    <col min="34" max="34" width="7.5546875" style="10" customWidth="1"/>
    <col min="35" max="41" width="3.6640625" style="10"/>
    <col min="42" max="42" width="4.5546875" style="10" customWidth="1"/>
    <col min="43" max="43" width="6.109375" style="10" bestFit="1" customWidth="1"/>
    <col min="44" max="44" width="9" style="10" bestFit="1" customWidth="1"/>
    <col min="45" max="45" width="3.6640625" style="10"/>
    <col min="46" max="46" width="4.44140625" style="10" bestFit="1" customWidth="1"/>
    <col min="47" max="16384" width="3.6640625" style="10"/>
  </cols>
  <sheetData>
    <row r="2" spans="2:67" ht="18" customHeight="1" x14ac:dyDescent="0.35">
      <c r="B2" s="11" t="s">
        <v>26</v>
      </c>
      <c r="C2" s="11">
        <v>100</v>
      </c>
      <c r="D2" s="11" t="s">
        <v>27</v>
      </c>
    </row>
    <row r="3" spans="2:67" ht="18" customHeight="1" thickBot="1" x14ac:dyDescent="0.4">
      <c r="B3" s="11" t="s">
        <v>28</v>
      </c>
      <c r="C3" s="11">
        <v>100</v>
      </c>
      <c r="D3" s="11" t="s">
        <v>27</v>
      </c>
      <c r="R3" s="10" t="s">
        <v>54</v>
      </c>
    </row>
    <row r="4" spans="2:67" ht="18" customHeight="1" thickBot="1" x14ac:dyDescent="0.4">
      <c r="B4" s="11" t="s">
        <v>29</v>
      </c>
      <c r="C4" s="11">
        <v>1000</v>
      </c>
      <c r="D4" s="11" t="s">
        <v>27</v>
      </c>
      <c r="F4" s="14" t="s">
        <v>30</v>
      </c>
      <c r="H4" s="6">
        <v>0</v>
      </c>
      <c r="I4" s="6">
        <v>1</v>
      </c>
      <c r="J4" s="6">
        <v>2</v>
      </c>
      <c r="K4" s="6">
        <v>3</v>
      </c>
      <c r="L4" s="6">
        <v>4</v>
      </c>
      <c r="M4" s="6">
        <v>5</v>
      </c>
      <c r="N4" s="6">
        <v>6</v>
      </c>
      <c r="O4" s="6">
        <v>7</v>
      </c>
      <c r="P4" s="6">
        <v>8</v>
      </c>
      <c r="Q4" s="6">
        <v>9</v>
      </c>
      <c r="R4" s="6">
        <v>10</v>
      </c>
      <c r="S4" s="6">
        <v>11</v>
      </c>
      <c r="T4" s="6">
        <v>12</v>
      </c>
      <c r="U4" s="6">
        <v>13</v>
      </c>
      <c r="V4" s="6">
        <v>14</v>
      </c>
      <c r="W4" s="6">
        <v>15</v>
      </c>
      <c r="X4" s="6">
        <v>16</v>
      </c>
      <c r="Y4" s="6">
        <v>17</v>
      </c>
      <c r="Z4" s="6">
        <v>18</v>
      </c>
      <c r="AA4" s="6">
        <v>19</v>
      </c>
      <c r="AB4" s="6">
        <v>20</v>
      </c>
      <c r="AC4" s="6">
        <v>21</v>
      </c>
      <c r="AD4" s="6">
        <v>22</v>
      </c>
      <c r="AE4" s="6">
        <v>23</v>
      </c>
      <c r="AF4" s="55">
        <v>24</v>
      </c>
      <c r="AL4" s="28"/>
      <c r="AM4" s="11"/>
      <c r="AN4" s="11"/>
      <c r="AO4" s="11" t="s">
        <v>32</v>
      </c>
      <c r="AP4" s="11"/>
      <c r="AQ4" s="11"/>
      <c r="AR4" s="11"/>
      <c r="AS4" s="11"/>
      <c r="AT4" s="11"/>
      <c r="AU4" s="11"/>
      <c r="AV4" s="11"/>
    </row>
    <row r="5" spans="2:67" ht="18" customHeight="1" x14ac:dyDescent="0.35">
      <c r="F5" s="13">
        <v>2400</v>
      </c>
      <c r="G5" s="12">
        <v>0</v>
      </c>
      <c r="H5" s="35">
        <v>1</v>
      </c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56">
        <v>3</v>
      </c>
      <c r="AL5" s="11"/>
      <c r="AM5" s="11"/>
      <c r="AN5" s="11">
        <v>1</v>
      </c>
      <c r="AO5" s="11" t="s">
        <v>51</v>
      </c>
      <c r="AP5" s="11"/>
      <c r="AQ5" s="60">
        <v>4.8</v>
      </c>
      <c r="AR5" s="11"/>
      <c r="AS5" s="11" t="s">
        <v>52</v>
      </c>
      <c r="AT5" s="11">
        <v>1.5</v>
      </c>
      <c r="AU5" s="11" t="s">
        <v>53</v>
      </c>
      <c r="AV5" s="11"/>
    </row>
    <row r="6" spans="2:67" ht="18" customHeight="1" x14ac:dyDescent="0.35">
      <c r="F6" s="13">
        <v>2300</v>
      </c>
      <c r="G6" s="12">
        <v>1</v>
      </c>
      <c r="H6" s="81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6"/>
      <c r="AN6" s="11">
        <v>2</v>
      </c>
      <c r="AO6" s="11" t="s">
        <v>51</v>
      </c>
      <c r="AQ6" s="11">
        <v>5.4</v>
      </c>
      <c r="AR6" s="11"/>
      <c r="AS6" s="11" t="s">
        <v>52</v>
      </c>
      <c r="AT6" s="11">
        <v>13</v>
      </c>
      <c r="AU6" s="11" t="s">
        <v>53</v>
      </c>
      <c r="AV6" s="11"/>
    </row>
    <row r="7" spans="2:67" ht="18" customHeight="1" x14ac:dyDescent="0.35">
      <c r="F7" s="13">
        <v>2200</v>
      </c>
      <c r="G7" s="12">
        <v>2</v>
      </c>
      <c r="H7" s="81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7"/>
      <c r="AN7" s="11">
        <v>3</v>
      </c>
      <c r="AO7" s="11" t="s">
        <v>51</v>
      </c>
      <c r="AQ7" s="60">
        <v>50.2</v>
      </c>
      <c r="AR7" s="11"/>
      <c r="AS7" s="11" t="s">
        <v>52</v>
      </c>
      <c r="AT7" s="11">
        <v>1</v>
      </c>
      <c r="AU7" s="11" t="s">
        <v>53</v>
      </c>
      <c r="AV7" s="11"/>
    </row>
    <row r="8" spans="2:67" ht="18" customHeight="1" x14ac:dyDescent="0.35">
      <c r="F8" s="13">
        <v>2100</v>
      </c>
      <c r="G8" s="12">
        <v>3</v>
      </c>
      <c r="H8" s="81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7"/>
      <c r="AN8" s="11">
        <v>4</v>
      </c>
      <c r="AO8" s="11" t="s">
        <v>51</v>
      </c>
      <c r="AQ8" s="60">
        <v>51.6</v>
      </c>
      <c r="AR8" s="11"/>
      <c r="AS8" s="11" t="s">
        <v>52</v>
      </c>
      <c r="AT8" s="57">
        <v>8.4</v>
      </c>
      <c r="AU8" s="11" t="s">
        <v>53</v>
      </c>
      <c r="AV8" s="11"/>
    </row>
    <row r="9" spans="2:67" ht="18" customHeight="1" thickBot="1" x14ac:dyDescent="0.4">
      <c r="F9" s="13">
        <v>2000</v>
      </c>
      <c r="G9" s="12">
        <v>4</v>
      </c>
      <c r="H9" s="81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7"/>
      <c r="AT9" s="11"/>
      <c r="AU9" s="11"/>
      <c r="AV9" s="11"/>
    </row>
    <row r="10" spans="2:67" ht="18" customHeight="1" thickBot="1" x14ac:dyDescent="0.4">
      <c r="F10" s="13">
        <v>1900</v>
      </c>
      <c r="G10" s="69">
        <v>5</v>
      </c>
      <c r="H10" s="83"/>
      <c r="I10" s="84"/>
      <c r="J10" s="84"/>
      <c r="K10" s="84"/>
      <c r="L10" s="84"/>
      <c r="M10" s="84"/>
      <c r="N10" s="84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84"/>
      <c r="Z10" s="84"/>
      <c r="AA10" s="84"/>
      <c r="AB10" s="84"/>
      <c r="AC10" s="84"/>
      <c r="AD10" s="84"/>
      <c r="AE10" s="84"/>
      <c r="AF10" s="88"/>
      <c r="AL10" s="29"/>
      <c r="AM10" s="11"/>
      <c r="AN10" s="11"/>
      <c r="AO10" s="11" t="s">
        <v>33</v>
      </c>
      <c r="AP10" s="11"/>
      <c r="AQ10" s="11"/>
      <c r="AR10" s="11"/>
      <c r="AT10" s="11"/>
      <c r="AU10" s="11"/>
      <c r="AV10" s="11"/>
    </row>
    <row r="11" spans="2:67" ht="18" customHeight="1" thickTop="1" thickBot="1" x14ac:dyDescent="0.4">
      <c r="C11" s="61" t="s">
        <v>49</v>
      </c>
      <c r="D11" s="61"/>
      <c r="F11" s="13">
        <v>1800</v>
      </c>
      <c r="G11" s="12">
        <v>6</v>
      </c>
      <c r="H11" s="65"/>
      <c r="I11" s="66"/>
      <c r="J11" s="66"/>
      <c r="K11" s="66"/>
      <c r="L11" s="66"/>
      <c r="M11" s="66"/>
      <c r="N11" s="66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66"/>
      <c r="Z11" s="66"/>
      <c r="AA11" s="66"/>
      <c r="AB11" s="66"/>
      <c r="AC11" s="66"/>
      <c r="AD11" s="66"/>
      <c r="AE11" s="66"/>
      <c r="AF11" s="67"/>
      <c r="AH11" s="62" t="s">
        <v>56</v>
      </c>
      <c r="AI11" s="62"/>
      <c r="AJ11" s="62"/>
      <c r="AL11" s="11"/>
      <c r="AM11" s="11"/>
      <c r="AN11" s="11"/>
      <c r="AO11" s="11"/>
      <c r="AP11" s="11"/>
      <c r="AQ11" s="11"/>
      <c r="AR11" s="11"/>
      <c r="AT11" s="11"/>
      <c r="AU11" s="11"/>
      <c r="AV11" s="11"/>
    </row>
    <row r="12" spans="2:67" ht="18" customHeight="1" thickBot="1" x14ac:dyDescent="0.4">
      <c r="C12" s="61" t="s">
        <v>50</v>
      </c>
      <c r="D12" s="61"/>
      <c r="F12" s="13">
        <v>1700</v>
      </c>
      <c r="G12" s="12">
        <v>7</v>
      </c>
      <c r="H12" s="37"/>
      <c r="I12" s="18"/>
      <c r="J12" s="18"/>
      <c r="K12" s="18"/>
      <c r="L12" s="19"/>
      <c r="M12" s="19"/>
      <c r="N12" s="19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9"/>
      <c r="Z12" s="19"/>
      <c r="AA12" s="19"/>
      <c r="AB12" s="19"/>
      <c r="AC12" s="19"/>
      <c r="AD12" s="19"/>
      <c r="AE12" s="19"/>
      <c r="AF12" s="38"/>
      <c r="AH12" s="62" t="s">
        <v>50</v>
      </c>
      <c r="AI12" s="62"/>
      <c r="AJ12" s="62"/>
      <c r="AL12" s="30"/>
      <c r="AM12" s="11"/>
      <c r="AN12" s="11"/>
      <c r="AO12" s="11" t="s">
        <v>34</v>
      </c>
      <c r="AP12" s="11"/>
      <c r="AQ12" s="11"/>
      <c r="AR12" s="11"/>
      <c r="AT12" s="11"/>
      <c r="AU12" s="11"/>
      <c r="AV12" s="11"/>
    </row>
    <row r="13" spans="2:67" ht="18" customHeight="1" x14ac:dyDescent="0.35">
      <c r="C13" s="61">
        <f>C4-5</f>
        <v>995</v>
      </c>
      <c r="D13" s="61" t="s">
        <v>27</v>
      </c>
      <c r="F13" s="13">
        <v>1600</v>
      </c>
      <c r="G13" s="12">
        <v>8</v>
      </c>
      <c r="H13" s="65"/>
      <c r="I13" s="21"/>
      <c r="J13" s="58" t="s">
        <v>44</v>
      </c>
      <c r="K13" s="21"/>
      <c r="L13" s="66"/>
      <c r="M13" s="66"/>
      <c r="N13" s="66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66"/>
      <c r="Z13" s="66"/>
      <c r="AA13" s="66"/>
      <c r="AB13" s="66"/>
      <c r="AC13" s="66"/>
      <c r="AD13" s="66"/>
      <c r="AE13" s="66"/>
      <c r="AF13" s="67"/>
      <c r="AH13" s="62">
        <f>C4-50</f>
        <v>950</v>
      </c>
      <c r="AI13" s="62" t="s">
        <v>27</v>
      </c>
      <c r="AJ13" s="62"/>
      <c r="AL13" s="11"/>
      <c r="AM13" s="11"/>
      <c r="AN13" s="11" t="s">
        <v>44</v>
      </c>
      <c r="AO13" s="11" t="s">
        <v>45</v>
      </c>
      <c r="AP13" s="11"/>
      <c r="AQ13" s="11"/>
      <c r="AR13" s="57">
        <f>'Given vals'!K3</f>
        <v>348.09148193638856</v>
      </c>
      <c r="AS13" s="11" t="s">
        <v>46</v>
      </c>
      <c r="AU13" s="11"/>
      <c r="AV13" s="11"/>
    </row>
    <row r="14" spans="2:67" ht="18" customHeight="1" x14ac:dyDescent="0.35">
      <c r="F14" s="13">
        <v>1500</v>
      </c>
      <c r="G14" s="12">
        <v>9</v>
      </c>
      <c r="H14" s="37"/>
      <c r="I14" s="18"/>
      <c r="J14" s="18"/>
      <c r="K14" s="18"/>
      <c r="L14" s="19"/>
      <c r="M14" s="19"/>
      <c r="N14" s="19"/>
      <c r="O14" s="15"/>
      <c r="P14" s="15"/>
      <c r="Q14" s="15"/>
      <c r="R14" s="15"/>
      <c r="S14" s="15"/>
      <c r="T14" s="15"/>
      <c r="U14" s="15"/>
      <c r="V14" s="59">
        <v>1</v>
      </c>
      <c r="W14" s="15"/>
      <c r="X14" s="15"/>
      <c r="Y14" s="19"/>
      <c r="Z14" s="19"/>
      <c r="AA14" s="19"/>
      <c r="AB14" s="19"/>
      <c r="AC14" s="19"/>
      <c r="AD14" s="19"/>
      <c r="AE14" s="19"/>
      <c r="AF14" s="38"/>
      <c r="AN14" s="11">
        <v>1</v>
      </c>
      <c r="AO14" s="11" t="s">
        <v>47</v>
      </c>
      <c r="AP14" s="11"/>
      <c r="AQ14" s="11"/>
      <c r="AR14" s="57">
        <v>5231</v>
      </c>
      <c r="AS14" s="11" t="s">
        <v>46</v>
      </c>
      <c r="AU14" s="11"/>
      <c r="AV14" s="11"/>
    </row>
    <row r="15" spans="2:67" ht="18" customHeight="1" x14ac:dyDescent="0.35">
      <c r="F15" s="13">
        <v>1400</v>
      </c>
      <c r="G15" s="12">
        <v>10</v>
      </c>
      <c r="H15" s="37"/>
      <c r="I15" s="19"/>
      <c r="J15" s="19"/>
      <c r="K15" s="19"/>
      <c r="L15" s="19"/>
      <c r="M15" s="19"/>
      <c r="N15" s="19"/>
      <c r="O15" s="15"/>
      <c r="P15" s="15"/>
      <c r="Q15" s="15"/>
      <c r="R15" s="15"/>
      <c r="S15" s="15"/>
      <c r="T15" s="15"/>
      <c r="U15" s="15"/>
      <c r="V15" s="15"/>
      <c r="W15" s="15"/>
      <c r="X15" s="68"/>
      <c r="Y15" s="19"/>
      <c r="Z15" s="19"/>
      <c r="AA15" s="19"/>
      <c r="AB15" s="19"/>
      <c r="AC15" s="19"/>
      <c r="AD15" s="19"/>
      <c r="AE15" s="19"/>
      <c r="AF15" s="38"/>
      <c r="AN15" s="11">
        <v>2</v>
      </c>
      <c r="AO15" s="11" t="s">
        <v>48</v>
      </c>
      <c r="AP15" s="11"/>
      <c r="AQ15" s="11"/>
      <c r="AR15" s="57">
        <v>5231</v>
      </c>
      <c r="AS15" s="11" t="s">
        <v>46</v>
      </c>
      <c r="AU15" s="11"/>
      <c r="AV15" s="11"/>
    </row>
    <row r="16" spans="2:67" ht="18" customHeight="1" thickBot="1" x14ac:dyDescent="0.4">
      <c r="F16" s="13">
        <v>1300</v>
      </c>
      <c r="G16" s="12">
        <v>11</v>
      </c>
      <c r="H16" s="37"/>
      <c r="I16" s="19"/>
      <c r="J16" s="19"/>
      <c r="K16" s="19"/>
      <c r="L16" s="19"/>
      <c r="M16" s="19"/>
      <c r="N16" s="19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9"/>
      <c r="Z16" s="19"/>
      <c r="AA16" s="19"/>
      <c r="AB16" s="19"/>
      <c r="AC16" s="19"/>
      <c r="AD16" s="19"/>
      <c r="AE16" s="19"/>
      <c r="AF16" s="38"/>
      <c r="AN16" s="11"/>
      <c r="AO16" s="11"/>
      <c r="AP16" s="11"/>
      <c r="AQ16" s="11"/>
      <c r="AR16" s="11"/>
      <c r="AT16" s="11"/>
      <c r="AU16" s="11"/>
      <c r="AV16" s="11"/>
      <c r="BO16" s="10" t="s">
        <v>61</v>
      </c>
    </row>
    <row r="17" spans="4:48" ht="18" customHeight="1" thickBot="1" x14ac:dyDescent="0.4">
      <c r="F17" s="13">
        <v>1200</v>
      </c>
      <c r="G17" s="12">
        <v>12</v>
      </c>
      <c r="H17" s="37"/>
      <c r="I17" s="19"/>
      <c r="J17" s="19"/>
      <c r="K17" s="19"/>
      <c r="L17" s="19"/>
      <c r="M17" s="19"/>
      <c r="N17" s="19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9"/>
      <c r="Z17" s="19"/>
      <c r="AA17" s="19"/>
      <c r="AB17" s="19"/>
      <c r="AC17" s="19"/>
      <c r="AD17" s="19"/>
      <c r="AE17" s="19"/>
      <c r="AF17" s="38"/>
      <c r="AL17" s="31"/>
      <c r="AM17" s="11"/>
      <c r="AN17" s="11"/>
      <c r="AO17" s="11" t="s">
        <v>38</v>
      </c>
      <c r="AP17" s="11"/>
      <c r="AQ17" s="11"/>
      <c r="AR17" s="57">
        <f>4731+500</f>
        <v>5231</v>
      </c>
      <c r="AT17" s="11"/>
      <c r="AU17" s="11"/>
      <c r="AV17" s="11"/>
    </row>
    <row r="18" spans="4:48" ht="18" customHeight="1" thickBot="1" x14ac:dyDescent="0.4">
      <c r="F18" s="13">
        <v>1100</v>
      </c>
      <c r="G18" s="12">
        <v>13</v>
      </c>
      <c r="H18" s="37"/>
      <c r="I18" s="19"/>
      <c r="J18" s="19"/>
      <c r="K18" s="19"/>
      <c r="L18" s="19"/>
      <c r="M18" s="19"/>
      <c r="N18" s="19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9"/>
      <c r="Z18" s="19"/>
      <c r="AA18" s="19"/>
      <c r="AB18" s="19"/>
      <c r="AC18" s="19"/>
      <c r="AD18" s="19"/>
      <c r="AE18" s="19"/>
      <c r="AF18" s="38"/>
      <c r="AL18" s="11"/>
      <c r="AM18" s="11"/>
      <c r="AN18" s="11"/>
      <c r="AO18" s="11"/>
      <c r="AP18" s="11"/>
      <c r="AQ18" s="11"/>
      <c r="AR18" s="57"/>
      <c r="AT18" s="11"/>
      <c r="AU18" s="11"/>
      <c r="AV18" s="11"/>
    </row>
    <row r="19" spans="4:48" ht="18" customHeight="1" thickBot="1" x14ac:dyDescent="0.4">
      <c r="F19" s="13">
        <v>1000</v>
      </c>
      <c r="G19" s="12">
        <v>14</v>
      </c>
      <c r="H19" s="37"/>
      <c r="I19" s="19"/>
      <c r="J19" s="19"/>
      <c r="K19" s="19"/>
      <c r="L19" s="19"/>
      <c r="M19" s="19"/>
      <c r="N19" s="19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9"/>
      <c r="Z19" s="19"/>
      <c r="AA19" s="19"/>
      <c r="AB19" s="19"/>
      <c r="AC19" s="19"/>
      <c r="AD19" s="19"/>
      <c r="AE19" s="19"/>
      <c r="AF19" s="38"/>
      <c r="AL19" s="89"/>
      <c r="AM19" s="11"/>
      <c r="AN19" s="11"/>
      <c r="AO19" s="11" t="s">
        <v>69</v>
      </c>
      <c r="AP19" s="11"/>
      <c r="AQ19" s="11"/>
      <c r="AR19" s="11"/>
      <c r="AT19" s="11"/>
      <c r="AU19" s="11"/>
      <c r="AV19" s="11"/>
    </row>
    <row r="20" spans="4:48" ht="18" customHeight="1" thickBot="1" x14ac:dyDescent="0.4">
      <c r="F20" s="13">
        <v>900</v>
      </c>
      <c r="G20" s="12">
        <v>15</v>
      </c>
      <c r="H20" s="71"/>
      <c r="I20" s="72"/>
      <c r="J20" s="72"/>
      <c r="K20" s="72"/>
      <c r="L20" s="72"/>
      <c r="M20" s="72"/>
      <c r="N20" s="72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2"/>
      <c r="Z20" s="72"/>
      <c r="AA20" s="72"/>
      <c r="AB20" s="72"/>
      <c r="AC20" s="72"/>
      <c r="AD20" s="72"/>
      <c r="AE20" s="72"/>
      <c r="AF20" s="74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</row>
    <row r="21" spans="4:48" ht="18" customHeight="1" thickTop="1" thickBot="1" x14ac:dyDescent="0.4">
      <c r="F21" s="13">
        <v>800</v>
      </c>
      <c r="G21" s="12">
        <v>16</v>
      </c>
      <c r="H21" s="47"/>
      <c r="I21" s="26"/>
      <c r="J21" s="26"/>
      <c r="K21" s="26"/>
      <c r="L21" s="26"/>
      <c r="M21" s="26"/>
      <c r="N21" s="26"/>
      <c r="O21" s="22"/>
      <c r="P21" s="22"/>
      <c r="Q21" s="22"/>
      <c r="R21" s="22"/>
      <c r="S21" s="22"/>
      <c r="T21" s="22"/>
      <c r="U21" s="78"/>
      <c r="V21" s="75"/>
      <c r="W21" s="22"/>
      <c r="X21" s="22"/>
      <c r="Y21" s="20"/>
      <c r="Z21" s="20"/>
      <c r="AA21" s="20"/>
      <c r="AB21" s="20"/>
      <c r="AC21" s="20"/>
      <c r="AD21" s="20"/>
      <c r="AE21" s="20"/>
      <c r="AF21" s="42"/>
      <c r="AL21" s="70"/>
      <c r="AO21" s="11" t="s">
        <v>70</v>
      </c>
      <c r="AS21" s="11"/>
      <c r="AT21" s="11"/>
      <c r="AU21" s="11"/>
      <c r="AV21" s="11"/>
    </row>
    <row r="22" spans="4:48" ht="18" customHeight="1" thickBot="1" x14ac:dyDescent="0.4">
      <c r="F22" s="13">
        <v>700</v>
      </c>
      <c r="G22" s="12">
        <v>17</v>
      </c>
      <c r="H22" s="49"/>
      <c r="I22" s="17"/>
      <c r="J22" s="17"/>
      <c r="K22" s="17"/>
      <c r="L22" s="17"/>
      <c r="M22" s="17"/>
      <c r="N22" s="17"/>
      <c r="O22" s="15"/>
      <c r="P22" s="15"/>
      <c r="Q22" s="15"/>
      <c r="R22" s="15"/>
      <c r="S22" s="15"/>
      <c r="T22" s="15"/>
      <c r="U22" s="79"/>
      <c r="V22" s="76"/>
      <c r="W22" s="15"/>
      <c r="X22" s="15"/>
      <c r="Y22" s="16"/>
      <c r="Z22" s="16"/>
      <c r="AA22" s="16"/>
      <c r="AB22" s="16"/>
      <c r="AC22" s="16"/>
      <c r="AD22" s="16"/>
      <c r="AE22" s="16"/>
      <c r="AF22" s="44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</row>
    <row r="23" spans="4:48" ht="18" customHeight="1" thickBot="1" x14ac:dyDescent="0.4">
      <c r="F23" s="13">
        <v>600</v>
      </c>
      <c r="G23" s="12">
        <v>18</v>
      </c>
      <c r="H23" s="49"/>
      <c r="I23" s="17"/>
      <c r="J23" s="17"/>
      <c r="K23" s="17"/>
      <c r="L23" s="17"/>
      <c r="M23" s="17"/>
      <c r="N23" s="17"/>
      <c r="O23" s="15"/>
      <c r="P23" s="15"/>
      <c r="Q23" s="15"/>
      <c r="R23" s="15"/>
      <c r="S23" s="15"/>
      <c r="T23" s="15"/>
      <c r="U23" s="79"/>
      <c r="V23" s="76"/>
      <c r="W23" s="15"/>
      <c r="X23" s="15"/>
      <c r="Y23" s="16"/>
      <c r="Z23" s="16"/>
      <c r="AA23" s="16"/>
      <c r="AB23" s="16"/>
      <c r="AC23" s="16"/>
      <c r="AD23" s="16"/>
      <c r="AE23" s="16"/>
      <c r="AF23" s="44"/>
      <c r="AL23" s="33"/>
      <c r="AO23" s="11" t="s">
        <v>71</v>
      </c>
      <c r="AS23" s="11"/>
      <c r="AT23" s="11"/>
      <c r="AU23" s="11"/>
      <c r="AV23" s="11"/>
    </row>
    <row r="24" spans="4:48" ht="18" customHeight="1" thickBot="1" x14ac:dyDescent="0.4">
      <c r="F24" s="13">
        <v>500</v>
      </c>
      <c r="G24" s="12">
        <v>19</v>
      </c>
      <c r="H24" s="49"/>
      <c r="I24" s="17"/>
      <c r="J24" s="17"/>
      <c r="K24" s="17"/>
      <c r="L24" s="17"/>
      <c r="M24" s="17"/>
      <c r="N24" s="17"/>
      <c r="O24" s="15"/>
      <c r="P24" s="15"/>
      <c r="Q24" s="15"/>
      <c r="R24" s="15"/>
      <c r="S24" s="15"/>
      <c r="T24" s="15"/>
      <c r="U24" s="79"/>
      <c r="V24" s="76"/>
      <c r="W24" s="15"/>
      <c r="X24" s="15"/>
      <c r="Y24" s="16"/>
      <c r="Z24" s="16"/>
      <c r="AA24" s="16"/>
      <c r="AB24" s="16"/>
      <c r="AC24" s="16"/>
      <c r="AD24" s="16"/>
      <c r="AE24" s="16"/>
      <c r="AF24" s="44"/>
      <c r="AS24" s="11"/>
    </row>
    <row r="25" spans="4:48" ht="18" customHeight="1" thickBot="1" x14ac:dyDescent="0.4">
      <c r="F25" s="13">
        <v>400</v>
      </c>
      <c r="G25" s="12">
        <v>20</v>
      </c>
      <c r="H25" s="49"/>
      <c r="I25" s="17"/>
      <c r="J25" s="17"/>
      <c r="K25" s="17"/>
      <c r="L25" s="17"/>
      <c r="M25" s="17"/>
      <c r="N25" s="17"/>
      <c r="O25" s="15"/>
      <c r="P25" s="15"/>
      <c r="Q25" s="15"/>
      <c r="R25" s="15"/>
      <c r="S25" s="68"/>
      <c r="T25" s="15"/>
      <c r="U25" s="79"/>
      <c r="V25" s="76"/>
      <c r="W25" s="15"/>
      <c r="X25" s="15"/>
      <c r="Y25" s="16"/>
      <c r="Z25" s="16"/>
      <c r="AA25" s="16"/>
      <c r="AB25" s="16"/>
      <c r="AC25" s="16"/>
      <c r="AD25" s="16"/>
      <c r="AE25" s="16"/>
      <c r="AF25" s="44"/>
      <c r="AL25" s="90"/>
      <c r="AM25" s="11"/>
      <c r="AN25" s="11"/>
      <c r="AO25" s="11" t="s">
        <v>72</v>
      </c>
      <c r="AP25" s="11"/>
      <c r="AQ25" s="11"/>
      <c r="AR25" s="11"/>
      <c r="AS25" s="11"/>
    </row>
    <row r="26" spans="4:48" ht="18" customHeight="1" x14ac:dyDescent="0.35">
      <c r="F26" s="13">
        <v>300</v>
      </c>
      <c r="G26" s="12">
        <v>21</v>
      </c>
      <c r="H26" s="49"/>
      <c r="I26" s="17"/>
      <c r="J26" s="17"/>
      <c r="K26" s="17"/>
      <c r="L26" s="17"/>
      <c r="M26" s="17"/>
      <c r="N26" s="17"/>
      <c r="O26" s="15"/>
      <c r="P26" s="15"/>
      <c r="Q26" s="15"/>
      <c r="R26" s="15"/>
      <c r="S26" s="15"/>
      <c r="T26" s="15"/>
      <c r="U26" s="79"/>
      <c r="V26" s="76"/>
      <c r="W26" s="15"/>
      <c r="X26" s="15"/>
      <c r="Y26" s="16"/>
      <c r="Z26" s="16"/>
      <c r="AA26" s="16"/>
      <c r="AB26" s="16"/>
      <c r="AC26" s="16"/>
      <c r="AD26" s="16"/>
      <c r="AE26" s="16"/>
      <c r="AF26" s="44"/>
    </row>
    <row r="27" spans="4:48" ht="18" customHeight="1" x14ac:dyDescent="0.35">
      <c r="F27" s="13">
        <v>200</v>
      </c>
      <c r="G27" s="12">
        <v>22</v>
      </c>
      <c r="H27" s="49"/>
      <c r="I27" s="17"/>
      <c r="J27" s="17"/>
      <c r="K27" s="17"/>
      <c r="L27" s="17"/>
      <c r="M27" s="17"/>
      <c r="N27" s="17"/>
      <c r="O27" s="15"/>
      <c r="P27" s="15"/>
      <c r="Q27" s="15"/>
      <c r="R27" s="15"/>
      <c r="S27" s="15"/>
      <c r="T27" s="15"/>
      <c r="U27" s="79"/>
      <c r="V27" s="76"/>
      <c r="W27" s="59">
        <v>2</v>
      </c>
      <c r="X27" s="15"/>
      <c r="Y27" s="16"/>
      <c r="Z27" s="16"/>
      <c r="AA27" s="16"/>
      <c r="AB27" s="16"/>
      <c r="AC27" s="16"/>
      <c r="AD27" s="16"/>
      <c r="AE27" s="16"/>
      <c r="AF27" s="44"/>
    </row>
    <row r="28" spans="4:48" ht="18" customHeight="1" x14ac:dyDescent="0.35">
      <c r="F28" s="13">
        <v>100</v>
      </c>
      <c r="G28" s="12">
        <v>23</v>
      </c>
      <c r="H28" s="49"/>
      <c r="I28" s="17"/>
      <c r="J28" s="17"/>
      <c r="K28" s="17"/>
      <c r="L28" s="17"/>
      <c r="M28" s="17"/>
      <c r="N28" s="17"/>
      <c r="O28" s="15"/>
      <c r="P28" s="15"/>
      <c r="Q28" s="15"/>
      <c r="R28" s="15"/>
      <c r="S28" s="15"/>
      <c r="T28" s="15"/>
      <c r="U28" s="79"/>
      <c r="V28" s="76"/>
      <c r="W28" s="15"/>
      <c r="X28" s="15"/>
      <c r="Y28" s="16"/>
      <c r="Z28" s="16"/>
      <c r="AA28" s="16"/>
      <c r="AB28" s="16"/>
      <c r="AC28" s="16"/>
      <c r="AD28" s="16"/>
      <c r="AE28" s="16"/>
      <c r="AF28" s="44"/>
    </row>
    <row r="29" spans="4:48" ht="18" customHeight="1" thickBot="1" x14ac:dyDescent="0.4">
      <c r="F29" s="13">
        <v>0</v>
      </c>
      <c r="G29" s="12">
        <v>24</v>
      </c>
      <c r="H29" s="51">
        <v>2</v>
      </c>
      <c r="I29" s="52"/>
      <c r="J29" s="52"/>
      <c r="K29" s="52"/>
      <c r="L29" s="52"/>
      <c r="M29" s="52"/>
      <c r="N29" s="52"/>
      <c r="O29" s="25"/>
      <c r="P29" s="25"/>
      <c r="Q29" s="25"/>
      <c r="R29" s="25"/>
      <c r="S29" s="25"/>
      <c r="T29" s="25"/>
      <c r="U29" s="80"/>
      <c r="V29" s="77"/>
      <c r="W29" s="25"/>
      <c r="X29" s="25"/>
      <c r="Y29" s="27"/>
      <c r="Z29" s="27"/>
      <c r="AA29" s="27"/>
      <c r="AB29" s="27"/>
      <c r="AC29" s="27"/>
      <c r="AD29" s="27"/>
      <c r="AE29" s="27"/>
      <c r="AF29" s="53">
        <v>4</v>
      </c>
      <c r="AS29" s="11"/>
    </row>
    <row r="30" spans="4:48" ht="18" customHeight="1" x14ac:dyDescent="0.35">
      <c r="D30" s="14" t="s">
        <v>35</v>
      </c>
      <c r="AS30" s="11"/>
    </row>
    <row r="31" spans="4:48" ht="18" customHeight="1" x14ac:dyDescent="0.35">
      <c r="H31" s="13">
        <f>H4*$C$2</f>
        <v>0</v>
      </c>
      <c r="I31" s="13">
        <f t="shared" ref="I31:AF31" si="0">I4*$C$2</f>
        <v>100</v>
      </c>
      <c r="J31" s="13">
        <f t="shared" si="0"/>
        <v>200</v>
      </c>
      <c r="K31" s="13">
        <f t="shared" si="0"/>
        <v>300</v>
      </c>
      <c r="L31" s="13">
        <f t="shared" si="0"/>
        <v>400</v>
      </c>
      <c r="M31" s="13">
        <f t="shared" si="0"/>
        <v>500</v>
      </c>
      <c r="N31" s="13">
        <f t="shared" si="0"/>
        <v>600</v>
      </c>
      <c r="O31" s="13">
        <f t="shared" si="0"/>
        <v>700</v>
      </c>
      <c r="P31" s="13">
        <f t="shared" si="0"/>
        <v>800</v>
      </c>
      <c r="Q31" s="13">
        <f t="shared" si="0"/>
        <v>900</v>
      </c>
      <c r="R31" s="63">
        <f t="shared" si="0"/>
        <v>1000</v>
      </c>
      <c r="S31" s="63">
        <f t="shared" si="0"/>
        <v>1100</v>
      </c>
      <c r="T31" s="63">
        <f t="shared" si="0"/>
        <v>1200</v>
      </c>
      <c r="U31" s="63">
        <f t="shared" si="0"/>
        <v>1300</v>
      </c>
      <c r="V31" s="63">
        <f t="shared" si="0"/>
        <v>1400</v>
      </c>
      <c r="W31" s="63">
        <f t="shared" si="0"/>
        <v>1500</v>
      </c>
      <c r="X31" s="63">
        <f t="shared" si="0"/>
        <v>1600</v>
      </c>
      <c r="Y31" s="63">
        <f t="shared" si="0"/>
        <v>1700</v>
      </c>
      <c r="Z31" s="63">
        <f t="shared" si="0"/>
        <v>1800</v>
      </c>
      <c r="AA31" s="63">
        <f t="shared" si="0"/>
        <v>1900</v>
      </c>
      <c r="AB31" s="64">
        <f t="shared" si="0"/>
        <v>2000</v>
      </c>
      <c r="AC31" s="63">
        <f t="shared" si="0"/>
        <v>2100</v>
      </c>
      <c r="AD31" s="64">
        <f t="shared" si="0"/>
        <v>2200</v>
      </c>
      <c r="AE31" s="64">
        <f t="shared" si="0"/>
        <v>2300</v>
      </c>
      <c r="AF31" s="64">
        <f t="shared" si="0"/>
        <v>2400</v>
      </c>
      <c r="AH31" s="13" t="s">
        <v>31</v>
      </c>
      <c r="AS31" s="11"/>
    </row>
    <row r="32" spans="4:48" ht="18" customHeight="1" x14ac:dyDescent="0.35">
      <c r="R32" s="10" t="s">
        <v>55</v>
      </c>
      <c r="AS32" s="11"/>
    </row>
    <row r="33" spans="45:45" ht="18" customHeight="1" x14ac:dyDescent="0.35">
      <c r="AS33" s="11"/>
    </row>
    <row r="34" spans="45:45" ht="18" customHeight="1" x14ac:dyDescent="0.35">
      <c r="AS34" s="11"/>
    </row>
    <row r="35" spans="45:45" ht="18" customHeight="1" x14ac:dyDescent="0.35">
      <c r="AS35" s="11"/>
    </row>
    <row r="36" spans="45:45" ht="18" customHeight="1" x14ac:dyDescent="0.35">
      <c r="AS36" s="11"/>
    </row>
  </sheetData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Calcs</vt:lpstr>
      <vt:lpstr>Given vals</vt:lpstr>
      <vt:lpstr>Conceptual 1</vt:lpstr>
      <vt:lpstr>Conceptual 2</vt:lpstr>
      <vt:lpstr>Conceptual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tento</dc:creator>
  <cp:lastModifiedBy>tento</cp:lastModifiedBy>
  <dcterms:created xsi:type="dcterms:W3CDTF">2022-03-16T13:44:31Z</dcterms:created>
  <dcterms:modified xsi:type="dcterms:W3CDTF">2022-03-17T21:16:35Z</dcterms:modified>
</cp:coreProperties>
</file>