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arl\GW_Modelling\Course-Materials22\Assignments\HW1_BoxModel_Excel\Starter_Code\"/>
    </mc:Choice>
  </mc:AlternateContent>
  <xr:revisionPtr revIDLastSave="0" documentId="13_ncr:1_{48DBB46D-0AE0-454E-A88C-FA6B6179660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1" i="1" l="1"/>
  <c r="H14" i="1"/>
  <c r="H15" i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<sst xmlns="http://schemas.openxmlformats.org/spreadsheetml/2006/main" count="52" uniqueCount="35">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</sst>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83.790811161505644</c:v>
                </c:pt>
                <c:pt idx="2">
                  <c:v>67.563413442666786</c:v>
                </c:pt>
                <c:pt idx="3">
                  <c:v>59.34583966580923</c:v>
                </c:pt>
                <c:pt idx="4">
                  <c:v>59.160345040997541</c:v>
                </c:pt>
                <c:pt idx="5">
                  <c:v>58.952104721120953</c:v>
                </c:pt>
                <c:pt idx="6">
                  <c:v>58.721200356839582</c:v>
                </c:pt>
                <c:pt idx="7">
                  <c:v>55.697895185981977</c:v>
                </c:pt>
                <c:pt idx="8">
                  <c:v>49.864492384667237</c:v>
                </c:pt>
                <c:pt idx="9">
                  <c:v>44.013972242319369</c:v>
                </c:pt>
                <c:pt idx="10">
                  <c:v>38.148609113739589</c:v>
                </c:pt>
                <c:pt idx="11">
                  <c:v>23.47606714691667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3.241837767698871E-4</c:v>
                </c:pt>
                <c:pt idx="2">
                  <c:v>3.2454795437677716E-4</c:v>
                </c:pt>
                <c:pt idx="3">
                  <c:v>3.2544846641020028E-4</c:v>
                </c:pt>
                <c:pt idx="4">
                  <c:v>3.7098924962337775E-4</c:v>
                </c:pt>
                <c:pt idx="5">
                  <c:v>4.1648063975317486E-4</c:v>
                </c:pt>
                <c:pt idx="6">
                  <c:v>4.618087285627439E-4</c:v>
                </c:pt>
                <c:pt idx="7">
                  <c:v>4.651238724396314E-4</c:v>
                </c:pt>
                <c:pt idx="8">
                  <c:v>4.6667222410517919E-4</c:v>
                </c:pt>
                <c:pt idx="9">
                  <c:v>4.6804161138782946E-4</c:v>
                </c:pt>
                <c:pt idx="10">
                  <c:v>4.6922905028638242E-4</c:v>
                </c:pt>
                <c:pt idx="11">
                  <c:v>4.6952134293833336E-4</c:v>
                </c:pt>
                <c:pt idx="12">
                  <c:v>4.6952134293833342E-4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21</xdr:row>
      <xdr:rowOff>17780</xdr:rowOff>
    </xdr:from>
    <xdr:to>
      <xdr:col>12</xdr:col>
      <xdr:colOff>12700</xdr:colOff>
      <xdr:row>38</xdr:row>
      <xdr:rowOff>81280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11</xdr:col>
      <xdr:colOff>586740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opLeftCell="A4" workbookViewId="0">
      <selection activeCell="G4" sqref="G4"/>
    </sheetView>
  </sheetViews>
  <sheetFormatPr defaultColWidth="8.77734375" defaultRowHeight="13.2" x14ac:dyDescent="0.25"/>
  <cols>
    <col min="2" max="2" width="9.109375" bestFit="1" customWidth="1"/>
    <col min="3" max="3" width="10.109375" bestFit="1" customWidth="1"/>
    <col min="4" max="4" width="8.109375" customWidth="1"/>
  </cols>
  <sheetData>
    <row r="4" spans="2:5" x14ac:dyDescent="0.25">
      <c r="B4" t="s">
        <v>11</v>
      </c>
      <c r="C4" t="s">
        <v>9</v>
      </c>
      <c r="D4" s="1">
        <v>100</v>
      </c>
    </row>
    <row r="5" spans="2:5" x14ac:dyDescent="0.25">
      <c r="C5" t="s">
        <v>10</v>
      </c>
      <c r="D5" s="1">
        <v>0</v>
      </c>
    </row>
    <row r="6" spans="2:5" x14ac:dyDescent="0.25">
      <c r="D6" s="1"/>
    </row>
    <row r="7" spans="2:5" x14ac:dyDescent="0.25">
      <c r="D7" s="1"/>
    </row>
    <row r="8" spans="2:5" x14ac:dyDescent="0.25">
      <c r="B8" t="s">
        <v>13</v>
      </c>
      <c r="C8" t="s">
        <v>0</v>
      </c>
      <c r="D8" s="1">
        <v>5</v>
      </c>
    </row>
    <row r="9" spans="2:5" x14ac:dyDescent="0.25">
      <c r="C9" t="s">
        <v>1</v>
      </c>
      <c r="D9" s="1">
        <v>0</v>
      </c>
    </row>
    <row r="10" spans="2:5" x14ac:dyDescent="0.25">
      <c r="D10" s="1"/>
    </row>
    <row r="11" spans="2:5" x14ac:dyDescent="0.25">
      <c r="B11" t="s">
        <v>15</v>
      </c>
      <c r="C11" t="s">
        <v>4</v>
      </c>
      <c r="D11" s="1">
        <v>4.0000000000000002E-4</v>
      </c>
    </row>
    <row r="12" spans="2:5" x14ac:dyDescent="0.25">
      <c r="C12" t="s">
        <v>5</v>
      </c>
      <c r="D12" s="1">
        <v>0.01</v>
      </c>
    </row>
    <row r="13" spans="2:5" x14ac:dyDescent="0.25">
      <c r="C13" t="s">
        <v>6</v>
      </c>
      <c r="D13" s="1">
        <v>1E-4</v>
      </c>
    </row>
    <row r="15" spans="2:5" x14ac:dyDescent="0.25">
      <c r="D15" t="s">
        <v>22</v>
      </c>
      <c r="E15" t="s">
        <v>12</v>
      </c>
    </row>
    <row r="16" spans="2:5" x14ac:dyDescent="0.2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5">
      <c r="D17" s="1">
        <v>1</v>
      </c>
      <c r="E17" s="1">
        <f t="shared" ref="E17:E28" si="0">IF(D17=1,+$D$11,+IF(D17=2,+$D$12,+$D$13))</f>
        <v>4.0000000000000002E-4</v>
      </c>
    </row>
    <row r="18" spans="3:5" x14ac:dyDescent="0.25">
      <c r="D18" s="1">
        <v>1</v>
      </c>
      <c r="E18" s="1">
        <f t="shared" si="0"/>
        <v>4.0000000000000002E-4</v>
      </c>
    </row>
    <row r="19" spans="3:5" x14ac:dyDescent="0.25">
      <c r="D19" s="1">
        <v>1</v>
      </c>
      <c r="E19" s="1">
        <f t="shared" si="0"/>
        <v>4.0000000000000002E-4</v>
      </c>
    </row>
    <row r="20" spans="3:5" x14ac:dyDescent="0.25">
      <c r="D20" s="1">
        <v>1</v>
      </c>
      <c r="E20" s="1">
        <f t="shared" si="0"/>
        <v>4.0000000000000002E-4</v>
      </c>
    </row>
    <row r="21" spans="3:5" x14ac:dyDescent="0.25">
      <c r="D21" s="1">
        <v>1</v>
      </c>
      <c r="E21" s="1">
        <f t="shared" si="0"/>
        <v>4.0000000000000002E-4</v>
      </c>
    </row>
    <row r="22" spans="3:5" x14ac:dyDescent="0.25">
      <c r="D22" s="1">
        <v>1</v>
      </c>
      <c r="E22" s="1">
        <f t="shared" si="0"/>
        <v>4.0000000000000002E-4</v>
      </c>
    </row>
    <row r="23" spans="3:5" x14ac:dyDescent="0.25">
      <c r="D23" s="1">
        <v>1</v>
      </c>
      <c r="E23" s="1">
        <f t="shared" si="0"/>
        <v>4.0000000000000002E-4</v>
      </c>
    </row>
    <row r="24" spans="3:5" x14ac:dyDescent="0.25">
      <c r="D24" s="1">
        <v>3</v>
      </c>
      <c r="E24" s="1">
        <f t="shared" si="0"/>
        <v>1E-4</v>
      </c>
    </row>
    <row r="25" spans="3:5" x14ac:dyDescent="0.25">
      <c r="D25" s="1">
        <v>3</v>
      </c>
      <c r="E25" s="1">
        <f t="shared" si="0"/>
        <v>1E-4</v>
      </c>
    </row>
    <row r="26" spans="3:5" x14ac:dyDescent="0.25">
      <c r="D26" s="1">
        <v>3</v>
      </c>
      <c r="E26" s="1">
        <f t="shared" si="0"/>
        <v>1E-4</v>
      </c>
    </row>
    <row r="27" spans="3:5" x14ac:dyDescent="0.25">
      <c r="D27" s="1">
        <v>3</v>
      </c>
      <c r="E27" s="1">
        <f t="shared" si="0"/>
        <v>1E-4</v>
      </c>
    </row>
    <row r="28" spans="3:5" x14ac:dyDescent="0.25">
      <c r="C28" t="s">
        <v>16</v>
      </c>
      <c r="D28" s="1">
        <v>3</v>
      </c>
      <c r="E28" s="1">
        <f t="shared" si="0"/>
        <v>1E-4</v>
      </c>
    </row>
    <row r="33" spans="2:3" x14ac:dyDescent="0.25">
      <c r="B33" t="s">
        <v>18</v>
      </c>
      <c r="C33" t="s">
        <v>19</v>
      </c>
    </row>
    <row r="34" spans="2:3" x14ac:dyDescent="0.25">
      <c r="C34" s="11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A7" workbookViewId="0">
      <selection activeCell="C11" sqref="C11"/>
    </sheetView>
  </sheetViews>
  <sheetFormatPr defaultColWidth="8.77734375" defaultRowHeight="13.2" x14ac:dyDescent="0.25"/>
  <cols>
    <col min="3" max="3" width="9" bestFit="1" customWidth="1"/>
    <col min="7" max="7" width="10.6640625" customWidth="1"/>
    <col min="8" max="8" width="6.6640625" customWidth="1"/>
  </cols>
  <sheetData>
    <row r="3" spans="2:20" ht="13.8" thickBot="1" x14ac:dyDescent="0.3"/>
    <row r="4" spans="2:20" ht="13.8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v>4.0000000000000002E-4</v>
      </c>
      <c r="D7" s="7">
        <f>SUM(L9:L19)+0.5*(L8+L20)</f>
        <v>4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4" x14ac:dyDescent="0.3">
      <c r="B8" s="3" t="s">
        <v>29</v>
      </c>
      <c r="C8" s="6">
        <v>0.01</v>
      </c>
      <c r="D8" s="7">
        <f>SUM(M9:M19)+0.5*(M8+M20)</f>
        <v>4</v>
      </c>
      <c r="F8" s="1">
        <f>F9+inputs!$D$8</f>
        <v>60</v>
      </c>
      <c r="G8" s="1">
        <v>3</v>
      </c>
      <c r="H8" s="1">
        <f>IF(G8=1,+inputs!$D$11,+IF(G8=2,+inputs!$D$12,+inputs!$D$13))</f>
        <v>1E-4</v>
      </c>
      <c r="I8" s="2">
        <f>inputs!D4</f>
        <v>100</v>
      </c>
      <c r="J8" s="1"/>
      <c r="L8">
        <f>IF($G8=1,1,0)</f>
        <v>0</v>
      </c>
      <c r="M8">
        <f>IF($G8=2,1,0)</f>
        <v>0</v>
      </c>
      <c r="N8">
        <f>IF($G8=3,1,0)</f>
        <v>1</v>
      </c>
      <c r="Q8" s="16">
        <v>1</v>
      </c>
      <c r="R8" s="6" t="s">
        <v>23</v>
      </c>
      <c r="S8" s="18"/>
      <c r="T8" s="17">
        <v>1</v>
      </c>
    </row>
    <row r="9" spans="2:20" ht="14.4" x14ac:dyDescent="0.3">
      <c r="B9" s="3" t="s">
        <v>30</v>
      </c>
      <c r="C9" s="6">
        <v>1E-4</v>
      </c>
      <c r="D9" s="7">
        <f>SUM(N9:N19)+0.5*(N8+N20)</f>
        <v>4</v>
      </c>
      <c r="F9" s="1">
        <f>F10+inputs!$D$8</f>
        <v>55</v>
      </c>
      <c r="G9" s="1">
        <v>3</v>
      </c>
      <c r="H9" s="1">
        <f>IF(G9=1,+inputs!$D$11,+IF(G9=2,+inputs!$D$12,+inputs!$D$13))</f>
        <v>1E-4</v>
      </c>
      <c r="I9" s="1">
        <f t="shared" ref="I9:I19" ca="1" si="0">(I8*2/(1/H8+1/H9)+I10*2/(1/H9+1/H10))/(2/(1/H8+1/H9)+2/(1/H9+1/H10))</f>
        <v>83.790811161505644</v>
      </c>
      <c r="J9" s="1">
        <f ca="1">(I8-I9)/inputs!$D$8*2/(1/H8+1/H9)</f>
        <v>3.241837767698871E-4</v>
      </c>
      <c r="L9">
        <f t="shared" ref="L9:L20" si="1">IF($G9=1,1,0)</f>
        <v>0</v>
      </c>
      <c r="M9">
        <f t="shared" ref="M9:M20" si="2">IF($G9=2,1,0)</f>
        <v>0</v>
      </c>
      <c r="N9">
        <f t="shared" ref="N9:N20" si="3">IF($G9=3,1,0)</f>
        <v>1</v>
      </c>
      <c r="Q9" s="16">
        <v>2</v>
      </c>
      <c r="R9" s="6" t="s">
        <v>23</v>
      </c>
      <c r="S9" s="18"/>
      <c r="T9" s="17">
        <v>2</v>
      </c>
    </row>
    <row r="10" spans="2:20" ht="14.4" x14ac:dyDescent="0.3">
      <c r="B10" s="3"/>
      <c r="C10" s="6"/>
      <c r="D10" s="7"/>
      <c r="F10" s="1">
        <f>F11+inputs!$D$8</f>
        <v>50</v>
      </c>
      <c r="G10" s="1">
        <v>3</v>
      </c>
      <c r="H10" s="1">
        <f>IF(G10=1,+inputs!$D$11,+IF(G10=2,+inputs!$D$12,+inputs!$D$13))</f>
        <v>1E-4</v>
      </c>
      <c r="I10" s="1">
        <f t="shared" ca="1" si="0"/>
        <v>67.563413442666786</v>
      </c>
      <c r="J10" s="1">
        <f ca="1">(I9-I10)/inputs!$D$8*2/(1/H9+1/H10)</f>
        <v>3.2454795437677716E-4</v>
      </c>
      <c r="L10">
        <f t="shared" si="1"/>
        <v>0</v>
      </c>
      <c r="M10">
        <f t="shared" si="2"/>
        <v>0</v>
      </c>
      <c r="N10">
        <f t="shared" si="3"/>
        <v>1</v>
      </c>
      <c r="Q10" s="16">
        <v>3</v>
      </c>
      <c r="R10" s="6" t="s">
        <v>23</v>
      </c>
      <c r="S10" s="18"/>
      <c r="T10" s="17">
        <v>3</v>
      </c>
    </row>
    <row r="11" spans="2:20" ht="14.4" x14ac:dyDescent="0.3">
      <c r="B11" s="3" t="s">
        <v>8</v>
      </c>
      <c r="C11" s="6">
        <f>SUM(D7:D9)/(D7/C7+D8/C8+D9/C9)</f>
        <v>2.380952380952381E-4</v>
      </c>
      <c r="D11" s="7"/>
      <c r="F11" s="1">
        <f>F12+inputs!$D$8</f>
        <v>45</v>
      </c>
      <c r="G11" s="1">
        <v>2</v>
      </c>
      <c r="H11" s="1">
        <f>IF(G11=1,+inputs!$D$11,+IF(G11=2,+inputs!$D$12,+inputs!$D$13))</f>
        <v>0.01</v>
      </c>
      <c r="I11" s="1">
        <f t="shared" ca="1" si="0"/>
        <v>59.34583966580923</v>
      </c>
      <c r="J11" s="1">
        <f ca="1">(I10-I11)/inputs!$D$8*2/(1/H10+1/H11)</f>
        <v>3.2544846641020028E-4</v>
      </c>
      <c r="L11">
        <f t="shared" si="1"/>
        <v>0</v>
      </c>
      <c r="M11">
        <f t="shared" si="2"/>
        <v>1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35">
      <c r="B12" s="8" t="s">
        <v>7</v>
      </c>
      <c r="C12" s="9">
        <f>C11*(I8-I20)/(F8-F20)</f>
        <v>3.9682539682539683E-4</v>
      </c>
      <c r="D12" s="10"/>
      <c r="F12" s="1">
        <f>F13+inputs!$D$8</f>
        <v>40</v>
      </c>
      <c r="G12" s="1">
        <v>2</v>
      </c>
      <c r="H12" s="1">
        <f>IF(G12=1,+inputs!$D$11,+IF(G12=2,+inputs!$D$12,+inputs!$D$13))</f>
        <v>0.01</v>
      </c>
      <c r="I12" s="1">
        <f t="shared" ca="1" si="0"/>
        <v>59.160345040997541</v>
      </c>
      <c r="J12" s="1">
        <f ca="1">(I11-I12)/inputs!$D$8*2/(1/H11+1/H12)</f>
        <v>3.7098924962337775E-4</v>
      </c>
      <c r="L12">
        <f t="shared" si="1"/>
        <v>0</v>
      </c>
      <c r="M12">
        <f t="shared" si="2"/>
        <v>1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" thickTop="1" x14ac:dyDescent="0.3">
      <c r="F13" s="1">
        <f>F14+inputs!$D$8</f>
        <v>35</v>
      </c>
      <c r="G13" s="1">
        <v>2</v>
      </c>
      <c r="H13" s="1">
        <f>IF(G13=1,+inputs!$D$11,+IF(G13=2,+inputs!$D$12,+inputs!$D$13))</f>
        <v>0.01</v>
      </c>
      <c r="I13" s="1">
        <f t="shared" ca="1" si="0"/>
        <v>58.952104721120953</v>
      </c>
      <c r="J13" s="1">
        <f ca="1">(I12-I13)/inputs!$D$8*2/(1/H12+1/H13)</f>
        <v>4.1648063975317486E-4</v>
      </c>
      <c r="L13">
        <f t="shared" si="1"/>
        <v>0</v>
      </c>
      <c r="M13">
        <f t="shared" si="2"/>
        <v>1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4" x14ac:dyDescent="0.3">
      <c r="F14" s="1">
        <f>F15+inputs!$D$8</f>
        <v>30</v>
      </c>
      <c r="G14" s="1">
        <v>2</v>
      </c>
      <c r="H14" s="1">
        <f>IF(G14=1,+inputs!$D$11,+IF(G14=2,+inputs!$D$12,+inputs!$D$13))</f>
        <v>0.01</v>
      </c>
      <c r="I14" s="1">
        <f t="shared" ca="1" si="0"/>
        <v>58.721200356839582</v>
      </c>
      <c r="J14" s="1">
        <f ca="1">(I13-I14)/inputs!$D$8*2/(1/H13+1/H14)</f>
        <v>4.618087285627439E-4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4" x14ac:dyDescent="0.3">
      <c r="F15" s="1">
        <f>F16+inputs!$D$8</f>
        <v>25</v>
      </c>
      <c r="G15" s="1">
        <v>1</v>
      </c>
      <c r="H15" s="1">
        <f>IF(G15=1,+inputs!$D$11,+IF(G15=2,+inputs!$D$12,+inputs!$D$13))</f>
        <v>4.0000000000000002E-4</v>
      </c>
      <c r="I15" s="1">
        <f t="shared" ca="1" si="0"/>
        <v>55.697895185981977</v>
      </c>
      <c r="J15" s="1">
        <f ca="1">(I14-I15)/inputs!$D$8*2/(1/H14+1/H15)</f>
        <v>4.651238724396314E-4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4" x14ac:dyDescent="0.3">
      <c r="F16" s="1">
        <f>F17+inputs!$D$8</f>
        <v>20</v>
      </c>
      <c r="G16" s="1">
        <v>1</v>
      </c>
      <c r="H16" s="1">
        <f>IF(G16=1,+inputs!$D$11,+IF(G16=2,+inputs!$D$12,+inputs!$D$13))</f>
        <v>4.0000000000000002E-4</v>
      </c>
      <c r="I16" s="1">
        <f t="shared" ca="1" si="0"/>
        <v>49.864492384667237</v>
      </c>
      <c r="J16" s="1">
        <f ca="1">(I15-I16)/inputs!$D$8*2/(1/H15+1/H16)</f>
        <v>4.6667222410517919E-4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4" x14ac:dyDescent="0.3">
      <c r="F17" s="1">
        <f>F18+inputs!$D$8</f>
        <v>15</v>
      </c>
      <c r="G17" s="1">
        <v>1</v>
      </c>
      <c r="H17" s="1">
        <f>IF(G17=1,+inputs!$D$11,+IF(G17=2,+inputs!$D$12,+inputs!$D$13))</f>
        <v>4.0000000000000002E-4</v>
      </c>
      <c r="I17" s="1">
        <f t="shared" ca="1" si="0"/>
        <v>44.013972242319369</v>
      </c>
      <c r="J17" s="1">
        <f ca="1">(I16-I17)/inputs!$D$8*2/(1/H16+1/H17)</f>
        <v>4.6804161138782946E-4</v>
      </c>
      <c r="L17">
        <f t="shared" si="1"/>
        <v>1</v>
      </c>
      <c r="M17">
        <f t="shared" si="2"/>
        <v>0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4" x14ac:dyDescent="0.3">
      <c r="F18" s="1">
        <f>F19+inputs!$D$8</f>
        <v>10</v>
      </c>
      <c r="G18" s="1">
        <v>1</v>
      </c>
      <c r="H18" s="1">
        <f>IF(G18=1,+inputs!$D$11,+IF(G18=2,+inputs!$D$12,+inputs!$D$13))</f>
        <v>4.0000000000000002E-4</v>
      </c>
      <c r="I18" s="1">
        <f t="shared" ca="1" si="0"/>
        <v>38.148609113739589</v>
      </c>
      <c r="J18" s="1">
        <f ca="1">(I17-I18)/inputs!$D$8*2/(1/H17+1/H18)</f>
        <v>4.6922905028638242E-4</v>
      </c>
      <c r="L18">
        <f t="shared" si="1"/>
        <v>1</v>
      </c>
      <c r="M18">
        <f t="shared" si="2"/>
        <v>0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4" x14ac:dyDescent="0.3">
      <c r="F19" s="1">
        <f>F20+inputs!$D$8</f>
        <v>5</v>
      </c>
      <c r="G19" s="1">
        <v>3</v>
      </c>
      <c r="H19" s="1">
        <f>IF(G19=1,+inputs!$D$11,+IF(G19=2,+inputs!$D$12,+inputs!$D$13))</f>
        <v>1E-4</v>
      </c>
      <c r="I19" s="1">
        <f t="shared" ca="1" si="0"/>
        <v>23.47606714691667</v>
      </c>
      <c r="J19" s="1">
        <f ca="1">(I18-I19)/inputs!$D$8*2/(1/H18+1/H19)</f>
        <v>4.6952134293833336E-4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</row>
    <row r="20" spans="6:20" ht="14.4" x14ac:dyDescent="0.3">
      <c r="F20" s="1">
        <f>inputs!D9</f>
        <v>0</v>
      </c>
      <c r="G20" s="1">
        <v>3</v>
      </c>
      <c r="H20" s="1">
        <f>IF(G20=1,+inputs!$D$11,+IF(G20=2,+inputs!$D$12,+inputs!$D$13))</f>
        <v>1E-4</v>
      </c>
      <c r="I20" s="2">
        <f>inputs!D5</f>
        <v>0</v>
      </c>
      <c r="J20" s="1">
        <f ca="1">(I19-I20)/inputs!$D$8*2/(1/H19+1/H20)</f>
        <v>4.6952134293833342E-4</v>
      </c>
      <c r="L20">
        <f t="shared" si="1"/>
        <v>0</v>
      </c>
      <c r="M20">
        <f t="shared" si="2"/>
        <v>0</v>
      </c>
      <c r="N20">
        <f t="shared" si="3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Starlivia Kaska</cp:lastModifiedBy>
  <dcterms:created xsi:type="dcterms:W3CDTF">2002-08-06T22:40:09Z</dcterms:created>
  <dcterms:modified xsi:type="dcterms:W3CDTF">2022-01-25T03:15:31Z</dcterms:modified>
</cp:coreProperties>
</file>