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y_22\Documents\MSc._Hydrology\2022_Spring\GW_Modelling\homework-xenidegracia\Working\HW1_BoxModel_Excel\Starter_Code\"/>
    </mc:Choice>
  </mc:AlternateContent>
  <xr:revisionPtr revIDLastSave="0" documentId="13_ncr:1_{46EC4EEC-8DFF-4062-87D5-760F3DD2A6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4" i="1" l="1"/>
  <c r="H15" i="1"/>
  <c r="H18" i="1"/>
  <c r="C9" i="1"/>
  <c r="C8" i="1"/>
  <c r="C7" i="1"/>
  <c r="H11" i="1"/>
  <c r="H16" i="1"/>
  <c r="H17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<sst xmlns="http://schemas.openxmlformats.org/spreadsheetml/2006/main" count="52" uniqueCount="35">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</sst>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99.709108554660304</c:v>
                </c:pt>
                <c:pt idx="2">
                  <c:v>99.418703435723316</c:v>
                </c:pt>
                <c:pt idx="3">
                  <c:v>99.129004137464889</c:v>
                </c:pt>
                <c:pt idx="4">
                  <c:v>98.91257892348483</c:v>
                </c:pt>
                <c:pt idx="5">
                  <c:v>98.769217340004914</c:v>
                </c:pt>
                <c:pt idx="6">
                  <c:v>98.626826080645145</c:v>
                </c:pt>
                <c:pt idx="7">
                  <c:v>98.485428786206157</c:v>
                </c:pt>
                <c:pt idx="8">
                  <c:v>98.345024334660607</c:v>
                </c:pt>
                <c:pt idx="9">
                  <c:v>84.235235617282697</c:v>
                </c:pt>
                <c:pt idx="10">
                  <c:v>56.15663133118197</c:v>
                </c:pt>
                <c:pt idx="11">
                  <c:v>28.078315665590985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5.8178289067939209E-4</c:v>
                </c:pt>
                <c:pt idx="2">
                  <c:v>5.8081023787397612E-4</c:v>
                </c:pt>
                <c:pt idx="3">
                  <c:v>5.7939859651685312E-4</c:v>
                </c:pt>
                <c:pt idx="4">
                  <c:v>5.7713390394682545E-4</c:v>
                </c:pt>
                <c:pt idx="5">
                  <c:v>5.7344633391966235E-4</c:v>
                </c:pt>
                <c:pt idx="6">
                  <c:v>5.6956503743907665E-4</c:v>
                </c:pt>
                <c:pt idx="7">
                  <c:v>5.6558917775595321E-4</c:v>
                </c:pt>
                <c:pt idx="8">
                  <c:v>5.616178061821984E-4</c:v>
                </c:pt>
                <c:pt idx="9">
                  <c:v>5.6158363054240436E-4</c:v>
                </c:pt>
                <c:pt idx="10">
                  <c:v>5.6157208572201454E-4</c:v>
                </c:pt>
                <c:pt idx="11">
                  <c:v>5.6156631331181974E-4</c:v>
                </c:pt>
                <c:pt idx="12">
                  <c:v>5.6156631331181974E-4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4" workbookViewId="0">
      <selection activeCell="D12" sqref="D12"/>
    </sheetView>
  </sheetViews>
  <sheetFormatPr defaultColWidth="8.81640625" defaultRowHeight="12.5" x14ac:dyDescent="0.25"/>
  <cols>
    <col min="2" max="2" width="9.1796875" bestFit="1" customWidth="1"/>
    <col min="3" max="3" width="10.1796875" bestFit="1" customWidth="1"/>
    <col min="4" max="4" width="8.17968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0.02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0.02</v>
      </c>
    </row>
    <row r="17" spans="3:5" x14ac:dyDescent="0.25">
      <c r="D17" s="1">
        <v>1</v>
      </c>
      <c r="E17" s="1">
        <f t="shared" ref="E17:E28" si="0">IF(D17=1,+$D$11,+IF(D17=2,+$D$12,+$D$13))</f>
        <v>0.02</v>
      </c>
    </row>
    <row r="18" spans="3:5" x14ac:dyDescent="0.25">
      <c r="D18" s="1">
        <v>1</v>
      </c>
      <c r="E18" s="1">
        <f t="shared" si="0"/>
        <v>0.02</v>
      </c>
    </row>
    <row r="19" spans="3:5" x14ac:dyDescent="0.25">
      <c r="D19" s="1">
        <v>1</v>
      </c>
      <c r="E19" s="1">
        <f t="shared" si="0"/>
        <v>0.02</v>
      </c>
    </row>
    <row r="20" spans="3:5" x14ac:dyDescent="0.25">
      <c r="D20" s="1">
        <v>1</v>
      </c>
      <c r="E20" s="1">
        <f t="shared" si="0"/>
        <v>0.02</v>
      </c>
    </row>
    <row r="21" spans="3:5" x14ac:dyDescent="0.25">
      <c r="D21" s="1">
        <v>1</v>
      </c>
      <c r="E21" s="1">
        <f t="shared" si="0"/>
        <v>0.02</v>
      </c>
    </row>
    <row r="22" spans="3:5" x14ac:dyDescent="0.25">
      <c r="D22" s="1">
        <v>1</v>
      </c>
      <c r="E22" s="1">
        <f t="shared" si="0"/>
        <v>0.02</v>
      </c>
    </row>
    <row r="23" spans="3:5" x14ac:dyDescent="0.25">
      <c r="D23" s="1">
        <v>1</v>
      </c>
      <c r="E23" s="1">
        <f t="shared" si="0"/>
        <v>0.02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zoomScale="60" zoomScaleNormal="60" workbookViewId="0">
      <selection activeCell="C18" sqref="C18"/>
    </sheetView>
  </sheetViews>
  <sheetFormatPr defaultColWidth="8.81640625" defaultRowHeight="12.5" x14ac:dyDescent="0.25"/>
  <cols>
    <col min="3" max="3" width="9" bestFit="1" customWidth="1"/>
    <col min="7" max="7" width="10.6328125" customWidth="1"/>
    <col min="8" max="8" width="6.6328125" customWidth="1"/>
  </cols>
  <sheetData>
    <row r="3" spans="2:20" ht="13" thickBot="1" x14ac:dyDescent="0.3"/>
    <row r="4" spans="2:20" ht="13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f>inputs!D11</f>
        <v>0.02</v>
      </c>
      <c r="D7" s="7">
        <f>SUM(L9:L19)+0.5*(L8+L20)</f>
        <v>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5" x14ac:dyDescent="0.35">
      <c r="B8" s="3" t="s">
        <v>29</v>
      </c>
      <c r="C8" s="6">
        <f>inputs!D12</f>
        <v>0.01</v>
      </c>
      <c r="D8" s="7">
        <f>SUM(M9:M19)+0.5*(M8+M20)</f>
        <v>3.5</v>
      </c>
      <c r="F8" s="1">
        <f>F9+inputs!$D$8</f>
        <v>60</v>
      </c>
      <c r="G8" s="1">
        <v>2</v>
      </c>
      <c r="H8" s="1">
        <f>IF(G8=1,+inputs!$D$11,+IF(G8=2,+inputs!$D$12,+inputs!$D$13))</f>
        <v>0.01</v>
      </c>
      <c r="I8" s="2">
        <f>inputs!D4</f>
        <v>100</v>
      </c>
      <c r="J8" s="1"/>
      <c r="L8">
        <f>IF($G8=1,1,0)</f>
        <v>0</v>
      </c>
      <c r="M8">
        <f>IF($G8=2,1,0)</f>
        <v>1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5" x14ac:dyDescent="0.35">
      <c r="B9" s="3" t="s">
        <v>30</v>
      </c>
      <c r="C9" s="6">
        <f>inputs!D13</f>
        <v>1E-4</v>
      </c>
      <c r="D9" s="7">
        <f>SUM(N9:N19)+0.5*(N8+N20)</f>
        <v>3.5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99.709108554660304</v>
      </c>
      <c r="J9" s="1">
        <f ca="1">(I8-I9)/inputs!$D$8*2/(1/H8+1/H9)</f>
        <v>5.8178289067939209E-4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5" x14ac:dyDescent="0.35">
      <c r="B10" s="3"/>
      <c r="C10" s="6"/>
      <c r="D10" s="7"/>
      <c r="F10" s="1">
        <f>F11+inputs!$D$8</f>
        <v>50</v>
      </c>
      <c r="G10" s="1">
        <v>2</v>
      </c>
      <c r="H10" s="1">
        <f>IF(G10=1,+inputs!$D$11,+IF(G10=2,+inputs!$D$12,+inputs!$D$13))</f>
        <v>0.01</v>
      </c>
      <c r="I10" s="1">
        <f t="shared" ca="1" si="0"/>
        <v>99.418703435723316</v>
      </c>
      <c r="J10" s="1">
        <f ca="1">(I9-I10)/inputs!$D$8*2/(1/H9+1/H10)</f>
        <v>5.8081023787397612E-4</v>
      </c>
      <c r="L10">
        <f t="shared" si="1"/>
        <v>0</v>
      </c>
      <c r="M10">
        <f t="shared" si="2"/>
        <v>1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5" x14ac:dyDescent="0.35">
      <c r="B11" s="3" t="s">
        <v>8</v>
      </c>
      <c r="C11" s="6">
        <f>SUM(D7:D9)/(D7/C7+D8/C8+D9/C9)</f>
        <v>3.3707865168539324E-4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ca="1" si="0"/>
        <v>99.129004137464889</v>
      </c>
      <c r="J11" s="1">
        <f ca="1">(I10-I11)/inputs!$D$8*2/(1/H10+1/H11)</f>
        <v>5.7939859651685312E-4</v>
      </c>
      <c r="L11">
        <f t="shared" si="1"/>
        <v>0</v>
      </c>
      <c r="M11">
        <f t="shared" si="2"/>
        <v>1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4">
      <c r="B12" s="8" t="s">
        <v>7</v>
      </c>
      <c r="C12" s="9">
        <f>C11*(I8-I20)/(F8-F20)</f>
        <v>5.6179775280898871E-4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0.02</v>
      </c>
      <c r="I12" s="1">
        <f t="shared" ca="1" si="0"/>
        <v>98.91257892348483</v>
      </c>
      <c r="J12" s="1">
        <f ca="1">(I11-I12)/inputs!$D$8*2/(1/H11+1/H12)</f>
        <v>5.7713390394682545E-4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5">
      <c r="F13" s="1">
        <f>F14+inputs!$D$8</f>
        <v>35</v>
      </c>
      <c r="G13" s="1">
        <v>1</v>
      </c>
      <c r="H13" s="1">
        <f>IF(G13=1,+inputs!$D$11,+IF(G13=2,+inputs!$D$12,+inputs!$D$13))</f>
        <v>0.02</v>
      </c>
      <c r="I13" s="1">
        <f t="shared" ca="1" si="0"/>
        <v>98.769217340004914</v>
      </c>
      <c r="J13" s="1">
        <f ca="1">(I12-I13)/inputs!$D$8*2/(1/H12+1/H13)</f>
        <v>5.7344633391966235E-4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5" x14ac:dyDescent="0.35">
      <c r="F14" s="1">
        <f>F15+inputs!$D$8</f>
        <v>30</v>
      </c>
      <c r="G14" s="1">
        <v>1</v>
      </c>
      <c r="H14" s="1">
        <f>IF(G14=1,+inputs!$D$11,+IF(G14=2,+inputs!$D$12,+inputs!$D$13))</f>
        <v>0.02</v>
      </c>
      <c r="I14" s="1">
        <f t="shared" ca="1" si="0"/>
        <v>98.626826080645145</v>
      </c>
      <c r="J14" s="1">
        <f ca="1">(I13-I14)/inputs!$D$8*2/(1/H13+1/H14)</f>
        <v>5.6956503743907665E-4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5" x14ac:dyDescent="0.35">
      <c r="F15" s="1">
        <f>F16+inputs!$D$8</f>
        <v>25</v>
      </c>
      <c r="G15" s="1">
        <v>1</v>
      </c>
      <c r="H15" s="1">
        <f>IF(G15=1,+inputs!$D$11,+IF(G15=2,+inputs!$D$12,+inputs!$D$13))</f>
        <v>0.02</v>
      </c>
      <c r="I15" s="1">
        <f t="shared" ca="1" si="0"/>
        <v>98.485428786206157</v>
      </c>
      <c r="J15" s="1">
        <f ca="1">(I14-I15)/inputs!$D$8*2/(1/H14+1/H15)</f>
        <v>5.6558917775595321E-4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5" x14ac:dyDescent="0.35">
      <c r="F16" s="1">
        <f>F17+inputs!$D$8</f>
        <v>20</v>
      </c>
      <c r="G16" s="1">
        <v>1</v>
      </c>
      <c r="H16" s="1">
        <f>IF(G16=1,+inputs!$D$11,+IF(G16=2,+inputs!$D$12,+inputs!$D$13))</f>
        <v>0.02</v>
      </c>
      <c r="I16" s="1">
        <f t="shared" ca="1" si="0"/>
        <v>98.345024334660607</v>
      </c>
      <c r="J16" s="1">
        <f ca="1">(I15-I16)/inputs!$D$8*2/(1/H15+1/H16)</f>
        <v>5.616178061821984E-4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5" x14ac:dyDescent="0.35">
      <c r="F17" s="1">
        <f>F18+inputs!$D$8</f>
        <v>15</v>
      </c>
      <c r="G17" s="1">
        <v>3</v>
      </c>
      <c r="H17" s="1">
        <f>IF(G17=1,+inputs!$D$11,+IF(G17=2,+inputs!$D$12,+inputs!$D$13))</f>
        <v>1E-4</v>
      </c>
      <c r="I17" s="1">
        <f t="shared" ca="1" si="0"/>
        <v>84.235235617282697</v>
      </c>
      <c r="J17" s="1">
        <f ca="1">(I16-I17)/inputs!$D$8*2/(1/H16+1/H17)</f>
        <v>5.6158363054240436E-4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4.5" x14ac:dyDescent="0.35">
      <c r="F18" s="1">
        <f>F19+inputs!$D$8</f>
        <v>10</v>
      </c>
      <c r="G18" s="1">
        <v>3</v>
      </c>
      <c r="H18" s="1">
        <f>IF(G18=1,+inputs!$D$11,+IF(G18=2,+inputs!$D$12,+inputs!$D$13))</f>
        <v>1E-4</v>
      </c>
      <c r="I18" s="1">
        <f t="shared" ca="1" si="0"/>
        <v>56.15663133118197</v>
      </c>
      <c r="J18" s="1">
        <f ca="1">(I17-I18)/inputs!$D$8*2/(1/H17+1/H18)</f>
        <v>5.6157208572201454E-4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4.5" x14ac:dyDescent="0.35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28.078315665590985</v>
      </c>
      <c r="J19" s="1">
        <f ca="1">(I18-I19)/inputs!$D$8*2/(1/H18+1/H19)</f>
        <v>5.6156631331181974E-4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4.5" x14ac:dyDescent="0.35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5.6156631331181974E-4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Xenia De Gracia</cp:lastModifiedBy>
  <dcterms:created xsi:type="dcterms:W3CDTF">2002-08-06T22:40:09Z</dcterms:created>
  <dcterms:modified xsi:type="dcterms:W3CDTF">2022-02-07T23:12:09Z</dcterms:modified>
</cp:coreProperties>
</file>