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8477c5496bec495e/Documents/"/>
    </mc:Choice>
  </mc:AlternateContent>
  <xr:revisionPtr revIDLastSave="0" documentId="8_{BBC38AB4-C45E-4891-BADB-D9816CA548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lance Sheet" sheetId="1" r:id="rId1"/>
    <sheet name="Income Statement" sheetId="3" r:id="rId2"/>
    <sheet name="Cashflow" sheetId="2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2">#REF!</definedName>
    <definedName name="_Col1" localSheetId="1">#REF!</definedName>
    <definedName name="_Col1" localSheetId="3">#REF!</definedName>
    <definedName name="_Col2" localSheetId="2">#REF!</definedName>
    <definedName name="_Col2" localSheetId="1">#REF!</definedName>
    <definedName name="_Col2" localSheetId="3">#REF!</definedName>
    <definedName name="A" localSheetId="2">#REF!</definedName>
    <definedName name="A" localSheetId="1">#REF!</definedName>
    <definedName name="A" localSheetId="3">#REF!</definedName>
    <definedName name="Adj" localSheetId="2">'[1]Revsum - trend'!#REF!</definedName>
    <definedName name="Adj" localSheetId="1">'[1]Revsum - trend'!#REF!</definedName>
    <definedName name="Adj" localSheetId="3">'[1]Revsum - trend'!#REF!</definedName>
    <definedName name="Adjustments" localSheetId="2">'[1]Revsum - trend'!#REF!</definedName>
    <definedName name="Adjustments" localSheetId="1">'[1]Revsum - trend'!#REF!</definedName>
    <definedName name="Adjustments" localSheetId="3">'[1]Revsum - trend'!#REF!</definedName>
    <definedName name="AdjustmentsQ" localSheetId="2">#REF!</definedName>
    <definedName name="AdjustmentsQ" localSheetId="1">#REF!</definedName>
    <definedName name="AdjustmentsQ" localSheetId="3">#REF!</definedName>
    <definedName name="Area" localSheetId="2">'[1]Revsum - trend'!#REF!</definedName>
    <definedName name="Area" localSheetId="1">'[1]Revsum - trend'!#REF!</definedName>
    <definedName name="Area" localSheetId="3">'[1]Revsum - trend'!#REF!</definedName>
    <definedName name="AreaQ" localSheetId="2">#REF!</definedName>
    <definedName name="AreaQ" localSheetId="1">#REF!</definedName>
    <definedName name="AreaQ" localSheetId="3">#REF!</definedName>
    <definedName name="AS2DocOpenMode" hidden="1">"AS2DocumentEdit"</definedName>
    <definedName name="AuditLI" localSheetId="1">#REF!</definedName>
    <definedName name="AuditLI" localSheetId="3">#REF!</definedName>
    <definedName name="AuditSP" localSheetId="1">#REF!</definedName>
    <definedName name="AuditSP" localSheetId="3">#REF!</definedName>
    <definedName name="BAKER" localSheetId="2">'[2]May 96'!#REF!</definedName>
    <definedName name="BAKER" localSheetId="1">'[2]May 96'!#REF!</definedName>
    <definedName name="BAKER" localSheetId="3">'[2]May 96'!#REF!</definedName>
    <definedName name="BAL" localSheetId="2">'[2]May 96'!#REF!</definedName>
    <definedName name="BAL" localSheetId="1">'[2]May 96'!#REF!</definedName>
    <definedName name="BAL" localSheetId="3">'[2]May 96'!#REF!</definedName>
    <definedName name="BalSheet" localSheetId="2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2">'[1]Revsum - trend'!#REF!</definedName>
    <definedName name="BusinessName" localSheetId="1">'[1]Revsum - trend'!#REF!</definedName>
    <definedName name="BusinessName" localSheetId="3">'[1]Revsum - trend'!#REF!</definedName>
    <definedName name="BusinessNameQ" localSheetId="1">#REF!</definedName>
    <definedName name="BusinessNameQ" localSheetId="3">#REF!</definedName>
    <definedName name="BusinessSummaryName" localSheetId="2">'[1]Revsum - trend'!#REF!</definedName>
    <definedName name="BusinessSummaryName" localSheetId="1">'[1]Revsum - trend'!#REF!</definedName>
    <definedName name="BusinessSummaryName" localSheetId="3">'[1]Revsum - trend'!#REF!</definedName>
    <definedName name="BusinessSummaryNameQ" localSheetId="1">#REF!</definedName>
    <definedName name="BusinessSummaryNameQ" localSheetId="3">#REF!</definedName>
    <definedName name="BusSysEA" localSheetId="2">MATCH("Business Systems Enterprise Agreements", Cashflow!Categories,0)</definedName>
    <definedName name="BusSysEA" localSheetId="1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2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2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2">'[2]May 96'!#REF!</definedName>
    <definedName name="carter" localSheetId="1">'[2]May 96'!#REF!</definedName>
    <definedName name="carter" localSheetId="3">'[2]May 96'!#REF!</definedName>
    <definedName name="Cash" localSheetId="2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2">'[1]Revsum - trend'!#REF!</definedName>
    <definedName name="Categories" localSheetId="1">'[1]Revsum - trend'!#REF!</definedName>
    <definedName name="Categories" localSheetId="3">'[1]Revsum - trend'!#REF!</definedName>
    <definedName name="Channel" localSheetId="2">'[1]Revsum - trend'!#REF!</definedName>
    <definedName name="Channel" localSheetId="1">'[1]Revsum - trend'!#REF!</definedName>
    <definedName name="Channel" localSheetId="3">'[1]Revsum - trend'!#REF!</definedName>
    <definedName name="ChannelAggregate" localSheetId="2">'[1]Revsum - trend'!#REF!</definedName>
    <definedName name="ChannelAggregate" localSheetId="1">'[1]Revsum - trend'!#REF!</definedName>
    <definedName name="ChannelAggregate" localSheetId="3">'[1]Revsum - trend'!#REF!</definedName>
    <definedName name="ChannelAggregateQ" localSheetId="1">#REF!</definedName>
    <definedName name="ChannelAggregateQ" localSheetId="3">#REF!</definedName>
    <definedName name="ChannelQ" localSheetId="1">#REF!</definedName>
    <definedName name="ChannelQ" localSheetId="3">#REF!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2">'[1]Revsum - trend'!#REF!</definedName>
    <definedName name="ConstantDollars" localSheetId="1">'[1]Revsum - trend'!#REF!</definedName>
    <definedName name="ConstantDollars" localSheetId="3">'[1]Revsum - trend'!#REF!</definedName>
    <definedName name="CurrencyType" localSheetId="2">'[1]Revsum - trend'!#REF!</definedName>
    <definedName name="CurrencyType" localSheetId="1">'[1]Revsum - trend'!#REF!</definedName>
    <definedName name="CurrencyType" localSheetId="3">'[1]Revsum - trend'!#REF!</definedName>
    <definedName name="Divisions" localSheetId="2">OFFSET([4]!Categories,0,-1)</definedName>
    <definedName name="Divisions" localSheetId="1">OFFSET([4]!Categories,0,-1)</definedName>
    <definedName name="Divisions" localSheetId="3">OFFSET([4]!Categories,0,-1)</definedName>
    <definedName name="FiscalPeriod" localSheetId="2">'[1]Revsum - trend'!#REF!</definedName>
    <definedName name="FiscalPeriod" localSheetId="1">'[1]Revsum - trend'!#REF!</definedName>
    <definedName name="FiscalPeriod" localSheetId="3">'[1]Revsum - trend'!#REF!</definedName>
    <definedName name="FY00OthAvg" localSheetId="2">#REF!</definedName>
    <definedName name="FY00OthAvg" localSheetId="1">#REF!</definedName>
    <definedName name="FY00OthAvg" localSheetId="3">#REF!</definedName>
    <definedName name="FY00RegAvg" localSheetId="2">#REF!</definedName>
    <definedName name="FY00RegAvg" localSheetId="1">#REF!</definedName>
    <definedName name="FY00RegAvg" localSheetId="3">#REF!</definedName>
    <definedName name="FY01OthAvg" localSheetId="1">#REF!</definedName>
    <definedName name="FY01OthAvg" localSheetId="3">#REF!</definedName>
    <definedName name="FY01RegAvg" localSheetId="1">#REF!</definedName>
    <definedName name="FY01RegAvg" localSheetId="3">#REF!</definedName>
    <definedName name="gaudette" localSheetId="2">'[2]May 96'!#REF!</definedName>
    <definedName name="gaudette" localSheetId="1">'[2]May 96'!#REF!</definedName>
    <definedName name="gaudette" localSheetId="3">'[2]May 96'!#REF!</definedName>
    <definedName name="Greetings" localSheetId="2">MATCH("Grtgs WS, PictureIt, Other DAD", Cashflow!Categories,0)</definedName>
    <definedName name="Greetings" localSheetId="1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2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2">MATCH("Grtgs WS, PictureIt, Other DAD *", Cashflow!Categories,0)</definedName>
    <definedName name="GreetingsTotal" localSheetId="1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2">'[2]May 96'!#REF!</definedName>
    <definedName name="hansen" localSheetId="1">'[2]May 96'!#REF!</definedName>
    <definedName name="hansen" localSheetId="3">'[2]May 96'!#REF!</definedName>
    <definedName name="hanson" localSheetId="2">'[2]May 96'!#REF!</definedName>
    <definedName name="hanson" localSheetId="1">'[2]May 96'!#REF!</definedName>
    <definedName name="hanson" localSheetId="3">'[2]May 96'!#REF!</definedName>
    <definedName name="heading" localSheetId="2">#REF!</definedName>
    <definedName name="heading" localSheetId="1">#REF!</definedName>
    <definedName name="heading" localSheetId="3">#REF!</definedName>
    <definedName name="INTEREST" localSheetId="2">'[2]May 96'!#REF!</definedName>
    <definedName name="INTEREST" localSheetId="1">'[2]May 96'!#REF!</definedName>
    <definedName name="INTEREST" localSheetId="3">'[2]May 96'!#REF!</definedName>
    <definedName name="JAW" localSheetId="2">'[2]May 96'!#REF!</definedName>
    <definedName name="JAW" localSheetId="1">'[2]May 96'!#REF!</definedName>
    <definedName name="JAW" localSheetId="3">'[2]May 96'!#REF!</definedName>
    <definedName name="JAWORSKI" localSheetId="2">'[2]May 96'!#REF!</definedName>
    <definedName name="JAWORSKI" localSheetId="1">'[2]May 96'!#REF!</definedName>
    <definedName name="JAWORSKI" localSheetId="3">'[2]May 96'!#REF!</definedName>
    <definedName name="JustifyColumn" localSheetId="2">'[3]Data Sheet'!#REF!</definedName>
    <definedName name="JustifyColumn" localSheetId="1">'[3]Data Sheet'!#REF!</definedName>
    <definedName name="JustifyColumn" localSheetId="3">'[3]Data Sheet'!#REF!</definedName>
    <definedName name="LastPivotRow" localSheetId="2">COUNTA([4]!SalesLocations)+ROW([4]!PTtop)-1</definedName>
    <definedName name="LastPivotRow" localSheetId="1">COUNTA([4]!SalesLocations)+ROW([4]!PTtop)-1</definedName>
    <definedName name="LastPivotRow" localSheetId="3">COUNTA([4]!SalesLocations)+ROW([4]!PTtop)-1</definedName>
    <definedName name="LI" localSheetId="2">#REF!</definedName>
    <definedName name="LI" localSheetId="1">#REF!</definedName>
    <definedName name="LI" localSheetId="3">#REF!</definedName>
    <definedName name="LOAN" localSheetId="2">'[2]May 96'!#REF!</definedName>
    <definedName name="LOAN" localSheetId="1">'[2]May 96'!#REF!</definedName>
    <definedName name="LOAN" localSheetId="3">'[2]May 96'!#REF!</definedName>
    <definedName name="LOAN.DAN" localSheetId="2">'[2]May 96'!#REF!</definedName>
    <definedName name="LOAN.DAN" localSheetId="1">'[2]May 96'!#REF!</definedName>
    <definedName name="LOAN.DAN" localSheetId="3">'[2]May 96'!#REF!</definedName>
    <definedName name="LOAN.FRANK" localSheetId="2">'[2]May 96'!#REF!</definedName>
    <definedName name="LOAN.FRANK" localSheetId="1">'[2]May 96'!#REF!</definedName>
    <definedName name="LOAN.FRANK" localSheetId="3">'[2]May 96'!#REF!</definedName>
    <definedName name="LOAN.HANSEN" localSheetId="2">'[2]May 96'!#REF!</definedName>
    <definedName name="LOAN.HANSEN" localSheetId="1">'[2]May 96'!#REF!</definedName>
    <definedName name="LOAN.HANSEN" localSheetId="3">'[2]May 96'!#REF!</definedName>
    <definedName name="LOAN.HANSON" localSheetId="2">'[2]May 96'!#REF!</definedName>
    <definedName name="LOAN.HANSON" localSheetId="1">'[2]May 96'!#REF!</definedName>
    <definedName name="LOAN.HANSON" localSheetId="3">'[2]May 96'!#REF!</definedName>
    <definedName name="macintosh" localSheetId="2">'[2]May 96'!#REF!</definedName>
    <definedName name="macintosh" localSheetId="1">'[2]May 96'!#REF!</definedName>
    <definedName name="macintosh" localSheetId="3">'[2]May 96'!#REF!</definedName>
    <definedName name="MBV" localSheetId="2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2">'[2]May 96'!#REF!</definedName>
    <definedName name="MITCHELL" localSheetId="1">'[2]May 96'!#REF!</definedName>
    <definedName name="MITCHELL" localSheetId="3">'[2]May 96'!#REF!</definedName>
    <definedName name="mntrange" localSheetId="2">'[1]Revsum - trend'!#REF!</definedName>
    <definedName name="mntrange" localSheetId="1">'[1]Revsum - trend'!#REF!</definedName>
    <definedName name="mntrange" localSheetId="3">'[1]Revsum - trend'!#REF!</definedName>
    <definedName name="Months" localSheetId="2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2">'[2]May 96'!#REF!</definedName>
    <definedName name="MYHRVOLD" localSheetId="1">'[2]May 96'!#REF!</definedName>
    <definedName name="MYHRVOLD" localSheetId="3">'[2]May 96'!#REF!</definedName>
    <definedName name="oki" localSheetId="2">'[2]May 96'!#REF!</definedName>
    <definedName name="oki" localSheetId="1">'[2]May 96'!#REF!</definedName>
    <definedName name="oki" localSheetId="3">'[2]May 96'!#REF!</definedName>
    <definedName name="OLDBAL" localSheetId="2">'[2]May 96'!#REF!</definedName>
    <definedName name="OLDBAL" localSheetId="1">'[2]May 96'!#REF!</definedName>
    <definedName name="OLDBAL" localSheetId="3">'[2]May 96'!#REF!</definedName>
    <definedName name="PAID.INT" localSheetId="2">'[2]May 96'!#REF!</definedName>
    <definedName name="PAID.INT" localSheetId="1">'[2]May 96'!#REF!</definedName>
    <definedName name="PAID.INT" localSheetId="3">'[2]May 96'!#REF!</definedName>
    <definedName name="PAID.PRN" localSheetId="2">'[2]May 96'!#REF!</definedName>
    <definedName name="PAID.PRN" localSheetId="1">'[2]May 96'!#REF!</definedName>
    <definedName name="PAID.PRN" localSheetId="3">'[2]May 96'!#REF!</definedName>
    <definedName name="PFamily" localSheetId="2">'[1]Revsum - trend'!#REF!</definedName>
    <definedName name="PFamily" localSheetId="1">'[1]Revsum - trend'!#REF!</definedName>
    <definedName name="PFamily" localSheetId="3">'[1]Revsum - trend'!#REF!</definedName>
    <definedName name="Pivot2" localSheetId="2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2">COUNT(OFFSET(Cashflow!PivotTop,1,2,250))</definedName>
    <definedName name="PivotRows" localSheetId="1">COUNT(OFFSET('Income Statement'!PivotTop,1,2,250))</definedName>
    <definedName name="PivotRows" localSheetId="3">COUNT(OFFSET('Segment Information'!PivotTop,1,2,250))</definedName>
    <definedName name="PivotTable5.doc" localSheetId="2" hidden="1">#REF!</definedName>
    <definedName name="PivotTable5.doc" localSheetId="1" hidden="1">#REF!</definedName>
    <definedName name="PivotTable5.doc" localSheetId="3" hidden="1">#REF!</definedName>
    <definedName name="PivotTable5.doc" hidden="1">#REF!</definedName>
    <definedName name="PivotTable8.doc" localSheetId="1" hidden="1">#REF!</definedName>
    <definedName name="PivotTable8.doc" localSheetId="3" hidden="1">#REF!</definedName>
    <definedName name="PivotTable8.doc" hidden="1">#REF!</definedName>
    <definedName name="PivotTop" localSheetId="2">'[1]Revsum - trend'!#REF!</definedName>
    <definedName name="PivotTop" localSheetId="1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2">Cashflow!$A$1:$R$54</definedName>
    <definedName name="_xlnm.Print_Area" localSheetId="1">'Income Statement'!$A$2:$P$26</definedName>
    <definedName name="_xlnm.Print_Area" localSheetId="3">'Segment Information'!$A$1:$Q$58</definedName>
    <definedName name="_xlnm.Print_Titles" localSheetId="2">#REF!,#REF!</definedName>
    <definedName name="_xlnm.Print_Titles" localSheetId="1">#REF!,#REF!</definedName>
    <definedName name="_xlnm.Print_Titles" localSheetId="3">#REF!,#REF!</definedName>
    <definedName name="Product_Pricing" localSheetId="2">[5]Data!#REF!</definedName>
    <definedName name="Product_Pricing" localSheetId="1">[5]Data!#REF!</definedName>
    <definedName name="Product_Pricing" localSheetId="3">[5]Data!#REF!</definedName>
    <definedName name="RecordType" localSheetId="2">'[1]Revsum - trend'!#REF!</definedName>
    <definedName name="RecordType" localSheetId="1">'[1]Revsum - trend'!#REF!</definedName>
    <definedName name="RecordType" localSheetId="3">'[1]Revsum - trend'!#REF!</definedName>
    <definedName name="RecordTypeQ" localSheetId="1">#REF!</definedName>
    <definedName name="RecordTypeQ" localSheetId="3">#REF!</definedName>
    <definedName name="Region" localSheetId="2">'[1]Revsum - trend'!#REF!</definedName>
    <definedName name="Region" localSheetId="1">'[1]Revsum - trend'!#REF!</definedName>
    <definedName name="Region" localSheetId="3">'[1]Revsum - trend'!#REF!</definedName>
    <definedName name="RegionQ" localSheetId="1">#REF!</definedName>
    <definedName name="RegionQ" localSheetId="3">#REF!</definedName>
    <definedName name="REMALA" localSheetId="2">'[2]May 96'!#REF!</definedName>
    <definedName name="REMALA" localSheetId="1">'[2]May 96'!#REF!</definedName>
    <definedName name="REMALA" localSheetId="3">'[2]May 96'!#REF!</definedName>
    <definedName name="ROEMSel" localSheetId="1">#REF!</definedName>
    <definedName name="ROEMSel" localSheetId="3">#REF!</definedName>
    <definedName name="SalesLocation" localSheetId="2">'[1]Revsum - trend'!#REF!</definedName>
    <definedName name="SalesLocation" localSheetId="1">'[1]Revsum - trend'!#REF!</definedName>
    <definedName name="SalesLocation" localSheetId="3">'[1]Revsum - trend'!#REF!</definedName>
    <definedName name="SalesLocationQ" localSheetId="1">#REF!</definedName>
    <definedName name="SalesLocationQ" localSheetId="3">#REF!</definedName>
    <definedName name="SalesLocations" localSheetId="2">[4]!PTtop:'[6]BySub'!$A$97</definedName>
    <definedName name="SalesLocations" localSheetId="1">[4]!PTtop:'[6]BySub'!$A$97</definedName>
    <definedName name="SalesLocations" localSheetId="3">[4]!PTtop:'[6]BySub'!$A$97</definedName>
    <definedName name="SP" localSheetId="2">#REF!</definedName>
    <definedName name="SP" localSheetId="1">#REF!</definedName>
    <definedName name="SP" localSheetId="3">#REF!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2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2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2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2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2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2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2">'[1]Revsum - trend'!#REF!</definedName>
    <definedName name="Subregion" localSheetId="1">'[1]Revsum - trend'!#REF!</definedName>
    <definedName name="Subregion" localSheetId="3">'[1]Revsum - trend'!#REF!</definedName>
    <definedName name="SubregionQ" localSheetId="2">#REF!</definedName>
    <definedName name="SubregionQ" localSheetId="1">#REF!</definedName>
    <definedName name="SubregionQ" localSheetId="3">#REF!</definedName>
    <definedName name="summary" localSheetId="2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2">'[1]Revsum - trend'!#REF!</definedName>
    <definedName name="Trend" localSheetId="1">'[1]Revsum - trend'!#REF!</definedName>
    <definedName name="Trend" localSheetId="3">'[1]Revsum - trend'!#REF!</definedName>
    <definedName name="TrendKind" localSheetId="2">'[1]Revsum - trend'!#REF!</definedName>
    <definedName name="TrendKind" localSheetId="1">'[1]Revsum - trend'!#REF!</definedName>
    <definedName name="TrendKind" localSheetId="3">'[1]Revsum - trend'!#REF!</definedName>
    <definedName name="verba" localSheetId="2">'[2]May 96'!#REF!</definedName>
    <definedName name="verba" localSheetId="1">'[2]May 96'!#REF!</definedName>
    <definedName name="verba" localSheetId="3">'[2]May 96'!#REF!</definedName>
    <definedName name="View" localSheetId="2">'[1]Revsum - trend'!#REF!</definedName>
    <definedName name="View" localSheetId="1">'[1]Revsum - trend'!#REF!</definedName>
    <definedName name="View" localSheetId="3">'[1]Revsum - trend'!#REF!</definedName>
    <definedName name="WALTON" localSheetId="2">'[2]May 96'!#REF!</definedName>
    <definedName name="WALTON" localSheetId="1">'[2]May 96'!#REF!</definedName>
    <definedName name="WALTON" localSheetId="3">'[2]May 96'!#REF!</definedName>
    <definedName name="wrn.prodcon." localSheetId="2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2" hidden="1">#REF!</definedName>
    <definedName name="XRefCopy1" localSheetId="1" hidden="1">#REF!</definedName>
    <definedName name="XRefCopy1" localSheetId="3" hidden="1">#REF!</definedName>
    <definedName name="XRefCopy1" hidden="1">#REF!</definedName>
    <definedName name="XRefCopy2" localSheetId="2" hidden="1">#REF!</definedName>
    <definedName name="XRefCopy2" localSheetId="1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3" l="1"/>
  <c r="O17" i="3"/>
  <c r="O16" i="3"/>
  <c r="O13" i="3"/>
  <c r="O12" i="3"/>
  <c r="O11" i="3"/>
  <c r="O10" i="3"/>
  <c r="O9" i="3"/>
  <c r="O14" i="3" s="1"/>
  <c r="O18" i="3" s="1"/>
  <c r="O20" i="3" s="1"/>
  <c r="Q44" i="2"/>
  <c r="Q41" i="2"/>
  <c r="Q40" i="2"/>
  <c r="Q39" i="2"/>
  <c r="Q38" i="2"/>
  <c r="Q37" i="2"/>
  <c r="Q42" i="2" s="1"/>
  <c r="Q34" i="2"/>
  <c r="Q33" i="2"/>
  <c r="Q32" i="2"/>
  <c r="Q31" i="2"/>
  <c r="Q30" i="2"/>
  <c r="Q29" i="2"/>
  <c r="Q35" i="2" s="1"/>
  <c r="Q26" i="2"/>
  <c r="Q25" i="2"/>
  <c r="Q24" i="2"/>
  <c r="Q23" i="2"/>
  <c r="Q22" i="2"/>
  <c r="Q20" i="2"/>
  <c r="Q19" i="2"/>
  <c r="Q18" i="2"/>
  <c r="Q17" i="2"/>
  <c r="Q16" i="2"/>
  <c r="Q15" i="2"/>
  <c r="Q14" i="2"/>
  <c r="Q13" i="2"/>
  <c r="Q12" i="2"/>
  <c r="Q9" i="2"/>
  <c r="Q27" i="2" s="1"/>
  <c r="P57" i="4"/>
  <c r="P56" i="4"/>
  <c r="P53" i="4"/>
  <c r="P44" i="4"/>
  <c r="P43" i="4"/>
  <c r="P45" i="4" s="1"/>
  <c r="P25" i="4"/>
  <c r="P24" i="4"/>
  <c r="P23" i="4"/>
  <c r="P26" i="4" s="1"/>
  <c r="P27" i="4" s="1"/>
  <c r="P15" i="4"/>
  <c r="P14" i="4"/>
  <c r="P13" i="4"/>
  <c r="P16" i="4" s="1"/>
  <c r="P17" i="4" s="1"/>
  <c r="Q16" i="4"/>
  <c r="Q17" i="4" s="1"/>
  <c r="Q30" i="4"/>
  <c r="Q45" i="4"/>
  <c r="Q46" i="4" s="1"/>
  <c r="Q35" i="4"/>
  <c r="Q51" i="4" s="1"/>
  <c r="Q34" i="4"/>
  <c r="Q50" i="4" s="1"/>
  <c r="Q33" i="4"/>
  <c r="Q49" i="4" s="1"/>
  <c r="Q31" i="4"/>
  <c r="Q26" i="4"/>
  <c r="Q27" i="4" s="1"/>
  <c r="R27" i="2"/>
  <c r="R50" i="2" s="1"/>
  <c r="R53" i="2"/>
  <c r="R52" i="2"/>
  <c r="R51" i="2"/>
  <c r="R42" i="2"/>
  <c r="R35" i="2"/>
  <c r="P14" i="3"/>
  <c r="P18" i="3" s="1"/>
  <c r="P20" i="3" s="1"/>
  <c r="O34" i="1"/>
  <c r="O25" i="1"/>
  <c r="O29" i="1" s="1"/>
  <c r="O14" i="1"/>
  <c r="O18" i="1" s="1"/>
  <c r="Q52" i="4" l="1"/>
  <c r="Q54" i="4" s="1"/>
  <c r="Q58" i="4" s="1"/>
  <c r="Q36" i="4"/>
  <c r="Q37" i="4" s="1"/>
  <c r="R54" i="2"/>
  <c r="R45" i="2"/>
  <c r="O35" i="1"/>
  <c r="L37" i="2"/>
  <c r="L38" i="2"/>
  <c r="L39" i="2"/>
  <c r="L40" i="2"/>
  <c r="L41" i="2"/>
  <c r="P42" i="2"/>
  <c r="O42" i="2"/>
  <c r="N42" i="2"/>
  <c r="M42" i="2"/>
  <c r="K42" i="2"/>
  <c r="J42" i="2"/>
  <c r="I42" i="2"/>
  <c r="H42" i="2"/>
  <c r="L9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9" i="2"/>
  <c r="L30" i="2"/>
  <c r="L31" i="2"/>
  <c r="L32" i="2"/>
  <c r="L33" i="2"/>
  <c r="L34" i="2"/>
  <c r="L44" i="2"/>
  <c r="O35" i="4"/>
  <c r="O51" i="4" s="1"/>
  <c r="O34" i="4"/>
  <c r="O33" i="4"/>
  <c r="O49" i="4" s="1"/>
  <c r="O31" i="4"/>
  <c r="O30" i="4"/>
  <c r="L33" i="4"/>
  <c r="M33" i="4"/>
  <c r="N33" i="4"/>
  <c r="N49" i="4" s="1"/>
  <c r="L35" i="4"/>
  <c r="L51" i="4"/>
  <c r="M35" i="4"/>
  <c r="M51" i="4" s="1"/>
  <c r="N35" i="4"/>
  <c r="N51" i="4"/>
  <c r="L34" i="4"/>
  <c r="M34" i="4"/>
  <c r="M50" i="4" s="1"/>
  <c r="N34" i="4"/>
  <c r="O45" i="4"/>
  <c r="O46" i="4" s="1"/>
  <c r="O26" i="4"/>
  <c r="O27" i="4" s="1"/>
  <c r="O16" i="4"/>
  <c r="O17" i="4" s="1"/>
  <c r="M53" i="2"/>
  <c r="Q53" i="2" s="1"/>
  <c r="N53" i="2"/>
  <c r="O53" i="2"/>
  <c r="P53" i="2"/>
  <c r="M52" i="2"/>
  <c r="N52" i="2"/>
  <c r="O52" i="2"/>
  <c r="P52" i="2"/>
  <c r="M51" i="2"/>
  <c r="Q51" i="2" s="1"/>
  <c r="N51" i="2"/>
  <c r="O51" i="2"/>
  <c r="P51" i="2"/>
  <c r="M27" i="2"/>
  <c r="M50" i="2" s="1"/>
  <c r="N27" i="2"/>
  <c r="O27" i="2"/>
  <c r="O50" i="2" s="1"/>
  <c r="O54" i="2" s="1"/>
  <c r="P27" i="2"/>
  <c r="M35" i="2"/>
  <c r="N35" i="2"/>
  <c r="O35" i="2"/>
  <c r="P35" i="2"/>
  <c r="N14" i="3"/>
  <c r="N18" i="3" s="1"/>
  <c r="N20" i="3" s="1"/>
  <c r="N23" i="3" s="1"/>
  <c r="N14" i="1"/>
  <c r="N18" i="1" s="1"/>
  <c r="N25" i="1"/>
  <c r="N29" i="1" s="1"/>
  <c r="N34" i="1"/>
  <c r="M25" i="1"/>
  <c r="M29" i="1" s="1"/>
  <c r="M35" i="1" s="1"/>
  <c r="N45" i="4"/>
  <c r="N46" i="4" s="1"/>
  <c r="N31" i="4"/>
  <c r="N30" i="4"/>
  <c r="N26" i="4"/>
  <c r="N27" i="4"/>
  <c r="N16" i="4"/>
  <c r="N17" i="4" s="1"/>
  <c r="M14" i="3"/>
  <c r="M18" i="3" s="1"/>
  <c r="M20" i="3" s="1"/>
  <c r="M14" i="1"/>
  <c r="M18" i="1" s="1"/>
  <c r="M34" i="1"/>
  <c r="G33" i="4"/>
  <c r="G49" i="4"/>
  <c r="H33" i="4"/>
  <c r="I33" i="4"/>
  <c r="I49" i="4" s="1"/>
  <c r="J33" i="4"/>
  <c r="G35" i="4"/>
  <c r="G51" i="4" s="1"/>
  <c r="H35" i="4"/>
  <c r="H51" i="4" s="1"/>
  <c r="I35" i="4"/>
  <c r="I51" i="4" s="1"/>
  <c r="J35" i="4"/>
  <c r="J51" i="4" s="1"/>
  <c r="G34" i="4"/>
  <c r="H34" i="4"/>
  <c r="H50" i="4" s="1"/>
  <c r="I34" i="4"/>
  <c r="J34" i="4"/>
  <c r="J50" i="4" s="1"/>
  <c r="K53" i="4"/>
  <c r="K56" i="4"/>
  <c r="K57" i="4"/>
  <c r="M45" i="4"/>
  <c r="M46" i="4"/>
  <c r="L45" i="4"/>
  <c r="L46" i="4" s="1"/>
  <c r="K43" i="4"/>
  <c r="K45" i="4" s="1"/>
  <c r="K46" i="4" s="1"/>
  <c r="K44" i="4"/>
  <c r="P46" i="4" s="1"/>
  <c r="J45" i="4"/>
  <c r="J46" i="4" s="1"/>
  <c r="I45" i="4"/>
  <c r="I46" i="4" s="1"/>
  <c r="H45" i="4"/>
  <c r="H46" i="4" s="1"/>
  <c r="G45" i="4"/>
  <c r="G46" i="4" s="1"/>
  <c r="M36" i="4"/>
  <c r="M37" i="4" s="1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 s="1"/>
  <c r="L26" i="4"/>
  <c r="L27" i="4" s="1"/>
  <c r="K23" i="4"/>
  <c r="K25" i="4"/>
  <c r="K24" i="4"/>
  <c r="J26" i="4"/>
  <c r="J27" i="4" s="1"/>
  <c r="I26" i="4"/>
  <c r="I27" i="4" s="1"/>
  <c r="H26" i="4"/>
  <c r="H27" i="4" s="1"/>
  <c r="G26" i="4"/>
  <c r="G27" i="4" s="1"/>
  <c r="M16" i="4"/>
  <c r="M17" i="4" s="1"/>
  <c r="L16" i="4"/>
  <c r="L17" i="4" s="1"/>
  <c r="K13" i="4"/>
  <c r="K15" i="4"/>
  <c r="K14" i="4"/>
  <c r="J16" i="4"/>
  <c r="J17" i="4" s="1"/>
  <c r="I16" i="4"/>
  <c r="I17" i="4" s="1"/>
  <c r="H16" i="4"/>
  <c r="H17" i="4"/>
  <c r="G16" i="4"/>
  <c r="G17" i="4" s="1"/>
  <c r="L14" i="3"/>
  <c r="L18" i="3" s="1"/>
  <c r="L20" i="3" s="1"/>
  <c r="K14" i="3"/>
  <c r="K18" i="3" s="1"/>
  <c r="K20" i="3" s="1"/>
  <c r="J9" i="3"/>
  <c r="J10" i="3"/>
  <c r="J11" i="3"/>
  <c r="J12" i="3"/>
  <c r="J13" i="3"/>
  <c r="J16" i="3"/>
  <c r="J17" i="3"/>
  <c r="J19" i="3"/>
  <c r="I14" i="3"/>
  <c r="I18" i="3" s="1"/>
  <c r="I20" i="3" s="1"/>
  <c r="H14" i="3"/>
  <c r="H18" i="3" s="1"/>
  <c r="H20" i="3" s="1"/>
  <c r="G14" i="3"/>
  <c r="G18" i="3" s="1"/>
  <c r="G20" i="3" s="1"/>
  <c r="F14" i="3"/>
  <c r="F18" i="3" s="1"/>
  <c r="F20" i="3" s="1"/>
  <c r="H27" i="2"/>
  <c r="H50" i="2" s="1"/>
  <c r="I27" i="2"/>
  <c r="J27" i="2"/>
  <c r="J50" i="2" s="1"/>
  <c r="K27" i="2"/>
  <c r="H51" i="2"/>
  <c r="I51" i="2"/>
  <c r="J51" i="2"/>
  <c r="K51" i="2"/>
  <c r="H52" i="2"/>
  <c r="I52" i="2"/>
  <c r="J52" i="2"/>
  <c r="K52" i="2"/>
  <c r="H53" i="2"/>
  <c r="I53" i="2"/>
  <c r="J53" i="2"/>
  <c r="K53" i="2"/>
  <c r="K35" i="2"/>
  <c r="J35" i="2"/>
  <c r="I35" i="2"/>
  <c r="H35" i="2"/>
  <c r="L34" i="1"/>
  <c r="L25" i="1"/>
  <c r="L29" i="1" s="1"/>
  <c r="L35" i="1" s="1"/>
  <c r="L14" i="1"/>
  <c r="L18" i="1" s="1"/>
  <c r="K14" i="1"/>
  <c r="K18" i="1" s="1"/>
  <c r="K34" i="1"/>
  <c r="K25" i="1"/>
  <c r="K29" i="1" s="1"/>
  <c r="K35" i="1" s="1"/>
  <c r="G14" i="1"/>
  <c r="G18" i="1" s="1"/>
  <c r="H14" i="1"/>
  <c r="H18" i="1" s="1"/>
  <c r="I14" i="1"/>
  <c r="I18" i="1" s="1"/>
  <c r="J14" i="1"/>
  <c r="J18" i="1" s="1"/>
  <c r="G25" i="1"/>
  <c r="H25" i="1"/>
  <c r="H29" i="1" s="1"/>
  <c r="H35" i="1" s="1"/>
  <c r="I25" i="1"/>
  <c r="J25" i="1"/>
  <c r="J29" i="1" s="1"/>
  <c r="G29" i="1"/>
  <c r="I29" i="1"/>
  <c r="G34" i="1"/>
  <c r="H34" i="1"/>
  <c r="I34" i="1"/>
  <c r="J34" i="1"/>
  <c r="I35" i="1"/>
  <c r="O45" i="2" l="1"/>
  <c r="P34" i="4"/>
  <c r="J45" i="2"/>
  <c r="L52" i="2"/>
  <c r="Q52" i="2"/>
  <c r="P51" i="4"/>
  <c r="L49" i="4"/>
  <c r="P33" i="4"/>
  <c r="L53" i="2"/>
  <c r="P35" i="4"/>
  <c r="G35" i="1"/>
  <c r="J35" i="1"/>
  <c r="O22" i="3"/>
  <c r="J54" i="2"/>
  <c r="L42" i="2"/>
  <c r="K16" i="4"/>
  <c r="K17" i="4" s="1"/>
  <c r="I45" i="2"/>
  <c r="M54" i="2"/>
  <c r="H45" i="2"/>
  <c r="K45" i="2"/>
  <c r="J49" i="4"/>
  <c r="J52" i="4" s="1"/>
  <c r="J54" i="4" s="1"/>
  <c r="J58" i="4" s="1"/>
  <c r="J36" i="4"/>
  <c r="J37" i="4" s="1"/>
  <c r="L51" i="2"/>
  <c r="L22" i="3"/>
  <c r="L23" i="3"/>
  <c r="N35" i="1"/>
  <c r="L50" i="4"/>
  <c r="L36" i="4"/>
  <c r="L37" i="4" s="1"/>
  <c r="J14" i="3"/>
  <c r="J18" i="3" s="1"/>
  <c r="J20" i="3" s="1"/>
  <c r="I50" i="4"/>
  <c r="I52" i="4" s="1"/>
  <c r="I54" i="4" s="1"/>
  <c r="I58" i="4" s="1"/>
  <c r="I36" i="4"/>
  <c r="I37" i="4" s="1"/>
  <c r="K51" i="4"/>
  <c r="M23" i="3"/>
  <c r="M22" i="3"/>
  <c r="M45" i="2"/>
  <c r="N50" i="2"/>
  <c r="N54" i="2" s="1"/>
  <c r="N45" i="2"/>
  <c r="N50" i="4"/>
  <c r="N52" i="4" s="1"/>
  <c r="N54" i="4" s="1"/>
  <c r="N58" i="4" s="1"/>
  <c r="N36" i="4"/>
  <c r="N37" i="4" s="1"/>
  <c r="O50" i="4"/>
  <c r="O52" i="4" s="1"/>
  <c r="O54" i="4" s="1"/>
  <c r="O58" i="4" s="1"/>
  <c r="O36" i="4"/>
  <c r="O37" i="4" s="1"/>
  <c r="L27" i="2"/>
  <c r="G50" i="4"/>
  <c r="K34" i="4"/>
  <c r="G36" i="4"/>
  <c r="G37" i="4" s="1"/>
  <c r="K50" i="2"/>
  <c r="K54" i="2" s="1"/>
  <c r="I50" i="2"/>
  <c r="I54" i="2" s="1"/>
  <c r="K26" i="4"/>
  <c r="K27" i="4" s="1"/>
  <c r="K33" i="4"/>
  <c r="H49" i="4"/>
  <c r="H52" i="4" s="1"/>
  <c r="H54" i="4" s="1"/>
  <c r="H58" i="4" s="1"/>
  <c r="H36" i="4"/>
  <c r="H37" i="4" s="1"/>
  <c r="N22" i="3"/>
  <c r="P50" i="2"/>
  <c r="P54" i="2" s="1"/>
  <c r="P45" i="2"/>
  <c r="M49" i="4"/>
  <c r="L35" i="2"/>
  <c r="H54" i="2"/>
  <c r="P49" i="4" l="1"/>
  <c r="Q50" i="2"/>
  <c r="Q54" i="2" s="1"/>
  <c r="P50" i="4"/>
  <c r="L45" i="2"/>
  <c r="Q45" i="2"/>
  <c r="O23" i="3"/>
  <c r="K36" i="4"/>
  <c r="K37" i="4" s="1"/>
  <c r="P36" i="4"/>
  <c r="P37" i="4" s="1"/>
  <c r="M52" i="4"/>
  <c r="M54" i="4" s="1"/>
  <c r="M58" i="4" s="1"/>
  <c r="L50" i="2"/>
  <c r="K49" i="4"/>
  <c r="K50" i="4"/>
  <c r="G52" i="4"/>
  <c r="G54" i="4" s="1"/>
  <c r="G58" i="4" s="1"/>
  <c r="L52" i="4"/>
  <c r="L54" i="4" s="1"/>
  <c r="L58" i="4" s="1"/>
  <c r="P52" i="4" l="1"/>
  <c r="P54" i="4" s="1"/>
  <c r="P58" i="4" s="1"/>
  <c r="L54" i="2"/>
  <c r="K52" i="4"/>
  <c r="K54" i="4" s="1"/>
  <c r="K58" i="4" s="1"/>
  <c r="L47" i="2"/>
  <c r="Q46" i="2" s="1"/>
  <c r="H47" i="2"/>
  <c r="I46" i="2" s="1"/>
  <c r="I47" i="2" s="1"/>
  <c r="J46" i="2" s="1"/>
  <c r="J47" i="2" s="1"/>
  <c r="K46" i="2" s="1"/>
  <c r="K47" i="2" s="1"/>
  <c r="Q47" i="2" s="1"/>
  <c r="M46" i="2" l="1"/>
  <c r="M47" i="2" s="1"/>
  <c r="N46" i="2" s="1"/>
  <c r="N47" i="2" s="1"/>
  <c r="O46" i="2" s="1"/>
  <c r="O47" i="2" s="1"/>
  <c r="P46" i="2" s="1"/>
  <c r="P47" i="2" s="1"/>
  <c r="R46" i="2" s="1"/>
  <c r="R47" i="2" s="1"/>
</calcChain>
</file>

<file path=xl/sharedStrings.xml><?xml version="1.0" encoding="utf-8"?>
<sst xmlns="http://schemas.openxmlformats.org/spreadsheetml/2006/main" count="206" uniqueCount="111">
  <si>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</si>
  <si>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</si>
  <si>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</si>
  <si>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</si>
  <si>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</si>
  <si>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</si>
  <si>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</si>
  <si>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</si>
  <si>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</si>
  <si>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</si>
  <si>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</si>
  <si>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</si>
  <si>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</si>
  <si>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</si>
  <si>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</si>
  <si>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</si>
  <si>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</si>
  <si>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</si>
  <si>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</si>
  <si>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</si>
  <si>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</si>
  <si>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</si>
  <si>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</si>
  <si>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</si>
  <si>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</si>
  <si>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</si>
  <si>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</si>
  <si>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</si>
  <si>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</si>
  <si>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</si>
  <si>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</si>
  <si>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</si>
  <si>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</si>
  <si>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</si>
  <si>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</si>
  <si>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</si>
  <si>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</si>
  <si>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</si>
  <si>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</si>
  <si>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</si>
  <si>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</si>
  <si>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</si>
  <si>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</si>
  <si>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provided by (used in)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</si>
  <si>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</si>
  <si>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</si>
  <si>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</si>
  <si>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</si>
  <si>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</si>
  <si>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</si>
  <si>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</si>
  <si>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</si>
  <si>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</si>
  <si>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</si>
  <si>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</si>
  <si>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</si>
  <si>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</si>
  <si>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</si>
  <si>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</si>
  <si>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</si>
  <si>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</si>
  <si>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</si>
  <si>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</si>
  <si>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</si>
  <si>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</si>
  <si>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</si>
  <si>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</si>
  <si>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</si>
  <si>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</si>
  <si>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</si>
  <si>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</si>
  <si>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</si>
  <si>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</si>
  <si>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</si>
  <si>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</si>
  <si>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</si>
  <si>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</si>
  <si>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</si>
  <si>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</si>
  <si>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</si>
  <si>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</si>
  <si>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</si>
  <si>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</si>
  <si>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</si>
  <si>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</si>
  <si>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</si>
  <si>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</si>
  <si>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</si>
  <si>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</si>
  <si>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</si>
  <si>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</si>
  <si>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</si>
  <si>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</si>
  <si>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</si>
  <si>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</si>
  <si>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</si>
  <si>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</si>
  <si>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</si>
  <si>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</si>
  <si>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</si>
  <si>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</si>
  <si>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</si>
  <si>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</si>
  <si>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</si>
  <si>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</si>
  <si>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</si>
  <si>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</si>
  <si>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December 30,</t>
  </si>
  <si>
    <t>Net cash provided by (used in) financing activities</t>
  </si>
  <si>
    <t>Provision for income taxes</t>
  </si>
  <si>
    <t>Net cash used in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</si>
</sst>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50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/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167" fontId="9" fillId="0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164" fontId="6" fillId="2" borderId="0" xfId="1" applyNumberFormat="1" applyFont="1" applyFill="1" applyBorder="1"/>
    <xf numFmtId="166" fontId="72" fillId="0" borderId="0" xfId="0" applyNumberFormat="1" applyFont="1" applyAlignment="1"/>
    <xf numFmtId="166" fontId="72" fillId="0" borderId="19" xfId="0" applyNumberFormat="1" applyFont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0">
    <cellStyle name="6-0" xfId="5" xr:uid="{00000000-0005-0000-0000-000000000000}"/>
    <cellStyle name="Actual Date" xfId="6" xr:uid="{00000000-0005-0000-0000-000001000000}"/>
    <cellStyle name="Bold12" xfId="7" xr:uid="{00000000-0005-0000-0000-000002000000}"/>
    <cellStyle name="BoldItal12" xfId="8" xr:uid="{00000000-0005-0000-0000-000003000000}"/>
    <cellStyle name="Border" xfId="9" xr:uid="{00000000-0005-0000-0000-000004000000}"/>
    <cellStyle name="C:\Data\MS\Excel" xfId="10" xr:uid="{00000000-0005-0000-0000-000005000000}"/>
    <cellStyle name="Calc Currency (0)" xfId="11" xr:uid="{00000000-0005-0000-0000-000006000000}"/>
    <cellStyle name="Calc Currency (2)" xfId="12" xr:uid="{00000000-0005-0000-0000-000007000000}"/>
    <cellStyle name="Calc Percent (0)" xfId="13" xr:uid="{00000000-0005-0000-0000-000008000000}"/>
    <cellStyle name="Calc Percent (1)" xfId="14" xr:uid="{00000000-0005-0000-0000-000009000000}"/>
    <cellStyle name="Calc Percent (2)" xfId="15" xr:uid="{00000000-0005-0000-0000-00000A000000}"/>
    <cellStyle name="Calc Units (0)" xfId="16" xr:uid="{00000000-0005-0000-0000-00000B000000}"/>
    <cellStyle name="Calc Units (1)" xfId="17" xr:uid="{00000000-0005-0000-0000-00000C000000}"/>
    <cellStyle name="Calc Units (2)" xfId="18" xr:uid="{00000000-0005-0000-0000-00000D000000}"/>
    <cellStyle name="Center_Across_Small_8" xfId="19" xr:uid="{00000000-0005-0000-0000-00000E000000}"/>
    <cellStyle name="Centered Heading" xfId="20" xr:uid="{00000000-0005-0000-0000-00000F000000}"/>
    <cellStyle name="ColumnAttributeAbovePrompt" xfId="21" xr:uid="{00000000-0005-0000-0000-000010000000}"/>
    <cellStyle name="ColumnAttributePrompt" xfId="22" xr:uid="{00000000-0005-0000-0000-000011000000}"/>
    <cellStyle name="ColumnAttributeValue" xfId="23" xr:uid="{00000000-0005-0000-0000-000012000000}"/>
    <cellStyle name="ColumnHeading" xfId="24" xr:uid="{00000000-0005-0000-0000-000013000000}"/>
    <cellStyle name="ColumnHeading 2" xfId="25" xr:uid="{00000000-0005-0000-0000-000014000000}"/>
    <cellStyle name="ColumnHeadingPrompt" xfId="26" xr:uid="{00000000-0005-0000-0000-000015000000}"/>
    <cellStyle name="ColumnHeadingValue" xfId="27" xr:uid="{00000000-0005-0000-0000-000016000000}"/>
    <cellStyle name="columns" xfId="28" xr:uid="{00000000-0005-0000-0000-000017000000}"/>
    <cellStyle name="Comma" xfId="1" builtinId="3"/>
    <cellStyle name="Comma  - Style1" xfId="29" xr:uid="{00000000-0005-0000-0000-000019000000}"/>
    <cellStyle name="Comma  - Style2" xfId="30" xr:uid="{00000000-0005-0000-0000-00001A000000}"/>
    <cellStyle name="Comma  - Style3" xfId="31" xr:uid="{00000000-0005-0000-0000-00001B000000}"/>
    <cellStyle name="Comma  - Style4" xfId="32" xr:uid="{00000000-0005-0000-0000-00001C000000}"/>
    <cellStyle name="Comma  - Style5" xfId="33" xr:uid="{00000000-0005-0000-0000-00001D000000}"/>
    <cellStyle name="Comma  - Style6" xfId="34" xr:uid="{00000000-0005-0000-0000-00001E000000}"/>
    <cellStyle name="Comma  - Style7" xfId="35" xr:uid="{00000000-0005-0000-0000-00001F000000}"/>
    <cellStyle name="Comma  - Style8" xfId="36" xr:uid="{00000000-0005-0000-0000-000020000000}"/>
    <cellStyle name="comma (0)" xfId="37" xr:uid="{00000000-0005-0000-0000-000021000000}"/>
    <cellStyle name="Comma [00]" xfId="38" xr:uid="{00000000-0005-0000-0000-000022000000}"/>
    <cellStyle name="Comma [00] 2" xfId="39" xr:uid="{00000000-0005-0000-0000-000023000000}"/>
    <cellStyle name="Comma 2" xfId="40" xr:uid="{00000000-0005-0000-0000-000024000000}"/>
    <cellStyle name="Comma 3" xfId="41" xr:uid="{00000000-0005-0000-0000-000025000000}"/>
    <cellStyle name="Comma 4" xfId="42" xr:uid="{00000000-0005-0000-0000-000026000000}"/>
    <cellStyle name="Comma 5" xfId="43" xr:uid="{00000000-0005-0000-0000-000027000000}"/>
    <cellStyle name="Comma 6" xfId="44" xr:uid="{00000000-0005-0000-0000-000028000000}"/>
    <cellStyle name="Comma 7" xfId="45" xr:uid="{00000000-0005-0000-0000-000029000000}"/>
    <cellStyle name="Comma Acctg" xfId="46" xr:uid="{00000000-0005-0000-0000-00002A000000}"/>
    <cellStyle name="Comma0" xfId="47" xr:uid="{00000000-0005-0000-0000-00002B000000}"/>
    <cellStyle name="Comma0 - Style3" xfId="48" xr:uid="{00000000-0005-0000-0000-00002C000000}"/>
    <cellStyle name="Comma0 - Style4" xfId="49" xr:uid="{00000000-0005-0000-0000-00002D000000}"/>
    <cellStyle name="Comma0_2005 Corp Tax Rollforward 1-09-06" xfId="50" xr:uid="{00000000-0005-0000-0000-00002E000000}"/>
    <cellStyle name="Company Name" xfId="51" xr:uid="{00000000-0005-0000-0000-00002F000000}"/>
    <cellStyle name="Compressed" xfId="52" xr:uid="{00000000-0005-0000-0000-000030000000}"/>
    <cellStyle name="Contracts" xfId="53" xr:uid="{00000000-0005-0000-0000-000031000000}"/>
    <cellStyle name="CR Comma" xfId="54" xr:uid="{00000000-0005-0000-0000-000032000000}"/>
    <cellStyle name="CR Currency" xfId="55" xr:uid="{00000000-0005-0000-0000-000033000000}"/>
    <cellStyle name="curr" xfId="56" xr:uid="{00000000-0005-0000-0000-000034000000}"/>
    <cellStyle name="Curren - Style4" xfId="57" xr:uid="{00000000-0005-0000-0000-000035000000}"/>
    <cellStyle name="Currency" xfId="2" builtinId="4"/>
    <cellStyle name="Currency [00]" xfId="58" xr:uid="{00000000-0005-0000-0000-000037000000}"/>
    <cellStyle name="Currency 2" xfId="59" xr:uid="{00000000-0005-0000-0000-000038000000}"/>
    <cellStyle name="Currency 3" xfId="60" xr:uid="{00000000-0005-0000-0000-000039000000}"/>
    <cellStyle name="Currency 4" xfId="61" xr:uid="{00000000-0005-0000-0000-00003A000000}"/>
    <cellStyle name="Currency 5" xfId="62" xr:uid="{00000000-0005-0000-0000-00003B000000}"/>
    <cellStyle name="Currency 6" xfId="63" xr:uid="{00000000-0005-0000-0000-00003C000000}"/>
    <cellStyle name="Currency 7" xfId="64" xr:uid="{00000000-0005-0000-0000-00003D000000}"/>
    <cellStyle name="Currency Acctg" xfId="65" xr:uid="{00000000-0005-0000-0000-00003E000000}"/>
    <cellStyle name="Currency0" xfId="66" xr:uid="{00000000-0005-0000-0000-00003F000000}"/>
    <cellStyle name="Data" xfId="67" xr:uid="{00000000-0005-0000-0000-000040000000}"/>
    <cellStyle name="Date" xfId="68" xr:uid="{00000000-0005-0000-0000-000041000000}"/>
    <cellStyle name="Date Short" xfId="69" xr:uid="{00000000-0005-0000-0000-000042000000}"/>
    <cellStyle name="Date_2005 Corp Tax Rollforward 1-09-06" xfId="70" xr:uid="{00000000-0005-0000-0000-000043000000}"/>
    <cellStyle name="DateJoel" xfId="71" xr:uid="{00000000-0005-0000-0000-000044000000}"/>
    <cellStyle name="debbie" xfId="72" xr:uid="{00000000-0005-0000-0000-000045000000}"/>
    <cellStyle name="Dezimal [0]_laroux" xfId="73" xr:uid="{00000000-0005-0000-0000-000046000000}"/>
    <cellStyle name="Dezimal_laroux" xfId="74" xr:uid="{00000000-0005-0000-0000-000047000000}"/>
    <cellStyle name="Enter Currency (0)" xfId="75" xr:uid="{00000000-0005-0000-0000-000048000000}"/>
    <cellStyle name="Enter Currency (2)" xfId="76" xr:uid="{00000000-0005-0000-0000-000049000000}"/>
    <cellStyle name="Enter Units (0)" xfId="77" xr:uid="{00000000-0005-0000-0000-00004A000000}"/>
    <cellStyle name="Enter Units (1)" xfId="78" xr:uid="{00000000-0005-0000-0000-00004B000000}"/>
    <cellStyle name="Enter Units (2)" xfId="79" xr:uid="{00000000-0005-0000-0000-00004C000000}"/>
    <cellStyle name="eps" xfId="80" xr:uid="{00000000-0005-0000-0000-00004D000000}"/>
    <cellStyle name="Euro" xfId="81" xr:uid="{00000000-0005-0000-0000-00004E000000}"/>
    <cellStyle name="ExtRef_Date" xfId="82" xr:uid="{00000000-0005-0000-0000-00004F000000}"/>
    <cellStyle name="Fixed" xfId="83" xr:uid="{00000000-0005-0000-0000-000050000000}"/>
    <cellStyle name="Grey" xfId="84" xr:uid="{00000000-0005-0000-0000-000051000000}"/>
    <cellStyle name="HEADER" xfId="85" xr:uid="{00000000-0005-0000-0000-000052000000}"/>
    <cellStyle name="Header1" xfId="86" xr:uid="{00000000-0005-0000-0000-000053000000}"/>
    <cellStyle name="Header2" xfId="87" xr:uid="{00000000-0005-0000-0000-000054000000}"/>
    <cellStyle name="Heading" xfId="88" xr:uid="{00000000-0005-0000-0000-000055000000}"/>
    <cellStyle name="Heading 1 2" xfId="89" xr:uid="{00000000-0005-0000-0000-000056000000}"/>
    <cellStyle name="Heading 2 2" xfId="90" xr:uid="{00000000-0005-0000-0000-000057000000}"/>
    <cellStyle name="Heading 5" xfId="91" xr:uid="{00000000-0005-0000-0000-000058000000}"/>
    <cellStyle name="Heading No Underline" xfId="92" xr:uid="{00000000-0005-0000-0000-000059000000}"/>
    <cellStyle name="Heading With Underline" xfId="93" xr:uid="{00000000-0005-0000-0000-00005A000000}"/>
    <cellStyle name="Heading1" xfId="94" xr:uid="{00000000-0005-0000-0000-00005B000000}"/>
    <cellStyle name="Heading2" xfId="95" xr:uid="{00000000-0005-0000-0000-00005C000000}"/>
    <cellStyle name="Heading3" xfId="96" xr:uid="{00000000-0005-0000-0000-00005D000000}"/>
    <cellStyle name="Hidden" xfId="97" xr:uid="{00000000-0005-0000-0000-00005E000000}"/>
    <cellStyle name="HIGHLIGHT" xfId="98" xr:uid="{00000000-0005-0000-0000-00005F000000}"/>
    <cellStyle name="Input [yellow]" xfId="99" xr:uid="{00000000-0005-0000-0000-000060000000}"/>
    <cellStyle name="Input 10" xfId="100" xr:uid="{00000000-0005-0000-0000-000061000000}"/>
    <cellStyle name="Input 11" xfId="101" xr:uid="{00000000-0005-0000-0000-000062000000}"/>
    <cellStyle name="Input 12" xfId="102" xr:uid="{00000000-0005-0000-0000-000063000000}"/>
    <cellStyle name="Input 2" xfId="103" xr:uid="{00000000-0005-0000-0000-000064000000}"/>
    <cellStyle name="Input 3" xfId="104" xr:uid="{00000000-0005-0000-0000-000065000000}"/>
    <cellStyle name="Input 4" xfId="105" xr:uid="{00000000-0005-0000-0000-000066000000}"/>
    <cellStyle name="Input 5" xfId="106" xr:uid="{00000000-0005-0000-0000-000067000000}"/>
    <cellStyle name="Input 6" xfId="107" xr:uid="{00000000-0005-0000-0000-000068000000}"/>
    <cellStyle name="Input 7" xfId="108" xr:uid="{00000000-0005-0000-0000-000069000000}"/>
    <cellStyle name="Input 8" xfId="109" xr:uid="{00000000-0005-0000-0000-00006A000000}"/>
    <cellStyle name="Input 9" xfId="110" xr:uid="{00000000-0005-0000-0000-00006B000000}"/>
    <cellStyle name="LineItemPrompt" xfId="111" xr:uid="{00000000-0005-0000-0000-00006C000000}"/>
    <cellStyle name="LineItemValue" xfId="112" xr:uid="{00000000-0005-0000-0000-00006D000000}"/>
    <cellStyle name="Link Currency (0)" xfId="113" xr:uid="{00000000-0005-0000-0000-00006E000000}"/>
    <cellStyle name="Link Currency (2)" xfId="114" xr:uid="{00000000-0005-0000-0000-00006F000000}"/>
    <cellStyle name="Link Units (0)" xfId="115" xr:uid="{00000000-0005-0000-0000-000070000000}"/>
    <cellStyle name="Link Units (1)" xfId="116" xr:uid="{00000000-0005-0000-0000-000071000000}"/>
    <cellStyle name="Link Units (2)" xfId="117" xr:uid="{00000000-0005-0000-0000-000072000000}"/>
    <cellStyle name="Milliers [0]_laroux" xfId="118" xr:uid="{00000000-0005-0000-0000-000073000000}"/>
    <cellStyle name="Milliers_laroux" xfId="119" xr:uid="{00000000-0005-0000-0000-000074000000}"/>
    <cellStyle name="negativ" xfId="120" xr:uid="{00000000-0005-0000-0000-000075000000}"/>
    <cellStyle name="no dec" xfId="121" xr:uid="{00000000-0005-0000-0000-000076000000}"/>
    <cellStyle name="nodollars" xfId="122" xr:uid="{00000000-0005-0000-0000-000077000000}"/>
    <cellStyle name="Normal" xfId="0" builtinId="0"/>
    <cellStyle name="Normal - Style1" xfId="123" xr:uid="{00000000-0005-0000-0000-000079000000}"/>
    <cellStyle name="Normal 10" xfId="124" xr:uid="{00000000-0005-0000-0000-00007A000000}"/>
    <cellStyle name="Normal 2" xfId="125" xr:uid="{00000000-0005-0000-0000-00007B000000}"/>
    <cellStyle name="Normal 3" xfId="126" xr:uid="{00000000-0005-0000-0000-00007C000000}"/>
    <cellStyle name="Normal 4" xfId="127" xr:uid="{00000000-0005-0000-0000-00007D000000}"/>
    <cellStyle name="Normal 4 2" xfId="128" xr:uid="{00000000-0005-0000-0000-00007E000000}"/>
    <cellStyle name="Normal 4 2 2" xfId="129" xr:uid="{00000000-0005-0000-0000-00007F000000}"/>
    <cellStyle name="Normal 5" xfId="130" xr:uid="{00000000-0005-0000-0000-000080000000}"/>
    <cellStyle name="Normal 6" xfId="131" xr:uid="{00000000-0005-0000-0000-000081000000}"/>
    <cellStyle name="Normal 7" xfId="132" xr:uid="{00000000-0005-0000-0000-000082000000}"/>
    <cellStyle name="Normal 8" xfId="133" xr:uid="{00000000-0005-0000-0000-000083000000}"/>
    <cellStyle name="Normal 9" xfId="134" xr:uid="{00000000-0005-0000-0000-000084000000}"/>
    <cellStyle name="Normal_BalanceSheets" xfId="3" xr:uid="{00000000-0005-0000-0000-000085000000}"/>
    <cellStyle name="Normal_financial statements" xfId="229" xr:uid="{00000000-0005-0000-0000-000086000000}"/>
    <cellStyle name="Normal_Income Statements" xfId="4" xr:uid="{00000000-0005-0000-0000-000087000000}"/>
    <cellStyle name="Normal2" xfId="135" xr:uid="{00000000-0005-0000-0000-000088000000}"/>
    <cellStyle name="oft Excel]_x000d__x000a_Comment=The open=/f lines load custom functions into the Paste Function list._x000d__x000a_Maximized=3_x000d__x000a_Basics=1_x000d__x000a_D" xfId="136" xr:uid="{00000000-0005-0000-0000-000089000000}"/>
    <cellStyle name="oft Word]_x000d__x000a_NoLongNetNames=Yes_x000d__x000a_USER-DOT-PATH=C:\MSOFFICE\WINWORD\TEMPLATE_x000d__x000a_WORKGROUP-DOT-PATH=K:\MSOFFICE\TEMPLATE\" xfId="137" xr:uid="{00000000-0005-0000-0000-00008A000000}"/>
    <cellStyle name="OUTPUT AMOUNTS" xfId="138" xr:uid="{00000000-0005-0000-0000-00008B000000}"/>
    <cellStyle name="Output Amounts 2" xfId="139" xr:uid="{00000000-0005-0000-0000-00008C000000}"/>
    <cellStyle name="OUTPUT AMOUNTS 3" xfId="140" xr:uid="{00000000-0005-0000-0000-00008D000000}"/>
    <cellStyle name="OUTPUT COLUMN HEADINGS" xfId="141" xr:uid="{00000000-0005-0000-0000-00008E000000}"/>
    <cellStyle name="Output Column Headings 2" xfId="142" xr:uid="{00000000-0005-0000-0000-00008F000000}"/>
    <cellStyle name="OUTPUT LINE ITEMS" xfId="143" xr:uid="{00000000-0005-0000-0000-000090000000}"/>
    <cellStyle name="Output Line Items 2" xfId="144" xr:uid="{00000000-0005-0000-0000-000091000000}"/>
    <cellStyle name="OUTPUT LINE ITEMS 3" xfId="145" xr:uid="{00000000-0005-0000-0000-000092000000}"/>
    <cellStyle name="Output Report Heading" xfId="146" xr:uid="{00000000-0005-0000-0000-000093000000}"/>
    <cellStyle name="OUTPUT REPORT HEADING 2" xfId="147" xr:uid="{00000000-0005-0000-0000-000094000000}"/>
    <cellStyle name="Output Report Title" xfId="148" xr:uid="{00000000-0005-0000-0000-000095000000}"/>
    <cellStyle name="OUTPUT REPORT TITLE 2" xfId="149" xr:uid="{00000000-0005-0000-0000-000096000000}"/>
    <cellStyle name="over" xfId="150" xr:uid="{00000000-0005-0000-0000-000097000000}"/>
    <cellStyle name="Override" xfId="151" xr:uid="{00000000-0005-0000-0000-000098000000}"/>
    <cellStyle name="Per" xfId="152" xr:uid="{00000000-0005-0000-0000-000099000000}"/>
    <cellStyle name="Percen - Style1" xfId="153" xr:uid="{00000000-0005-0000-0000-00009A000000}"/>
    <cellStyle name="percent (0)" xfId="154" xr:uid="{00000000-0005-0000-0000-00009B000000}"/>
    <cellStyle name="Percent [0]" xfId="155" xr:uid="{00000000-0005-0000-0000-00009C000000}"/>
    <cellStyle name="Percent [00]" xfId="156" xr:uid="{00000000-0005-0000-0000-00009D000000}"/>
    <cellStyle name="Percent [00] 2" xfId="157" xr:uid="{00000000-0005-0000-0000-00009E000000}"/>
    <cellStyle name="Percent [2]" xfId="158" xr:uid="{00000000-0005-0000-0000-00009F000000}"/>
    <cellStyle name="Percent 10" xfId="159" xr:uid="{00000000-0005-0000-0000-0000A0000000}"/>
    <cellStyle name="Percent 11" xfId="160" xr:uid="{00000000-0005-0000-0000-0000A1000000}"/>
    <cellStyle name="Percent 12" xfId="161" xr:uid="{00000000-0005-0000-0000-0000A2000000}"/>
    <cellStyle name="Percent 13" xfId="162" xr:uid="{00000000-0005-0000-0000-0000A3000000}"/>
    <cellStyle name="Percent 2" xfId="163" xr:uid="{00000000-0005-0000-0000-0000A4000000}"/>
    <cellStyle name="Percent 3" xfId="164" xr:uid="{00000000-0005-0000-0000-0000A5000000}"/>
    <cellStyle name="Percent 4" xfId="165" xr:uid="{00000000-0005-0000-0000-0000A6000000}"/>
    <cellStyle name="Percent 5" xfId="166" xr:uid="{00000000-0005-0000-0000-0000A7000000}"/>
    <cellStyle name="Percent 6" xfId="167" xr:uid="{00000000-0005-0000-0000-0000A8000000}"/>
    <cellStyle name="Percent 7" xfId="168" xr:uid="{00000000-0005-0000-0000-0000A9000000}"/>
    <cellStyle name="Percent 8" xfId="169" xr:uid="{00000000-0005-0000-0000-0000AA000000}"/>
    <cellStyle name="Percent 9" xfId="170" xr:uid="{00000000-0005-0000-0000-0000AB000000}"/>
    <cellStyle name="posit" xfId="171" xr:uid="{00000000-0005-0000-0000-0000AC000000}"/>
    <cellStyle name="PrePop Currency (0)" xfId="172" xr:uid="{00000000-0005-0000-0000-0000AD000000}"/>
    <cellStyle name="PrePop Currency (2)" xfId="173" xr:uid="{00000000-0005-0000-0000-0000AE000000}"/>
    <cellStyle name="PrePop Units (0)" xfId="174" xr:uid="{00000000-0005-0000-0000-0000AF000000}"/>
    <cellStyle name="PrePop Units (1)" xfId="175" xr:uid="{00000000-0005-0000-0000-0000B0000000}"/>
    <cellStyle name="PrePop Units (2)" xfId="176" xr:uid="{00000000-0005-0000-0000-0000B1000000}"/>
    <cellStyle name="PSChar" xfId="177" xr:uid="{00000000-0005-0000-0000-0000B2000000}"/>
    <cellStyle name="PSDate" xfId="178" xr:uid="{00000000-0005-0000-0000-0000B3000000}"/>
    <cellStyle name="PSDec" xfId="179" xr:uid="{00000000-0005-0000-0000-0000B4000000}"/>
    <cellStyle name="PSHeading" xfId="180" xr:uid="{00000000-0005-0000-0000-0000B5000000}"/>
    <cellStyle name="PSInt" xfId="181" xr:uid="{00000000-0005-0000-0000-0000B6000000}"/>
    <cellStyle name="PSSpacer" xfId="182" xr:uid="{00000000-0005-0000-0000-0000B7000000}"/>
    <cellStyle name="RedLeftSmall8" xfId="183" xr:uid="{00000000-0005-0000-0000-0000B8000000}"/>
    <cellStyle name="ReportTitlePrompt" xfId="184" xr:uid="{00000000-0005-0000-0000-0000B9000000}"/>
    <cellStyle name="ReportTitleValue" xfId="185" xr:uid="{00000000-0005-0000-0000-0000BA000000}"/>
    <cellStyle name="Review_Date" xfId="186" xr:uid="{00000000-0005-0000-0000-0000BB000000}"/>
    <cellStyle name="Reviewer" xfId="187" xr:uid="{00000000-0005-0000-0000-0000BC000000}"/>
    <cellStyle name="Right" xfId="188" xr:uid="{00000000-0005-0000-0000-0000BD000000}"/>
    <cellStyle name="Rollover_Date" xfId="189" xr:uid="{00000000-0005-0000-0000-0000BE000000}"/>
    <cellStyle name="RowAcctAbovePrompt" xfId="190" xr:uid="{00000000-0005-0000-0000-0000BF000000}"/>
    <cellStyle name="RowAcctSOBAbovePrompt" xfId="191" xr:uid="{00000000-0005-0000-0000-0000C0000000}"/>
    <cellStyle name="RowAcctSOBValue" xfId="192" xr:uid="{00000000-0005-0000-0000-0000C1000000}"/>
    <cellStyle name="RowAcctValue" xfId="193" xr:uid="{00000000-0005-0000-0000-0000C2000000}"/>
    <cellStyle name="RowAttrAbovePrompt" xfId="194" xr:uid="{00000000-0005-0000-0000-0000C3000000}"/>
    <cellStyle name="RowAttrValue" xfId="195" xr:uid="{00000000-0005-0000-0000-0000C4000000}"/>
    <cellStyle name="RowColSetAbovePrompt" xfId="196" xr:uid="{00000000-0005-0000-0000-0000C5000000}"/>
    <cellStyle name="RowColSetLeftPrompt" xfId="197" xr:uid="{00000000-0005-0000-0000-0000C6000000}"/>
    <cellStyle name="RowColSetValue" xfId="198" xr:uid="{00000000-0005-0000-0000-0000C7000000}"/>
    <cellStyle name="RowLeftPrompt" xfId="199" xr:uid="{00000000-0005-0000-0000-0000C8000000}"/>
    <cellStyle name="s]_x000d__x000a_File Server=0x0004_x000d__x000a_NetModem/E=0x01CB_x000d__x000a_LanRover/E=0x01CC;0x079B_x000d__x000a_LanRover/T=0x01CD;0x079C_x000d__x000a_LanRov" xfId="200" xr:uid="{00000000-0005-0000-0000-0000C9000000}"/>
    <cellStyle name="s]_x000d__x000a_spooler=yes_x000d__x000a_load=nwpopup.exe,C:\MCAFEE\VIRUSCAN\VSHWIN.EXE P:\ACEWIN\PCALCPRO\pcalcpro.exe_x000d__x000a_rem run=c:\win\calenda" xfId="201" xr:uid="{00000000-0005-0000-0000-0000CA000000}"/>
    <cellStyle name="SampleUsingFormatMask" xfId="202" xr:uid="{00000000-0005-0000-0000-0000CB000000}"/>
    <cellStyle name="SampleWithNoFormatMask" xfId="203" xr:uid="{00000000-0005-0000-0000-0000CC000000}"/>
    <cellStyle name="SingleTopDoubleBott" xfId="204" xr:uid="{00000000-0005-0000-0000-0000CD000000}"/>
    <cellStyle name="Style 1" xfId="205" xr:uid="{00000000-0005-0000-0000-0000CE000000}"/>
    <cellStyle name="Text" xfId="206" xr:uid="{00000000-0005-0000-0000-0000CF000000}"/>
    <cellStyle name="Text 2" xfId="207" xr:uid="{00000000-0005-0000-0000-0000D0000000}"/>
    <cellStyle name="Text Indent A" xfId="208" xr:uid="{00000000-0005-0000-0000-0000D1000000}"/>
    <cellStyle name="Text Indent B" xfId="209" xr:uid="{00000000-0005-0000-0000-0000D2000000}"/>
    <cellStyle name="Text Indent C" xfId="210" xr:uid="{00000000-0005-0000-0000-0000D3000000}"/>
    <cellStyle name="Tickmark" xfId="211" xr:uid="{00000000-0005-0000-0000-0000D4000000}"/>
    <cellStyle name="Times New Roman" xfId="212" xr:uid="{00000000-0005-0000-0000-0000D5000000}"/>
    <cellStyle name="TimStyle" xfId="213" xr:uid="{00000000-0005-0000-0000-0000D6000000}"/>
    <cellStyle name="Total 2" xfId="214" xr:uid="{00000000-0005-0000-0000-0000D7000000}"/>
    <cellStyle name="Underline" xfId="215" xr:uid="{00000000-0005-0000-0000-0000D8000000}"/>
    <cellStyle name="UnderlineDouble" xfId="216" xr:uid="{00000000-0005-0000-0000-0000D9000000}"/>
    <cellStyle name="Unprot" xfId="217" xr:uid="{00000000-0005-0000-0000-0000DA000000}"/>
    <cellStyle name="Unprot$" xfId="218" xr:uid="{00000000-0005-0000-0000-0000DB000000}"/>
    <cellStyle name="Unprot$ 2" xfId="219" xr:uid="{00000000-0005-0000-0000-0000DC000000}"/>
    <cellStyle name="Unprotect" xfId="220" xr:uid="{00000000-0005-0000-0000-0000DD000000}"/>
    <cellStyle name="UploadThisRowValue" xfId="221" xr:uid="{00000000-0005-0000-0000-0000DE000000}"/>
    <cellStyle name="Validation" xfId="222" xr:uid="{00000000-0005-0000-0000-0000DF000000}"/>
    <cellStyle name="Währung [0]_RESULTS" xfId="223" xr:uid="{00000000-0005-0000-0000-0000E0000000}"/>
    <cellStyle name="Währung_RESULTS" xfId="224" xr:uid="{00000000-0005-0000-0000-0000E1000000}"/>
    <cellStyle name="Workpaper_Title" xfId="225" xr:uid="{00000000-0005-0000-0000-0000E2000000}"/>
    <cellStyle name="WP_Name_11" xfId="226" xr:uid="{00000000-0005-0000-0000-0000E3000000}"/>
    <cellStyle name="wrapped" xfId="227" xr:uid="{00000000-0005-0000-0000-0000E4000000}"/>
    <cellStyle name="표준_BINV" xfId="228" xr:uid="{00000000-0005-0000-0000-0000E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ghthawk\orglic1\Mickr\Reporting\WWDashboard\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view="pageBreakPreview" zoomScale="130" zoomScaleNormal="130" zoomScaleSheetLayoutView="100" zoomScalePageLayoutView="130" workbookViewId="0">
      <selection activeCell="A33" sqref="A33"/>
    </sheetView>
  </sheetViews>
  <sheetFormatPr defaultColWidth="9.08984375" defaultRowHeight="13" x14ac:dyDescent="0.3"/>
  <cols>
    <col min="1" max="1" width="4.6328125" style="1" customWidth="1"/>
    <col min="2" max="5" width="1.453125" style="1" customWidth="1"/>
    <col min="6" max="6" width="30" style="1" customWidth="1"/>
    <col min="7" max="9" width="12" style="2" customWidth="1"/>
    <col min="10" max="12" width="12" style="1" customWidth="1"/>
    <col min="13" max="13" width="10.81640625" style="1" bestFit="1" customWidth="1"/>
    <col min="14" max="14" width="10.81640625" style="1" customWidth="1"/>
    <col min="15" max="16" width="12" style="1" customWidth="1"/>
    <col min="17" max="16384" width="9.08984375" style="1"/>
  </cols>
  <sheetData>
    <row r="1" spans="1:24" ht="15.5" x14ac:dyDescent="0.35">
      <c r="A1" s="37" t="s">
        <v>36</v>
      </c>
      <c r="B1" s="37"/>
      <c r="C1" s="36"/>
      <c r="D1" s="36"/>
      <c r="E1" s="36"/>
      <c r="F1" s="36"/>
    </row>
    <row r="2" spans="1:24" ht="15.5" x14ac:dyDescent="0.35">
      <c r="A2" s="37" t="s">
        <v>35</v>
      </c>
      <c r="B2" s="37"/>
      <c r="C2" s="36"/>
      <c r="D2" s="36"/>
      <c r="E2" s="36"/>
      <c r="F2" s="36"/>
    </row>
    <row r="3" spans="1:24" x14ac:dyDescent="0.3">
      <c r="A3" s="33" t="s">
        <v>34</v>
      </c>
      <c r="B3" s="33"/>
      <c r="C3" s="36"/>
      <c r="D3" s="36"/>
      <c r="E3" s="36"/>
      <c r="F3" s="36"/>
    </row>
    <row r="4" spans="1:24" x14ac:dyDescent="0.3">
      <c r="A4" s="33" t="s">
        <v>33</v>
      </c>
      <c r="B4" s="33"/>
      <c r="C4" s="32"/>
      <c r="D4" s="32"/>
      <c r="E4" s="32"/>
      <c r="F4" s="32"/>
    </row>
    <row r="5" spans="1:24" x14ac:dyDescent="0.3">
      <c r="A5" s="33"/>
      <c r="B5" s="33"/>
      <c r="C5" s="32"/>
      <c r="D5" s="32"/>
      <c r="E5" s="32"/>
      <c r="F5" s="32"/>
      <c r="G5" s="145"/>
      <c r="H5" s="145"/>
      <c r="I5" s="145"/>
      <c r="J5" s="145"/>
    </row>
    <row r="6" spans="1:24" x14ac:dyDescent="0.3">
      <c r="A6" s="33"/>
      <c r="B6" s="32"/>
      <c r="C6" s="32"/>
      <c r="D6" s="32"/>
      <c r="E6" s="32"/>
      <c r="F6" s="32"/>
      <c r="G6" s="35" t="s">
        <v>32</v>
      </c>
      <c r="H6" s="35" t="s">
        <v>31</v>
      </c>
      <c r="I6" s="35" t="s">
        <v>30</v>
      </c>
      <c r="J6" s="34" t="s">
        <v>29</v>
      </c>
      <c r="K6" s="35" t="s">
        <v>32</v>
      </c>
      <c r="L6" s="35" t="s">
        <v>31</v>
      </c>
      <c r="M6" s="45" t="s">
        <v>30</v>
      </c>
      <c r="N6" s="34" t="s">
        <v>29</v>
      </c>
      <c r="O6" s="35" t="s">
        <v>32</v>
      </c>
      <c r="P6" s="34"/>
    </row>
    <row r="7" spans="1:24" x14ac:dyDescent="0.3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40">
        <v>2017</v>
      </c>
      <c r="P7" s="30"/>
    </row>
    <row r="8" spans="1:24" x14ac:dyDescent="0.3">
      <c r="A8" s="5" t="s">
        <v>28</v>
      </c>
      <c r="B8" s="5"/>
      <c r="C8" s="3"/>
      <c r="D8" s="3"/>
      <c r="E8" s="3"/>
      <c r="F8" s="3"/>
      <c r="J8" s="29"/>
      <c r="K8" s="2"/>
      <c r="L8" s="2"/>
      <c r="N8" s="29"/>
      <c r="O8" s="2"/>
      <c r="P8" s="29"/>
    </row>
    <row r="9" spans="1:24" x14ac:dyDescent="0.3">
      <c r="A9" s="3" t="s">
        <v>27</v>
      </c>
      <c r="B9" s="3"/>
      <c r="C9" s="3"/>
      <c r="D9" s="3"/>
      <c r="E9" s="3"/>
      <c r="F9" s="3"/>
      <c r="J9" s="29"/>
      <c r="K9" s="2"/>
      <c r="L9" s="2"/>
      <c r="N9" s="29"/>
      <c r="O9" s="2"/>
      <c r="P9" s="29"/>
    </row>
    <row r="10" spans="1:24" x14ac:dyDescent="0.3">
      <c r="A10" s="3"/>
      <c r="B10" s="2"/>
      <c r="C10" s="3" t="s">
        <v>26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23"/>
    </row>
    <row r="11" spans="1:24" x14ac:dyDescent="0.3">
      <c r="A11" s="3"/>
      <c r="B11" s="2"/>
      <c r="C11" s="3" t="s">
        <v>25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43">
        <v>263405</v>
      </c>
      <c r="P11" s="17"/>
    </row>
    <row r="12" spans="1:24" x14ac:dyDescent="0.3">
      <c r="A12" s="3"/>
      <c r="B12" s="2"/>
      <c r="C12" s="3" t="s">
        <v>24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43">
        <v>4026615</v>
      </c>
      <c r="P12" s="17"/>
    </row>
    <row r="13" spans="1:24" x14ac:dyDescent="0.3">
      <c r="A13" s="3"/>
      <c r="B13" s="2"/>
      <c r="C13" s="3" t="s">
        <v>23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44">
        <v>292486</v>
      </c>
      <c r="P13" s="17"/>
    </row>
    <row r="14" spans="1:24" x14ac:dyDescent="0.3">
      <c r="A14" s="3"/>
      <c r="B14" s="3"/>
      <c r="C14" s="3"/>
      <c r="D14" s="3"/>
      <c r="E14" s="3"/>
      <c r="F14" s="3" t="s">
        <v>22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>SUM(K10:K13)</f>
        <v>5543836</v>
      </c>
      <c r="L14" s="18">
        <f>SUM(L10:L13)</f>
        <v>5386918</v>
      </c>
      <c r="M14" s="18">
        <f>SUM(M10:M13)</f>
        <v>5193893</v>
      </c>
      <c r="N14" s="17">
        <f>SUM(N10:N13)</f>
        <v>5720291</v>
      </c>
      <c r="O14" s="18">
        <f>SUM(O10:O13)</f>
        <v>5660330</v>
      </c>
      <c r="P14" s="17"/>
      <c r="Q14" s="9"/>
      <c r="R14" s="9"/>
      <c r="S14" s="9"/>
      <c r="T14" s="9"/>
      <c r="U14" s="9"/>
      <c r="V14" s="9"/>
      <c r="W14" s="9"/>
      <c r="X14" s="9"/>
    </row>
    <row r="15" spans="1:24" x14ac:dyDescent="0.3">
      <c r="A15" s="22" t="s">
        <v>21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7"/>
    </row>
    <row r="16" spans="1:24" x14ac:dyDescent="0.3">
      <c r="A16" s="3" t="s">
        <v>20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7"/>
    </row>
    <row r="17" spans="1:24" x14ac:dyDescent="0.3">
      <c r="A17" s="3" t="s">
        <v>19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7"/>
    </row>
    <row r="18" spans="1:24" s="12" customFormat="1" ht="13.5" thickBot="1" x14ac:dyDescent="0.35">
      <c r="A18" s="5"/>
      <c r="B18" s="5"/>
      <c r="C18" s="5"/>
      <c r="D18" s="5"/>
      <c r="E18" s="5"/>
      <c r="F18" s="5" t="s">
        <v>18</v>
      </c>
      <c r="G18" s="15">
        <f t="shared" ref="G18:J18" si="1">SUM(G14:G17)</f>
        <v>9209494</v>
      </c>
      <c r="H18" s="15">
        <f t="shared" si="1"/>
        <v>9624549</v>
      </c>
      <c r="I18" s="15">
        <f t="shared" si="1"/>
        <v>9886786</v>
      </c>
      <c r="J18" s="14">
        <f t="shared" si="1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2">SUM(N14:N17)</f>
        <v>13586610</v>
      </c>
      <c r="O18" s="15">
        <f>SUM(O14:O17)</f>
        <v>14359096</v>
      </c>
      <c r="P18" s="142"/>
      <c r="Q18" s="13"/>
      <c r="R18" s="13"/>
      <c r="S18" s="13"/>
      <c r="T18" s="13"/>
      <c r="U18" s="13"/>
      <c r="V18" s="13"/>
      <c r="W18" s="13"/>
      <c r="X18" s="13"/>
    </row>
    <row r="19" spans="1:24" x14ac:dyDescent="0.3">
      <c r="A19" s="5" t="s">
        <v>17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24"/>
    </row>
    <row r="20" spans="1:24" x14ac:dyDescent="0.3">
      <c r="A20" s="3" t="s">
        <v>16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7"/>
    </row>
    <row r="21" spans="1:24" x14ac:dyDescent="0.3">
      <c r="A21" s="3"/>
      <c r="B21" s="3"/>
      <c r="C21" s="3" t="s">
        <v>15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23"/>
    </row>
    <row r="22" spans="1:24" x14ac:dyDescent="0.3">
      <c r="A22" s="3"/>
      <c r="B22" s="2"/>
      <c r="C22" s="3" t="s">
        <v>14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7"/>
    </row>
    <row r="23" spans="1:24" x14ac:dyDescent="0.3">
      <c r="A23" s="3"/>
      <c r="B23" s="2"/>
      <c r="C23" s="3" t="s">
        <v>13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7"/>
    </row>
    <row r="24" spans="1:24" x14ac:dyDescent="0.3">
      <c r="A24" s="3"/>
      <c r="B24" s="2"/>
      <c r="C24" s="3" t="s">
        <v>12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17"/>
    </row>
    <row r="25" spans="1:24" x14ac:dyDescent="0.3">
      <c r="A25" s="3"/>
      <c r="B25" s="3"/>
      <c r="C25" s="3"/>
      <c r="D25" s="3"/>
      <c r="E25" s="3"/>
      <c r="F25" s="3" t="s">
        <v>11</v>
      </c>
      <c r="G25" s="18">
        <f t="shared" ref="G25:J25" si="3">SUM(G21:G24)</f>
        <v>3008849</v>
      </c>
      <c r="H25" s="18">
        <f t="shared" si="3"/>
        <v>3220069</v>
      </c>
      <c r="I25" s="18">
        <f t="shared" si="3"/>
        <v>3341418</v>
      </c>
      <c r="J25" s="17">
        <f t="shared" si="3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4">SUM(N21:N24)</f>
        <v>4586657</v>
      </c>
      <c r="O25" s="18">
        <f>SUM(O21:O24)</f>
        <v>4911229</v>
      </c>
      <c r="P25" s="17"/>
      <c r="Q25" s="16"/>
      <c r="R25" s="16"/>
      <c r="S25" s="16"/>
      <c r="T25" s="16"/>
      <c r="U25" s="16"/>
      <c r="V25" s="16"/>
      <c r="W25" s="16"/>
      <c r="X25" s="16"/>
    </row>
    <row r="26" spans="1:24" x14ac:dyDescent="0.3">
      <c r="A26" s="22" t="s">
        <v>10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7"/>
    </row>
    <row r="27" spans="1:24" x14ac:dyDescent="0.3">
      <c r="A27" s="3" t="s">
        <v>9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7"/>
    </row>
    <row r="28" spans="1:24" x14ac:dyDescent="0.3">
      <c r="A28" s="3" t="s">
        <v>8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17"/>
    </row>
    <row r="29" spans="1:24" x14ac:dyDescent="0.3">
      <c r="A29" s="3"/>
      <c r="B29" s="3"/>
      <c r="C29" s="3"/>
      <c r="D29" s="3"/>
      <c r="E29" s="3"/>
      <c r="F29" s="3" t="s">
        <v>7</v>
      </c>
      <c r="G29" s="18">
        <f t="shared" ref="G29:L29" si="5">SUM(G25:G28)</f>
        <v>7300280</v>
      </c>
      <c r="H29" s="18">
        <f t="shared" si="5"/>
        <v>7592474</v>
      </c>
      <c r="I29" s="18">
        <f t="shared" si="5"/>
        <v>7719468</v>
      </c>
      <c r="J29" s="17">
        <f t="shared" si="5"/>
        <v>7979445</v>
      </c>
      <c r="K29" s="18">
        <f t="shared" si="5"/>
        <v>8945041</v>
      </c>
      <c r="L29" s="18">
        <f t="shared" si="5"/>
        <v>9177673</v>
      </c>
      <c r="M29" s="18">
        <f>SUM(M25:M28)</f>
        <v>9818372</v>
      </c>
      <c r="N29" s="17">
        <f t="shared" ref="N29:O29" si="6">SUM(N25:N28)</f>
        <v>10906810</v>
      </c>
      <c r="O29" s="18">
        <f t="shared" si="6"/>
        <v>11385413</v>
      </c>
      <c r="P29" s="17"/>
      <c r="Q29" s="16"/>
      <c r="R29" s="16"/>
      <c r="S29" s="16"/>
      <c r="T29" s="16"/>
      <c r="U29" s="16"/>
      <c r="V29" s="16"/>
      <c r="W29" s="16"/>
      <c r="X29" s="16"/>
    </row>
    <row r="30" spans="1:24" x14ac:dyDescent="0.3">
      <c r="A30" s="3" t="s">
        <v>6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7"/>
    </row>
    <row r="31" spans="1:24" ht="12.75" customHeight="1" x14ac:dyDescent="0.3">
      <c r="A31" s="3"/>
      <c r="B31" s="3" t="s">
        <v>5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7"/>
    </row>
    <row r="32" spans="1:24" x14ac:dyDescent="0.3">
      <c r="A32" s="3"/>
      <c r="B32" s="3" t="s">
        <v>4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7"/>
    </row>
    <row r="33" spans="1:24" x14ac:dyDescent="0.3">
      <c r="A33" s="3"/>
      <c r="B33" s="3" t="s">
        <v>3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17"/>
    </row>
    <row r="34" spans="1:24" ht="13.5" customHeight="1" x14ac:dyDescent="0.3">
      <c r="A34" s="3"/>
      <c r="B34" s="3"/>
      <c r="C34" s="3"/>
      <c r="D34" s="3"/>
      <c r="E34" s="3"/>
      <c r="F34" s="3" t="s">
        <v>2</v>
      </c>
      <c r="G34" s="18">
        <f t="shared" ref="G34:J34" si="7">SUM(G31:G33)</f>
        <v>1909214</v>
      </c>
      <c r="H34" s="18">
        <f t="shared" si="7"/>
        <v>2032075.3195500001</v>
      </c>
      <c r="I34" s="18">
        <f t="shared" si="7"/>
        <v>2167318.3195500001</v>
      </c>
      <c r="J34" s="17">
        <f t="shared" si="7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8">SUM(N31:N33)</f>
        <v>2679800</v>
      </c>
      <c r="O34" s="18">
        <f>SUM(O31:O33)</f>
        <v>2973683</v>
      </c>
      <c r="P34" s="17"/>
      <c r="Q34" s="16"/>
      <c r="R34" s="16"/>
      <c r="S34" s="16"/>
      <c r="T34" s="16"/>
      <c r="U34" s="16"/>
      <c r="V34" s="16"/>
      <c r="W34" s="16"/>
      <c r="X34" s="16"/>
    </row>
    <row r="35" spans="1:24" s="12" customFormat="1" ht="13.5" thickBot="1" x14ac:dyDescent="0.35">
      <c r="A35" s="5"/>
      <c r="B35" s="5"/>
      <c r="C35" s="5"/>
      <c r="D35" s="5"/>
      <c r="E35" s="5"/>
      <c r="F35" s="5" t="s">
        <v>1</v>
      </c>
      <c r="G35" s="15">
        <f t="shared" ref="G35:J35" si="9">G29+G34</f>
        <v>9209494</v>
      </c>
      <c r="H35" s="15">
        <f t="shared" si="9"/>
        <v>9624549.3195500001</v>
      </c>
      <c r="I35" s="15">
        <f t="shared" si="9"/>
        <v>9886786.3195500001</v>
      </c>
      <c r="J35" s="14">
        <f t="shared" si="9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0">N29+N34</f>
        <v>13586610</v>
      </c>
      <c r="O35" s="15">
        <f>O29+O34</f>
        <v>14359096</v>
      </c>
      <c r="P35" s="142"/>
      <c r="Q35" s="13"/>
      <c r="R35" s="13"/>
      <c r="S35" s="13"/>
      <c r="T35" s="13"/>
      <c r="U35" s="13"/>
      <c r="V35" s="13"/>
      <c r="W35" s="13"/>
      <c r="X35" s="13"/>
    </row>
    <row r="36" spans="1:24" s="12" customFormat="1" ht="16.5" x14ac:dyDescent="0.35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8"/>
      <c r="N36" s="138"/>
      <c r="O36" s="10"/>
      <c r="P36" s="10"/>
      <c r="Q36" s="13"/>
      <c r="R36" s="13"/>
      <c r="S36" s="13"/>
      <c r="T36" s="13"/>
      <c r="U36" s="13"/>
      <c r="V36" s="13"/>
      <c r="W36" s="13"/>
      <c r="X36" s="13"/>
    </row>
    <row r="37" spans="1:24" ht="16.5" x14ac:dyDescent="0.35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3"/>
      <c r="N37" s="133"/>
      <c r="O37" s="10"/>
      <c r="P37" s="10"/>
      <c r="Q37" s="9"/>
      <c r="R37" s="9"/>
      <c r="S37" s="9"/>
      <c r="T37" s="9"/>
      <c r="U37" s="9"/>
      <c r="V37" s="9"/>
      <c r="W37" s="9"/>
      <c r="X37" s="9"/>
    </row>
    <row r="38" spans="1:24" x14ac:dyDescent="0.3">
      <c r="A38" s="3"/>
      <c r="B38" s="3"/>
      <c r="C38" s="3"/>
      <c r="D38" s="3"/>
      <c r="E38" s="3"/>
      <c r="F38" s="4"/>
      <c r="G38" s="8"/>
      <c r="H38" s="8"/>
      <c r="I38" s="8"/>
      <c r="J38" s="8"/>
      <c r="M38" s="52"/>
      <c r="N38" s="52"/>
      <c r="O38" s="8"/>
      <c r="P38" s="8"/>
    </row>
    <row r="39" spans="1:24" x14ac:dyDescent="0.3">
      <c r="A39" s="3"/>
      <c r="B39" s="3"/>
      <c r="C39" s="3"/>
      <c r="D39" s="3"/>
      <c r="E39" s="3"/>
      <c r="F39" s="7"/>
      <c r="G39" s="6"/>
      <c r="H39" s="6"/>
      <c r="I39" s="6"/>
      <c r="J39" s="6"/>
      <c r="M39" s="132"/>
      <c r="N39" s="132"/>
      <c r="O39" s="6"/>
      <c r="P39" s="6"/>
    </row>
    <row r="40" spans="1:24" x14ac:dyDescent="0.3">
      <c r="A40" s="3"/>
      <c r="B40" s="3"/>
      <c r="C40" s="3"/>
      <c r="D40" s="3"/>
      <c r="E40" s="3"/>
      <c r="F40" s="4"/>
      <c r="G40" s="6"/>
      <c r="H40" s="6"/>
      <c r="I40" s="6"/>
      <c r="J40" s="6"/>
      <c r="M40" s="132"/>
      <c r="N40" s="132"/>
      <c r="O40" s="6"/>
      <c r="P40" s="6"/>
    </row>
    <row r="41" spans="1:24" x14ac:dyDescent="0.3">
      <c r="A41" s="3"/>
      <c r="B41" s="3"/>
      <c r="C41" s="3"/>
      <c r="D41" s="3"/>
      <c r="E41" s="3"/>
      <c r="F41" s="4"/>
      <c r="M41" s="132"/>
      <c r="N41" s="132"/>
    </row>
    <row r="42" spans="1:24" x14ac:dyDescent="0.3">
      <c r="A42" s="3"/>
      <c r="B42" s="3"/>
      <c r="C42" s="3"/>
      <c r="D42" s="3"/>
      <c r="E42" s="3"/>
      <c r="F42" s="4"/>
      <c r="M42" s="132"/>
      <c r="N42" s="132"/>
    </row>
    <row r="43" spans="1:24" ht="16.5" x14ac:dyDescent="0.35">
      <c r="A43" s="3"/>
      <c r="B43" s="3"/>
      <c r="C43" s="3"/>
      <c r="D43" s="3"/>
      <c r="E43" s="3"/>
      <c r="F43" s="4"/>
      <c r="M43" s="133"/>
      <c r="N43" s="133"/>
    </row>
    <row r="44" spans="1:24" x14ac:dyDescent="0.3">
      <c r="A44" s="5"/>
      <c r="B44" s="5"/>
      <c r="C44" s="3"/>
      <c r="D44" s="3"/>
      <c r="E44" s="3"/>
      <c r="F44" s="4"/>
      <c r="M44" s="132"/>
      <c r="N44" s="132"/>
    </row>
    <row r="45" spans="1:24" x14ac:dyDescent="0.3">
      <c r="A45" s="3"/>
      <c r="B45" s="3"/>
      <c r="C45" s="3"/>
      <c r="D45" s="3"/>
      <c r="E45" s="3"/>
      <c r="F45" s="4"/>
      <c r="M45" s="132"/>
      <c r="N45" s="132"/>
    </row>
    <row r="46" spans="1:24" ht="16.5" x14ac:dyDescent="0.35">
      <c r="A46" s="5"/>
      <c r="B46" s="5"/>
      <c r="C46" s="3"/>
      <c r="D46" s="3"/>
      <c r="E46" s="3"/>
      <c r="F46" s="4"/>
      <c r="M46" s="133"/>
      <c r="N46" s="133"/>
    </row>
    <row r="47" spans="1:24" ht="16.5" x14ac:dyDescent="0.35">
      <c r="A47" s="3"/>
      <c r="B47" s="3"/>
      <c r="C47" s="3"/>
      <c r="D47" s="3"/>
      <c r="E47" s="3"/>
      <c r="F47" s="4"/>
      <c r="M47" s="133"/>
      <c r="N47" s="133"/>
    </row>
    <row r="48" spans="1:24" x14ac:dyDescent="0.3">
      <c r="A48" s="3"/>
      <c r="B48" s="3"/>
      <c r="C48" s="3"/>
      <c r="D48" s="3"/>
      <c r="E48" s="3"/>
      <c r="F48" s="4"/>
      <c r="M48" s="132"/>
      <c r="N48" s="132"/>
    </row>
    <row r="49" spans="1:14" x14ac:dyDescent="0.3">
      <c r="A49" s="3"/>
      <c r="B49" s="5"/>
      <c r="C49" s="3"/>
      <c r="D49" s="3"/>
      <c r="E49" s="3"/>
      <c r="F49" s="4"/>
      <c r="M49" s="132"/>
      <c r="N49" s="132"/>
    </row>
    <row r="50" spans="1:14" ht="16.5" x14ac:dyDescent="0.35">
      <c r="A50" s="3"/>
      <c r="B50" s="3"/>
      <c r="C50" s="3"/>
      <c r="D50" s="3"/>
      <c r="E50" s="3"/>
      <c r="F50" s="4"/>
      <c r="M50" s="133"/>
      <c r="N50" s="133"/>
    </row>
    <row r="51" spans="1:14" x14ac:dyDescent="0.3">
      <c r="A51" s="3"/>
      <c r="B51" s="3"/>
      <c r="C51" s="3"/>
      <c r="D51" s="3"/>
      <c r="E51" s="3"/>
      <c r="F51" s="4"/>
      <c r="M51" s="132"/>
      <c r="N51" s="132"/>
    </row>
    <row r="52" spans="1:14" x14ac:dyDescent="0.3">
      <c r="A52" s="3"/>
      <c r="B52" s="3"/>
      <c r="C52" s="3"/>
      <c r="D52" s="3"/>
      <c r="E52" s="3"/>
      <c r="F52" s="3"/>
      <c r="M52" s="132"/>
      <c r="N52" s="132"/>
    </row>
    <row r="53" spans="1:14" x14ac:dyDescent="0.3">
      <c r="A53" s="3"/>
      <c r="B53" s="3"/>
      <c r="C53" s="3"/>
      <c r="D53" s="3"/>
      <c r="E53" s="3"/>
      <c r="F53" s="3"/>
      <c r="M53" s="132"/>
      <c r="N53" s="132"/>
    </row>
    <row r="54" spans="1:14" x14ac:dyDescent="0.3">
      <c r="A54" s="3"/>
      <c r="B54" s="3"/>
      <c r="C54" s="3"/>
      <c r="D54" s="3"/>
      <c r="E54" s="3"/>
      <c r="F54" s="3"/>
      <c r="M54" s="132"/>
      <c r="N54" s="132"/>
    </row>
    <row r="55" spans="1:14" ht="16.5" x14ac:dyDescent="0.35">
      <c r="A55" s="3"/>
      <c r="B55" s="3"/>
      <c r="C55" s="3"/>
      <c r="D55" s="3"/>
      <c r="E55" s="3"/>
      <c r="F55" s="3"/>
      <c r="M55" s="133"/>
      <c r="N55" s="133"/>
    </row>
    <row r="56" spans="1:14" ht="16.5" x14ac:dyDescent="0.35">
      <c r="A56" s="3"/>
      <c r="B56" s="3"/>
      <c r="C56" s="3"/>
      <c r="D56" s="3"/>
      <c r="E56" s="3"/>
      <c r="F56" s="3"/>
      <c r="M56" s="133"/>
      <c r="N56" s="133"/>
    </row>
    <row r="57" spans="1:14" ht="16.5" x14ac:dyDescent="0.35">
      <c r="A57" s="3"/>
      <c r="B57" s="3"/>
      <c r="C57" s="3"/>
      <c r="D57" s="3"/>
      <c r="E57" s="3"/>
      <c r="F57" s="3"/>
      <c r="M57" s="133"/>
      <c r="N57" s="133"/>
    </row>
    <row r="58" spans="1:14" x14ac:dyDescent="0.3">
      <c r="A58" s="3"/>
      <c r="B58" s="3"/>
      <c r="C58" s="3"/>
      <c r="D58" s="3"/>
      <c r="E58" s="3"/>
      <c r="F58" s="3"/>
      <c r="M58" s="134"/>
      <c r="N58" s="134"/>
    </row>
    <row r="59" spans="1:14" x14ac:dyDescent="0.3">
      <c r="A59" s="3"/>
      <c r="B59" s="3"/>
      <c r="C59" s="3"/>
      <c r="D59" s="3"/>
      <c r="E59" s="3"/>
      <c r="F59" s="3"/>
      <c r="M59" s="132"/>
      <c r="N59" s="132"/>
    </row>
    <row r="60" spans="1:14" x14ac:dyDescent="0.3">
      <c r="M60" s="132"/>
      <c r="N60" s="132"/>
    </row>
    <row r="61" spans="1:14" x14ac:dyDescent="0.3">
      <c r="M61" s="132"/>
      <c r="N61" s="132"/>
    </row>
    <row r="62" spans="1:14" x14ac:dyDescent="0.3">
      <c r="M62" s="132"/>
      <c r="N62" s="132"/>
    </row>
    <row r="63" spans="1:14" ht="16.5" x14ac:dyDescent="0.35">
      <c r="M63" s="133"/>
      <c r="N63" s="133"/>
    </row>
    <row r="64" spans="1:14" x14ac:dyDescent="0.3">
      <c r="M64" s="52"/>
      <c r="N64" s="52"/>
    </row>
  </sheetData>
  <mergeCells count="1">
    <mergeCell ref="G5:J5"/>
  </mergeCells>
  <phoneticPr fontId="16" type="noConversion"/>
  <pageMargins left="0.2" right="0.17" top="0.5" bottom="0.75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view="pageBreakPreview" topLeftCell="A11" zoomScale="130" zoomScaleNormal="130" zoomScaleSheetLayoutView="100" zoomScalePageLayoutView="130" workbookViewId="0">
      <pane xSplit="4" topLeftCell="E1" activePane="topRight" state="frozen"/>
      <selection pane="topRight" activeCell="A19" sqref="A19"/>
    </sheetView>
  </sheetViews>
  <sheetFormatPr defaultColWidth="9.08984375" defaultRowHeight="13" x14ac:dyDescent="0.3"/>
  <cols>
    <col min="1" max="1" width="4.453125" style="1" customWidth="1"/>
    <col min="2" max="2" width="4.36328125" style="1" customWidth="1"/>
    <col min="3" max="3" width="9.08984375" style="1"/>
    <col min="4" max="4" width="21.6328125" style="1" customWidth="1"/>
    <col min="5" max="5" width="2" style="1" customWidth="1"/>
    <col min="6" max="6" width="10.36328125" style="2" bestFit="1" customWidth="1"/>
    <col min="7" max="7" width="10.36328125" style="1" bestFit="1" customWidth="1"/>
    <col min="8" max="8" width="12.6328125" style="1" bestFit="1" customWidth="1"/>
    <col min="9" max="9" width="12" style="1" bestFit="1" customWidth="1"/>
    <col min="10" max="10" width="18.453125" style="1" bestFit="1" customWidth="1"/>
    <col min="11" max="14" width="12.81640625" style="1" customWidth="1"/>
    <col min="15" max="15" width="17.54296875" style="1" bestFit="1" customWidth="1"/>
    <col min="16" max="16" width="16.453125" style="1" bestFit="1" customWidth="1"/>
    <col min="17" max="16384" width="9.08984375" style="1"/>
  </cols>
  <sheetData>
    <row r="1" spans="1:17" ht="15.5" x14ac:dyDescent="0.35">
      <c r="A1" s="37" t="s">
        <v>36</v>
      </c>
      <c r="B1" s="78"/>
      <c r="C1" s="78"/>
      <c r="D1" s="78"/>
      <c r="E1" s="2"/>
    </row>
    <row r="2" spans="1:17" ht="15.5" x14ac:dyDescent="0.35">
      <c r="A2" s="37" t="s">
        <v>75</v>
      </c>
      <c r="B2" s="78"/>
      <c r="C2" s="78"/>
      <c r="D2" s="78"/>
      <c r="E2" s="2"/>
    </row>
    <row r="3" spans="1:17" ht="15.5" x14ac:dyDescent="0.35">
      <c r="A3" s="33" t="s">
        <v>34</v>
      </c>
      <c r="B3" s="37"/>
      <c r="C3" s="37"/>
      <c r="D3" s="37"/>
      <c r="E3" s="2"/>
    </row>
    <row r="4" spans="1:17" x14ac:dyDescent="0.3">
      <c r="A4" s="33" t="s">
        <v>76</v>
      </c>
      <c r="B4" s="32"/>
      <c r="C4" s="32"/>
      <c r="D4" s="32"/>
      <c r="E4" s="2"/>
    </row>
    <row r="5" spans="1:17" ht="12.75" customHeight="1" x14ac:dyDescent="0.3">
      <c r="A5" s="33"/>
      <c r="B5" s="32"/>
      <c r="C5" s="32"/>
      <c r="D5" s="32"/>
      <c r="E5" s="79"/>
      <c r="F5" s="146" t="s">
        <v>38</v>
      </c>
      <c r="G5" s="146"/>
      <c r="H5" s="146"/>
      <c r="I5" s="146"/>
      <c r="J5" s="41" t="s">
        <v>39</v>
      </c>
      <c r="K5" s="146" t="s">
        <v>38</v>
      </c>
      <c r="L5" s="146"/>
      <c r="M5" s="146"/>
      <c r="N5" s="146"/>
      <c r="O5" s="41" t="s">
        <v>39</v>
      </c>
      <c r="P5" s="139" t="s">
        <v>38</v>
      </c>
      <c r="Q5" s="42"/>
    </row>
    <row r="6" spans="1:17" x14ac:dyDescent="0.3">
      <c r="A6" s="33"/>
      <c r="B6" s="32"/>
      <c r="C6" s="32"/>
      <c r="D6" s="32"/>
      <c r="E6" s="35"/>
      <c r="F6" s="35" t="s">
        <v>32</v>
      </c>
      <c r="G6" s="35" t="s">
        <v>31</v>
      </c>
      <c r="H6" s="35" t="s">
        <v>30</v>
      </c>
      <c r="I6" s="35" t="s">
        <v>29</v>
      </c>
      <c r="J6" s="44" t="s">
        <v>29</v>
      </c>
      <c r="K6" s="35" t="s">
        <v>32</v>
      </c>
      <c r="L6" s="35" t="s">
        <v>31</v>
      </c>
      <c r="M6" s="45" t="s">
        <v>30</v>
      </c>
      <c r="N6" s="45" t="s">
        <v>107</v>
      </c>
      <c r="O6" s="44" t="s">
        <v>29</v>
      </c>
      <c r="P6" s="35" t="s">
        <v>32</v>
      </c>
    </row>
    <row r="7" spans="1:17" x14ac:dyDescent="0.3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6">
        <v>2016</v>
      </c>
      <c r="O7" s="30">
        <v>2016</v>
      </c>
      <c r="P7" s="140">
        <v>2017</v>
      </c>
    </row>
    <row r="8" spans="1:17" x14ac:dyDescent="0.3">
      <c r="A8" s="33"/>
      <c r="B8" s="32"/>
      <c r="C8" s="32"/>
      <c r="D8" s="32"/>
      <c r="E8" s="80"/>
      <c r="I8" s="2"/>
      <c r="J8" s="29"/>
      <c r="K8" s="2"/>
      <c r="L8" s="2"/>
      <c r="M8" s="2"/>
      <c r="N8" s="2"/>
      <c r="O8" s="81"/>
      <c r="P8" s="2"/>
    </row>
    <row r="9" spans="1:17" x14ac:dyDescent="0.3">
      <c r="A9" s="32" t="s">
        <v>77</v>
      </c>
      <c r="B9" s="32"/>
      <c r="C9" s="32"/>
      <c r="D9" s="32"/>
      <c r="E9" s="6"/>
      <c r="F9" s="6">
        <v>1573129</v>
      </c>
      <c r="G9" s="50">
        <v>1644694</v>
      </c>
      <c r="H9" s="50">
        <v>1738355</v>
      </c>
      <c r="I9" s="50">
        <v>1823333</v>
      </c>
      <c r="J9" s="82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3">
        <f>K9+L9+M9+N9</f>
        <v>8830669</v>
      </c>
      <c r="P9" s="38">
        <v>2636635</v>
      </c>
    </row>
    <row r="10" spans="1:17" x14ac:dyDescent="0.3">
      <c r="B10" s="33" t="s">
        <v>78</v>
      </c>
      <c r="C10" s="32"/>
      <c r="D10" s="32"/>
      <c r="E10" s="2"/>
      <c r="F10" s="8">
        <v>1046401</v>
      </c>
      <c r="G10" s="51">
        <v>1121751.6804499999</v>
      </c>
      <c r="H10" s="51">
        <v>1173958</v>
      </c>
      <c r="I10" s="26">
        <v>1249365</v>
      </c>
      <c r="J10" s="84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5">
        <f>K10+L10+M10+N10</f>
        <v>6029901</v>
      </c>
      <c r="P10" s="26">
        <v>1657024</v>
      </c>
    </row>
    <row r="11" spans="1:17" x14ac:dyDescent="0.3">
      <c r="B11" s="33" t="s">
        <v>79</v>
      </c>
      <c r="C11" s="32"/>
      <c r="D11" s="32"/>
      <c r="E11" s="8"/>
      <c r="F11" s="8">
        <v>194677</v>
      </c>
      <c r="G11" s="51">
        <v>197140</v>
      </c>
      <c r="H11" s="51">
        <v>208102</v>
      </c>
      <c r="I11" s="51">
        <v>224173</v>
      </c>
      <c r="J11" s="84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5">
        <f>K11+L11+M11+N11</f>
        <v>991078</v>
      </c>
      <c r="P11" s="26">
        <v>271270</v>
      </c>
    </row>
    <row r="12" spans="1:17" x14ac:dyDescent="0.3">
      <c r="B12" s="33" t="s">
        <v>80</v>
      </c>
      <c r="C12" s="32"/>
      <c r="D12" s="32"/>
      <c r="E12" s="8"/>
      <c r="F12" s="8">
        <v>143106</v>
      </c>
      <c r="G12" s="51">
        <v>155061</v>
      </c>
      <c r="H12" s="51">
        <v>171762</v>
      </c>
      <c r="I12" s="51">
        <v>180859</v>
      </c>
      <c r="J12" s="84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5">
        <f>K12+L12+M12+N12</f>
        <v>852098</v>
      </c>
      <c r="P12" s="26">
        <v>257108</v>
      </c>
    </row>
    <row r="13" spans="1:17" x14ac:dyDescent="0.3">
      <c r="B13" s="33" t="s">
        <v>81</v>
      </c>
      <c r="C13" s="32"/>
      <c r="D13" s="32"/>
      <c r="E13" s="8"/>
      <c r="F13" s="8">
        <v>91489</v>
      </c>
      <c r="G13" s="51">
        <v>95906</v>
      </c>
      <c r="H13" s="51">
        <v>110892</v>
      </c>
      <c r="I13" s="51">
        <v>109042</v>
      </c>
      <c r="J13" s="84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5">
        <f>K13+L13+M13+N13</f>
        <v>577799</v>
      </c>
      <c r="P13" s="26">
        <v>194291</v>
      </c>
    </row>
    <row r="14" spans="1:17" x14ac:dyDescent="0.3">
      <c r="A14" s="33" t="s">
        <v>82</v>
      </c>
      <c r="B14" s="32"/>
      <c r="C14" s="32"/>
      <c r="D14" s="32"/>
      <c r="E14" s="8"/>
      <c r="F14" s="86">
        <f t="shared" ref="F14:J14" si="0">F9-SUM(F10:F13)</f>
        <v>97456</v>
      </c>
      <c r="G14" s="86">
        <f t="shared" si="0"/>
        <v>74835.319550000131</v>
      </c>
      <c r="H14" s="86">
        <f t="shared" si="0"/>
        <v>73641</v>
      </c>
      <c r="I14" s="86">
        <f t="shared" si="0"/>
        <v>59894</v>
      </c>
      <c r="J14" s="87">
        <f t="shared" si="0"/>
        <v>305826.31955000013</v>
      </c>
      <c r="K14" s="86">
        <f t="shared" ref="K14:P14" si="1">K9-SUM(K10:K13)</f>
        <v>49453</v>
      </c>
      <c r="L14" s="86">
        <f t="shared" si="1"/>
        <v>70370</v>
      </c>
      <c r="M14" s="86">
        <f t="shared" si="1"/>
        <v>106036</v>
      </c>
      <c r="N14" s="86">
        <f t="shared" si="1"/>
        <v>153934</v>
      </c>
      <c r="O14" s="87">
        <f t="shared" si="1"/>
        <v>379793</v>
      </c>
      <c r="P14" s="86">
        <f t="shared" si="1"/>
        <v>256942</v>
      </c>
    </row>
    <row r="15" spans="1:17" x14ac:dyDescent="0.3">
      <c r="A15" s="33" t="s">
        <v>83</v>
      </c>
      <c r="B15" s="32"/>
      <c r="C15" s="32"/>
      <c r="D15" s="32"/>
      <c r="E15" s="2"/>
      <c r="F15" s="8"/>
      <c r="G15" s="8"/>
      <c r="H15" s="8"/>
      <c r="I15" s="8"/>
      <c r="J15" s="84"/>
      <c r="K15" s="8"/>
      <c r="L15" s="8"/>
      <c r="M15" s="8"/>
      <c r="N15" s="8"/>
      <c r="O15" s="84"/>
      <c r="P15" s="8"/>
    </row>
    <row r="16" spans="1:17" x14ac:dyDescent="0.3">
      <c r="A16" s="33"/>
      <c r="B16" s="32" t="s">
        <v>84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4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5">
        <f>K16+L16+M16+N16</f>
        <v>-150114</v>
      </c>
      <c r="P16" s="8">
        <v>-46742</v>
      </c>
    </row>
    <row r="17" spans="1:16" s="2" customFormat="1" x14ac:dyDescent="0.3">
      <c r="A17" s="33"/>
      <c r="B17" s="32" t="s">
        <v>85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4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5">
        <f>K17+L17+M17+N17</f>
        <v>30828</v>
      </c>
      <c r="P17" s="8">
        <v>13592</v>
      </c>
    </row>
    <row r="18" spans="1:16" x14ac:dyDescent="0.3">
      <c r="A18" s="33" t="s">
        <v>86</v>
      </c>
      <c r="B18" s="33"/>
      <c r="C18" s="33"/>
      <c r="D18" s="33"/>
      <c r="E18" s="8"/>
      <c r="F18" s="86">
        <f t="shared" ref="F18:L18" si="2">SUM(F14:F17)</f>
        <v>38426</v>
      </c>
      <c r="G18" s="86">
        <f t="shared" si="2"/>
        <v>40490.319550000131</v>
      </c>
      <c r="H18" s="86">
        <f t="shared" si="2"/>
        <v>42238</v>
      </c>
      <c r="I18" s="86">
        <f t="shared" si="2"/>
        <v>20731</v>
      </c>
      <c r="J18" s="87">
        <f t="shared" si="2"/>
        <v>141885.31955000013</v>
      </c>
      <c r="K18" s="86">
        <f t="shared" si="2"/>
        <v>39879</v>
      </c>
      <c r="L18" s="86">
        <f t="shared" si="2"/>
        <v>51232</v>
      </c>
      <c r="M18" s="86">
        <f t="shared" ref="M18:N18" si="3">SUM(M14:M17)</f>
        <v>79127</v>
      </c>
      <c r="N18" s="86">
        <f t="shared" si="3"/>
        <v>90269</v>
      </c>
      <c r="O18" s="87">
        <f>SUM(O14:O17)</f>
        <v>260507</v>
      </c>
      <c r="P18" s="86">
        <f t="shared" ref="P18" si="4">SUM(P14:P17)</f>
        <v>223792</v>
      </c>
    </row>
    <row r="19" spans="1:16" x14ac:dyDescent="0.3">
      <c r="A19" s="33" t="s">
        <v>109</v>
      </c>
      <c r="B19" s="32"/>
      <c r="C19" s="32"/>
      <c r="D19" s="32"/>
      <c r="E19" s="8"/>
      <c r="F19" s="88">
        <v>14730</v>
      </c>
      <c r="G19" s="89">
        <v>14155</v>
      </c>
      <c r="H19" s="89">
        <v>12806</v>
      </c>
      <c r="I19" s="26">
        <v>-22447</v>
      </c>
      <c r="J19" s="84">
        <f>SUM(F19:I19)</f>
        <v>19244</v>
      </c>
      <c r="K19" s="88">
        <v>12221</v>
      </c>
      <c r="L19" s="88">
        <v>10477</v>
      </c>
      <c r="M19" s="88">
        <v>27610</v>
      </c>
      <c r="N19" s="88">
        <v>23521</v>
      </c>
      <c r="O19" s="85">
        <f>K19+L19+M19+N19</f>
        <v>73829</v>
      </c>
      <c r="P19" s="88">
        <v>45570</v>
      </c>
    </row>
    <row r="20" spans="1:16" ht="13.5" thickBot="1" x14ac:dyDescent="0.35">
      <c r="A20" s="33" t="s">
        <v>41</v>
      </c>
      <c r="B20" s="33"/>
      <c r="C20" s="33"/>
      <c r="D20" s="33"/>
      <c r="E20" s="6"/>
      <c r="F20" s="90">
        <f t="shared" ref="F20:L20" si="5">F18-F19</f>
        <v>23696</v>
      </c>
      <c r="G20" s="90">
        <f t="shared" si="5"/>
        <v>26335.319550000131</v>
      </c>
      <c r="H20" s="90">
        <f t="shared" si="5"/>
        <v>29432</v>
      </c>
      <c r="I20" s="90">
        <f t="shared" si="5"/>
        <v>43178</v>
      </c>
      <c r="J20" s="91">
        <f t="shared" si="5"/>
        <v>122641.31955000013</v>
      </c>
      <c r="K20" s="90">
        <f t="shared" si="5"/>
        <v>27658</v>
      </c>
      <c r="L20" s="90">
        <f t="shared" si="5"/>
        <v>40755</v>
      </c>
      <c r="M20" s="90">
        <f t="shared" ref="M20:N20" si="6">M18-M19</f>
        <v>51517</v>
      </c>
      <c r="N20" s="90">
        <f t="shared" si="6"/>
        <v>66748</v>
      </c>
      <c r="O20" s="91">
        <f>O18-O19</f>
        <v>186678</v>
      </c>
      <c r="P20" s="90">
        <f t="shared" ref="P20" si="7">P18-P19</f>
        <v>178222</v>
      </c>
    </row>
    <row r="21" spans="1:16" x14ac:dyDescent="0.3">
      <c r="A21" s="33" t="s">
        <v>87</v>
      </c>
      <c r="B21" s="33"/>
      <c r="C21" s="33"/>
      <c r="D21" s="33"/>
      <c r="E21" s="2"/>
      <c r="F21" s="92"/>
      <c r="G21" s="92"/>
      <c r="H21" s="92"/>
      <c r="I21" s="92"/>
      <c r="J21" s="93"/>
      <c r="K21" s="92"/>
      <c r="L21" s="92"/>
      <c r="M21" s="92"/>
      <c r="N21" s="92"/>
      <c r="O21" s="93"/>
      <c r="P21" s="92"/>
    </row>
    <row r="22" spans="1:16" x14ac:dyDescent="0.3">
      <c r="A22" s="33"/>
      <c r="B22" s="33" t="s">
        <v>88</v>
      </c>
      <c r="C22" s="33"/>
      <c r="D22" s="33"/>
      <c r="E22" s="94"/>
      <c r="F22" s="94">
        <v>0.06</v>
      </c>
      <c r="G22" s="94">
        <v>0.06</v>
      </c>
      <c r="H22" s="94">
        <v>7.0000000000000007E-2</v>
      </c>
      <c r="I22" s="94">
        <v>0.1</v>
      </c>
      <c r="J22" s="95">
        <v>0.28999999999999998</v>
      </c>
      <c r="K22" s="94">
        <v>0.06</v>
      </c>
      <c r="L22" s="94">
        <f>L20/L25</f>
        <v>9.5114625317690549E-2</v>
      </c>
      <c r="M22" s="94">
        <f>M20/M25</f>
        <v>0.12010388471966746</v>
      </c>
      <c r="N22" s="94">
        <f>N20/N25</f>
        <v>0.15532254536485021</v>
      </c>
      <c r="O22" s="95">
        <f>O20/O25</f>
        <v>0.43532747853421699</v>
      </c>
      <c r="P22" s="94">
        <v>0.41</v>
      </c>
    </row>
    <row r="23" spans="1:16" x14ac:dyDescent="0.3">
      <c r="A23" s="33"/>
      <c r="B23" s="33" t="s">
        <v>89</v>
      </c>
      <c r="C23" s="33"/>
      <c r="D23" s="33"/>
      <c r="E23" s="94"/>
      <c r="F23" s="94">
        <v>0.05</v>
      </c>
      <c r="G23" s="94">
        <v>0.06</v>
      </c>
      <c r="H23" s="94">
        <v>7.0000000000000007E-2</v>
      </c>
      <c r="I23" s="94">
        <v>0.1</v>
      </c>
      <c r="J23" s="95">
        <v>0.28000000000000003</v>
      </c>
      <c r="K23" s="94">
        <v>0.06</v>
      </c>
      <c r="L23" s="94">
        <f>L20/L26</f>
        <v>9.3015241216558561E-2</v>
      </c>
      <c r="M23" s="94">
        <f>M20/M26</f>
        <v>0.11751435369044387</v>
      </c>
      <c r="N23" s="94">
        <f>N20/N26</f>
        <v>0.15167828242774331</v>
      </c>
      <c r="O23" s="95">
        <f>O20/O26</f>
        <v>0.4255719796102605</v>
      </c>
      <c r="P23" s="94">
        <v>0.4</v>
      </c>
    </row>
    <row r="24" spans="1:16" x14ac:dyDescent="0.3">
      <c r="A24" s="33" t="s">
        <v>90</v>
      </c>
      <c r="B24" s="33"/>
      <c r="C24" s="33"/>
      <c r="D24" s="33"/>
      <c r="E24" s="2"/>
      <c r="F24" s="96"/>
      <c r="G24" s="96"/>
      <c r="H24" s="96"/>
      <c r="I24" s="96"/>
      <c r="J24" s="29"/>
      <c r="K24" s="96"/>
      <c r="L24" s="96"/>
      <c r="M24" s="96"/>
      <c r="N24" s="96"/>
      <c r="O24" s="81"/>
      <c r="P24" s="96"/>
    </row>
    <row r="25" spans="1:16" x14ac:dyDescent="0.3">
      <c r="A25" s="33"/>
      <c r="B25" s="33" t="s">
        <v>88</v>
      </c>
      <c r="C25" s="33"/>
      <c r="D25" s="33"/>
      <c r="E25" s="96"/>
      <c r="F25" s="96">
        <v>423624</v>
      </c>
      <c r="G25" s="96">
        <v>425340</v>
      </c>
      <c r="H25" s="96">
        <v>426869</v>
      </c>
      <c r="I25" s="96">
        <v>427668</v>
      </c>
      <c r="J25" s="97">
        <v>425889</v>
      </c>
      <c r="K25" s="96">
        <v>428117</v>
      </c>
      <c r="L25" s="96">
        <v>428483</v>
      </c>
      <c r="M25" s="96">
        <v>428937</v>
      </c>
      <c r="N25" s="96">
        <v>429738</v>
      </c>
      <c r="O25" s="98">
        <v>428822</v>
      </c>
      <c r="P25" s="96">
        <v>430600</v>
      </c>
    </row>
    <row r="26" spans="1:16" x14ac:dyDescent="0.3">
      <c r="A26" s="33"/>
      <c r="B26" s="33" t="s">
        <v>89</v>
      </c>
      <c r="C26" s="33"/>
      <c r="D26" s="33"/>
      <c r="E26" s="96"/>
      <c r="F26" s="96">
        <v>433809</v>
      </c>
      <c r="G26" s="96">
        <v>436097</v>
      </c>
      <c r="H26" s="96">
        <v>437606</v>
      </c>
      <c r="I26" s="96">
        <v>438257</v>
      </c>
      <c r="J26" s="97">
        <v>436456</v>
      </c>
      <c r="K26" s="96">
        <v>437993</v>
      </c>
      <c r="L26" s="96">
        <v>438154</v>
      </c>
      <c r="M26" s="96">
        <v>438389</v>
      </c>
      <c r="N26" s="96">
        <v>440063</v>
      </c>
      <c r="O26" s="98">
        <v>438652</v>
      </c>
      <c r="P26" s="96">
        <v>445458</v>
      </c>
    </row>
    <row r="27" spans="1:16" x14ac:dyDescent="0.3">
      <c r="A27" s="33"/>
      <c r="B27" s="33"/>
      <c r="C27" s="33"/>
      <c r="D27" s="33"/>
      <c r="E27" s="96"/>
      <c r="F27" s="96"/>
      <c r="J27" s="99"/>
    </row>
    <row r="28" spans="1:16" x14ac:dyDescent="0.3">
      <c r="A28" s="100"/>
      <c r="B28" s="101"/>
      <c r="C28" s="33"/>
      <c r="D28" s="33"/>
      <c r="E28" s="96"/>
      <c r="F28" s="96"/>
      <c r="J28" s="99"/>
    </row>
    <row r="29" spans="1:16" x14ac:dyDescent="0.3">
      <c r="A29" s="2"/>
      <c r="B29" s="2"/>
      <c r="C29" s="2"/>
      <c r="D29" s="2"/>
      <c r="E29" s="2"/>
    </row>
  </sheetData>
  <mergeCells count="2">
    <mergeCell ref="F5:I5"/>
    <mergeCell ref="K5:N5"/>
  </mergeCells>
  <phoneticPr fontId="16" type="noConversion"/>
  <pageMargins left="0.35" right="0.24" top="0.27" bottom="0.75" header="0.17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58"/>
  <sheetViews>
    <sheetView view="pageBreakPreview" topLeftCell="A23" zoomScale="130" zoomScaleNormal="130" zoomScaleSheetLayoutView="100" zoomScalePageLayoutView="130" workbookViewId="0">
      <pane xSplit="7" topLeftCell="H1" activePane="topRight" state="frozen"/>
      <selection pane="topRight" activeCell="G28" sqref="G28"/>
    </sheetView>
  </sheetViews>
  <sheetFormatPr defaultColWidth="1.453125" defaultRowHeight="13" x14ac:dyDescent="0.3"/>
  <cols>
    <col min="1" max="5" width="1.453125" style="1" customWidth="1"/>
    <col min="6" max="6" width="1.36328125" style="1" customWidth="1"/>
    <col min="7" max="7" width="51.08984375" style="1" customWidth="1"/>
    <col min="8" max="11" width="12" style="1" customWidth="1"/>
    <col min="12" max="12" width="18.453125" style="39" bestFit="1" customWidth="1"/>
    <col min="13" max="16" width="12.36328125" style="1" customWidth="1"/>
    <col min="17" max="17" width="17.54296875" style="1" bestFit="1" customWidth="1"/>
    <col min="18" max="18" width="16.453125" style="1" bestFit="1" customWidth="1"/>
    <col min="19" max="223" width="9.08984375" style="1" customWidth="1"/>
    <col min="224" max="16384" width="1.453125" style="1"/>
  </cols>
  <sheetData>
    <row r="1" spans="1:19" ht="15.5" x14ac:dyDescent="0.35">
      <c r="A1" s="37" t="s">
        <v>36</v>
      </c>
      <c r="B1" s="36"/>
      <c r="C1" s="36"/>
      <c r="D1" s="36"/>
      <c r="E1" s="36"/>
      <c r="F1" s="36"/>
      <c r="G1" s="2"/>
    </row>
    <row r="2" spans="1:19" ht="15.5" x14ac:dyDescent="0.35">
      <c r="A2" s="37" t="s">
        <v>37</v>
      </c>
      <c r="B2" s="36"/>
      <c r="C2" s="36"/>
      <c r="D2" s="36"/>
      <c r="E2" s="36"/>
      <c r="F2" s="36"/>
      <c r="G2" s="2"/>
    </row>
    <row r="3" spans="1:19" x14ac:dyDescent="0.3">
      <c r="A3" s="18" t="s">
        <v>34</v>
      </c>
      <c r="B3" s="36"/>
      <c r="C3" s="36"/>
      <c r="D3" s="36"/>
      <c r="E3" s="36"/>
      <c r="F3" s="36"/>
      <c r="G3" s="2"/>
    </row>
    <row r="4" spans="1:19" x14ac:dyDescent="0.3">
      <c r="A4" s="25" t="s">
        <v>33</v>
      </c>
      <c r="B4" s="33"/>
      <c r="C4" s="33"/>
      <c r="D4" s="33"/>
      <c r="E4" s="32"/>
      <c r="F4" s="32"/>
      <c r="G4" s="2"/>
    </row>
    <row r="5" spans="1:19" ht="12.75" customHeight="1" x14ac:dyDescent="0.3">
      <c r="A5" s="25"/>
      <c r="B5" s="33"/>
      <c r="C5" s="33"/>
      <c r="D5" s="33"/>
      <c r="E5" s="32"/>
      <c r="F5" s="32"/>
      <c r="G5" s="2"/>
      <c r="H5" s="146" t="s">
        <v>38</v>
      </c>
      <c r="I5" s="146"/>
      <c r="J5" s="146"/>
      <c r="K5" s="146"/>
      <c r="L5" s="41" t="s">
        <v>39</v>
      </c>
      <c r="M5" s="146" t="s">
        <v>38</v>
      </c>
      <c r="N5" s="146"/>
      <c r="O5" s="146"/>
      <c r="P5" s="146"/>
      <c r="Q5" s="41" t="s">
        <v>39</v>
      </c>
      <c r="R5" s="139" t="s">
        <v>38</v>
      </c>
      <c r="S5" s="42"/>
    </row>
    <row r="6" spans="1:19" x14ac:dyDescent="0.3">
      <c r="A6" s="43"/>
      <c r="B6" s="32"/>
      <c r="C6" s="32"/>
      <c r="D6" s="32"/>
      <c r="E6" s="32"/>
      <c r="F6" s="32"/>
      <c r="G6" s="2"/>
      <c r="H6" s="35" t="s">
        <v>32</v>
      </c>
      <c r="I6" s="45" t="s">
        <v>31</v>
      </c>
      <c r="J6" s="45" t="s">
        <v>30</v>
      </c>
      <c r="K6" s="35" t="s">
        <v>29</v>
      </c>
      <c r="L6" s="44" t="s">
        <v>29</v>
      </c>
      <c r="M6" s="35" t="s">
        <v>32</v>
      </c>
      <c r="N6" s="35" t="s">
        <v>31</v>
      </c>
      <c r="O6" s="35" t="s">
        <v>30</v>
      </c>
      <c r="P6" s="35" t="s">
        <v>29</v>
      </c>
      <c r="Q6" s="44" t="s">
        <v>29</v>
      </c>
      <c r="R6" s="35" t="s">
        <v>32</v>
      </c>
    </row>
    <row r="7" spans="1:19" x14ac:dyDescent="0.3">
      <c r="A7" s="43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6">
        <v>2016</v>
      </c>
      <c r="Q7" s="30">
        <v>2016</v>
      </c>
      <c r="R7" s="140">
        <v>2017</v>
      </c>
    </row>
    <row r="8" spans="1:19" x14ac:dyDescent="0.3">
      <c r="A8" s="46" t="s">
        <v>40</v>
      </c>
      <c r="B8" s="5"/>
      <c r="C8" s="5"/>
      <c r="D8" s="5"/>
      <c r="E8" s="3"/>
      <c r="F8" s="3"/>
      <c r="G8" s="2"/>
      <c r="L8" s="29"/>
      <c r="Q8" s="29"/>
    </row>
    <row r="9" spans="1:19" x14ac:dyDescent="0.3">
      <c r="A9" s="18"/>
      <c r="B9" s="3" t="s">
        <v>41</v>
      </c>
      <c r="C9" s="3"/>
      <c r="D9" s="3"/>
      <c r="E9" s="3"/>
      <c r="F9" s="3"/>
      <c r="G9" s="2"/>
      <c r="H9" s="47">
        <v>23696</v>
      </c>
      <c r="I9" s="50">
        <v>26335.319550000131</v>
      </c>
      <c r="J9" s="51">
        <v>29432</v>
      </c>
      <c r="K9" s="51">
        <v>43178</v>
      </c>
      <c r="L9" s="49">
        <f>SUM(H9:K9)</f>
        <v>122641.31955000013</v>
      </c>
      <c r="M9" s="52">
        <v>27658</v>
      </c>
      <c r="N9" s="52">
        <v>40755</v>
      </c>
      <c r="O9" s="52">
        <v>51517</v>
      </c>
      <c r="P9" s="137">
        <v>66748</v>
      </c>
      <c r="Q9" s="53">
        <f>SUM(M9:P9)</f>
        <v>186678</v>
      </c>
      <c r="R9" s="52">
        <v>178222</v>
      </c>
    </row>
    <row r="10" spans="1:19" x14ac:dyDescent="0.3">
      <c r="A10" s="43"/>
      <c r="B10" s="3" t="s">
        <v>42</v>
      </c>
      <c r="C10" s="3"/>
      <c r="D10" s="3"/>
      <c r="E10" s="3"/>
      <c r="F10" s="3"/>
      <c r="G10" s="2"/>
      <c r="H10" s="54"/>
      <c r="I10" s="54"/>
      <c r="J10" s="54"/>
      <c r="K10" s="54"/>
      <c r="L10" s="55"/>
      <c r="M10" s="54"/>
      <c r="N10" s="54"/>
      <c r="O10" s="54"/>
      <c r="P10" s="54"/>
      <c r="Q10" s="55"/>
      <c r="R10" s="54"/>
    </row>
    <row r="11" spans="1:19" x14ac:dyDescent="0.3">
      <c r="A11" s="43"/>
      <c r="B11" s="3"/>
      <c r="C11" s="3" t="s">
        <v>43</v>
      </c>
      <c r="D11" s="3"/>
      <c r="E11" s="3"/>
      <c r="F11" s="3"/>
      <c r="G11" s="2"/>
      <c r="H11" s="54"/>
      <c r="I11" s="54"/>
      <c r="J11" s="54"/>
      <c r="K11" s="54"/>
      <c r="L11" s="55"/>
      <c r="M11" s="54"/>
      <c r="N11" s="54"/>
      <c r="O11" s="54"/>
      <c r="P11" s="54"/>
      <c r="Q11" s="55"/>
      <c r="R11" s="54"/>
    </row>
    <row r="12" spans="1:19" x14ac:dyDescent="0.3">
      <c r="A12" s="43"/>
      <c r="B12" s="3"/>
      <c r="C12" s="3"/>
      <c r="D12" s="3" t="s">
        <v>44</v>
      </c>
      <c r="E12" s="3"/>
      <c r="F12" s="3"/>
      <c r="G12" s="2"/>
      <c r="H12" s="54">
        <v>-1640217</v>
      </c>
      <c r="I12" s="54">
        <v>-1276643</v>
      </c>
      <c r="J12" s="54">
        <v>-1304466</v>
      </c>
      <c r="K12" s="54">
        <v>-1550326</v>
      </c>
      <c r="L12" s="55">
        <f t="shared" ref="L12:L20" si="0">SUM(H12:K12)</f>
        <v>-5771652</v>
      </c>
      <c r="M12" s="54">
        <v>-2316599</v>
      </c>
      <c r="N12" s="54">
        <v>-1791766</v>
      </c>
      <c r="O12" s="54">
        <v>-2442080</v>
      </c>
      <c r="P12" s="137">
        <v>-2102841</v>
      </c>
      <c r="Q12" s="55">
        <f t="shared" ref="Q12:Q20" si="1">SUM(M12:P12)</f>
        <v>-8653286</v>
      </c>
      <c r="R12" s="54">
        <v>-2348666</v>
      </c>
    </row>
    <row r="13" spans="1:19" x14ac:dyDescent="0.3">
      <c r="A13" s="43"/>
      <c r="B13" s="3"/>
      <c r="C13" s="3"/>
      <c r="D13" s="3" t="s">
        <v>45</v>
      </c>
      <c r="E13" s="3"/>
      <c r="F13" s="3"/>
      <c r="G13" s="2"/>
      <c r="H13" s="54">
        <v>626325</v>
      </c>
      <c r="I13" s="54">
        <v>191154</v>
      </c>
      <c r="J13" s="54">
        <v>104684</v>
      </c>
      <c r="K13" s="54">
        <v>240250</v>
      </c>
      <c r="L13" s="55">
        <f t="shared" si="0"/>
        <v>1162413</v>
      </c>
      <c r="M13" s="54">
        <v>905723</v>
      </c>
      <c r="N13" s="54">
        <v>238517</v>
      </c>
      <c r="O13" s="54">
        <v>529885</v>
      </c>
      <c r="P13" s="137">
        <v>98525</v>
      </c>
      <c r="Q13" s="55">
        <f t="shared" si="1"/>
        <v>1772650</v>
      </c>
      <c r="R13" s="54">
        <v>366257</v>
      </c>
    </row>
    <row r="14" spans="1:19" x14ac:dyDescent="0.3">
      <c r="A14" s="43"/>
      <c r="B14" s="3"/>
      <c r="C14" s="3"/>
      <c r="D14" s="3" t="s">
        <v>46</v>
      </c>
      <c r="E14" s="3"/>
      <c r="F14" s="3"/>
      <c r="G14" s="2"/>
      <c r="H14" s="54">
        <v>749518</v>
      </c>
      <c r="I14" s="54">
        <v>822600</v>
      </c>
      <c r="J14" s="54">
        <v>871403</v>
      </c>
      <c r="K14" s="54">
        <v>961861</v>
      </c>
      <c r="L14" s="55">
        <f t="shared" si="0"/>
        <v>3405382</v>
      </c>
      <c r="M14" s="54">
        <v>1058521</v>
      </c>
      <c r="N14" s="54">
        <v>1175361</v>
      </c>
      <c r="O14" s="54">
        <v>1224108</v>
      </c>
      <c r="P14" s="137">
        <v>1330508</v>
      </c>
      <c r="Q14" s="55">
        <f t="shared" si="1"/>
        <v>4788498</v>
      </c>
      <c r="R14" s="54">
        <v>1305683</v>
      </c>
    </row>
    <row r="15" spans="1:19" x14ac:dyDescent="0.3">
      <c r="A15" s="43"/>
      <c r="B15" s="3"/>
      <c r="C15" s="3"/>
      <c r="D15" s="3" t="s">
        <v>47</v>
      </c>
      <c r="E15" s="3"/>
      <c r="F15" s="3"/>
      <c r="G15" s="2"/>
      <c r="H15" s="54">
        <v>21185</v>
      </c>
      <c r="I15" s="54">
        <v>20813</v>
      </c>
      <c r="J15" s="54">
        <v>18589</v>
      </c>
      <c r="K15" s="54">
        <v>18793</v>
      </c>
      <c r="L15" s="55">
        <f t="shared" si="0"/>
        <v>79380</v>
      </c>
      <c r="M15" s="54">
        <v>20441</v>
      </c>
      <c r="N15" s="54">
        <v>20021</v>
      </c>
      <c r="O15" s="54">
        <v>19284</v>
      </c>
      <c r="P15" s="137">
        <v>19206</v>
      </c>
      <c r="Q15" s="55">
        <f t="shared" si="1"/>
        <v>78952</v>
      </c>
      <c r="R15" s="54">
        <v>18598</v>
      </c>
    </row>
    <row r="16" spans="1:19" x14ac:dyDescent="0.3">
      <c r="A16" s="43"/>
      <c r="B16" s="3"/>
      <c r="C16" s="3"/>
      <c r="D16" s="3" t="s">
        <v>48</v>
      </c>
      <c r="E16" s="3"/>
      <c r="F16" s="3"/>
      <c r="G16" s="2"/>
      <c r="H16" s="54">
        <v>15167</v>
      </c>
      <c r="I16" s="54">
        <v>15581</v>
      </c>
      <c r="J16" s="54">
        <v>16047</v>
      </c>
      <c r="K16" s="54">
        <v>15488</v>
      </c>
      <c r="L16" s="55">
        <f t="shared" si="0"/>
        <v>62283</v>
      </c>
      <c r="M16" s="54">
        <v>14798</v>
      </c>
      <c r="N16" s="54">
        <v>14131</v>
      </c>
      <c r="O16" s="54">
        <v>14410</v>
      </c>
      <c r="P16" s="137">
        <v>14189</v>
      </c>
      <c r="Q16" s="55">
        <f t="shared" si="1"/>
        <v>57528</v>
      </c>
      <c r="R16" s="54">
        <v>15049</v>
      </c>
    </row>
    <row r="17" spans="1:18" x14ac:dyDescent="0.3">
      <c r="A17" s="25"/>
      <c r="B17" s="3"/>
      <c r="C17" s="3"/>
      <c r="D17" s="3" t="s">
        <v>49</v>
      </c>
      <c r="E17" s="3"/>
      <c r="F17" s="3"/>
      <c r="G17" s="2"/>
      <c r="H17" s="54">
        <v>27441</v>
      </c>
      <c r="I17" s="54">
        <v>28590</v>
      </c>
      <c r="J17" s="54">
        <v>32834</v>
      </c>
      <c r="K17" s="54">
        <v>35860</v>
      </c>
      <c r="L17" s="55">
        <f t="shared" si="0"/>
        <v>124725</v>
      </c>
      <c r="M17" s="54">
        <v>42422</v>
      </c>
      <c r="N17" s="54">
        <v>44112</v>
      </c>
      <c r="O17" s="54">
        <v>43495</v>
      </c>
      <c r="P17" s="137">
        <v>43646</v>
      </c>
      <c r="Q17" s="55">
        <f t="shared" si="1"/>
        <v>173675</v>
      </c>
      <c r="R17" s="54">
        <v>44888</v>
      </c>
    </row>
    <row r="18" spans="1:18" x14ac:dyDescent="0.3">
      <c r="A18" s="25"/>
      <c r="B18" s="3"/>
      <c r="C18" s="3"/>
      <c r="D18" s="3" t="s">
        <v>50</v>
      </c>
      <c r="E18" s="3"/>
      <c r="F18" s="3"/>
      <c r="G18" s="2"/>
      <c r="H18" s="54">
        <v>-29001</v>
      </c>
      <c r="I18" s="54">
        <v>-39427</v>
      </c>
      <c r="J18" s="54">
        <v>-37726</v>
      </c>
      <c r="K18" s="54">
        <v>25683</v>
      </c>
      <c r="L18" s="55">
        <f t="shared" si="0"/>
        <v>-80471</v>
      </c>
      <c r="M18" s="54">
        <v>-11316</v>
      </c>
      <c r="N18" s="54">
        <v>-13323</v>
      </c>
      <c r="O18" s="54">
        <v>-12762</v>
      </c>
      <c r="P18" s="137">
        <v>-27720</v>
      </c>
      <c r="Q18" s="55">
        <f t="shared" si="1"/>
        <v>-65121</v>
      </c>
      <c r="R18" s="54">
        <v>0</v>
      </c>
    </row>
    <row r="19" spans="1:18" x14ac:dyDescent="0.3">
      <c r="A19" s="18"/>
      <c r="B19" s="3"/>
      <c r="C19" s="3"/>
      <c r="D19" s="3" t="s">
        <v>51</v>
      </c>
      <c r="E19" s="3"/>
      <c r="F19" s="3"/>
      <c r="G19" s="2"/>
      <c r="H19" s="54">
        <v>6306</v>
      </c>
      <c r="I19" s="54">
        <v>6682</v>
      </c>
      <c r="J19" s="54">
        <v>10866</v>
      </c>
      <c r="K19" s="54">
        <v>7774</v>
      </c>
      <c r="L19" s="55">
        <f t="shared" si="0"/>
        <v>31628</v>
      </c>
      <c r="M19" s="54">
        <v>12757</v>
      </c>
      <c r="N19" s="54">
        <v>9040</v>
      </c>
      <c r="O19" s="54">
        <v>9682</v>
      </c>
      <c r="P19" s="137">
        <v>9430</v>
      </c>
      <c r="Q19" s="55">
        <f t="shared" si="1"/>
        <v>40909</v>
      </c>
      <c r="R19" s="54">
        <v>21666</v>
      </c>
    </row>
    <row r="20" spans="1:18" x14ac:dyDescent="0.3">
      <c r="A20" s="18"/>
      <c r="B20" s="3"/>
      <c r="C20" s="3"/>
      <c r="D20" s="3" t="s">
        <v>52</v>
      </c>
      <c r="E20" s="3"/>
      <c r="F20" s="3"/>
      <c r="G20" s="2"/>
      <c r="H20" s="54">
        <v>-37042</v>
      </c>
      <c r="I20" s="54">
        <v>-4232</v>
      </c>
      <c r="J20" s="54">
        <v>-29417</v>
      </c>
      <c r="K20" s="54">
        <v>12036</v>
      </c>
      <c r="L20" s="55">
        <f t="shared" si="0"/>
        <v>-58655</v>
      </c>
      <c r="M20" s="54">
        <v>-16603</v>
      </c>
      <c r="N20" s="54">
        <v>-17876</v>
      </c>
      <c r="O20" s="54">
        <v>14338</v>
      </c>
      <c r="P20" s="137">
        <v>-26706</v>
      </c>
      <c r="Q20" s="55">
        <f t="shared" si="1"/>
        <v>-46847</v>
      </c>
      <c r="R20" s="54">
        <v>-26764</v>
      </c>
    </row>
    <row r="21" spans="1:18" x14ac:dyDescent="0.3">
      <c r="A21" s="25"/>
      <c r="B21" s="3"/>
      <c r="C21" s="3"/>
      <c r="D21" s="3" t="s">
        <v>53</v>
      </c>
      <c r="E21" s="3"/>
      <c r="F21" s="3"/>
      <c r="G21" s="2"/>
      <c r="H21" s="54"/>
      <c r="I21" s="54"/>
      <c r="J21" s="54"/>
      <c r="K21" s="54"/>
      <c r="L21" s="55"/>
      <c r="M21" s="54"/>
      <c r="N21" s="54"/>
      <c r="O21" s="54"/>
      <c r="P21" s="54"/>
      <c r="Q21" s="55"/>
      <c r="R21" s="54"/>
    </row>
    <row r="22" spans="1:18" x14ac:dyDescent="0.3">
      <c r="A22" s="43"/>
      <c r="B22" s="3"/>
      <c r="C22" s="3"/>
      <c r="D22" s="3"/>
      <c r="E22" s="3" t="s">
        <v>23</v>
      </c>
      <c r="F22" s="3"/>
      <c r="G22" s="2"/>
      <c r="H22" s="25">
        <v>51401</v>
      </c>
      <c r="I22" s="25">
        <v>-36648</v>
      </c>
      <c r="J22" s="25">
        <v>66695</v>
      </c>
      <c r="K22" s="25">
        <v>-62755</v>
      </c>
      <c r="L22" s="55">
        <f>SUM(H22:K22)</f>
        <v>18693</v>
      </c>
      <c r="M22" s="54">
        <v>14308</v>
      </c>
      <c r="N22" s="54">
        <v>24091</v>
      </c>
      <c r="O22" s="54">
        <v>10250</v>
      </c>
      <c r="P22" s="137">
        <v>-1679</v>
      </c>
      <c r="Q22" s="55">
        <f>SUM(M22:P22)</f>
        <v>46970</v>
      </c>
      <c r="R22" s="54">
        <v>-25402</v>
      </c>
    </row>
    <row r="23" spans="1:18" x14ac:dyDescent="0.3">
      <c r="A23" s="25"/>
      <c r="B23" s="3"/>
      <c r="C23" s="3"/>
      <c r="D23" s="3"/>
      <c r="E23" s="3" t="s">
        <v>14</v>
      </c>
      <c r="F23" s="3"/>
      <c r="G23" s="2"/>
      <c r="H23" s="54">
        <v>-10625</v>
      </c>
      <c r="I23" s="54">
        <v>6447</v>
      </c>
      <c r="J23" s="54">
        <v>6762</v>
      </c>
      <c r="K23" s="54">
        <v>49031</v>
      </c>
      <c r="L23" s="55">
        <f>SUM(H23:K23)</f>
        <v>51615</v>
      </c>
      <c r="M23" s="54">
        <v>-19898</v>
      </c>
      <c r="N23" s="54">
        <v>8795</v>
      </c>
      <c r="O23" s="54">
        <v>27810</v>
      </c>
      <c r="P23" s="137">
        <v>15540</v>
      </c>
      <c r="Q23" s="55">
        <f>SUM(M23:P23)</f>
        <v>32247</v>
      </c>
      <c r="R23" s="54">
        <v>-11000</v>
      </c>
    </row>
    <row r="24" spans="1:18" x14ac:dyDescent="0.3">
      <c r="A24" s="25"/>
      <c r="B24" s="3"/>
      <c r="C24" s="3"/>
      <c r="D24" s="3"/>
      <c r="E24" s="3" t="s">
        <v>13</v>
      </c>
      <c r="F24" s="3"/>
      <c r="G24" s="2"/>
      <c r="H24" s="54">
        <v>35922</v>
      </c>
      <c r="I24" s="54">
        <v>41624</v>
      </c>
      <c r="J24" s="54">
        <v>10883</v>
      </c>
      <c r="K24" s="54">
        <v>-39619</v>
      </c>
      <c r="L24" s="55">
        <f>SUM(H24:K24)</f>
        <v>48810</v>
      </c>
      <c r="M24" s="54">
        <v>41232</v>
      </c>
      <c r="N24" s="54">
        <v>2099</v>
      </c>
      <c r="O24" s="54">
        <v>28957</v>
      </c>
      <c r="P24" s="137">
        <v>-3582</v>
      </c>
      <c r="Q24" s="55">
        <f>SUM(M24:P24)</f>
        <v>68706</v>
      </c>
      <c r="R24" s="54">
        <v>93542</v>
      </c>
    </row>
    <row r="25" spans="1:18" x14ac:dyDescent="0.3">
      <c r="A25" s="43"/>
      <c r="B25" s="3"/>
      <c r="C25" s="3"/>
      <c r="D25" s="3"/>
      <c r="E25" s="3" t="s">
        <v>12</v>
      </c>
      <c r="F25" s="3"/>
      <c r="G25" s="2"/>
      <c r="H25" s="54">
        <v>10754</v>
      </c>
      <c r="I25" s="54">
        <v>16414</v>
      </c>
      <c r="J25" s="54">
        <v>27985</v>
      </c>
      <c r="K25" s="54">
        <v>16982</v>
      </c>
      <c r="L25" s="55">
        <f>SUM(H25:K25)</f>
        <v>72135</v>
      </c>
      <c r="M25" s="54">
        <v>27502</v>
      </c>
      <c r="N25" s="54">
        <v>22753</v>
      </c>
      <c r="O25" s="54">
        <v>30230</v>
      </c>
      <c r="P25" s="137">
        <v>16266</v>
      </c>
      <c r="Q25" s="55">
        <f>SUM(M25:P25)</f>
        <v>96751</v>
      </c>
      <c r="R25" s="54">
        <v>15221</v>
      </c>
    </row>
    <row r="26" spans="1:18" x14ac:dyDescent="0.3">
      <c r="A26" s="25"/>
      <c r="B26" s="3"/>
      <c r="C26" s="3"/>
      <c r="D26" s="3"/>
      <c r="E26" s="3" t="s">
        <v>54</v>
      </c>
      <c r="F26" s="3"/>
      <c r="G26" s="2"/>
      <c r="H26" s="54">
        <v>21788</v>
      </c>
      <c r="I26" s="54">
        <v>-633</v>
      </c>
      <c r="J26" s="54">
        <v>-20540</v>
      </c>
      <c r="K26" s="54">
        <v>-18981</v>
      </c>
      <c r="L26" s="55">
        <f>SUM(H26:K26)</f>
        <v>-18366</v>
      </c>
      <c r="M26" s="56">
        <v>-29536</v>
      </c>
      <c r="N26" s="56">
        <v>-3003</v>
      </c>
      <c r="O26" s="56">
        <v>-11065</v>
      </c>
      <c r="P26" s="137">
        <v>-8690</v>
      </c>
      <c r="Q26" s="55">
        <f>SUM(M26:P26)</f>
        <v>-52294</v>
      </c>
      <c r="R26" s="56">
        <v>8850</v>
      </c>
    </row>
    <row r="27" spans="1:18" x14ac:dyDescent="0.3">
      <c r="A27" s="18"/>
      <c r="B27" s="3"/>
      <c r="C27" s="3"/>
      <c r="D27" s="3"/>
      <c r="E27" s="3"/>
      <c r="F27" s="3"/>
      <c r="G27" s="3" t="s">
        <v>110</v>
      </c>
      <c r="H27" s="57">
        <f t="shared" ref="H27:P27" si="2">SUM(H9:H26)</f>
        <v>-127382</v>
      </c>
      <c r="I27" s="57">
        <f t="shared" si="2"/>
        <v>-181342.68044999987</v>
      </c>
      <c r="J27" s="57">
        <f t="shared" si="2"/>
        <v>-195969</v>
      </c>
      <c r="K27" s="57">
        <f t="shared" si="2"/>
        <v>-244745</v>
      </c>
      <c r="L27" s="58">
        <f t="shared" si="2"/>
        <v>-749438.68044999987</v>
      </c>
      <c r="M27" s="56">
        <f t="shared" si="2"/>
        <v>-228590</v>
      </c>
      <c r="N27" s="56">
        <f t="shared" si="2"/>
        <v>-226293</v>
      </c>
      <c r="O27" s="56">
        <f t="shared" si="2"/>
        <v>-461941</v>
      </c>
      <c r="P27" s="57">
        <f t="shared" si="2"/>
        <v>-557160</v>
      </c>
      <c r="Q27" s="58">
        <f>SUM(Q9:Q26)</f>
        <v>-1473984</v>
      </c>
      <c r="R27" s="56">
        <f t="shared" ref="R27" si="3">SUM(R9:R26)</f>
        <v>-343856</v>
      </c>
    </row>
    <row r="28" spans="1:18" x14ac:dyDescent="0.3">
      <c r="A28" s="59" t="s">
        <v>56</v>
      </c>
      <c r="B28" s="5"/>
      <c r="C28" s="3"/>
      <c r="D28" s="3"/>
      <c r="E28" s="3"/>
      <c r="F28" s="3"/>
      <c r="G28" s="2"/>
      <c r="L28" s="55"/>
      <c r="Q28" s="55"/>
    </row>
    <row r="29" spans="1:18" x14ac:dyDescent="0.3">
      <c r="A29" s="43"/>
      <c r="B29" s="3" t="s">
        <v>57</v>
      </c>
      <c r="C29" s="3"/>
      <c r="D29" s="3"/>
      <c r="E29" s="3"/>
      <c r="F29" s="3"/>
      <c r="G29" s="2"/>
      <c r="H29" s="54">
        <v>-22906</v>
      </c>
      <c r="I29" s="54">
        <v>-19786</v>
      </c>
      <c r="J29" s="54">
        <v>-14467</v>
      </c>
      <c r="K29" s="54">
        <v>-20799</v>
      </c>
      <c r="L29" s="55">
        <f t="shared" ref="L29:L34" si="4">SUM(H29:K29)</f>
        <v>-77958</v>
      </c>
      <c r="M29" s="54">
        <v>-23207</v>
      </c>
      <c r="N29" s="54">
        <v>-17924</v>
      </c>
      <c r="O29" s="54">
        <v>-17249</v>
      </c>
      <c r="P29" s="137">
        <v>-18797</v>
      </c>
      <c r="Q29" s="55">
        <f t="shared" ref="Q29:Q34" si="5">SUM(M29:P29)</f>
        <v>-77177</v>
      </c>
      <c r="R29" s="54">
        <v>-25372</v>
      </c>
    </row>
    <row r="30" spans="1:18" x14ac:dyDescent="0.3">
      <c r="A30" s="43"/>
      <c r="B30" s="3" t="s">
        <v>58</v>
      </c>
      <c r="C30" s="3"/>
      <c r="D30" s="3"/>
      <c r="E30" s="3"/>
      <c r="F30" s="3"/>
      <c r="G30" s="2"/>
      <c r="H30" s="54">
        <v>-13036</v>
      </c>
      <c r="I30" s="54">
        <v>-27538</v>
      </c>
      <c r="J30" s="54">
        <v>-37820</v>
      </c>
      <c r="K30" s="54">
        <v>-12854</v>
      </c>
      <c r="L30" s="55">
        <f t="shared" si="4"/>
        <v>-91248</v>
      </c>
      <c r="M30" s="54">
        <v>-8425</v>
      </c>
      <c r="N30" s="54">
        <v>-10814</v>
      </c>
      <c r="O30" s="54">
        <v>-27366</v>
      </c>
      <c r="P30" s="137">
        <v>-61048</v>
      </c>
      <c r="Q30" s="55">
        <f t="shared" si="5"/>
        <v>-107653</v>
      </c>
      <c r="R30" s="54">
        <v>-52523</v>
      </c>
    </row>
    <row r="31" spans="1:18" x14ac:dyDescent="0.3">
      <c r="A31" s="43"/>
      <c r="B31" s="3" t="s">
        <v>59</v>
      </c>
      <c r="C31" s="3"/>
      <c r="D31" s="3"/>
      <c r="E31" s="3"/>
      <c r="F31" s="3"/>
      <c r="G31" s="2"/>
      <c r="H31" s="54">
        <v>225</v>
      </c>
      <c r="I31" s="54">
        <v>-639</v>
      </c>
      <c r="J31" s="54">
        <v>-3760</v>
      </c>
      <c r="K31" s="54">
        <v>2262</v>
      </c>
      <c r="L31" s="55">
        <f t="shared" si="4"/>
        <v>-1912</v>
      </c>
      <c r="M31" s="54">
        <v>-356</v>
      </c>
      <c r="N31" s="54">
        <v>907</v>
      </c>
      <c r="O31" s="54">
        <v>125</v>
      </c>
      <c r="P31" s="137">
        <v>-1617</v>
      </c>
      <c r="Q31" s="55">
        <f t="shared" si="5"/>
        <v>-941</v>
      </c>
      <c r="R31" s="54">
        <v>-769</v>
      </c>
    </row>
    <row r="32" spans="1:18" x14ac:dyDescent="0.3">
      <c r="A32" s="25"/>
      <c r="B32" s="3" t="s">
        <v>60</v>
      </c>
      <c r="C32" s="3"/>
      <c r="D32" s="3"/>
      <c r="E32" s="3"/>
      <c r="F32" s="3"/>
      <c r="G32" s="2"/>
      <c r="H32" s="54">
        <v>-90940</v>
      </c>
      <c r="I32" s="54">
        <v>-67949</v>
      </c>
      <c r="J32" s="54">
        <v>-66444</v>
      </c>
      <c r="K32" s="54">
        <v>-146582</v>
      </c>
      <c r="L32" s="55">
        <f t="shared" si="4"/>
        <v>-371915</v>
      </c>
      <c r="M32" s="54">
        <v>-34962</v>
      </c>
      <c r="N32" s="54">
        <v>-18492</v>
      </c>
      <c r="O32" s="54">
        <v>-128136</v>
      </c>
      <c r="P32" s="137">
        <v>-5603</v>
      </c>
      <c r="Q32" s="55">
        <f t="shared" si="5"/>
        <v>-187193</v>
      </c>
      <c r="R32" s="54">
        <v>-57774</v>
      </c>
    </row>
    <row r="33" spans="1:18" x14ac:dyDescent="0.3">
      <c r="A33" s="25"/>
      <c r="B33" s="3" t="s">
        <v>61</v>
      </c>
      <c r="C33" s="3"/>
      <c r="D33" s="3"/>
      <c r="E33" s="3"/>
      <c r="F33" s="3"/>
      <c r="G33" s="2"/>
      <c r="H33" s="54">
        <v>51948</v>
      </c>
      <c r="I33" s="54">
        <v>48412</v>
      </c>
      <c r="J33" s="54">
        <v>43887</v>
      </c>
      <c r="K33" s="54">
        <v>114832</v>
      </c>
      <c r="L33" s="55">
        <f t="shared" si="4"/>
        <v>259079</v>
      </c>
      <c r="M33" s="54">
        <v>8188</v>
      </c>
      <c r="N33" s="54">
        <v>18752</v>
      </c>
      <c r="O33" s="54">
        <v>171747</v>
      </c>
      <c r="P33" s="137">
        <v>83797</v>
      </c>
      <c r="Q33" s="55">
        <f t="shared" si="5"/>
        <v>282484</v>
      </c>
      <c r="R33" s="54">
        <v>55748</v>
      </c>
    </row>
    <row r="34" spans="1:18" x14ac:dyDescent="0.3">
      <c r="A34" s="25"/>
      <c r="B34" s="3" t="s">
        <v>62</v>
      </c>
      <c r="C34" s="3"/>
      <c r="D34" s="3"/>
      <c r="E34" s="3"/>
      <c r="F34" s="3"/>
      <c r="G34" s="2"/>
      <c r="H34" s="54">
        <v>31887</v>
      </c>
      <c r="I34" s="54">
        <v>19170</v>
      </c>
      <c r="J34" s="54">
        <v>31125</v>
      </c>
      <c r="K34" s="54">
        <v>22580</v>
      </c>
      <c r="L34" s="55">
        <f t="shared" si="4"/>
        <v>104762</v>
      </c>
      <c r="M34" s="54">
        <v>63025</v>
      </c>
      <c r="N34" s="54">
        <v>24675</v>
      </c>
      <c r="O34" s="54">
        <v>24855</v>
      </c>
      <c r="P34" s="137">
        <v>27690</v>
      </c>
      <c r="Q34" s="55">
        <f t="shared" si="5"/>
        <v>140245</v>
      </c>
      <c r="R34" s="54">
        <v>5100</v>
      </c>
    </row>
    <row r="35" spans="1:18" x14ac:dyDescent="0.3">
      <c r="A35" s="25"/>
      <c r="B35" s="3"/>
      <c r="C35" s="3"/>
      <c r="D35" s="3"/>
      <c r="E35" s="3"/>
      <c r="F35" s="3"/>
      <c r="G35" s="3" t="s">
        <v>63</v>
      </c>
      <c r="H35" s="57">
        <f t="shared" ref="H35:P35" si="6">SUM(H29:H34)</f>
        <v>-42822</v>
      </c>
      <c r="I35" s="57">
        <f t="shared" si="6"/>
        <v>-48330</v>
      </c>
      <c r="J35" s="57">
        <f t="shared" si="6"/>
        <v>-47479</v>
      </c>
      <c r="K35" s="57">
        <f t="shared" si="6"/>
        <v>-40561</v>
      </c>
      <c r="L35" s="58">
        <f t="shared" si="6"/>
        <v>-179192</v>
      </c>
      <c r="M35" s="57">
        <f t="shared" si="6"/>
        <v>4263</v>
      </c>
      <c r="N35" s="57">
        <f t="shared" si="6"/>
        <v>-2896</v>
      </c>
      <c r="O35" s="57">
        <f t="shared" si="6"/>
        <v>23976</v>
      </c>
      <c r="P35" s="57">
        <f t="shared" si="6"/>
        <v>24422</v>
      </c>
      <c r="Q35" s="58">
        <f>SUM(Q29:Q34)</f>
        <v>49765</v>
      </c>
      <c r="R35" s="57">
        <f t="shared" ref="R35" si="7">SUM(R29:R34)</f>
        <v>-75590</v>
      </c>
    </row>
    <row r="36" spans="1:18" x14ac:dyDescent="0.3">
      <c r="A36" s="59" t="s">
        <v>64</v>
      </c>
      <c r="B36" s="3"/>
      <c r="C36" s="3"/>
      <c r="D36" s="3"/>
      <c r="E36" s="3"/>
      <c r="F36" s="3"/>
      <c r="G36" s="2"/>
      <c r="L36" s="55"/>
      <c r="Q36" s="55"/>
    </row>
    <row r="37" spans="1:18" x14ac:dyDescent="0.3">
      <c r="A37" s="18"/>
      <c r="B37" s="3" t="s">
        <v>66</v>
      </c>
      <c r="C37" s="3"/>
      <c r="D37" s="3"/>
      <c r="E37" s="3"/>
      <c r="F37" s="3"/>
      <c r="G37" s="2"/>
      <c r="H37" s="54">
        <v>1500000</v>
      </c>
      <c r="I37" s="54">
        <v>0</v>
      </c>
      <c r="J37" s="54">
        <v>0</v>
      </c>
      <c r="K37" s="54">
        <v>0</v>
      </c>
      <c r="L37" s="55">
        <f>SUM(H37:K37)</f>
        <v>1500000</v>
      </c>
      <c r="M37" s="54">
        <v>0</v>
      </c>
      <c r="N37" s="54">
        <v>0</v>
      </c>
      <c r="O37" s="54">
        <v>0</v>
      </c>
      <c r="P37" s="54">
        <v>1000000</v>
      </c>
      <c r="Q37" s="55">
        <f>SUM(M37:P37)</f>
        <v>1000000</v>
      </c>
      <c r="R37" s="54">
        <v>0</v>
      </c>
    </row>
    <row r="38" spans="1:18" x14ac:dyDescent="0.3">
      <c r="A38" s="18"/>
      <c r="B38" s="3" t="s">
        <v>67</v>
      </c>
      <c r="C38" s="3"/>
      <c r="D38" s="3"/>
      <c r="E38" s="3"/>
      <c r="F38" s="3"/>
      <c r="G38" s="2"/>
      <c r="H38" s="54">
        <v>-17232</v>
      </c>
      <c r="I38" s="54">
        <v>-397</v>
      </c>
      <c r="J38" s="54">
        <v>0</v>
      </c>
      <c r="K38" s="54">
        <v>0</v>
      </c>
      <c r="L38" s="55">
        <f>SUM(H38:K38)</f>
        <v>-17629</v>
      </c>
      <c r="M38" s="54">
        <v>0</v>
      </c>
      <c r="N38" s="54">
        <v>0</v>
      </c>
      <c r="O38" s="54">
        <v>0</v>
      </c>
      <c r="P38" s="54">
        <v>-10700</v>
      </c>
      <c r="Q38" s="55">
        <f>SUM(M38:P38)</f>
        <v>-10700</v>
      </c>
      <c r="R38" s="54">
        <v>0</v>
      </c>
    </row>
    <row r="39" spans="1:18" x14ac:dyDescent="0.3">
      <c r="A39" s="18"/>
      <c r="B39" s="3" t="s">
        <v>65</v>
      </c>
      <c r="C39" s="3"/>
      <c r="D39" s="3"/>
      <c r="E39" s="3"/>
      <c r="F39" s="3"/>
      <c r="G39" s="2"/>
      <c r="H39" s="54">
        <v>10916</v>
      </c>
      <c r="I39" s="54">
        <v>23804</v>
      </c>
      <c r="J39" s="54">
        <v>35089</v>
      </c>
      <c r="K39" s="54">
        <v>8171</v>
      </c>
      <c r="L39" s="55">
        <f>SUM(H39:K39)</f>
        <v>77980</v>
      </c>
      <c r="M39" s="54">
        <v>3536</v>
      </c>
      <c r="N39" s="54">
        <v>4232</v>
      </c>
      <c r="O39" s="54">
        <v>3819</v>
      </c>
      <c r="P39" s="54">
        <v>25392</v>
      </c>
      <c r="Q39" s="55">
        <f>SUM(M39:P39)</f>
        <v>36979</v>
      </c>
      <c r="R39" s="54">
        <v>24178</v>
      </c>
    </row>
    <row r="40" spans="1:18" x14ac:dyDescent="0.3">
      <c r="A40" s="18"/>
      <c r="B40" s="3" t="s">
        <v>50</v>
      </c>
      <c r="C40" s="3"/>
      <c r="D40" s="3"/>
      <c r="E40" s="3"/>
      <c r="F40" s="3"/>
      <c r="G40" s="2"/>
      <c r="H40" s="54">
        <v>29001</v>
      </c>
      <c r="I40" s="60">
        <v>39427</v>
      </c>
      <c r="J40" s="60">
        <v>37726</v>
      </c>
      <c r="K40" s="60">
        <v>-25683</v>
      </c>
      <c r="L40" s="55">
        <f>SUM(H40:K40)</f>
        <v>80471</v>
      </c>
      <c r="M40" s="54">
        <v>11316</v>
      </c>
      <c r="N40" s="54">
        <v>13323</v>
      </c>
      <c r="O40" s="54">
        <v>12762</v>
      </c>
      <c r="P40" s="54">
        <v>27720</v>
      </c>
      <c r="Q40" s="55">
        <f>SUM(M40:P40)</f>
        <v>65121</v>
      </c>
      <c r="R40" s="54">
        <v>0</v>
      </c>
    </row>
    <row r="41" spans="1:18" x14ac:dyDescent="0.3">
      <c r="A41" s="59"/>
      <c r="B41" s="3" t="s">
        <v>68</v>
      </c>
      <c r="C41" s="3"/>
      <c r="D41" s="3"/>
      <c r="E41" s="3"/>
      <c r="F41" s="3"/>
      <c r="G41" s="2"/>
      <c r="H41" s="54">
        <v>-251</v>
      </c>
      <c r="I41" s="60">
        <v>-287</v>
      </c>
      <c r="J41" s="60">
        <v>-61</v>
      </c>
      <c r="K41" s="60">
        <v>54</v>
      </c>
      <c r="L41" s="55">
        <f>SUM(H41:K41)</f>
        <v>-545</v>
      </c>
      <c r="M41" s="54">
        <v>55</v>
      </c>
      <c r="N41" s="54">
        <v>57</v>
      </c>
      <c r="O41" s="54">
        <v>58</v>
      </c>
      <c r="P41" s="54">
        <v>60</v>
      </c>
      <c r="Q41" s="55">
        <f>SUM(M41:P41)</f>
        <v>230</v>
      </c>
      <c r="R41" s="54">
        <v>61</v>
      </c>
    </row>
    <row r="42" spans="1:18" x14ac:dyDescent="0.3">
      <c r="A42" s="18"/>
      <c r="B42" s="3"/>
      <c r="C42" s="3"/>
      <c r="D42" s="3"/>
      <c r="E42" s="3"/>
      <c r="F42" s="3"/>
      <c r="G42" s="3" t="s">
        <v>108</v>
      </c>
      <c r="H42" s="57">
        <f t="shared" ref="H42:P42" si="8">SUM(H37:H41)</f>
        <v>1522434</v>
      </c>
      <c r="I42" s="57">
        <f t="shared" si="8"/>
        <v>62547</v>
      </c>
      <c r="J42" s="57">
        <f t="shared" si="8"/>
        <v>72754</v>
      </c>
      <c r="K42" s="57">
        <f t="shared" si="8"/>
        <v>-17458</v>
      </c>
      <c r="L42" s="58">
        <f t="shared" si="8"/>
        <v>1640277</v>
      </c>
      <c r="M42" s="57">
        <f t="shared" si="8"/>
        <v>14907</v>
      </c>
      <c r="N42" s="57">
        <f t="shared" si="8"/>
        <v>17612</v>
      </c>
      <c r="O42" s="57">
        <f t="shared" si="8"/>
        <v>16639</v>
      </c>
      <c r="P42" s="57">
        <f t="shared" si="8"/>
        <v>1042472</v>
      </c>
      <c r="Q42" s="58">
        <f>SUM(Q37:Q41)</f>
        <v>1091630</v>
      </c>
      <c r="R42" s="57">
        <f t="shared" ref="R42" si="9">SUM(R37:R41)</f>
        <v>24239</v>
      </c>
    </row>
    <row r="43" spans="1:18" x14ac:dyDescent="0.3">
      <c r="A43" s="18"/>
      <c r="B43" s="3"/>
      <c r="C43" s="3"/>
      <c r="D43" s="3"/>
      <c r="E43" s="3"/>
      <c r="F43" s="3"/>
      <c r="G43" s="3"/>
      <c r="H43" s="25"/>
      <c r="I43" s="25"/>
      <c r="J43" s="25"/>
      <c r="K43" s="25"/>
      <c r="L43" s="55"/>
      <c r="M43" s="25"/>
      <c r="N43" s="25"/>
      <c r="O43" s="25"/>
      <c r="P43" s="25"/>
      <c r="Q43" s="55"/>
      <c r="R43" s="25"/>
    </row>
    <row r="44" spans="1:18" x14ac:dyDescent="0.3">
      <c r="A44" s="18" t="s">
        <v>69</v>
      </c>
      <c r="B44" s="3"/>
      <c r="C44" s="3"/>
      <c r="D44" s="3"/>
      <c r="E44" s="3"/>
      <c r="F44" s="3"/>
      <c r="G44" s="3"/>
      <c r="H44" s="25">
        <v>-11061</v>
      </c>
      <c r="I44" s="25">
        <v>6221</v>
      </c>
      <c r="J44" s="25">
        <v>-7741</v>
      </c>
      <c r="K44" s="25">
        <v>-3343</v>
      </c>
      <c r="L44" s="55">
        <f>SUM(H44:K44)</f>
        <v>-15924</v>
      </c>
      <c r="M44" s="25">
        <v>5334</v>
      </c>
      <c r="N44" s="25">
        <v>-2742</v>
      </c>
      <c r="O44" s="25">
        <v>-441</v>
      </c>
      <c r="P44" s="25">
        <v>-11316</v>
      </c>
      <c r="Q44" s="55">
        <f>SUM(M44:P44)</f>
        <v>-9165</v>
      </c>
      <c r="R44" s="25">
        <v>5455</v>
      </c>
    </row>
    <row r="45" spans="1:18" x14ac:dyDescent="0.3">
      <c r="A45" s="18" t="s">
        <v>70</v>
      </c>
      <c r="B45" s="3"/>
      <c r="C45" s="3"/>
      <c r="D45" s="3"/>
      <c r="E45" s="3"/>
      <c r="F45" s="3"/>
      <c r="G45" s="2"/>
      <c r="H45" s="25">
        <f t="shared" ref="H45:P45" si="10">H27+H35+H42+H44</f>
        <v>1341169</v>
      </c>
      <c r="I45" s="25">
        <f t="shared" si="10"/>
        <v>-160904.68044999987</v>
      </c>
      <c r="J45" s="25">
        <f t="shared" si="10"/>
        <v>-178435</v>
      </c>
      <c r="K45" s="25">
        <f t="shared" si="10"/>
        <v>-306107</v>
      </c>
      <c r="L45" s="55">
        <f t="shared" si="10"/>
        <v>695722.31955000013</v>
      </c>
      <c r="M45" s="25">
        <f t="shared" si="10"/>
        <v>-204086</v>
      </c>
      <c r="N45" s="25">
        <f t="shared" si="10"/>
        <v>-214319</v>
      </c>
      <c r="O45" s="25">
        <f t="shared" si="10"/>
        <v>-421767</v>
      </c>
      <c r="P45" s="25">
        <f t="shared" si="10"/>
        <v>498418</v>
      </c>
      <c r="Q45" s="55">
        <f t="shared" ref="Q45" si="11">SUM(M45:P45)</f>
        <v>-341754</v>
      </c>
      <c r="R45" s="25">
        <f t="shared" ref="R45" si="12">R27+R35+R42+R44</f>
        <v>-389752</v>
      </c>
    </row>
    <row r="46" spans="1:18" x14ac:dyDescent="0.3">
      <c r="A46" s="18" t="s">
        <v>71</v>
      </c>
      <c r="B46" s="3"/>
      <c r="C46" s="3"/>
      <c r="D46" s="3"/>
      <c r="E46" s="3"/>
      <c r="F46" s="3"/>
      <c r="G46" s="2"/>
      <c r="H46" s="25">
        <v>1113608</v>
      </c>
      <c r="I46" s="25">
        <f>H47</f>
        <v>2454777</v>
      </c>
      <c r="J46" s="25">
        <f>I47</f>
        <v>2293872.3195500001</v>
      </c>
      <c r="K46" s="25">
        <f>J47</f>
        <v>2115437.3195500001</v>
      </c>
      <c r="L46" s="55">
        <v>1113608</v>
      </c>
      <c r="M46" s="25">
        <f>L47</f>
        <v>1809330.3195500001</v>
      </c>
      <c r="N46" s="25">
        <f>M47</f>
        <v>1605244.3195500001</v>
      </c>
      <c r="O46" s="25">
        <f>N47</f>
        <v>1390925.3195500001</v>
      </c>
      <c r="P46" s="25">
        <f>O47</f>
        <v>969158.31955000013</v>
      </c>
      <c r="Q46" s="55">
        <f>L47</f>
        <v>1809330.3195500001</v>
      </c>
      <c r="R46" s="25">
        <f>P47</f>
        <v>1467576.3195500001</v>
      </c>
    </row>
    <row r="47" spans="1:18" ht="13.5" thickBot="1" x14ac:dyDescent="0.35">
      <c r="A47" s="61" t="s">
        <v>72</v>
      </c>
      <c r="B47" s="3"/>
      <c r="C47" s="3"/>
      <c r="D47" s="3"/>
      <c r="E47" s="3"/>
      <c r="F47" s="3"/>
      <c r="G47" s="2"/>
      <c r="H47" s="62">
        <f t="shared" ref="H47:L47" si="13">SUM(H45:H46)</f>
        <v>2454777</v>
      </c>
      <c r="I47" s="62">
        <f t="shared" si="13"/>
        <v>2293872.3195500001</v>
      </c>
      <c r="J47" s="62">
        <f t="shared" si="13"/>
        <v>2115437.3195500001</v>
      </c>
      <c r="K47" s="62">
        <f t="shared" si="13"/>
        <v>1809330.3195500001</v>
      </c>
      <c r="L47" s="63">
        <f t="shared" si="13"/>
        <v>1809330.3195500001</v>
      </c>
      <c r="M47" s="62">
        <f t="shared" ref="M47:R47" si="14">SUM(M45:M46)</f>
        <v>1605244.3195500001</v>
      </c>
      <c r="N47" s="62">
        <f t="shared" si="14"/>
        <v>1390925.3195500001</v>
      </c>
      <c r="O47" s="62">
        <f t="shared" si="14"/>
        <v>969158.31955000013</v>
      </c>
      <c r="P47" s="62">
        <f t="shared" si="14"/>
        <v>1467576.3195500001</v>
      </c>
      <c r="Q47" s="63">
        <f t="shared" si="14"/>
        <v>1467576.3195500001</v>
      </c>
      <c r="R47" s="62">
        <f t="shared" si="14"/>
        <v>1077824.3195500001</v>
      </c>
    </row>
    <row r="48" spans="1:18" x14ac:dyDescent="0.3">
      <c r="A48" s="64"/>
      <c r="B48" s="3"/>
      <c r="C48" s="3"/>
      <c r="D48" s="3"/>
      <c r="E48" s="3"/>
      <c r="F48" s="3"/>
      <c r="G48" s="2"/>
      <c r="L48" s="55"/>
      <c r="Q48" s="55"/>
    </row>
    <row r="49" spans="1:18" x14ac:dyDescent="0.3">
      <c r="A49" s="65" t="s">
        <v>73</v>
      </c>
      <c r="B49" s="32"/>
      <c r="C49" s="32"/>
      <c r="D49" s="3"/>
      <c r="E49" s="3"/>
      <c r="F49" s="3"/>
      <c r="G49" s="2"/>
      <c r="L49" s="66"/>
      <c r="Q49" s="66"/>
    </row>
    <row r="50" spans="1:18" x14ac:dyDescent="0.3">
      <c r="A50" s="67"/>
      <c r="B50" s="3" t="s">
        <v>55</v>
      </c>
      <c r="C50" s="32"/>
      <c r="D50" s="3"/>
      <c r="E50" s="3"/>
      <c r="F50" s="3"/>
      <c r="G50" s="2"/>
      <c r="H50" s="48">
        <f t="shared" ref="H50:K50" si="15">H27</f>
        <v>-127382</v>
      </c>
      <c r="I50" s="48">
        <f t="shared" si="15"/>
        <v>-181342.68044999987</v>
      </c>
      <c r="J50" s="48">
        <f t="shared" si="15"/>
        <v>-195969</v>
      </c>
      <c r="K50" s="48">
        <f t="shared" si="15"/>
        <v>-244745</v>
      </c>
      <c r="L50" s="55">
        <f>SUM(H50:K50)</f>
        <v>-749438.68044999987</v>
      </c>
      <c r="M50" s="48">
        <f>M27</f>
        <v>-228590</v>
      </c>
      <c r="N50" s="48">
        <f>N27</f>
        <v>-226293</v>
      </c>
      <c r="O50" s="48">
        <f>O27</f>
        <v>-461941</v>
      </c>
      <c r="P50" s="48">
        <f>P27</f>
        <v>-557160</v>
      </c>
      <c r="Q50" s="55">
        <f t="shared" ref="Q50" si="16">SUM(M50:P50)</f>
        <v>-1473984</v>
      </c>
      <c r="R50" s="48">
        <f>R27</f>
        <v>-343856</v>
      </c>
    </row>
    <row r="51" spans="1:18" x14ac:dyDescent="0.3">
      <c r="A51" s="68"/>
      <c r="B51" s="3" t="s">
        <v>57</v>
      </c>
      <c r="C51" s="3"/>
      <c r="D51" s="3"/>
      <c r="E51" s="3"/>
      <c r="F51" s="3"/>
      <c r="G51" s="2"/>
      <c r="H51" s="25">
        <f t="shared" ref="H51:K51" si="17">H29</f>
        <v>-22906</v>
      </c>
      <c r="I51" s="25">
        <f t="shared" si="17"/>
        <v>-19786</v>
      </c>
      <c r="J51" s="25">
        <f t="shared" si="17"/>
        <v>-14467</v>
      </c>
      <c r="K51" s="25">
        <f t="shared" si="17"/>
        <v>-20799</v>
      </c>
      <c r="L51" s="55">
        <f>SUM(H51:K51)</f>
        <v>-77958</v>
      </c>
      <c r="M51" s="25">
        <f t="shared" ref="M51:P53" si="18">M29</f>
        <v>-23207</v>
      </c>
      <c r="N51" s="25">
        <f t="shared" si="18"/>
        <v>-17924</v>
      </c>
      <c r="O51" s="25">
        <f t="shared" si="18"/>
        <v>-17249</v>
      </c>
      <c r="P51" s="25">
        <f t="shared" si="18"/>
        <v>-18797</v>
      </c>
      <c r="Q51" s="55">
        <f>SUM(M51:P51)</f>
        <v>-77177</v>
      </c>
      <c r="R51" s="25">
        <f t="shared" ref="R51" si="19">R29</f>
        <v>-25372</v>
      </c>
    </row>
    <row r="52" spans="1:18" x14ac:dyDescent="0.3">
      <c r="A52" s="68"/>
      <c r="B52" s="3" t="s">
        <v>58</v>
      </c>
      <c r="C52" s="3"/>
      <c r="D52" s="3"/>
      <c r="E52" s="3"/>
      <c r="F52" s="3"/>
      <c r="G52" s="2"/>
      <c r="H52" s="25">
        <f t="shared" ref="H52:K52" si="20">H30</f>
        <v>-13036</v>
      </c>
      <c r="I52" s="25">
        <f t="shared" si="20"/>
        <v>-27538</v>
      </c>
      <c r="J52" s="25">
        <f t="shared" si="20"/>
        <v>-37820</v>
      </c>
      <c r="K52" s="25">
        <f t="shared" si="20"/>
        <v>-12854</v>
      </c>
      <c r="L52" s="55">
        <f>SUM(H52:K52)</f>
        <v>-91248</v>
      </c>
      <c r="M52" s="25">
        <f t="shared" si="18"/>
        <v>-8425</v>
      </c>
      <c r="N52" s="25">
        <f t="shared" si="18"/>
        <v>-10814</v>
      </c>
      <c r="O52" s="25">
        <f t="shared" si="18"/>
        <v>-27366</v>
      </c>
      <c r="P52" s="25">
        <f t="shared" si="18"/>
        <v>-61048</v>
      </c>
      <c r="Q52" s="55">
        <f>SUM(M52:P52)</f>
        <v>-107653</v>
      </c>
      <c r="R52" s="25">
        <f t="shared" ref="R52" si="21">R30</f>
        <v>-52523</v>
      </c>
    </row>
    <row r="53" spans="1:18" x14ac:dyDescent="0.3">
      <c r="A53" s="69"/>
      <c r="B53" s="3" t="s">
        <v>59</v>
      </c>
      <c r="C53" s="3"/>
      <c r="D53" s="3"/>
      <c r="E53" s="3"/>
      <c r="F53" s="3"/>
      <c r="G53" s="2"/>
      <c r="H53" s="25">
        <f t="shared" ref="H53:K53" si="22">H31</f>
        <v>225</v>
      </c>
      <c r="I53" s="25">
        <f t="shared" si="22"/>
        <v>-639</v>
      </c>
      <c r="J53" s="25">
        <f t="shared" si="22"/>
        <v>-3760</v>
      </c>
      <c r="K53" s="25">
        <f t="shared" si="22"/>
        <v>2262</v>
      </c>
      <c r="L53" s="55">
        <f>SUM(H53:K53)</f>
        <v>-1912</v>
      </c>
      <c r="M53" s="25">
        <f t="shared" si="18"/>
        <v>-356</v>
      </c>
      <c r="N53" s="25">
        <f t="shared" si="18"/>
        <v>907</v>
      </c>
      <c r="O53" s="25">
        <f t="shared" si="18"/>
        <v>125</v>
      </c>
      <c r="P53" s="25">
        <f t="shared" si="18"/>
        <v>-1617</v>
      </c>
      <c r="Q53" s="55">
        <f>SUM(M53:P53)</f>
        <v>-941</v>
      </c>
      <c r="R53" s="25">
        <f t="shared" ref="R53" si="23">R31</f>
        <v>-769</v>
      </c>
    </row>
    <row r="54" spans="1:18" ht="13.5" thickBot="1" x14ac:dyDescent="0.35">
      <c r="A54" s="70"/>
      <c r="B54" s="71" t="s">
        <v>74</v>
      </c>
      <c r="C54" s="5"/>
      <c r="D54" s="5"/>
      <c r="E54" s="5"/>
      <c r="F54" s="5"/>
      <c r="G54" s="2"/>
      <c r="H54" s="72">
        <f t="shared" ref="H54:N54" si="24">SUM(H50:H53)</f>
        <v>-163099</v>
      </c>
      <c r="I54" s="72">
        <f t="shared" si="24"/>
        <v>-229305.68044999987</v>
      </c>
      <c r="J54" s="72">
        <f t="shared" si="24"/>
        <v>-252016</v>
      </c>
      <c r="K54" s="72">
        <f t="shared" si="24"/>
        <v>-276136</v>
      </c>
      <c r="L54" s="73">
        <f t="shared" si="24"/>
        <v>-920556.68044999987</v>
      </c>
      <c r="M54" s="72">
        <f t="shared" si="24"/>
        <v>-260578</v>
      </c>
      <c r="N54" s="72">
        <f t="shared" si="24"/>
        <v>-254124</v>
      </c>
      <c r="O54" s="72">
        <f t="shared" ref="O54" si="25">SUM(O50:O53)</f>
        <v>-506431</v>
      </c>
      <c r="P54" s="72">
        <f t="shared" ref="P54" si="26">SUM(P50:P53)</f>
        <v>-638622</v>
      </c>
      <c r="Q54" s="73">
        <f>SUM(Q50:Q53)</f>
        <v>-1659755</v>
      </c>
      <c r="R54" s="72">
        <f t="shared" ref="R54" si="27">SUM(R50:R53)</f>
        <v>-422520</v>
      </c>
    </row>
    <row r="55" spans="1:18" x14ac:dyDescent="0.3">
      <c r="L55" s="46"/>
    </row>
    <row r="56" spans="1:18" x14ac:dyDescent="0.3">
      <c r="A56" s="1" t="s">
        <v>0</v>
      </c>
      <c r="L56" s="46"/>
    </row>
    <row r="57" spans="1:18" x14ac:dyDescent="0.3">
      <c r="L57" s="46"/>
    </row>
    <row r="58" spans="1:18" x14ac:dyDescent="0.3">
      <c r="L58" s="46"/>
    </row>
    <row r="59" spans="1:18" x14ac:dyDescent="0.3">
      <c r="L59" s="74"/>
    </row>
    <row r="60" spans="1:18" x14ac:dyDescent="0.3">
      <c r="L60" s="75"/>
    </row>
    <row r="61" spans="1:18" x14ac:dyDescent="0.3">
      <c r="L61" s="76"/>
    </row>
    <row r="62" spans="1:18" x14ac:dyDescent="0.3">
      <c r="L62" s="46"/>
    </row>
    <row r="63" spans="1:18" x14ac:dyDescent="0.3">
      <c r="L63" s="46"/>
    </row>
    <row r="64" spans="1:18" x14ac:dyDescent="0.3">
      <c r="L64" s="46"/>
    </row>
    <row r="65" spans="12:12" x14ac:dyDescent="0.3">
      <c r="L65" s="46"/>
    </row>
    <row r="66" spans="12:12" x14ac:dyDescent="0.3">
      <c r="L66" s="46"/>
    </row>
    <row r="67" spans="12:12" x14ac:dyDescent="0.3">
      <c r="L67" s="46"/>
    </row>
    <row r="68" spans="12:12" x14ac:dyDescent="0.3">
      <c r="L68" s="46"/>
    </row>
    <row r="69" spans="12:12" x14ac:dyDescent="0.3">
      <c r="L69" s="46"/>
    </row>
    <row r="70" spans="12:12" x14ac:dyDescent="0.3">
      <c r="L70" s="46"/>
    </row>
    <row r="71" spans="12:12" x14ac:dyDescent="0.3">
      <c r="L71" s="46"/>
    </row>
    <row r="72" spans="12:12" x14ac:dyDescent="0.3">
      <c r="L72" s="46"/>
    </row>
    <row r="73" spans="12:12" x14ac:dyDescent="0.3">
      <c r="L73" s="46"/>
    </row>
    <row r="74" spans="12:12" x14ac:dyDescent="0.3">
      <c r="L74" s="46"/>
    </row>
    <row r="75" spans="12:12" x14ac:dyDescent="0.3">
      <c r="L75" s="46"/>
    </row>
    <row r="76" spans="12:12" x14ac:dyDescent="0.3">
      <c r="L76" s="46"/>
    </row>
    <row r="77" spans="12:12" x14ac:dyDescent="0.3">
      <c r="L77" s="46"/>
    </row>
    <row r="78" spans="12:12" x14ac:dyDescent="0.3">
      <c r="L78" s="46"/>
    </row>
    <row r="79" spans="12:12" x14ac:dyDescent="0.3">
      <c r="L79" s="46"/>
    </row>
    <row r="80" spans="12:12" x14ac:dyDescent="0.3">
      <c r="L80" s="46"/>
    </row>
    <row r="81" spans="12:12" x14ac:dyDescent="0.3">
      <c r="L81" s="46"/>
    </row>
    <row r="82" spans="12:12" x14ac:dyDescent="0.3">
      <c r="L82" s="46"/>
    </row>
    <row r="83" spans="12:12" x14ac:dyDescent="0.3">
      <c r="L83" s="46"/>
    </row>
    <row r="84" spans="12:12" x14ac:dyDescent="0.3">
      <c r="L84" s="46"/>
    </row>
    <row r="85" spans="12:12" x14ac:dyDescent="0.3">
      <c r="L85" s="46"/>
    </row>
    <row r="86" spans="12:12" x14ac:dyDescent="0.3">
      <c r="L86" s="46"/>
    </row>
    <row r="87" spans="12:12" x14ac:dyDescent="0.3">
      <c r="L87" s="46"/>
    </row>
    <row r="88" spans="12:12" x14ac:dyDescent="0.3">
      <c r="L88" s="46"/>
    </row>
    <row r="89" spans="12:12" x14ac:dyDescent="0.3">
      <c r="L89" s="46"/>
    </row>
    <row r="90" spans="12:12" x14ac:dyDescent="0.3">
      <c r="L90" s="46"/>
    </row>
    <row r="91" spans="12:12" x14ac:dyDescent="0.3">
      <c r="L91" s="46"/>
    </row>
    <row r="92" spans="12:12" x14ac:dyDescent="0.3">
      <c r="L92" s="46"/>
    </row>
    <row r="93" spans="12:12" x14ac:dyDescent="0.3">
      <c r="L93" s="46"/>
    </row>
    <row r="94" spans="12:12" x14ac:dyDescent="0.3">
      <c r="L94" s="46"/>
    </row>
    <row r="95" spans="12:12" x14ac:dyDescent="0.3">
      <c r="L95" s="46"/>
    </row>
    <row r="96" spans="12:12" x14ac:dyDescent="0.3">
      <c r="L96" s="46"/>
    </row>
    <row r="97" spans="12:12" x14ac:dyDescent="0.3">
      <c r="L97" s="46"/>
    </row>
    <row r="98" spans="12:12" x14ac:dyDescent="0.3">
      <c r="L98" s="46"/>
    </row>
    <row r="99" spans="12:12" x14ac:dyDescent="0.3">
      <c r="L99" s="46"/>
    </row>
    <row r="100" spans="12:12" x14ac:dyDescent="0.3">
      <c r="L100" s="46"/>
    </row>
    <row r="101" spans="12:12" x14ac:dyDescent="0.3">
      <c r="L101" s="46"/>
    </row>
    <row r="102" spans="12:12" x14ac:dyDescent="0.3">
      <c r="L102" s="76"/>
    </row>
    <row r="103" spans="12:12" x14ac:dyDescent="0.3">
      <c r="L103" s="46"/>
    </row>
    <row r="104" spans="12:12" x14ac:dyDescent="0.3">
      <c r="L104" s="5"/>
    </row>
    <row r="105" spans="12:12" x14ac:dyDescent="0.3">
      <c r="L105" s="76"/>
    </row>
    <row r="106" spans="12:12" x14ac:dyDescent="0.3">
      <c r="L106" s="46"/>
    </row>
    <row r="107" spans="12:12" x14ac:dyDescent="0.3">
      <c r="L107" s="46"/>
    </row>
    <row r="108" spans="12:12" x14ac:dyDescent="0.3">
      <c r="L108" s="46"/>
    </row>
    <row r="109" spans="12:12" x14ac:dyDescent="0.3">
      <c r="L109" s="46"/>
    </row>
    <row r="110" spans="12:12" x14ac:dyDescent="0.3">
      <c r="L110" s="74"/>
    </row>
    <row r="111" spans="12:12" x14ac:dyDescent="0.3">
      <c r="L111" s="75"/>
    </row>
    <row r="112" spans="12:12" x14ac:dyDescent="0.3">
      <c r="L112" s="76"/>
    </row>
    <row r="113" spans="12:12" x14ac:dyDescent="0.3">
      <c r="L113" s="46"/>
    </row>
    <row r="114" spans="12:12" x14ac:dyDescent="0.3">
      <c r="L114" s="46"/>
    </row>
    <row r="115" spans="12:12" x14ac:dyDescent="0.3">
      <c r="L115" s="46"/>
    </row>
    <row r="116" spans="12:12" x14ac:dyDescent="0.3">
      <c r="L116" s="46"/>
    </row>
    <row r="117" spans="12:12" x14ac:dyDescent="0.3">
      <c r="L117" s="46"/>
    </row>
    <row r="118" spans="12:12" x14ac:dyDescent="0.3">
      <c r="L118" s="46"/>
    </row>
    <row r="119" spans="12:12" x14ac:dyDescent="0.3">
      <c r="L119" s="46"/>
    </row>
    <row r="120" spans="12:12" x14ac:dyDescent="0.3">
      <c r="L120" s="46"/>
    </row>
    <row r="121" spans="12:12" x14ac:dyDescent="0.3">
      <c r="L121" s="46"/>
    </row>
    <row r="122" spans="12:12" x14ac:dyDescent="0.3">
      <c r="L122" s="46"/>
    </row>
    <row r="123" spans="12:12" x14ac:dyDescent="0.3">
      <c r="L123" s="46"/>
    </row>
    <row r="124" spans="12:12" x14ac:dyDescent="0.3">
      <c r="L124" s="46"/>
    </row>
    <row r="125" spans="12:12" x14ac:dyDescent="0.3">
      <c r="L125" s="46"/>
    </row>
    <row r="126" spans="12:12" x14ac:dyDescent="0.3">
      <c r="L126" s="46"/>
    </row>
    <row r="127" spans="12:12" x14ac:dyDescent="0.3">
      <c r="L127" s="46"/>
    </row>
    <row r="128" spans="12:12" x14ac:dyDescent="0.3">
      <c r="L128" s="46"/>
    </row>
    <row r="129" spans="12:12" x14ac:dyDescent="0.3">
      <c r="L129" s="46"/>
    </row>
    <row r="130" spans="12:12" x14ac:dyDescent="0.3">
      <c r="L130" s="46"/>
    </row>
    <row r="131" spans="12:12" x14ac:dyDescent="0.3">
      <c r="L131" s="46"/>
    </row>
    <row r="132" spans="12:12" x14ac:dyDescent="0.3">
      <c r="L132" s="46"/>
    </row>
    <row r="133" spans="12:12" x14ac:dyDescent="0.3">
      <c r="L133" s="46"/>
    </row>
    <row r="134" spans="12:12" x14ac:dyDescent="0.3">
      <c r="L134" s="46"/>
    </row>
    <row r="135" spans="12:12" x14ac:dyDescent="0.3">
      <c r="L135" s="46"/>
    </row>
    <row r="136" spans="12:12" x14ac:dyDescent="0.3">
      <c r="L136" s="46"/>
    </row>
    <row r="137" spans="12:12" x14ac:dyDescent="0.3">
      <c r="L137" s="46"/>
    </row>
    <row r="138" spans="12:12" x14ac:dyDescent="0.3">
      <c r="L138" s="46"/>
    </row>
    <row r="139" spans="12:12" x14ac:dyDescent="0.3">
      <c r="L139" s="46"/>
    </row>
    <row r="140" spans="12:12" x14ac:dyDescent="0.3">
      <c r="L140" s="46"/>
    </row>
    <row r="141" spans="12:12" x14ac:dyDescent="0.3">
      <c r="L141" s="46"/>
    </row>
    <row r="142" spans="12:12" x14ac:dyDescent="0.3">
      <c r="L142" s="46"/>
    </row>
    <row r="143" spans="12:12" x14ac:dyDescent="0.3">
      <c r="L143" s="46"/>
    </row>
    <row r="144" spans="12:12" x14ac:dyDescent="0.3">
      <c r="L144" s="46"/>
    </row>
    <row r="145" spans="12:12" x14ac:dyDescent="0.3">
      <c r="L145" s="46"/>
    </row>
    <row r="146" spans="12:12" x14ac:dyDescent="0.3">
      <c r="L146" s="46"/>
    </row>
    <row r="147" spans="12:12" x14ac:dyDescent="0.3">
      <c r="L147" s="46"/>
    </row>
    <row r="148" spans="12:12" x14ac:dyDescent="0.3">
      <c r="L148" s="46"/>
    </row>
    <row r="149" spans="12:12" x14ac:dyDescent="0.3">
      <c r="L149" s="46"/>
    </row>
    <row r="150" spans="12:12" x14ac:dyDescent="0.3">
      <c r="L150" s="46"/>
    </row>
    <row r="151" spans="12:12" x14ac:dyDescent="0.3">
      <c r="L151" s="46"/>
    </row>
    <row r="152" spans="12:12" x14ac:dyDescent="0.3">
      <c r="L152" s="46"/>
    </row>
    <row r="153" spans="12:12" x14ac:dyDescent="0.3">
      <c r="L153" s="76"/>
    </row>
    <row r="154" spans="12:12" x14ac:dyDescent="0.3">
      <c r="L154" s="46"/>
    </row>
    <row r="155" spans="12:12" x14ac:dyDescent="0.3">
      <c r="L155" s="5"/>
    </row>
    <row r="156" spans="12:12" x14ac:dyDescent="0.3">
      <c r="L156" s="76"/>
    </row>
    <row r="157" spans="12:12" x14ac:dyDescent="0.3">
      <c r="L157" s="46"/>
    </row>
    <row r="158" spans="12:12" x14ac:dyDescent="0.3">
      <c r="L158" s="46"/>
    </row>
    <row r="159" spans="12:12" x14ac:dyDescent="0.3">
      <c r="L159" s="46"/>
    </row>
    <row r="160" spans="12:12" x14ac:dyDescent="0.3">
      <c r="L160" s="46"/>
    </row>
    <row r="161" spans="12:12" x14ac:dyDescent="0.3">
      <c r="L161" s="74"/>
    </row>
    <row r="162" spans="12:12" x14ac:dyDescent="0.3">
      <c r="L162" s="75"/>
    </row>
    <row r="163" spans="12:12" x14ac:dyDescent="0.3">
      <c r="L163" s="76"/>
    </row>
    <row r="164" spans="12:12" x14ac:dyDescent="0.3">
      <c r="L164" s="46"/>
    </row>
    <row r="165" spans="12:12" x14ac:dyDescent="0.3">
      <c r="L165" s="46"/>
    </row>
    <row r="166" spans="12:12" x14ac:dyDescent="0.3">
      <c r="L166" s="46"/>
    </row>
    <row r="167" spans="12:12" x14ac:dyDescent="0.3">
      <c r="L167" s="46"/>
    </row>
    <row r="168" spans="12:12" x14ac:dyDescent="0.3">
      <c r="L168" s="46"/>
    </row>
    <row r="169" spans="12:12" x14ac:dyDescent="0.3">
      <c r="L169" s="46"/>
    </row>
    <row r="170" spans="12:12" x14ac:dyDescent="0.3">
      <c r="L170" s="46"/>
    </row>
    <row r="171" spans="12:12" x14ac:dyDescent="0.3">
      <c r="L171" s="46"/>
    </row>
    <row r="172" spans="12:12" x14ac:dyDescent="0.3">
      <c r="L172" s="46"/>
    </row>
    <row r="173" spans="12:12" x14ac:dyDescent="0.3">
      <c r="L173" s="46"/>
    </row>
    <row r="174" spans="12:12" x14ac:dyDescent="0.3">
      <c r="L174" s="46"/>
    </row>
    <row r="175" spans="12:12" x14ac:dyDescent="0.3">
      <c r="L175" s="46"/>
    </row>
    <row r="176" spans="12:12" x14ac:dyDescent="0.3">
      <c r="L176" s="46"/>
    </row>
    <row r="177" spans="12:12" x14ac:dyDescent="0.3">
      <c r="L177" s="46"/>
    </row>
    <row r="178" spans="12:12" x14ac:dyDescent="0.3">
      <c r="L178" s="46"/>
    </row>
    <row r="179" spans="12:12" x14ac:dyDescent="0.3">
      <c r="L179" s="46"/>
    </row>
    <row r="180" spans="12:12" x14ac:dyDescent="0.3">
      <c r="L180" s="46"/>
    </row>
    <row r="181" spans="12:12" x14ac:dyDescent="0.3">
      <c r="L181" s="46"/>
    </row>
    <row r="182" spans="12:12" x14ac:dyDescent="0.3">
      <c r="L182" s="46"/>
    </row>
    <row r="183" spans="12:12" x14ac:dyDescent="0.3">
      <c r="L183" s="46"/>
    </row>
    <row r="184" spans="12:12" x14ac:dyDescent="0.3">
      <c r="L184" s="46"/>
    </row>
    <row r="185" spans="12:12" x14ac:dyDescent="0.3">
      <c r="L185" s="46"/>
    </row>
    <row r="186" spans="12:12" x14ac:dyDescent="0.3">
      <c r="L186" s="46"/>
    </row>
    <row r="187" spans="12:12" x14ac:dyDescent="0.3">
      <c r="L187" s="46"/>
    </row>
    <row r="188" spans="12:12" x14ac:dyDescent="0.3">
      <c r="L188" s="46"/>
    </row>
    <row r="189" spans="12:12" x14ac:dyDescent="0.3">
      <c r="L189" s="46"/>
    </row>
    <row r="190" spans="12:12" x14ac:dyDescent="0.3">
      <c r="L190" s="46"/>
    </row>
    <row r="191" spans="12:12" x14ac:dyDescent="0.3">
      <c r="L191" s="46"/>
    </row>
    <row r="192" spans="12:12" x14ac:dyDescent="0.3">
      <c r="L192" s="46"/>
    </row>
    <row r="193" spans="12:12" x14ac:dyDescent="0.3">
      <c r="L193" s="46"/>
    </row>
    <row r="194" spans="12:12" x14ac:dyDescent="0.3">
      <c r="L194" s="46"/>
    </row>
    <row r="195" spans="12:12" x14ac:dyDescent="0.3">
      <c r="L195" s="46"/>
    </row>
    <row r="196" spans="12:12" x14ac:dyDescent="0.3">
      <c r="L196" s="46"/>
    </row>
    <row r="197" spans="12:12" x14ac:dyDescent="0.3">
      <c r="L197" s="46"/>
    </row>
    <row r="198" spans="12:12" x14ac:dyDescent="0.3">
      <c r="L198" s="46"/>
    </row>
    <row r="199" spans="12:12" x14ac:dyDescent="0.3">
      <c r="L199" s="46"/>
    </row>
    <row r="200" spans="12:12" x14ac:dyDescent="0.3">
      <c r="L200" s="46"/>
    </row>
    <row r="201" spans="12:12" x14ac:dyDescent="0.3">
      <c r="L201" s="46"/>
    </row>
    <row r="202" spans="12:12" x14ac:dyDescent="0.3">
      <c r="L202" s="46"/>
    </row>
    <row r="203" spans="12:12" x14ac:dyDescent="0.3">
      <c r="L203" s="46"/>
    </row>
    <row r="204" spans="12:12" x14ac:dyDescent="0.3">
      <c r="L204" s="76"/>
    </row>
    <row r="205" spans="12:12" x14ac:dyDescent="0.3">
      <c r="L205" s="46"/>
    </row>
    <row r="206" spans="12:12" x14ac:dyDescent="0.3">
      <c r="L206" s="5"/>
    </row>
    <row r="207" spans="12:12" x14ac:dyDescent="0.3">
      <c r="L207" s="76"/>
    </row>
    <row r="208" spans="12:12" x14ac:dyDescent="0.3">
      <c r="L208" s="46"/>
    </row>
    <row r="209" spans="12:12" x14ac:dyDescent="0.3">
      <c r="L209" s="46"/>
    </row>
    <row r="210" spans="12:12" x14ac:dyDescent="0.3">
      <c r="L210" s="46"/>
    </row>
    <row r="211" spans="12:12" x14ac:dyDescent="0.3">
      <c r="L211" s="46"/>
    </row>
    <row r="212" spans="12:12" x14ac:dyDescent="0.3">
      <c r="L212" s="74"/>
    </row>
    <row r="213" spans="12:12" x14ac:dyDescent="0.3">
      <c r="L213" s="75"/>
    </row>
    <row r="214" spans="12:12" x14ac:dyDescent="0.3">
      <c r="L214" s="76"/>
    </row>
    <row r="215" spans="12:12" x14ac:dyDescent="0.3">
      <c r="L215" s="46"/>
    </row>
    <row r="216" spans="12:12" x14ac:dyDescent="0.3">
      <c r="L216" s="46"/>
    </row>
    <row r="217" spans="12:12" x14ac:dyDescent="0.3">
      <c r="L217" s="46"/>
    </row>
    <row r="218" spans="12:12" x14ac:dyDescent="0.3">
      <c r="L218" s="46"/>
    </row>
    <row r="219" spans="12:12" x14ac:dyDescent="0.3">
      <c r="L219" s="46"/>
    </row>
    <row r="220" spans="12:12" x14ac:dyDescent="0.3">
      <c r="L220" s="46"/>
    </row>
    <row r="221" spans="12:12" x14ac:dyDescent="0.3">
      <c r="L221" s="46"/>
    </row>
    <row r="222" spans="12:12" x14ac:dyDescent="0.3">
      <c r="L222" s="46"/>
    </row>
    <row r="223" spans="12:12" x14ac:dyDescent="0.3">
      <c r="L223" s="46"/>
    </row>
    <row r="224" spans="12:12" x14ac:dyDescent="0.3">
      <c r="L224" s="46"/>
    </row>
    <row r="225" spans="12:12" x14ac:dyDescent="0.3">
      <c r="L225" s="46"/>
    </row>
    <row r="226" spans="12:12" x14ac:dyDescent="0.3">
      <c r="L226" s="46"/>
    </row>
    <row r="227" spans="12:12" x14ac:dyDescent="0.3">
      <c r="L227" s="46"/>
    </row>
    <row r="228" spans="12:12" x14ac:dyDescent="0.3">
      <c r="L228" s="46"/>
    </row>
    <row r="229" spans="12:12" x14ac:dyDescent="0.3">
      <c r="L229" s="46"/>
    </row>
    <row r="230" spans="12:12" x14ac:dyDescent="0.3">
      <c r="L230" s="46"/>
    </row>
    <row r="231" spans="12:12" x14ac:dyDescent="0.3">
      <c r="L231" s="46"/>
    </row>
    <row r="232" spans="12:12" x14ac:dyDescent="0.3">
      <c r="L232" s="46"/>
    </row>
    <row r="233" spans="12:12" x14ac:dyDescent="0.3">
      <c r="L233" s="46"/>
    </row>
    <row r="234" spans="12:12" x14ac:dyDescent="0.3">
      <c r="L234" s="46"/>
    </row>
    <row r="235" spans="12:12" x14ac:dyDescent="0.3">
      <c r="L235" s="46"/>
    </row>
    <row r="236" spans="12:12" x14ac:dyDescent="0.3">
      <c r="L236" s="46"/>
    </row>
    <row r="237" spans="12:12" x14ac:dyDescent="0.3">
      <c r="L237" s="46"/>
    </row>
    <row r="238" spans="12:12" x14ac:dyDescent="0.3">
      <c r="L238" s="46"/>
    </row>
    <row r="239" spans="12:12" x14ac:dyDescent="0.3">
      <c r="L239" s="46"/>
    </row>
    <row r="240" spans="12:12" x14ac:dyDescent="0.3">
      <c r="L240" s="46"/>
    </row>
    <row r="241" spans="12:12" x14ac:dyDescent="0.3">
      <c r="L241" s="46"/>
    </row>
    <row r="242" spans="12:12" x14ac:dyDescent="0.3">
      <c r="L242" s="46"/>
    </row>
    <row r="243" spans="12:12" x14ac:dyDescent="0.3">
      <c r="L243" s="46"/>
    </row>
    <row r="244" spans="12:12" x14ac:dyDescent="0.3">
      <c r="L244" s="46"/>
    </row>
    <row r="245" spans="12:12" x14ac:dyDescent="0.3">
      <c r="L245" s="46"/>
    </row>
    <row r="246" spans="12:12" x14ac:dyDescent="0.3">
      <c r="L246" s="46"/>
    </row>
    <row r="247" spans="12:12" x14ac:dyDescent="0.3">
      <c r="L247" s="46"/>
    </row>
    <row r="248" spans="12:12" x14ac:dyDescent="0.3">
      <c r="L248" s="46"/>
    </row>
    <row r="249" spans="12:12" x14ac:dyDescent="0.3">
      <c r="L249" s="46"/>
    </row>
    <row r="250" spans="12:12" x14ac:dyDescent="0.3">
      <c r="L250" s="46"/>
    </row>
    <row r="251" spans="12:12" x14ac:dyDescent="0.3">
      <c r="L251" s="46"/>
    </row>
    <row r="252" spans="12:12" x14ac:dyDescent="0.3">
      <c r="L252" s="46"/>
    </row>
    <row r="253" spans="12:12" x14ac:dyDescent="0.3">
      <c r="L253" s="46"/>
    </row>
    <row r="254" spans="12:12" x14ac:dyDescent="0.3">
      <c r="L254" s="46"/>
    </row>
    <row r="255" spans="12:12" x14ac:dyDescent="0.3">
      <c r="L255" s="76"/>
    </row>
    <row r="256" spans="12:12" x14ac:dyDescent="0.3">
      <c r="L256" s="46"/>
    </row>
    <row r="257" spans="12:12" x14ac:dyDescent="0.3">
      <c r="L257" s="5"/>
    </row>
    <row r="258" spans="12:12" x14ac:dyDescent="0.3">
      <c r="L258" s="76"/>
    </row>
    <row r="259" spans="12:12" x14ac:dyDescent="0.3">
      <c r="L259" s="46"/>
    </row>
    <row r="260" spans="12:12" x14ac:dyDescent="0.3">
      <c r="L260" s="46"/>
    </row>
    <row r="261" spans="12:12" x14ac:dyDescent="0.3">
      <c r="L261" s="46"/>
    </row>
    <row r="262" spans="12:12" x14ac:dyDescent="0.3">
      <c r="L262" s="46"/>
    </row>
    <row r="263" spans="12:12" x14ac:dyDescent="0.3">
      <c r="L263" s="74"/>
    </row>
    <row r="264" spans="12:12" x14ac:dyDescent="0.3">
      <c r="L264" s="75"/>
    </row>
    <row r="265" spans="12:12" x14ac:dyDescent="0.3">
      <c r="L265" s="76"/>
    </row>
    <row r="266" spans="12:12" x14ac:dyDescent="0.3">
      <c r="L266" s="46"/>
    </row>
    <row r="267" spans="12:12" x14ac:dyDescent="0.3">
      <c r="L267" s="46"/>
    </row>
    <row r="268" spans="12:12" x14ac:dyDescent="0.3">
      <c r="L268" s="46"/>
    </row>
    <row r="269" spans="12:12" x14ac:dyDescent="0.3">
      <c r="L269" s="46"/>
    </row>
    <row r="270" spans="12:12" x14ac:dyDescent="0.3">
      <c r="L270" s="46"/>
    </row>
    <row r="271" spans="12:12" x14ac:dyDescent="0.3">
      <c r="L271" s="46"/>
    </row>
    <row r="272" spans="12:12" x14ac:dyDescent="0.3">
      <c r="L272" s="46"/>
    </row>
    <row r="273" spans="12:12" x14ac:dyDescent="0.3">
      <c r="L273" s="46"/>
    </row>
    <row r="274" spans="12:12" x14ac:dyDescent="0.3">
      <c r="L274" s="46"/>
    </row>
    <row r="275" spans="12:12" x14ac:dyDescent="0.3">
      <c r="L275" s="46"/>
    </row>
    <row r="276" spans="12:12" x14ac:dyDescent="0.3">
      <c r="L276" s="46"/>
    </row>
    <row r="277" spans="12:12" x14ac:dyDescent="0.3">
      <c r="L277" s="46"/>
    </row>
    <row r="278" spans="12:12" x14ac:dyDescent="0.3">
      <c r="L278" s="46"/>
    </row>
    <row r="279" spans="12:12" x14ac:dyDescent="0.3">
      <c r="L279" s="46"/>
    </row>
    <row r="280" spans="12:12" x14ac:dyDescent="0.3">
      <c r="L280" s="46"/>
    </row>
    <row r="281" spans="12:12" x14ac:dyDescent="0.3">
      <c r="L281" s="46"/>
    </row>
    <row r="282" spans="12:12" x14ac:dyDescent="0.3">
      <c r="L282" s="46"/>
    </row>
    <row r="283" spans="12:12" x14ac:dyDescent="0.3">
      <c r="L283" s="46"/>
    </row>
    <row r="284" spans="12:12" x14ac:dyDescent="0.3">
      <c r="L284" s="46"/>
    </row>
    <row r="285" spans="12:12" x14ac:dyDescent="0.3">
      <c r="L285" s="46"/>
    </row>
    <row r="286" spans="12:12" x14ac:dyDescent="0.3">
      <c r="L286" s="46"/>
    </row>
    <row r="287" spans="12:12" x14ac:dyDescent="0.3">
      <c r="L287" s="46"/>
    </row>
    <row r="288" spans="12:12" x14ac:dyDescent="0.3">
      <c r="L288" s="46"/>
    </row>
    <row r="289" spans="12:12" x14ac:dyDescent="0.3">
      <c r="L289" s="46"/>
    </row>
    <row r="290" spans="12:12" x14ac:dyDescent="0.3">
      <c r="L290" s="46"/>
    </row>
    <row r="291" spans="12:12" x14ac:dyDescent="0.3">
      <c r="L291" s="46"/>
    </row>
    <row r="292" spans="12:12" x14ac:dyDescent="0.3">
      <c r="L292" s="46"/>
    </row>
    <row r="293" spans="12:12" x14ac:dyDescent="0.3">
      <c r="L293" s="46"/>
    </row>
    <row r="294" spans="12:12" x14ac:dyDescent="0.3">
      <c r="L294" s="46"/>
    </row>
    <row r="295" spans="12:12" x14ac:dyDescent="0.3">
      <c r="L295" s="46"/>
    </row>
    <row r="296" spans="12:12" x14ac:dyDescent="0.3">
      <c r="L296" s="46"/>
    </row>
    <row r="297" spans="12:12" x14ac:dyDescent="0.3">
      <c r="L297" s="46"/>
    </row>
    <row r="298" spans="12:12" x14ac:dyDescent="0.3">
      <c r="L298" s="46"/>
    </row>
    <row r="299" spans="12:12" x14ac:dyDescent="0.3">
      <c r="L299" s="46"/>
    </row>
    <row r="300" spans="12:12" x14ac:dyDescent="0.3">
      <c r="L300" s="46"/>
    </row>
    <row r="301" spans="12:12" x14ac:dyDescent="0.3">
      <c r="L301" s="46"/>
    </row>
    <row r="302" spans="12:12" x14ac:dyDescent="0.3">
      <c r="L302" s="46"/>
    </row>
    <row r="303" spans="12:12" x14ac:dyDescent="0.3">
      <c r="L303" s="46"/>
    </row>
    <row r="304" spans="12:12" x14ac:dyDescent="0.3">
      <c r="L304" s="46"/>
    </row>
    <row r="305" spans="12:12" x14ac:dyDescent="0.3">
      <c r="L305" s="46"/>
    </row>
    <row r="306" spans="12:12" x14ac:dyDescent="0.3">
      <c r="L306" s="76"/>
    </row>
    <row r="307" spans="12:12" x14ac:dyDescent="0.3">
      <c r="L307" s="46"/>
    </row>
    <row r="308" spans="12:12" x14ac:dyDescent="0.3">
      <c r="L308" s="5"/>
    </row>
    <row r="309" spans="12:12" x14ac:dyDescent="0.3">
      <c r="L309" s="76"/>
    </row>
    <row r="310" spans="12:12" x14ac:dyDescent="0.3">
      <c r="L310" s="46"/>
    </row>
    <row r="311" spans="12:12" x14ac:dyDescent="0.3">
      <c r="L311" s="46"/>
    </row>
    <row r="312" spans="12:12" x14ac:dyDescent="0.3">
      <c r="L312" s="46"/>
    </row>
    <row r="313" spans="12:12" x14ac:dyDescent="0.3">
      <c r="L313" s="46"/>
    </row>
    <row r="314" spans="12:12" x14ac:dyDescent="0.3">
      <c r="L314" s="74"/>
    </row>
    <row r="315" spans="12:12" x14ac:dyDescent="0.3">
      <c r="L315" s="75"/>
    </row>
    <row r="316" spans="12:12" x14ac:dyDescent="0.3">
      <c r="L316" s="76"/>
    </row>
    <row r="317" spans="12:12" x14ac:dyDescent="0.3">
      <c r="L317" s="46"/>
    </row>
    <row r="318" spans="12:12" x14ac:dyDescent="0.3">
      <c r="L318" s="46"/>
    </row>
    <row r="319" spans="12:12" x14ac:dyDescent="0.3">
      <c r="L319" s="46"/>
    </row>
    <row r="320" spans="12:12" x14ac:dyDescent="0.3">
      <c r="L320" s="46"/>
    </row>
    <row r="321" spans="12:12" x14ac:dyDescent="0.3">
      <c r="L321" s="46"/>
    </row>
    <row r="322" spans="12:12" x14ac:dyDescent="0.3">
      <c r="L322" s="46"/>
    </row>
    <row r="323" spans="12:12" x14ac:dyDescent="0.3">
      <c r="L323" s="46"/>
    </row>
    <row r="324" spans="12:12" x14ac:dyDescent="0.3">
      <c r="L324" s="46"/>
    </row>
    <row r="325" spans="12:12" x14ac:dyDescent="0.3">
      <c r="L325" s="46"/>
    </row>
    <row r="326" spans="12:12" x14ac:dyDescent="0.3">
      <c r="L326" s="46"/>
    </row>
    <row r="327" spans="12:12" x14ac:dyDescent="0.3">
      <c r="L327" s="46"/>
    </row>
    <row r="328" spans="12:12" x14ac:dyDescent="0.3">
      <c r="L328" s="46"/>
    </row>
    <row r="329" spans="12:12" x14ac:dyDescent="0.3">
      <c r="L329" s="46"/>
    </row>
    <row r="330" spans="12:12" x14ac:dyDescent="0.3">
      <c r="L330" s="46"/>
    </row>
    <row r="331" spans="12:12" x14ac:dyDescent="0.3">
      <c r="L331" s="46"/>
    </row>
    <row r="332" spans="12:12" x14ac:dyDescent="0.3">
      <c r="L332" s="46"/>
    </row>
    <row r="333" spans="12:12" x14ac:dyDescent="0.3">
      <c r="L333" s="46"/>
    </row>
    <row r="334" spans="12:12" x14ac:dyDescent="0.3">
      <c r="L334" s="46"/>
    </row>
    <row r="335" spans="12:12" x14ac:dyDescent="0.3">
      <c r="L335" s="46"/>
    </row>
    <row r="336" spans="12:12" x14ac:dyDescent="0.3">
      <c r="L336" s="46"/>
    </row>
    <row r="337" spans="12:12" x14ac:dyDescent="0.3">
      <c r="L337" s="46"/>
    </row>
    <row r="338" spans="12:12" x14ac:dyDescent="0.3">
      <c r="L338" s="46"/>
    </row>
    <row r="339" spans="12:12" x14ac:dyDescent="0.3">
      <c r="L339" s="46"/>
    </row>
    <row r="340" spans="12:12" x14ac:dyDescent="0.3">
      <c r="L340" s="46"/>
    </row>
    <row r="341" spans="12:12" x14ac:dyDescent="0.3">
      <c r="L341" s="46"/>
    </row>
    <row r="342" spans="12:12" x14ac:dyDescent="0.3">
      <c r="L342" s="46"/>
    </row>
    <row r="343" spans="12:12" x14ac:dyDescent="0.3">
      <c r="L343" s="46"/>
    </row>
    <row r="344" spans="12:12" x14ac:dyDescent="0.3">
      <c r="L344" s="46"/>
    </row>
    <row r="345" spans="12:12" x14ac:dyDescent="0.3">
      <c r="L345" s="46"/>
    </row>
    <row r="346" spans="12:12" x14ac:dyDescent="0.3">
      <c r="L346" s="46"/>
    </row>
    <row r="347" spans="12:12" x14ac:dyDescent="0.3">
      <c r="L347" s="46"/>
    </row>
    <row r="348" spans="12:12" x14ac:dyDescent="0.3">
      <c r="L348" s="46"/>
    </row>
    <row r="349" spans="12:12" x14ac:dyDescent="0.3">
      <c r="L349" s="46"/>
    </row>
    <row r="350" spans="12:12" x14ac:dyDescent="0.3">
      <c r="L350" s="46"/>
    </row>
    <row r="351" spans="12:12" x14ac:dyDescent="0.3">
      <c r="L351" s="46"/>
    </row>
    <row r="352" spans="12:12" x14ac:dyDescent="0.3">
      <c r="L352" s="46"/>
    </row>
    <row r="353" spans="12:12" x14ac:dyDescent="0.3">
      <c r="L353" s="46"/>
    </row>
    <row r="354" spans="12:12" x14ac:dyDescent="0.3">
      <c r="L354" s="46"/>
    </row>
    <row r="355" spans="12:12" x14ac:dyDescent="0.3">
      <c r="L355" s="46"/>
    </row>
    <row r="356" spans="12:12" x14ac:dyDescent="0.3">
      <c r="L356" s="46"/>
    </row>
    <row r="357" spans="12:12" x14ac:dyDescent="0.3">
      <c r="L357" s="76"/>
    </row>
    <row r="358" spans="12:12" x14ac:dyDescent="0.3">
      <c r="L358" s="46"/>
    </row>
    <row r="359" spans="12:12" x14ac:dyDescent="0.3">
      <c r="L359" s="5"/>
    </row>
    <row r="360" spans="12:12" x14ac:dyDescent="0.3">
      <c r="L360" s="76"/>
    </row>
    <row r="361" spans="12:12" x14ac:dyDescent="0.3">
      <c r="L361" s="46"/>
    </row>
    <row r="362" spans="12:12" x14ac:dyDescent="0.3">
      <c r="L362" s="46"/>
    </row>
    <row r="363" spans="12:12" x14ac:dyDescent="0.3">
      <c r="L363" s="46"/>
    </row>
    <row r="364" spans="12:12" x14ac:dyDescent="0.3">
      <c r="L364" s="46"/>
    </row>
    <row r="365" spans="12:12" x14ac:dyDescent="0.3">
      <c r="L365" s="74"/>
    </row>
    <row r="366" spans="12:12" x14ac:dyDescent="0.3">
      <c r="L366" s="75"/>
    </row>
    <row r="367" spans="12:12" x14ac:dyDescent="0.3">
      <c r="L367" s="76"/>
    </row>
    <row r="368" spans="12:12" x14ac:dyDescent="0.3">
      <c r="L368" s="46"/>
    </row>
    <row r="369" spans="12:12" x14ac:dyDescent="0.3">
      <c r="L369" s="46"/>
    </row>
    <row r="370" spans="12:12" x14ac:dyDescent="0.3">
      <c r="L370" s="46"/>
    </row>
    <row r="371" spans="12:12" x14ac:dyDescent="0.3">
      <c r="L371" s="46"/>
    </row>
    <row r="372" spans="12:12" x14ac:dyDescent="0.3">
      <c r="L372" s="46"/>
    </row>
    <row r="373" spans="12:12" x14ac:dyDescent="0.3">
      <c r="L373" s="46"/>
    </row>
    <row r="374" spans="12:12" x14ac:dyDescent="0.3">
      <c r="L374" s="46"/>
    </row>
    <row r="375" spans="12:12" x14ac:dyDescent="0.3">
      <c r="L375" s="46"/>
    </row>
    <row r="376" spans="12:12" x14ac:dyDescent="0.3">
      <c r="L376" s="46"/>
    </row>
    <row r="377" spans="12:12" x14ac:dyDescent="0.3">
      <c r="L377" s="46"/>
    </row>
    <row r="378" spans="12:12" x14ac:dyDescent="0.3">
      <c r="L378" s="46"/>
    </row>
    <row r="379" spans="12:12" x14ac:dyDescent="0.3">
      <c r="L379" s="46"/>
    </row>
    <row r="380" spans="12:12" x14ac:dyDescent="0.3">
      <c r="L380" s="46"/>
    </row>
    <row r="381" spans="12:12" x14ac:dyDescent="0.3">
      <c r="L381" s="46"/>
    </row>
    <row r="382" spans="12:12" x14ac:dyDescent="0.3">
      <c r="L382" s="46"/>
    </row>
    <row r="383" spans="12:12" x14ac:dyDescent="0.3">
      <c r="L383" s="46"/>
    </row>
    <row r="384" spans="12:12" x14ac:dyDescent="0.3">
      <c r="L384" s="46"/>
    </row>
    <row r="385" spans="12:12" x14ac:dyDescent="0.3">
      <c r="L385" s="46"/>
    </row>
    <row r="386" spans="12:12" x14ac:dyDescent="0.3">
      <c r="L386" s="46"/>
    </row>
    <row r="387" spans="12:12" x14ac:dyDescent="0.3">
      <c r="L387" s="46"/>
    </row>
    <row r="388" spans="12:12" x14ac:dyDescent="0.3">
      <c r="L388" s="46"/>
    </row>
    <row r="389" spans="12:12" x14ac:dyDescent="0.3">
      <c r="L389" s="46"/>
    </row>
    <row r="390" spans="12:12" x14ac:dyDescent="0.3">
      <c r="L390" s="46"/>
    </row>
    <row r="391" spans="12:12" x14ac:dyDescent="0.3">
      <c r="L391" s="46"/>
    </row>
    <row r="392" spans="12:12" x14ac:dyDescent="0.3">
      <c r="L392" s="46"/>
    </row>
    <row r="393" spans="12:12" x14ac:dyDescent="0.3">
      <c r="L393" s="46"/>
    </row>
    <row r="394" spans="12:12" x14ac:dyDescent="0.3">
      <c r="L394" s="46"/>
    </row>
    <row r="395" spans="12:12" x14ac:dyDescent="0.3">
      <c r="L395" s="46"/>
    </row>
    <row r="396" spans="12:12" x14ac:dyDescent="0.3">
      <c r="L396" s="46"/>
    </row>
    <row r="397" spans="12:12" x14ac:dyDescent="0.3">
      <c r="L397" s="46"/>
    </row>
    <row r="398" spans="12:12" x14ac:dyDescent="0.3">
      <c r="L398" s="46"/>
    </row>
    <row r="399" spans="12:12" x14ac:dyDescent="0.3">
      <c r="L399" s="46"/>
    </row>
    <row r="400" spans="12:12" x14ac:dyDescent="0.3">
      <c r="L400" s="46"/>
    </row>
    <row r="401" spans="12:12" x14ac:dyDescent="0.3">
      <c r="L401" s="46"/>
    </row>
    <row r="402" spans="12:12" x14ac:dyDescent="0.3">
      <c r="L402" s="46"/>
    </row>
    <row r="403" spans="12:12" x14ac:dyDescent="0.3">
      <c r="L403" s="46"/>
    </row>
    <row r="404" spans="12:12" x14ac:dyDescent="0.3">
      <c r="L404" s="46"/>
    </row>
    <row r="405" spans="12:12" x14ac:dyDescent="0.3">
      <c r="L405" s="46"/>
    </row>
    <row r="406" spans="12:12" x14ac:dyDescent="0.3">
      <c r="L406" s="46"/>
    </row>
    <row r="407" spans="12:12" x14ac:dyDescent="0.3">
      <c r="L407" s="46"/>
    </row>
    <row r="408" spans="12:12" x14ac:dyDescent="0.3">
      <c r="L408" s="76"/>
    </row>
    <row r="409" spans="12:12" x14ac:dyDescent="0.3">
      <c r="L409" s="46"/>
    </row>
    <row r="410" spans="12:12" x14ac:dyDescent="0.3">
      <c r="L410" s="5"/>
    </row>
    <row r="411" spans="12:12" x14ac:dyDescent="0.3">
      <c r="L411" s="76"/>
    </row>
    <row r="412" spans="12:12" x14ac:dyDescent="0.3">
      <c r="L412" s="46"/>
    </row>
    <row r="413" spans="12:12" x14ac:dyDescent="0.3">
      <c r="L413" s="46"/>
    </row>
    <row r="414" spans="12:12" x14ac:dyDescent="0.3">
      <c r="L414" s="46"/>
    </row>
    <row r="415" spans="12:12" x14ac:dyDescent="0.3">
      <c r="L415" s="46"/>
    </row>
    <row r="416" spans="12:12" x14ac:dyDescent="0.3">
      <c r="L416" s="74"/>
    </row>
    <row r="417" spans="12:12" x14ac:dyDescent="0.3">
      <c r="L417" s="75"/>
    </row>
    <row r="418" spans="12:12" x14ac:dyDescent="0.3">
      <c r="L418" s="76"/>
    </row>
    <row r="419" spans="12:12" x14ac:dyDescent="0.3">
      <c r="L419" s="46"/>
    </row>
    <row r="420" spans="12:12" x14ac:dyDescent="0.3">
      <c r="L420" s="46"/>
    </row>
    <row r="421" spans="12:12" x14ac:dyDescent="0.3">
      <c r="L421" s="46"/>
    </row>
    <row r="422" spans="12:12" x14ac:dyDescent="0.3">
      <c r="L422" s="46"/>
    </row>
    <row r="423" spans="12:12" x14ac:dyDescent="0.3">
      <c r="L423" s="46"/>
    </row>
    <row r="424" spans="12:12" x14ac:dyDescent="0.3">
      <c r="L424" s="46"/>
    </row>
    <row r="425" spans="12:12" x14ac:dyDescent="0.3">
      <c r="L425" s="46"/>
    </row>
    <row r="426" spans="12:12" x14ac:dyDescent="0.3">
      <c r="L426" s="46"/>
    </row>
    <row r="427" spans="12:12" x14ac:dyDescent="0.3">
      <c r="L427" s="46"/>
    </row>
    <row r="428" spans="12:12" x14ac:dyDescent="0.3">
      <c r="L428" s="46"/>
    </row>
    <row r="429" spans="12:12" x14ac:dyDescent="0.3">
      <c r="L429" s="46"/>
    </row>
    <row r="430" spans="12:12" x14ac:dyDescent="0.3">
      <c r="L430" s="46"/>
    </row>
    <row r="431" spans="12:12" x14ac:dyDescent="0.3">
      <c r="L431" s="46"/>
    </row>
    <row r="432" spans="12:12" x14ac:dyDescent="0.3">
      <c r="L432" s="46"/>
    </row>
    <row r="433" spans="12:12" x14ac:dyDescent="0.3">
      <c r="L433" s="46"/>
    </row>
    <row r="434" spans="12:12" x14ac:dyDescent="0.3">
      <c r="L434" s="46"/>
    </row>
    <row r="435" spans="12:12" x14ac:dyDescent="0.3">
      <c r="L435" s="46"/>
    </row>
    <row r="436" spans="12:12" x14ac:dyDescent="0.3">
      <c r="L436" s="46"/>
    </row>
    <row r="437" spans="12:12" x14ac:dyDescent="0.3">
      <c r="L437" s="46"/>
    </row>
    <row r="438" spans="12:12" x14ac:dyDescent="0.3">
      <c r="L438" s="59"/>
    </row>
    <row r="439" spans="12:12" x14ac:dyDescent="0.3">
      <c r="L439" s="59"/>
    </row>
    <row r="440" spans="12:12" x14ac:dyDescent="0.3">
      <c r="L440" s="46"/>
    </row>
    <row r="441" spans="12:12" x14ac:dyDescent="0.3">
      <c r="L441" s="77"/>
    </row>
    <row r="442" spans="12:12" x14ac:dyDescent="0.3">
      <c r="L442" s="46"/>
    </row>
    <row r="443" spans="12:12" x14ac:dyDescent="0.3">
      <c r="L443" s="46"/>
    </row>
    <row r="444" spans="12:12" x14ac:dyDescent="0.3">
      <c r="L444" s="77"/>
    </row>
    <row r="445" spans="12:12" x14ac:dyDescent="0.3">
      <c r="L445" s="46"/>
    </row>
    <row r="446" spans="12:12" x14ac:dyDescent="0.3">
      <c r="L446" s="59"/>
    </row>
    <row r="447" spans="12:12" x14ac:dyDescent="0.3">
      <c r="L447" s="59"/>
    </row>
    <row r="448" spans="12:12" x14ac:dyDescent="0.3">
      <c r="L448" s="46"/>
    </row>
    <row r="449" spans="12:12" x14ac:dyDescent="0.3">
      <c r="L449" s="46"/>
    </row>
    <row r="450" spans="12:12" x14ac:dyDescent="0.3">
      <c r="L450" s="77"/>
    </row>
    <row r="451" spans="12:12" x14ac:dyDescent="0.3">
      <c r="L451" s="77"/>
    </row>
    <row r="452" spans="12:12" x14ac:dyDescent="0.3">
      <c r="L452" s="77"/>
    </row>
    <row r="453" spans="12:12" x14ac:dyDescent="0.3">
      <c r="L453" s="77"/>
    </row>
    <row r="454" spans="12:12" x14ac:dyDescent="0.3">
      <c r="L454" s="46"/>
    </row>
    <row r="455" spans="12:12" x14ac:dyDescent="0.3">
      <c r="L455" s="59"/>
    </row>
    <row r="456" spans="12:12" x14ac:dyDescent="0.3">
      <c r="L456" s="77"/>
    </row>
    <row r="457" spans="12:12" x14ac:dyDescent="0.3">
      <c r="L457" s="59"/>
    </row>
    <row r="458" spans="12:12" x14ac:dyDescent="0.3">
      <c r="L458" s="59"/>
    </row>
    <row r="459" spans="12:12" x14ac:dyDescent="0.3">
      <c r="L459" s="10"/>
    </row>
    <row r="460" spans="12:12" x14ac:dyDescent="0.3">
      <c r="L460" s="59"/>
    </row>
    <row r="461" spans="12:12" x14ac:dyDescent="0.3">
      <c r="L461" s="5"/>
    </row>
    <row r="462" spans="12:12" x14ac:dyDescent="0.3">
      <c r="L462" s="10"/>
    </row>
    <row r="463" spans="12:12" x14ac:dyDescent="0.3">
      <c r="L463" s="59"/>
    </row>
    <row r="464" spans="12:12" x14ac:dyDescent="0.3">
      <c r="L464" s="59"/>
    </row>
    <row r="465" spans="12:12" x14ac:dyDescent="0.3">
      <c r="L465" s="59"/>
    </row>
    <row r="466" spans="12:12" x14ac:dyDescent="0.3">
      <c r="L466" s="59"/>
    </row>
    <row r="467" spans="12:12" x14ac:dyDescent="0.3">
      <c r="L467" s="74"/>
    </row>
    <row r="468" spans="12:12" x14ac:dyDescent="0.3">
      <c r="L468" s="64"/>
    </row>
    <row r="469" spans="12:12" x14ac:dyDescent="0.3">
      <c r="L469" s="10"/>
    </row>
    <row r="470" spans="12:12" x14ac:dyDescent="0.3">
      <c r="L470" s="59"/>
    </row>
    <row r="471" spans="12:12" x14ac:dyDescent="0.3">
      <c r="L471" s="59"/>
    </row>
    <row r="472" spans="12:12" x14ac:dyDescent="0.3">
      <c r="L472" s="77"/>
    </row>
    <row r="473" spans="12:12" x14ac:dyDescent="0.3">
      <c r="L473" s="77"/>
    </row>
    <row r="474" spans="12:12" x14ac:dyDescent="0.3">
      <c r="L474" s="77"/>
    </row>
    <row r="475" spans="12:12" x14ac:dyDescent="0.3">
      <c r="L475" s="59"/>
    </row>
    <row r="476" spans="12:12" x14ac:dyDescent="0.3">
      <c r="L476" s="77"/>
    </row>
    <row r="477" spans="12:12" x14ac:dyDescent="0.3">
      <c r="L477" s="59"/>
    </row>
    <row r="478" spans="12:12" x14ac:dyDescent="0.3">
      <c r="L478" s="77"/>
    </row>
    <row r="479" spans="12:12" x14ac:dyDescent="0.3">
      <c r="L479" s="77"/>
    </row>
    <row r="480" spans="12:12" x14ac:dyDescent="0.3">
      <c r="L480" s="77"/>
    </row>
    <row r="481" spans="12:12" x14ac:dyDescent="0.3">
      <c r="L481" s="77"/>
    </row>
    <row r="482" spans="12:12" x14ac:dyDescent="0.3">
      <c r="L482" s="77"/>
    </row>
    <row r="483" spans="12:12" x14ac:dyDescent="0.3">
      <c r="L483" s="77"/>
    </row>
    <row r="484" spans="12:12" x14ac:dyDescent="0.3">
      <c r="L484" s="46"/>
    </row>
    <row r="485" spans="12:12" x14ac:dyDescent="0.3">
      <c r="L485" s="46"/>
    </row>
    <row r="486" spans="12:12" x14ac:dyDescent="0.3">
      <c r="L486" s="46"/>
    </row>
    <row r="487" spans="12:12" x14ac:dyDescent="0.3">
      <c r="L487" s="46"/>
    </row>
    <row r="488" spans="12:12" x14ac:dyDescent="0.3">
      <c r="L488" s="46"/>
    </row>
    <row r="489" spans="12:12" x14ac:dyDescent="0.3">
      <c r="L489" s="59"/>
    </row>
    <row r="490" spans="12:12" x14ac:dyDescent="0.3">
      <c r="L490" s="59"/>
    </row>
    <row r="491" spans="12:12" x14ac:dyDescent="0.3">
      <c r="L491" s="46"/>
    </row>
    <row r="492" spans="12:12" x14ac:dyDescent="0.3">
      <c r="L492" s="77"/>
    </row>
    <row r="493" spans="12:12" x14ac:dyDescent="0.3">
      <c r="L493" s="46"/>
    </row>
    <row r="494" spans="12:12" x14ac:dyDescent="0.3">
      <c r="L494" s="46"/>
    </row>
    <row r="495" spans="12:12" x14ac:dyDescent="0.3">
      <c r="L495" s="77"/>
    </row>
    <row r="496" spans="12:12" x14ac:dyDescent="0.3">
      <c r="L496" s="46"/>
    </row>
    <row r="497" spans="12:12" x14ac:dyDescent="0.3">
      <c r="L497" s="59"/>
    </row>
    <row r="498" spans="12:12" x14ac:dyDescent="0.3">
      <c r="L498" s="59"/>
    </row>
    <row r="499" spans="12:12" x14ac:dyDescent="0.3">
      <c r="L499" s="46"/>
    </row>
    <row r="500" spans="12:12" x14ac:dyDescent="0.3">
      <c r="L500" s="46"/>
    </row>
    <row r="501" spans="12:12" x14ac:dyDescent="0.3">
      <c r="L501" s="77"/>
    </row>
    <row r="502" spans="12:12" x14ac:dyDescent="0.3">
      <c r="L502" s="77"/>
    </row>
    <row r="503" spans="12:12" x14ac:dyDescent="0.3">
      <c r="L503" s="77"/>
    </row>
    <row r="504" spans="12:12" x14ac:dyDescent="0.3">
      <c r="L504" s="77"/>
    </row>
    <row r="505" spans="12:12" x14ac:dyDescent="0.3">
      <c r="L505" s="46"/>
    </row>
    <row r="506" spans="12:12" x14ac:dyDescent="0.3">
      <c r="L506" s="59"/>
    </row>
    <row r="507" spans="12:12" x14ac:dyDescent="0.3">
      <c r="L507" s="77"/>
    </row>
    <row r="508" spans="12:12" x14ac:dyDescent="0.3">
      <c r="L508" s="59"/>
    </row>
    <row r="509" spans="12:12" x14ac:dyDescent="0.3">
      <c r="L509" s="59"/>
    </row>
    <row r="510" spans="12:12" x14ac:dyDescent="0.3">
      <c r="L510" s="10"/>
    </row>
    <row r="511" spans="12:12" x14ac:dyDescent="0.3">
      <c r="L511" s="59"/>
    </row>
    <row r="512" spans="12:12" x14ac:dyDescent="0.3">
      <c r="L512" s="5"/>
    </row>
    <row r="513" spans="12:12" x14ac:dyDescent="0.3">
      <c r="L513" s="10"/>
    </row>
    <row r="514" spans="12:12" x14ac:dyDescent="0.3">
      <c r="L514" s="59"/>
    </row>
    <row r="515" spans="12:12" x14ac:dyDescent="0.3">
      <c r="L515" s="59"/>
    </row>
    <row r="516" spans="12:12" x14ac:dyDescent="0.3">
      <c r="L516" s="59"/>
    </row>
    <row r="517" spans="12:12" x14ac:dyDescent="0.3">
      <c r="L517" s="59"/>
    </row>
    <row r="518" spans="12:12" x14ac:dyDescent="0.3">
      <c r="L518" s="74"/>
    </row>
    <row r="519" spans="12:12" x14ac:dyDescent="0.3">
      <c r="L519" s="64"/>
    </row>
    <row r="520" spans="12:12" x14ac:dyDescent="0.3">
      <c r="L520" s="10"/>
    </row>
    <row r="521" spans="12:12" x14ac:dyDescent="0.3">
      <c r="L521" s="59"/>
    </row>
    <row r="522" spans="12:12" x14ac:dyDescent="0.3">
      <c r="L522" s="59"/>
    </row>
    <row r="523" spans="12:12" x14ac:dyDescent="0.3">
      <c r="L523" s="77"/>
    </row>
    <row r="524" spans="12:12" x14ac:dyDescent="0.3">
      <c r="L524" s="77"/>
    </row>
    <row r="525" spans="12:12" x14ac:dyDescent="0.3">
      <c r="L525" s="77"/>
    </row>
    <row r="526" spans="12:12" x14ac:dyDescent="0.3">
      <c r="L526" s="59"/>
    </row>
    <row r="527" spans="12:12" x14ac:dyDescent="0.3">
      <c r="L527" s="77"/>
    </row>
    <row r="528" spans="12:12" x14ac:dyDescent="0.3">
      <c r="L528" s="59"/>
    </row>
    <row r="529" spans="12:12" x14ac:dyDescent="0.3">
      <c r="L529" s="77"/>
    </row>
    <row r="530" spans="12:12" x14ac:dyDescent="0.3">
      <c r="L530" s="77"/>
    </row>
    <row r="531" spans="12:12" x14ac:dyDescent="0.3">
      <c r="L531" s="77"/>
    </row>
    <row r="532" spans="12:12" x14ac:dyDescent="0.3">
      <c r="L532" s="77"/>
    </row>
    <row r="533" spans="12:12" x14ac:dyDescent="0.3">
      <c r="L533" s="77"/>
    </row>
    <row r="534" spans="12:12" x14ac:dyDescent="0.3">
      <c r="L534" s="77"/>
    </row>
    <row r="535" spans="12:12" x14ac:dyDescent="0.3">
      <c r="L535" s="46"/>
    </row>
    <row r="536" spans="12:12" x14ac:dyDescent="0.3">
      <c r="L536" s="46"/>
    </row>
    <row r="537" spans="12:12" x14ac:dyDescent="0.3">
      <c r="L537" s="46"/>
    </row>
    <row r="538" spans="12:12" x14ac:dyDescent="0.3">
      <c r="L538" s="46"/>
    </row>
    <row r="539" spans="12:12" x14ac:dyDescent="0.3">
      <c r="L539" s="46"/>
    </row>
    <row r="540" spans="12:12" x14ac:dyDescent="0.3">
      <c r="L540" s="59"/>
    </row>
    <row r="541" spans="12:12" x14ac:dyDescent="0.3">
      <c r="L541" s="59"/>
    </row>
    <row r="542" spans="12:12" x14ac:dyDescent="0.3">
      <c r="L542" s="46"/>
    </row>
    <row r="543" spans="12:12" x14ac:dyDescent="0.3">
      <c r="L543" s="77"/>
    </row>
    <row r="544" spans="12:12" x14ac:dyDescent="0.3">
      <c r="L544" s="46"/>
    </row>
    <row r="545" spans="12:12" x14ac:dyDescent="0.3">
      <c r="L545" s="46"/>
    </row>
    <row r="546" spans="12:12" x14ac:dyDescent="0.3">
      <c r="L546" s="77"/>
    </row>
    <row r="547" spans="12:12" x14ac:dyDescent="0.3">
      <c r="L547" s="46"/>
    </row>
    <row r="548" spans="12:12" x14ac:dyDescent="0.3">
      <c r="L548" s="59"/>
    </row>
    <row r="549" spans="12:12" x14ac:dyDescent="0.3">
      <c r="L549" s="59"/>
    </row>
    <row r="550" spans="12:12" x14ac:dyDescent="0.3">
      <c r="L550" s="46"/>
    </row>
    <row r="551" spans="12:12" x14ac:dyDescent="0.3">
      <c r="L551" s="46"/>
    </row>
    <row r="552" spans="12:12" x14ac:dyDescent="0.3">
      <c r="L552" s="77"/>
    </row>
    <row r="553" spans="12:12" x14ac:dyDescent="0.3">
      <c r="L553" s="77"/>
    </row>
    <row r="554" spans="12:12" x14ac:dyDescent="0.3">
      <c r="L554" s="77"/>
    </row>
    <row r="555" spans="12:12" x14ac:dyDescent="0.3">
      <c r="L555" s="77"/>
    </row>
    <row r="556" spans="12:12" x14ac:dyDescent="0.3">
      <c r="L556" s="46"/>
    </row>
    <row r="557" spans="12:12" x14ac:dyDescent="0.3">
      <c r="L557" s="59"/>
    </row>
    <row r="558" spans="12:12" x14ac:dyDescent="0.3">
      <c r="L558" s="77"/>
    </row>
    <row r="559" spans="12:12" x14ac:dyDescent="0.3">
      <c r="L559" s="59"/>
    </row>
    <row r="560" spans="12:12" x14ac:dyDescent="0.3">
      <c r="L560" s="59"/>
    </row>
    <row r="561" spans="12:12" x14ac:dyDescent="0.3">
      <c r="L561" s="10"/>
    </row>
    <row r="562" spans="12:12" x14ac:dyDescent="0.3">
      <c r="L562" s="59"/>
    </row>
    <row r="563" spans="12:12" x14ac:dyDescent="0.3">
      <c r="L563" s="5"/>
    </row>
    <row r="564" spans="12:12" x14ac:dyDescent="0.3">
      <c r="L564" s="10"/>
    </row>
    <row r="565" spans="12:12" x14ac:dyDescent="0.3">
      <c r="L565" s="59"/>
    </row>
    <row r="566" spans="12:12" x14ac:dyDescent="0.3">
      <c r="L566" s="59"/>
    </row>
    <row r="567" spans="12:12" x14ac:dyDescent="0.3">
      <c r="L567" s="59"/>
    </row>
    <row r="568" spans="12:12" x14ac:dyDescent="0.3">
      <c r="L568" s="59"/>
    </row>
    <row r="569" spans="12:12" x14ac:dyDescent="0.3">
      <c r="L569" s="74"/>
    </row>
    <row r="570" spans="12:12" x14ac:dyDescent="0.3">
      <c r="L570" s="64"/>
    </row>
    <row r="571" spans="12:12" x14ac:dyDescent="0.3">
      <c r="L571" s="10"/>
    </row>
    <row r="572" spans="12:12" x14ac:dyDescent="0.3">
      <c r="L572" s="59"/>
    </row>
    <row r="573" spans="12:12" x14ac:dyDescent="0.3">
      <c r="L573" s="59"/>
    </row>
    <row r="574" spans="12:12" x14ac:dyDescent="0.3">
      <c r="L574" s="77"/>
    </row>
    <row r="575" spans="12:12" x14ac:dyDescent="0.3">
      <c r="L575" s="77"/>
    </row>
    <row r="576" spans="12:12" x14ac:dyDescent="0.3">
      <c r="L576" s="77"/>
    </row>
    <row r="577" spans="12:12" x14ac:dyDescent="0.3">
      <c r="L577" s="59"/>
    </row>
    <row r="578" spans="12:12" x14ac:dyDescent="0.3">
      <c r="L578" s="77"/>
    </row>
    <row r="579" spans="12:12" x14ac:dyDescent="0.3">
      <c r="L579" s="59"/>
    </row>
    <row r="580" spans="12:12" x14ac:dyDescent="0.3">
      <c r="L580" s="77"/>
    </row>
    <row r="581" spans="12:12" x14ac:dyDescent="0.3">
      <c r="L581" s="77"/>
    </row>
    <row r="582" spans="12:12" x14ac:dyDescent="0.3">
      <c r="L582" s="77"/>
    </row>
    <row r="583" spans="12:12" x14ac:dyDescent="0.3">
      <c r="L583" s="77"/>
    </row>
    <row r="584" spans="12:12" x14ac:dyDescent="0.3">
      <c r="L584" s="77"/>
    </row>
    <row r="585" spans="12:12" x14ac:dyDescent="0.3">
      <c r="L585" s="77"/>
    </row>
    <row r="586" spans="12:12" x14ac:dyDescent="0.3">
      <c r="L586" s="46"/>
    </row>
    <row r="587" spans="12:12" x14ac:dyDescent="0.3">
      <c r="L587" s="46"/>
    </row>
    <row r="588" spans="12:12" x14ac:dyDescent="0.3">
      <c r="L588" s="46"/>
    </row>
    <row r="589" spans="12:12" x14ac:dyDescent="0.3">
      <c r="L589" s="46"/>
    </row>
    <row r="590" spans="12:12" x14ac:dyDescent="0.3">
      <c r="L590" s="46"/>
    </row>
    <row r="591" spans="12:12" x14ac:dyDescent="0.3">
      <c r="L591" s="59"/>
    </row>
    <row r="592" spans="12:12" x14ac:dyDescent="0.3">
      <c r="L592" s="59"/>
    </row>
    <row r="593" spans="12:12" x14ac:dyDescent="0.3">
      <c r="L593" s="46"/>
    </row>
    <row r="594" spans="12:12" x14ac:dyDescent="0.3">
      <c r="L594" s="77"/>
    </row>
    <row r="595" spans="12:12" x14ac:dyDescent="0.3">
      <c r="L595" s="46"/>
    </row>
    <row r="596" spans="12:12" x14ac:dyDescent="0.3">
      <c r="L596" s="46"/>
    </row>
    <row r="597" spans="12:12" x14ac:dyDescent="0.3">
      <c r="L597" s="77"/>
    </row>
    <row r="598" spans="12:12" x14ac:dyDescent="0.3">
      <c r="L598" s="46"/>
    </row>
    <row r="599" spans="12:12" x14ac:dyDescent="0.3">
      <c r="L599" s="59"/>
    </row>
    <row r="600" spans="12:12" x14ac:dyDescent="0.3">
      <c r="L600" s="59"/>
    </row>
    <row r="601" spans="12:12" x14ac:dyDescent="0.3">
      <c r="L601" s="46"/>
    </row>
    <row r="602" spans="12:12" x14ac:dyDescent="0.3">
      <c r="L602" s="46"/>
    </row>
    <row r="603" spans="12:12" x14ac:dyDescent="0.3">
      <c r="L603" s="77"/>
    </row>
    <row r="604" spans="12:12" x14ac:dyDescent="0.3">
      <c r="L604" s="77"/>
    </row>
    <row r="605" spans="12:12" x14ac:dyDescent="0.3">
      <c r="L605" s="77"/>
    </row>
    <row r="606" spans="12:12" x14ac:dyDescent="0.3">
      <c r="L606" s="77"/>
    </row>
    <row r="607" spans="12:12" x14ac:dyDescent="0.3">
      <c r="L607" s="46"/>
    </row>
    <row r="608" spans="12:12" x14ac:dyDescent="0.3">
      <c r="L608" s="59"/>
    </row>
    <row r="609" spans="12:12" x14ac:dyDescent="0.3">
      <c r="L609" s="77"/>
    </row>
    <row r="610" spans="12:12" x14ac:dyDescent="0.3">
      <c r="L610" s="59"/>
    </row>
    <row r="611" spans="12:12" x14ac:dyDescent="0.3">
      <c r="L611" s="59"/>
    </row>
    <row r="612" spans="12:12" x14ac:dyDescent="0.3">
      <c r="L612" s="10"/>
    </row>
    <row r="613" spans="12:12" x14ac:dyDescent="0.3">
      <c r="L613" s="59"/>
    </row>
    <row r="614" spans="12:12" x14ac:dyDescent="0.3">
      <c r="L614" s="5"/>
    </row>
    <row r="615" spans="12:12" x14ac:dyDescent="0.3">
      <c r="L615" s="10"/>
    </row>
    <row r="616" spans="12:12" x14ac:dyDescent="0.3">
      <c r="L616" s="59"/>
    </row>
    <row r="617" spans="12:12" x14ac:dyDescent="0.3">
      <c r="L617" s="59"/>
    </row>
    <row r="618" spans="12:12" x14ac:dyDescent="0.3">
      <c r="L618" s="59"/>
    </row>
    <row r="619" spans="12:12" x14ac:dyDescent="0.3">
      <c r="L619" s="59"/>
    </row>
    <row r="620" spans="12:12" x14ac:dyDescent="0.3">
      <c r="L620" s="74"/>
    </row>
    <row r="621" spans="12:12" x14ac:dyDescent="0.3">
      <c r="L621" s="64"/>
    </row>
    <row r="622" spans="12:12" x14ac:dyDescent="0.3">
      <c r="L622" s="10"/>
    </row>
    <row r="623" spans="12:12" x14ac:dyDescent="0.3">
      <c r="L623" s="59"/>
    </row>
    <row r="624" spans="12:12" x14ac:dyDescent="0.3">
      <c r="L624" s="59"/>
    </row>
    <row r="625" spans="12:12" x14ac:dyDescent="0.3">
      <c r="L625" s="77"/>
    </row>
    <row r="626" spans="12:12" x14ac:dyDescent="0.3">
      <c r="L626" s="77"/>
    </row>
    <row r="627" spans="12:12" x14ac:dyDescent="0.3">
      <c r="L627" s="77"/>
    </row>
    <row r="628" spans="12:12" x14ac:dyDescent="0.3">
      <c r="L628" s="59"/>
    </row>
    <row r="629" spans="12:12" x14ac:dyDescent="0.3">
      <c r="L629" s="77"/>
    </row>
    <row r="630" spans="12:12" x14ac:dyDescent="0.3">
      <c r="L630" s="59"/>
    </row>
    <row r="631" spans="12:12" x14ac:dyDescent="0.3">
      <c r="L631" s="77"/>
    </row>
    <row r="632" spans="12:12" x14ac:dyDescent="0.3">
      <c r="L632" s="77"/>
    </row>
    <row r="633" spans="12:12" x14ac:dyDescent="0.3">
      <c r="L633" s="77"/>
    </row>
    <row r="634" spans="12:12" x14ac:dyDescent="0.3">
      <c r="L634" s="77"/>
    </row>
    <row r="635" spans="12:12" x14ac:dyDescent="0.3">
      <c r="L635" s="77"/>
    </row>
    <row r="636" spans="12:12" x14ac:dyDescent="0.3">
      <c r="L636" s="77"/>
    </row>
    <row r="637" spans="12:12" x14ac:dyDescent="0.3">
      <c r="L637" s="46"/>
    </row>
    <row r="638" spans="12:12" x14ac:dyDescent="0.3">
      <c r="L638" s="46"/>
    </row>
    <row r="639" spans="12:12" x14ac:dyDescent="0.3">
      <c r="L639" s="46"/>
    </row>
    <row r="640" spans="12:12" x14ac:dyDescent="0.3">
      <c r="L640" s="46"/>
    </row>
    <row r="641" spans="12:12" x14ac:dyDescent="0.3">
      <c r="L641" s="46"/>
    </row>
    <row r="642" spans="12:12" x14ac:dyDescent="0.3">
      <c r="L642" s="59"/>
    </row>
    <row r="643" spans="12:12" x14ac:dyDescent="0.3">
      <c r="L643" s="59"/>
    </row>
    <row r="644" spans="12:12" x14ac:dyDescent="0.3">
      <c r="L644" s="46"/>
    </row>
    <row r="645" spans="12:12" x14ac:dyDescent="0.3">
      <c r="L645" s="77"/>
    </row>
    <row r="646" spans="12:12" x14ac:dyDescent="0.3">
      <c r="L646" s="46"/>
    </row>
    <row r="647" spans="12:12" x14ac:dyDescent="0.3">
      <c r="L647" s="46"/>
    </row>
    <row r="648" spans="12:12" x14ac:dyDescent="0.3">
      <c r="L648" s="77"/>
    </row>
    <row r="649" spans="12:12" x14ac:dyDescent="0.3">
      <c r="L649" s="46"/>
    </row>
    <row r="650" spans="12:12" x14ac:dyDescent="0.3">
      <c r="L650" s="59"/>
    </row>
    <row r="651" spans="12:12" x14ac:dyDescent="0.3">
      <c r="L651" s="59"/>
    </row>
    <row r="652" spans="12:12" x14ac:dyDescent="0.3">
      <c r="L652" s="46"/>
    </row>
    <row r="653" spans="12:12" x14ac:dyDescent="0.3">
      <c r="L653" s="46"/>
    </row>
    <row r="654" spans="12:12" x14ac:dyDescent="0.3">
      <c r="L654" s="77"/>
    </row>
    <row r="655" spans="12:12" x14ac:dyDescent="0.3">
      <c r="L655" s="77"/>
    </row>
    <row r="656" spans="12:12" x14ac:dyDescent="0.3">
      <c r="L656" s="77"/>
    </row>
    <row r="657" spans="12:12" x14ac:dyDescent="0.3">
      <c r="L657" s="77"/>
    </row>
    <row r="658" spans="12:12" x14ac:dyDescent="0.3">
      <c r="L658" s="46"/>
    </row>
    <row r="659" spans="12:12" x14ac:dyDescent="0.3">
      <c r="L659" s="59"/>
    </row>
    <row r="660" spans="12:12" x14ac:dyDescent="0.3">
      <c r="L660" s="77"/>
    </row>
    <row r="661" spans="12:12" x14ac:dyDescent="0.3">
      <c r="L661" s="59"/>
    </row>
    <row r="662" spans="12:12" x14ac:dyDescent="0.3">
      <c r="L662" s="59"/>
    </row>
    <row r="663" spans="12:12" x14ac:dyDescent="0.3">
      <c r="L663" s="10"/>
    </row>
    <row r="664" spans="12:12" x14ac:dyDescent="0.3">
      <c r="L664" s="59"/>
    </row>
    <row r="665" spans="12:12" x14ac:dyDescent="0.3">
      <c r="L665" s="5"/>
    </row>
    <row r="666" spans="12:12" x14ac:dyDescent="0.3">
      <c r="L666" s="10"/>
    </row>
    <row r="667" spans="12:12" x14ac:dyDescent="0.3">
      <c r="L667" s="59"/>
    </row>
    <row r="668" spans="12:12" x14ac:dyDescent="0.3">
      <c r="L668" s="59"/>
    </row>
    <row r="669" spans="12:12" x14ac:dyDescent="0.3">
      <c r="L669" s="59"/>
    </row>
    <row r="670" spans="12:12" x14ac:dyDescent="0.3">
      <c r="L670" s="59"/>
    </row>
    <row r="671" spans="12:12" x14ac:dyDescent="0.3">
      <c r="L671" s="74"/>
    </row>
    <row r="672" spans="12:12" x14ac:dyDescent="0.3">
      <c r="L672" s="64"/>
    </row>
    <row r="673" spans="12:12" x14ac:dyDescent="0.3">
      <c r="L673" s="10"/>
    </row>
    <row r="674" spans="12:12" x14ac:dyDescent="0.3">
      <c r="L674" s="59"/>
    </row>
    <row r="675" spans="12:12" x14ac:dyDescent="0.3">
      <c r="L675" s="59"/>
    </row>
    <row r="676" spans="12:12" x14ac:dyDescent="0.3">
      <c r="L676" s="77"/>
    </row>
    <row r="677" spans="12:12" x14ac:dyDescent="0.3">
      <c r="L677" s="77"/>
    </row>
    <row r="678" spans="12:12" x14ac:dyDescent="0.3">
      <c r="L678" s="77"/>
    </row>
    <row r="679" spans="12:12" x14ac:dyDescent="0.3">
      <c r="L679" s="59"/>
    </row>
    <row r="680" spans="12:12" x14ac:dyDescent="0.3">
      <c r="L680" s="77"/>
    </row>
    <row r="681" spans="12:12" x14ac:dyDescent="0.3">
      <c r="L681" s="59"/>
    </row>
    <row r="682" spans="12:12" x14ac:dyDescent="0.3">
      <c r="L682" s="77"/>
    </row>
    <row r="683" spans="12:12" x14ac:dyDescent="0.3">
      <c r="L683" s="77"/>
    </row>
    <row r="684" spans="12:12" x14ac:dyDescent="0.3">
      <c r="L684" s="77"/>
    </row>
    <row r="685" spans="12:12" x14ac:dyDescent="0.3">
      <c r="L685" s="77"/>
    </row>
    <row r="686" spans="12:12" x14ac:dyDescent="0.3">
      <c r="L686" s="77"/>
    </row>
    <row r="687" spans="12:12" x14ac:dyDescent="0.3">
      <c r="L687" s="77"/>
    </row>
    <row r="688" spans="12:12" x14ac:dyDescent="0.3">
      <c r="L688" s="46"/>
    </row>
    <row r="689" spans="12:12" x14ac:dyDescent="0.3">
      <c r="L689" s="46"/>
    </row>
    <row r="690" spans="12:12" x14ac:dyDescent="0.3">
      <c r="L690" s="46"/>
    </row>
    <row r="691" spans="12:12" x14ac:dyDescent="0.3">
      <c r="L691" s="46"/>
    </row>
    <row r="692" spans="12:12" x14ac:dyDescent="0.3">
      <c r="L692" s="46"/>
    </row>
    <row r="693" spans="12:12" x14ac:dyDescent="0.3">
      <c r="L693" s="59"/>
    </row>
    <row r="694" spans="12:12" x14ac:dyDescent="0.3">
      <c r="L694" s="59"/>
    </row>
    <row r="695" spans="12:12" x14ac:dyDescent="0.3">
      <c r="L695" s="46"/>
    </row>
    <row r="696" spans="12:12" x14ac:dyDescent="0.3">
      <c r="L696" s="77"/>
    </row>
    <row r="697" spans="12:12" x14ac:dyDescent="0.3">
      <c r="L697" s="46"/>
    </row>
    <row r="698" spans="12:12" x14ac:dyDescent="0.3">
      <c r="L698" s="46"/>
    </row>
    <row r="699" spans="12:12" x14ac:dyDescent="0.3">
      <c r="L699" s="77"/>
    </row>
    <row r="700" spans="12:12" x14ac:dyDescent="0.3">
      <c r="L700" s="46"/>
    </row>
    <row r="701" spans="12:12" x14ac:dyDescent="0.3">
      <c r="L701" s="59"/>
    </row>
    <row r="702" spans="12:12" x14ac:dyDescent="0.3">
      <c r="L702" s="59"/>
    </row>
    <row r="703" spans="12:12" x14ac:dyDescent="0.3">
      <c r="L703" s="46"/>
    </row>
    <row r="704" spans="12:12" x14ac:dyDescent="0.3">
      <c r="L704" s="46"/>
    </row>
    <row r="705" spans="12:12" x14ac:dyDescent="0.3">
      <c r="L705" s="77"/>
    </row>
    <row r="706" spans="12:12" x14ac:dyDescent="0.3">
      <c r="L706" s="77"/>
    </row>
    <row r="707" spans="12:12" x14ac:dyDescent="0.3">
      <c r="L707" s="77"/>
    </row>
    <row r="708" spans="12:12" x14ac:dyDescent="0.3">
      <c r="L708" s="77"/>
    </row>
    <row r="709" spans="12:12" x14ac:dyDescent="0.3">
      <c r="L709" s="46"/>
    </row>
    <row r="710" spans="12:12" x14ac:dyDescent="0.3">
      <c r="L710" s="59"/>
    </row>
    <row r="711" spans="12:12" x14ac:dyDescent="0.3">
      <c r="L711" s="77"/>
    </row>
    <row r="712" spans="12:12" x14ac:dyDescent="0.3">
      <c r="L712" s="59"/>
    </row>
    <row r="713" spans="12:12" x14ac:dyDescent="0.3">
      <c r="L713" s="59"/>
    </row>
    <row r="714" spans="12:12" x14ac:dyDescent="0.3">
      <c r="L714" s="10"/>
    </row>
    <row r="715" spans="12:12" x14ac:dyDescent="0.3">
      <c r="L715" s="59"/>
    </row>
    <row r="716" spans="12:12" x14ac:dyDescent="0.3">
      <c r="L716" s="5"/>
    </row>
    <row r="717" spans="12:12" x14ac:dyDescent="0.3">
      <c r="L717" s="10"/>
    </row>
    <row r="718" spans="12:12" x14ac:dyDescent="0.3">
      <c r="L718" s="59"/>
    </row>
    <row r="719" spans="12:12" x14ac:dyDescent="0.3">
      <c r="L719" s="59"/>
    </row>
    <row r="720" spans="12:12" x14ac:dyDescent="0.3">
      <c r="L720" s="59"/>
    </row>
    <row r="721" spans="12:12" x14ac:dyDescent="0.3">
      <c r="L721" s="59"/>
    </row>
    <row r="722" spans="12:12" x14ac:dyDescent="0.3">
      <c r="L722" s="74"/>
    </row>
    <row r="723" spans="12:12" x14ac:dyDescent="0.3">
      <c r="L723" s="64"/>
    </row>
    <row r="724" spans="12:12" x14ac:dyDescent="0.3">
      <c r="L724" s="10"/>
    </row>
    <row r="725" spans="12:12" x14ac:dyDescent="0.3">
      <c r="L725" s="59"/>
    </row>
    <row r="726" spans="12:12" x14ac:dyDescent="0.3">
      <c r="L726" s="59"/>
    </row>
    <row r="727" spans="12:12" x14ac:dyDescent="0.3">
      <c r="L727" s="77"/>
    </row>
    <row r="728" spans="12:12" x14ac:dyDescent="0.3">
      <c r="L728" s="77"/>
    </row>
    <row r="729" spans="12:12" x14ac:dyDescent="0.3">
      <c r="L729" s="77"/>
    </row>
    <row r="730" spans="12:12" x14ac:dyDescent="0.3">
      <c r="L730" s="59"/>
    </row>
    <row r="731" spans="12:12" x14ac:dyDescent="0.3">
      <c r="L731" s="77"/>
    </row>
    <row r="732" spans="12:12" x14ac:dyDescent="0.3">
      <c r="L732" s="59"/>
    </row>
    <row r="733" spans="12:12" x14ac:dyDescent="0.3">
      <c r="L733" s="77"/>
    </row>
    <row r="734" spans="12:12" x14ac:dyDescent="0.3">
      <c r="L734" s="77"/>
    </row>
    <row r="735" spans="12:12" x14ac:dyDescent="0.3">
      <c r="L735" s="77"/>
    </row>
    <row r="736" spans="12:12" x14ac:dyDescent="0.3">
      <c r="L736" s="77"/>
    </row>
    <row r="737" spans="12:12" x14ac:dyDescent="0.3">
      <c r="L737" s="77"/>
    </row>
    <row r="738" spans="12:12" x14ac:dyDescent="0.3">
      <c r="L738" s="77"/>
    </row>
    <row r="739" spans="12:12" x14ac:dyDescent="0.3">
      <c r="L739" s="46"/>
    </row>
    <row r="740" spans="12:12" x14ac:dyDescent="0.3">
      <c r="L740" s="46"/>
    </row>
    <row r="741" spans="12:12" x14ac:dyDescent="0.3">
      <c r="L741" s="46"/>
    </row>
    <row r="742" spans="12:12" x14ac:dyDescent="0.3">
      <c r="L742" s="46"/>
    </row>
    <row r="743" spans="12:12" x14ac:dyDescent="0.3">
      <c r="L743" s="46"/>
    </row>
    <row r="744" spans="12:12" x14ac:dyDescent="0.3">
      <c r="L744" s="59"/>
    </row>
    <row r="745" spans="12:12" x14ac:dyDescent="0.3">
      <c r="L745" s="59"/>
    </row>
    <row r="746" spans="12:12" x14ac:dyDescent="0.3">
      <c r="L746" s="46"/>
    </row>
    <row r="747" spans="12:12" x14ac:dyDescent="0.3">
      <c r="L747" s="77"/>
    </row>
    <row r="748" spans="12:12" x14ac:dyDescent="0.3">
      <c r="L748" s="46"/>
    </row>
    <row r="749" spans="12:12" x14ac:dyDescent="0.3">
      <c r="L749" s="46"/>
    </row>
    <row r="750" spans="12:12" x14ac:dyDescent="0.3">
      <c r="L750" s="77"/>
    </row>
    <row r="751" spans="12:12" x14ac:dyDescent="0.3">
      <c r="L751" s="46"/>
    </row>
    <row r="752" spans="12:12" x14ac:dyDescent="0.3">
      <c r="L752" s="59"/>
    </row>
    <row r="753" spans="12:12" x14ac:dyDescent="0.3">
      <c r="L753" s="59"/>
    </row>
    <row r="754" spans="12:12" x14ac:dyDescent="0.3">
      <c r="L754" s="46"/>
    </row>
    <row r="755" spans="12:12" x14ac:dyDescent="0.3">
      <c r="L755" s="46"/>
    </row>
    <row r="756" spans="12:12" x14ac:dyDescent="0.3">
      <c r="L756" s="77"/>
    </row>
    <row r="757" spans="12:12" x14ac:dyDescent="0.3">
      <c r="L757" s="77"/>
    </row>
    <row r="758" spans="12:12" x14ac:dyDescent="0.3">
      <c r="L758" s="77"/>
    </row>
  </sheetData>
  <mergeCells count="2">
    <mergeCell ref="H5:K5"/>
    <mergeCell ref="M5:P5"/>
  </mergeCells>
  <phoneticPr fontId="16" type="noConversion"/>
  <pageMargins left="0.17" right="0.17" top="0.28000000000000003" bottom="0.75" header="0.17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66"/>
  <sheetViews>
    <sheetView view="pageBreakPreview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B58" sqref="B58"/>
    </sheetView>
  </sheetViews>
  <sheetFormatPr defaultColWidth="8.81640625" defaultRowHeight="13" x14ac:dyDescent="0.3"/>
  <cols>
    <col min="1" max="5" width="1.453125" style="7" customWidth="1"/>
    <col min="6" max="6" width="28" style="7" customWidth="1"/>
    <col min="7" max="10" width="14.6328125" style="7" customWidth="1"/>
    <col min="11" max="11" width="13.08984375" style="7" bestFit="1" customWidth="1"/>
    <col min="12" max="15" width="13.6328125" style="7" customWidth="1"/>
    <col min="16" max="16" width="15.08984375" style="7" customWidth="1"/>
    <col min="17" max="17" width="13.6328125" style="7" customWidth="1"/>
    <col min="18" max="250" width="8.81640625" style="7"/>
    <col min="251" max="255" width="1.453125" style="7" customWidth="1"/>
    <col min="256" max="256" width="37" style="7" customWidth="1"/>
    <col min="257" max="257" width="12.36328125" style="7" bestFit="1" customWidth="1"/>
    <col min="258" max="258" width="11" style="7" bestFit="1" customWidth="1"/>
    <col min="259" max="259" width="12.6328125" style="7" bestFit="1" customWidth="1"/>
    <col min="260" max="260" width="12" style="7" bestFit="1" customWidth="1"/>
    <col min="261" max="261" width="13.08984375" style="7" bestFit="1" customWidth="1"/>
    <col min="262" max="265" width="13.453125" style="7" customWidth="1"/>
    <col min="266" max="266" width="13.08984375" style="7" bestFit="1" customWidth="1"/>
    <col min="267" max="270" width="14.6328125" style="7" customWidth="1"/>
    <col min="271" max="271" width="13.08984375" style="7" bestFit="1" customWidth="1"/>
    <col min="272" max="506" width="8.81640625" style="7"/>
    <col min="507" max="511" width="1.453125" style="7" customWidth="1"/>
    <col min="512" max="512" width="37" style="7" customWidth="1"/>
    <col min="513" max="513" width="12.36328125" style="7" bestFit="1" customWidth="1"/>
    <col min="514" max="514" width="11" style="7" bestFit="1" customWidth="1"/>
    <col min="515" max="515" width="12.6328125" style="7" bestFit="1" customWidth="1"/>
    <col min="516" max="516" width="12" style="7" bestFit="1" customWidth="1"/>
    <col min="517" max="517" width="13.08984375" style="7" bestFit="1" customWidth="1"/>
    <col min="518" max="521" width="13.453125" style="7" customWidth="1"/>
    <col min="522" max="522" width="13.08984375" style="7" bestFit="1" customWidth="1"/>
    <col min="523" max="526" width="14.6328125" style="7" customWidth="1"/>
    <col min="527" max="527" width="13.08984375" style="7" bestFit="1" customWidth="1"/>
    <col min="528" max="762" width="8.81640625" style="7"/>
    <col min="763" max="767" width="1.453125" style="7" customWidth="1"/>
    <col min="768" max="768" width="37" style="7" customWidth="1"/>
    <col min="769" max="769" width="12.36328125" style="7" bestFit="1" customWidth="1"/>
    <col min="770" max="770" width="11" style="7" bestFit="1" customWidth="1"/>
    <col min="771" max="771" width="12.6328125" style="7" bestFit="1" customWidth="1"/>
    <col min="772" max="772" width="12" style="7" bestFit="1" customWidth="1"/>
    <col min="773" max="773" width="13.08984375" style="7" bestFit="1" customWidth="1"/>
    <col min="774" max="777" width="13.453125" style="7" customWidth="1"/>
    <col min="778" max="778" width="13.08984375" style="7" bestFit="1" customWidth="1"/>
    <col min="779" max="782" width="14.6328125" style="7" customWidth="1"/>
    <col min="783" max="783" width="13.08984375" style="7" bestFit="1" customWidth="1"/>
    <col min="784" max="1018" width="8.81640625" style="7"/>
    <col min="1019" max="1023" width="1.453125" style="7" customWidth="1"/>
    <col min="1024" max="1024" width="37" style="7" customWidth="1"/>
    <col min="1025" max="1025" width="12.36328125" style="7" bestFit="1" customWidth="1"/>
    <col min="1026" max="1026" width="11" style="7" bestFit="1" customWidth="1"/>
    <col min="1027" max="1027" width="12.6328125" style="7" bestFit="1" customWidth="1"/>
    <col min="1028" max="1028" width="12" style="7" bestFit="1" customWidth="1"/>
    <col min="1029" max="1029" width="13.08984375" style="7" bestFit="1" customWidth="1"/>
    <col min="1030" max="1033" width="13.453125" style="7" customWidth="1"/>
    <col min="1034" max="1034" width="13.08984375" style="7" bestFit="1" customWidth="1"/>
    <col min="1035" max="1038" width="14.6328125" style="7" customWidth="1"/>
    <col min="1039" max="1039" width="13.08984375" style="7" bestFit="1" customWidth="1"/>
    <col min="1040" max="1274" width="8.81640625" style="7"/>
    <col min="1275" max="1279" width="1.453125" style="7" customWidth="1"/>
    <col min="1280" max="1280" width="37" style="7" customWidth="1"/>
    <col min="1281" max="1281" width="12.36328125" style="7" bestFit="1" customWidth="1"/>
    <col min="1282" max="1282" width="11" style="7" bestFit="1" customWidth="1"/>
    <col min="1283" max="1283" width="12.6328125" style="7" bestFit="1" customWidth="1"/>
    <col min="1284" max="1284" width="12" style="7" bestFit="1" customWidth="1"/>
    <col min="1285" max="1285" width="13.08984375" style="7" bestFit="1" customWidth="1"/>
    <col min="1286" max="1289" width="13.453125" style="7" customWidth="1"/>
    <col min="1290" max="1290" width="13.08984375" style="7" bestFit="1" customWidth="1"/>
    <col min="1291" max="1294" width="14.6328125" style="7" customWidth="1"/>
    <col min="1295" max="1295" width="13.08984375" style="7" bestFit="1" customWidth="1"/>
    <col min="1296" max="1530" width="8.81640625" style="7"/>
    <col min="1531" max="1535" width="1.453125" style="7" customWidth="1"/>
    <col min="1536" max="1536" width="37" style="7" customWidth="1"/>
    <col min="1537" max="1537" width="12.36328125" style="7" bestFit="1" customWidth="1"/>
    <col min="1538" max="1538" width="11" style="7" bestFit="1" customWidth="1"/>
    <col min="1539" max="1539" width="12.6328125" style="7" bestFit="1" customWidth="1"/>
    <col min="1540" max="1540" width="12" style="7" bestFit="1" customWidth="1"/>
    <col min="1541" max="1541" width="13.08984375" style="7" bestFit="1" customWidth="1"/>
    <col min="1542" max="1545" width="13.453125" style="7" customWidth="1"/>
    <col min="1546" max="1546" width="13.08984375" style="7" bestFit="1" customWidth="1"/>
    <col min="1547" max="1550" width="14.6328125" style="7" customWidth="1"/>
    <col min="1551" max="1551" width="13.08984375" style="7" bestFit="1" customWidth="1"/>
    <col min="1552" max="1786" width="8.81640625" style="7"/>
    <col min="1787" max="1791" width="1.453125" style="7" customWidth="1"/>
    <col min="1792" max="1792" width="37" style="7" customWidth="1"/>
    <col min="1793" max="1793" width="12.36328125" style="7" bestFit="1" customWidth="1"/>
    <col min="1794" max="1794" width="11" style="7" bestFit="1" customWidth="1"/>
    <col min="1795" max="1795" width="12.6328125" style="7" bestFit="1" customWidth="1"/>
    <col min="1796" max="1796" width="12" style="7" bestFit="1" customWidth="1"/>
    <col min="1797" max="1797" width="13.08984375" style="7" bestFit="1" customWidth="1"/>
    <col min="1798" max="1801" width="13.453125" style="7" customWidth="1"/>
    <col min="1802" max="1802" width="13.08984375" style="7" bestFit="1" customWidth="1"/>
    <col min="1803" max="1806" width="14.6328125" style="7" customWidth="1"/>
    <col min="1807" max="1807" width="13.08984375" style="7" bestFit="1" customWidth="1"/>
    <col min="1808" max="2042" width="8.81640625" style="7"/>
    <col min="2043" max="2047" width="1.453125" style="7" customWidth="1"/>
    <col min="2048" max="2048" width="37" style="7" customWidth="1"/>
    <col min="2049" max="2049" width="12.36328125" style="7" bestFit="1" customWidth="1"/>
    <col min="2050" max="2050" width="11" style="7" bestFit="1" customWidth="1"/>
    <col min="2051" max="2051" width="12.6328125" style="7" bestFit="1" customWidth="1"/>
    <col min="2052" max="2052" width="12" style="7" bestFit="1" customWidth="1"/>
    <col min="2053" max="2053" width="13.08984375" style="7" bestFit="1" customWidth="1"/>
    <col min="2054" max="2057" width="13.453125" style="7" customWidth="1"/>
    <col min="2058" max="2058" width="13.08984375" style="7" bestFit="1" customWidth="1"/>
    <col min="2059" max="2062" width="14.6328125" style="7" customWidth="1"/>
    <col min="2063" max="2063" width="13.08984375" style="7" bestFit="1" customWidth="1"/>
    <col min="2064" max="2298" width="8.81640625" style="7"/>
    <col min="2299" max="2303" width="1.453125" style="7" customWidth="1"/>
    <col min="2304" max="2304" width="37" style="7" customWidth="1"/>
    <col min="2305" max="2305" width="12.36328125" style="7" bestFit="1" customWidth="1"/>
    <col min="2306" max="2306" width="11" style="7" bestFit="1" customWidth="1"/>
    <col min="2307" max="2307" width="12.6328125" style="7" bestFit="1" customWidth="1"/>
    <col min="2308" max="2308" width="12" style="7" bestFit="1" customWidth="1"/>
    <col min="2309" max="2309" width="13.08984375" style="7" bestFit="1" customWidth="1"/>
    <col min="2310" max="2313" width="13.453125" style="7" customWidth="1"/>
    <col min="2314" max="2314" width="13.08984375" style="7" bestFit="1" customWidth="1"/>
    <col min="2315" max="2318" width="14.6328125" style="7" customWidth="1"/>
    <col min="2319" max="2319" width="13.08984375" style="7" bestFit="1" customWidth="1"/>
    <col min="2320" max="2554" width="8.81640625" style="7"/>
    <col min="2555" max="2559" width="1.453125" style="7" customWidth="1"/>
    <col min="2560" max="2560" width="37" style="7" customWidth="1"/>
    <col min="2561" max="2561" width="12.36328125" style="7" bestFit="1" customWidth="1"/>
    <col min="2562" max="2562" width="11" style="7" bestFit="1" customWidth="1"/>
    <col min="2563" max="2563" width="12.6328125" style="7" bestFit="1" customWidth="1"/>
    <col min="2564" max="2564" width="12" style="7" bestFit="1" customWidth="1"/>
    <col min="2565" max="2565" width="13.08984375" style="7" bestFit="1" customWidth="1"/>
    <col min="2566" max="2569" width="13.453125" style="7" customWidth="1"/>
    <col min="2570" max="2570" width="13.08984375" style="7" bestFit="1" customWidth="1"/>
    <col min="2571" max="2574" width="14.6328125" style="7" customWidth="1"/>
    <col min="2575" max="2575" width="13.08984375" style="7" bestFit="1" customWidth="1"/>
    <col min="2576" max="2810" width="8.81640625" style="7"/>
    <col min="2811" max="2815" width="1.453125" style="7" customWidth="1"/>
    <col min="2816" max="2816" width="37" style="7" customWidth="1"/>
    <col min="2817" max="2817" width="12.36328125" style="7" bestFit="1" customWidth="1"/>
    <col min="2818" max="2818" width="11" style="7" bestFit="1" customWidth="1"/>
    <col min="2819" max="2819" width="12.6328125" style="7" bestFit="1" customWidth="1"/>
    <col min="2820" max="2820" width="12" style="7" bestFit="1" customWidth="1"/>
    <col min="2821" max="2821" width="13.08984375" style="7" bestFit="1" customWidth="1"/>
    <col min="2822" max="2825" width="13.453125" style="7" customWidth="1"/>
    <col min="2826" max="2826" width="13.08984375" style="7" bestFit="1" customWidth="1"/>
    <col min="2827" max="2830" width="14.6328125" style="7" customWidth="1"/>
    <col min="2831" max="2831" width="13.08984375" style="7" bestFit="1" customWidth="1"/>
    <col min="2832" max="3066" width="8.81640625" style="7"/>
    <col min="3067" max="3071" width="1.453125" style="7" customWidth="1"/>
    <col min="3072" max="3072" width="37" style="7" customWidth="1"/>
    <col min="3073" max="3073" width="12.36328125" style="7" bestFit="1" customWidth="1"/>
    <col min="3074" max="3074" width="11" style="7" bestFit="1" customWidth="1"/>
    <col min="3075" max="3075" width="12.6328125" style="7" bestFit="1" customWidth="1"/>
    <col min="3076" max="3076" width="12" style="7" bestFit="1" customWidth="1"/>
    <col min="3077" max="3077" width="13.08984375" style="7" bestFit="1" customWidth="1"/>
    <col min="3078" max="3081" width="13.453125" style="7" customWidth="1"/>
    <col min="3082" max="3082" width="13.08984375" style="7" bestFit="1" customWidth="1"/>
    <col min="3083" max="3086" width="14.6328125" style="7" customWidth="1"/>
    <col min="3087" max="3087" width="13.08984375" style="7" bestFit="1" customWidth="1"/>
    <col min="3088" max="3322" width="8.81640625" style="7"/>
    <col min="3323" max="3327" width="1.453125" style="7" customWidth="1"/>
    <col min="3328" max="3328" width="37" style="7" customWidth="1"/>
    <col min="3329" max="3329" width="12.36328125" style="7" bestFit="1" customWidth="1"/>
    <col min="3330" max="3330" width="11" style="7" bestFit="1" customWidth="1"/>
    <col min="3331" max="3331" width="12.6328125" style="7" bestFit="1" customWidth="1"/>
    <col min="3332" max="3332" width="12" style="7" bestFit="1" customWidth="1"/>
    <col min="3333" max="3333" width="13.08984375" style="7" bestFit="1" customWidth="1"/>
    <col min="3334" max="3337" width="13.453125" style="7" customWidth="1"/>
    <col min="3338" max="3338" width="13.08984375" style="7" bestFit="1" customWidth="1"/>
    <col min="3339" max="3342" width="14.6328125" style="7" customWidth="1"/>
    <col min="3343" max="3343" width="13.08984375" style="7" bestFit="1" customWidth="1"/>
    <col min="3344" max="3578" width="8.81640625" style="7"/>
    <col min="3579" max="3583" width="1.453125" style="7" customWidth="1"/>
    <col min="3584" max="3584" width="37" style="7" customWidth="1"/>
    <col min="3585" max="3585" width="12.36328125" style="7" bestFit="1" customWidth="1"/>
    <col min="3586" max="3586" width="11" style="7" bestFit="1" customWidth="1"/>
    <col min="3587" max="3587" width="12.6328125" style="7" bestFit="1" customWidth="1"/>
    <col min="3588" max="3588" width="12" style="7" bestFit="1" customWidth="1"/>
    <col min="3589" max="3589" width="13.08984375" style="7" bestFit="1" customWidth="1"/>
    <col min="3590" max="3593" width="13.453125" style="7" customWidth="1"/>
    <col min="3594" max="3594" width="13.08984375" style="7" bestFit="1" customWidth="1"/>
    <col min="3595" max="3598" width="14.6328125" style="7" customWidth="1"/>
    <col min="3599" max="3599" width="13.08984375" style="7" bestFit="1" customWidth="1"/>
    <col min="3600" max="3834" width="8.81640625" style="7"/>
    <col min="3835" max="3839" width="1.453125" style="7" customWidth="1"/>
    <col min="3840" max="3840" width="37" style="7" customWidth="1"/>
    <col min="3841" max="3841" width="12.36328125" style="7" bestFit="1" customWidth="1"/>
    <col min="3842" max="3842" width="11" style="7" bestFit="1" customWidth="1"/>
    <col min="3843" max="3843" width="12.6328125" style="7" bestFit="1" customWidth="1"/>
    <col min="3844" max="3844" width="12" style="7" bestFit="1" customWidth="1"/>
    <col min="3845" max="3845" width="13.08984375" style="7" bestFit="1" customWidth="1"/>
    <col min="3846" max="3849" width="13.453125" style="7" customWidth="1"/>
    <col min="3850" max="3850" width="13.08984375" style="7" bestFit="1" customWidth="1"/>
    <col min="3851" max="3854" width="14.6328125" style="7" customWidth="1"/>
    <col min="3855" max="3855" width="13.08984375" style="7" bestFit="1" customWidth="1"/>
    <col min="3856" max="4090" width="8.81640625" style="7"/>
    <col min="4091" max="4095" width="1.453125" style="7" customWidth="1"/>
    <col min="4096" max="4096" width="37" style="7" customWidth="1"/>
    <col min="4097" max="4097" width="12.36328125" style="7" bestFit="1" customWidth="1"/>
    <col min="4098" max="4098" width="11" style="7" bestFit="1" customWidth="1"/>
    <col min="4099" max="4099" width="12.6328125" style="7" bestFit="1" customWidth="1"/>
    <col min="4100" max="4100" width="12" style="7" bestFit="1" customWidth="1"/>
    <col min="4101" max="4101" width="13.08984375" style="7" bestFit="1" customWidth="1"/>
    <col min="4102" max="4105" width="13.453125" style="7" customWidth="1"/>
    <col min="4106" max="4106" width="13.08984375" style="7" bestFit="1" customWidth="1"/>
    <col min="4107" max="4110" width="14.6328125" style="7" customWidth="1"/>
    <col min="4111" max="4111" width="13.08984375" style="7" bestFit="1" customWidth="1"/>
    <col min="4112" max="4346" width="8.81640625" style="7"/>
    <col min="4347" max="4351" width="1.453125" style="7" customWidth="1"/>
    <col min="4352" max="4352" width="37" style="7" customWidth="1"/>
    <col min="4353" max="4353" width="12.36328125" style="7" bestFit="1" customWidth="1"/>
    <col min="4354" max="4354" width="11" style="7" bestFit="1" customWidth="1"/>
    <col min="4355" max="4355" width="12.6328125" style="7" bestFit="1" customWidth="1"/>
    <col min="4356" max="4356" width="12" style="7" bestFit="1" customWidth="1"/>
    <col min="4357" max="4357" width="13.08984375" style="7" bestFit="1" customWidth="1"/>
    <col min="4358" max="4361" width="13.453125" style="7" customWidth="1"/>
    <col min="4362" max="4362" width="13.08984375" style="7" bestFit="1" customWidth="1"/>
    <col min="4363" max="4366" width="14.6328125" style="7" customWidth="1"/>
    <col min="4367" max="4367" width="13.08984375" style="7" bestFit="1" customWidth="1"/>
    <col min="4368" max="4602" width="8.81640625" style="7"/>
    <col min="4603" max="4607" width="1.453125" style="7" customWidth="1"/>
    <col min="4608" max="4608" width="37" style="7" customWidth="1"/>
    <col min="4609" max="4609" width="12.36328125" style="7" bestFit="1" customWidth="1"/>
    <col min="4610" max="4610" width="11" style="7" bestFit="1" customWidth="1"/>
    <col min="4611" max="4611" width="12.6328125" style="7" bestFit="1" customWidth="1"/>
    <col min="4612" max="4612" width="12" style="7" bestFit="1" customWidth="1"/>
    <col min="4613" max="4613" width="13.08984375" style="7" bestFit="1" customWidth="1"/>
    <col min="4614" max="4617" width="13.453125" style="7" customWidth="1"/>
    <col min="4618" max="4618" width="13.08984375" style="7" bestFit="1" customWidth="1"/>
    <col min="4619" max="4622" width="14.6328125" style="7" customWidth="1"/>
    <col min="4623" max="4623" width="13.08984375" style="7" bestFit="1" customWidth="1"/>
    <col min="4624" max="4858" width="8.81640625" style="7"/>
    <col min="4859" max="4863" width="1.453125" style="7" customWidth="1"/>
    <col min="4864" max="4864" width="37" style="7" customWidth="1"/>
    <col min="4865" max="4865" width="12.36328125" style="7" bestFit="1" customWidth="1"/>
    <col min="4866" max="4866" width="11" style="7" bestFit="1" customWidth="1"/>
    <col min="4867" max="4867" width="12.6328125" style="7" bestFit="1" customWidth="1"/>
    <col min="4868" max="4868" width="12" style="7" bestFit="1" customWidth="1"/>
    <col min="4869" max="4869" width="13.08984375" style="7" bestFit="1" customWidth="1"/>
    <col min="4870" max="4873" width="13.453125" style="7" customWidth="1"/>
    <col min="4874" max="4874" width="13.08984375" style="7" bestFit="1" customWidth="1"/>
    <col min="4875" max="4878" width="14.6328125" style="7" customWidth="1"/>
    <col min="4879" max="4879" width="13.08984375" style="7" bestFit="1" customWidth="1"/>
    <col min="4880" max="5114" width="8.81640625" style="7"/>
    <col min="5115" max="5119" width="1.453125" style="7" customWidth="1"/>
    <col min="5120" max="5120" width="37" style="7" customWidth="1"/>
    <col min="5121" max="5121" width="12.36328125" style="7" bestFit="1" customWidth="1"/>
    <col min="5122" max="5122" width="11" style="7" bestFit="1" customWidth="1"/>
    <col min="5123" max="5123" width="12.6328125" style="7" bestFit="1" customWidth="1"/>
    <col min="5124" max="5124" width="12" style="7" bestFit="1" customWidth="1"/>
    <col min="5125" max="5125" width="13.08984375" style="7" bestFit="1" customWidth="1"/>
    <col min="5126" max="5129" width="13.453125" style="7" customWidth="1"/>
    <col min="5130" max="5130" width="13.08984375" style="7" bestFit="1" customWidth="1"/>
    <col min="5131" max="5134" width="14.6328125" style="7" customWidth="1"/>
    <col min="5135" max="5135" width="13.08984375" style="7" bestFit="1" customWidth="1"/>
    <col min="5136" max="5370" width="8.81640625" style="7"/>
    <col min="5371" max="5375" width="1.453125" style="7" customWidth="1"/>
    <col min="5376" max="5376" width="37" style="7" customWidth="1"/>
    <col min="5377" max="5377" width="12.36328125" style="7" bestFit="1" customWidth="1"/>
    <col min="5378" max="5378" width="11" style="7" bestFit="1" customWidth="1"/>
    <col min="5379" max="5379" width="12.6328125" style="7" bestFit="1" customWidth="1"/>
    <col min="5380" max="5380" width="12" style="7" bestFit="1" customWidth="1"/>
    <col min="5381" max="5381" width="13.08984375" style="7" bestFit="1" customWidth="1"/>
    <col min="5382" max="5385" width="13.453125" style="7" customWidth="1"/>
    <col min="5386" max="5386" width="13.08984375" style="7" bestFit="1" customWidth="1"/>
    <col min="5387" max="5390" width="14.6328125" style="7" customWidth="1"/>
    <col min="5391" max="5391" width="13.08984375" style="7" bestFit="1" customWidth="1"/>
    <col min="5392" max="5626" width="8.81640625" style="7"/>
    <col min="5627" max="5631" width="1.453125" style="7" customWidth="1"/>
    <col min="5632" max="5632" width="37" style="7" customWidth="1"/>
    <col min="5633" max="5633" width="12.36328125" style="7" bestFit="1" customWidth="1"/>
    <col min="5634" max="5634" width="11" style="7" bestFit="1" customWidth="1"/>
    <col min="5635" max="5635" width="12.6328125" style="7" bestFit="1" customWidth="1"/>
    <col min="5636" max="5636" width="12" style="7" bestFit="1" customWidth="1"/>
    <col min="5637" max="5637" width="13.08984375" style="7" bestFit="1" customWidth="1"/>
    <col min="5638" max="5641" width="13.453125" style="7" customWidth="1"/>
    <col min="5642" max="5642" width="13.08984375" style="7" bestFit="1" customWidth="1"/>
    <col min="5643" max="5646" width="14.6328125" style="7" customWidth="1"/>
    <col min="5647" max="5647" width="13.08984375" style="7" bestFit="1" customWidth="1"/>
    <col min="5648" max="5882" width="8.81640625" style="7"/>
    <col min="5883" max="5887" width="1.453125" style="7" customWidth="1"/>
    <col min="5888" max="5888" width="37" style="7" customWidth="1"/>
    <col min="5889" max="5889" width="12.36328125" style="7" bestFit="1" customWidth="1"/>
    <col min="5890" max="5890" width="11" style="7" bestFit="1" customWidth="1"/>
    <col min="5891" max="5891" width="12.6328125" style="7" bestFit="1" customWidth="1"/>
    <col min="5892" max="5892" width="12" style="7" bestFit="1" customWidth="1"/>
    <col min="5893" max="5893" width="13.08984375" style="7" bestFit="1" customWidth="1"/>
    <col min="5894" max="5897" width="13.453125" style="7" customWidth="1"/>
    <col min="5898" max="5898" width="13.08984375" style="7" bestFit="1" customWidth="1"/>
    <col min="5899" max="5902" width="14.6328125" style="7" customWidth="1"/>
    <col min="5903" max="5903" width="13.08984375" style="7" bestFit="1" customWidth="1"/>
    <col min="5904" max="6138" width="8.81640625" style="7"/>
    <col min="6139" max="6143" width="1.453125" style="7" customWidth="1"/>
    <col min="6144" max="6144" width="37" style="7" customWidth="1"/>
    <col min="6145" max="6145" width="12.36328125" style="7" bestFit="1" customWidth="1"/>
    <col min="6146" max="6146" width="11" style="7" bestFit="1" customWidth="1"/>
    <col min="6147" max="6147" width="12.6328125" style="7" bestFit="1" customWidth="1"/>
    <col min="6148" max="6148" width="12" style="7" bestFit="1" customWidth="1"/>
    <col min="6149" max="6149" width="13.08984375" style="7" bestFit="1" customWidth="1"/>
    <col min="6150" max="6153" width="13.453125" style="7" customWidth="1"/>
    <col min="6154" max="6154" width="13.08984375" style="7" bestFit="1" customWidth="1"/>
    <col min="6155" max="6158" width="14.6328125" style="7" customWidth="1"/>
    <col min="6159" max="6159" width="13.08984375" style="7" bestFit="1" customWidth="1"/>
    <col min="6160" max="6394" width="8.81640625" style="7"/>
    <col min="6395" max="6399" width="1.453125" style="7" customWidth="1"/>
    <col min="6400" max="6400" width="37" style="7" customWidth="1"/>
    <col min="6401" max="6401" width="12.36328125" style="7" bestFit="1" customWidth="1"/>
    <col min="6402" max="6402" width="11" style="7" bestFit="1" customWidth="1"/>
    <col min="6403" max="6403" width="12.6328125" style="7" bestFit="1" customWidth="1"/>
    <col min="6404" max="6404" width="12" style="7" bestFit="1" customWidth="1"/>
    <col min="6405" max="6405" width="13.08984375" style="7" bestFit="1" customWidth="1"/>
    <col min="6406" max="6409" width="13.453125" style="7" customWidth="1"/>
    <col min="6410" max="6410" width="13.08984375" style="7" bestFit="1" customWidth="1"/>
    <col min="6411" max="6414" width="14.6328125" style="7" customWidth="1"/>
    <col min="6415" max="6415" width="13.08984375" style="7" bestFit="1" customWidth="1"/>
    <col min="6416" max="6650" width="8.81640625" style="7"/>
    <col min="6651" max="6655" width="1.453125" style="7" customWidth="1"/>
    <col min="6656" max="6656" width="37" style="7" customWidth="1"/>
    <col min="6657" max="6657" width="12.36328125" style="7" bestFit="1" customWidth="1"/>
    <col min="6658" max="6658" width="11" style="7" bestFit="1" customWidth="1"/>
    <col min="6659" max="6659" width="12.6328125" style="7" bestFit="1" customWidth="1"/>
    <col min="6660" max="6660" width="12" style="7" bestFit="1" customWidth="1"/>
    <col min="6661" max="6661" width="13.08984375" style="7" bestFit="1" customWidth="1"/>
    <col min="6662" max="6665" width="13.453125" style="7" customWidth="1"/>
    <col min="6666" max="6666" width="13.08984375" style="7" bestFit="1" customWidth="1"/>
    <col min="6667" max="6670" width="14.6328125" style="7" customWidth="1"/>
    <col min="6671" max="6671" width="13.08984375" style="7" bestFit="1" customWidth="1"/>
    <col min="6672" max="6906" width="8.81640625" style="7"/>
    <col min="6907" max="6911" width="1.453125" style="7" customWidth="1"/>
    <col min="6912" max="6912" width="37" style="7" customWidth="1"/>
    <col min="6913" max="6913" width="12.36328125" style="7" bestFit="1" customWidth="1"/>
    <col min="6914" max="6914" width="11" style="7" bestFit="1" customWidth="1"/>
    <col min="6915" max="6915" width="12.6328125" style="7" bestFit="1" customWidth="1"/>
    <col min="6916" max="6916" width="12" style="7" bestFit="1" customWidth="1"/>
    <col min="6917" max="6917" width="13.08984375" style="7" bestFit="1" customWidth="1"/>
    <col min="6918" max="6921" width="13.453125" style="7" customWidth="1"/>
    <col min="6922" max="6922" width="13.08984375" style="7" bestFit="1" customWidth="1"/>
    <col min="6923" max="6926" width="14.6328125" style="7" customWidth="1"/>
    <col min="6927" max="6927" width="13.08984375" style="7" bestFit="1" customWidth="1"/>
    <col min="6928" max="7162" width="8.81640625" style="7"/>
    <col min="7163" max="7167" width="1.453125" style="7" customWidth="1"/>
    <col min="7168" max="7168" width="37" style="7" customWidth="1"/>
    <col min="7169" max="7169" width="12.36328125" style="7" bestFit="1" customWidth="1"/>
    <col min="7170" max="7170" width="11" style="7" bestFit="1" customWidth="1"/>
    <col min="7171" max="7171" width="12.6328125" style="7" bestFit="1" customWidth="1"/>
    <col min="7172" max="7172" width="12" style="7" bestFit="1" customWidth="1"/>
    <col min="7173" max="7173" width="13.08984375" style="7" bestFit="1" customWidth="1"/>
    <col min="7174" max="7177" width="13.453125" style="7" customWidth="1"/>
    <col min="7178" max="7178" width="13.08984375" style="7" bestFit="1" customWidth="1"/>
    <col min="7179" max="7182" width="14.6328125" style="7" customWidth="1"/>
    <col min="7183" max="7183" width="13.08984375" style="7" bestFit="1" customWidth="1"/>
    <col min="7184" max="7418" width="8.81640625" style="7"/>
    <col min="7419" max="7423" width="1.453125" style="7" customWidth="1"/>
    <col min="7424" max="7424" width="37" style="7" customWidth="1"/>
    <col min="7425" max="7425" width="12.36328125" style="7" bestFit="1" customWidth="1"/>
    <col min="7426" max="7426" width="11" style="7" bestFit="1" customWidth="1"/>
    <col min="7427" max="7427" width="12.6328125" style="7" bestFit="1" customWidth="1"/>
    <col min="7428" max="7428" width="12" style="7" bestFit="1" customWidth="1"/>
    <col min="7429" max="7429" width="13.08984375" style="7" bestFit="1" customWidth="1"/>
    <col min="7430" max="7433" width="13.453125" style="7" customWidth="1"/>
    <col min="7434" max="7434" width="13.08984375" style="7" bestFit="1" customWidth="1"/>
    <col min="7435" max="7438" width="14.6328125" style="7" customWidth="1"/>
    <col min="7439" max="7439" width="13.08984375" style="7" bestFit="1" customWidth="1"/>
    <col min="7440" max="7674" width="8.81640625" style="7"/>
    <col min="7675" max="7679" width="1.453125" style="7" customWidth="1"/>
    <col min="7680" max="7680" width="37" style="7" customWidth="1"/>
    <col min="7681" max="7681" width="12.36328125" style="7" bestFit="1" customWidth="1"/>
    <col min="7682" max="7682" width="11" style="7" bestFit="1" customWidth="1"/>
    <col min="7683" max="7683" width="12.6328125" style="7" bestFit="1" customWidth="1"/>
    <col min="7684" max="7684" width="12" style="7" bestFit="1" customWidth="1"/>
    <col min="7685" max="7685" width="13.08984375" style="7" bestFit="1" customWidth="1"/>
    <col min="7686" max="7689" width="13.453125" style="7" customWidth="1"/>
    <col min="7690" max="7690" width="13.08984375" style="7" bestFit="1" customWidth="1"/>
    <col min="7691" max="7694" width="14.6328125" style="7" customWidth="1"/>
    <col min="7695" max="7695" width="13.08984375" style="7" bestFit="1" customWidth="1"/>
    <col min="7696" max="7930" width="8.81640625" style="7"/>
    <col min="7931" max="7935" width="1.453125" style="7" customWidth="1"/>
    <col min="7936" max="7936" width="37" style="7" customWidth="1"/>
    <col min="7937" max="7937" width="12.36328125" style="7" bestFit="1" customWidth="1"/>
    <col min="7938" max="7938" width="11" style="7" bestFit="1" customWidth="1"/>
    <col min="7939" max="7939" width="12.6328125" style="7" bestFit="1" customWidth="1"/>
    <col min="7940" max="7940" width="12" style="7" bestFit="1" customWidth="1"/>
    <col min="7941" max="7941" width="13.08984375" style="7" bestFit="1" customWidth="1"/>
    <col min="7942" max="7945" width="13.453125" style="7" customWidth="1"/>
    <col min="7946" max="7946" width="13.08984375" style="7" bestFit="1" customWidth="1"/>
    <col min="7947" max="7950" width="14.6328125" style="7" customWidth="1"/>
    <col min="7951" max="7951" width="13.08984375" style="7" bestFit="1" customWidth="1"/>
    <col min="7952" max="8186" width="8.81640625" style="7"/>
    <col min="8187" max="8191" width="1.453125" style="7" customWidth="1"/>
    <col min="8192" max="8192" width="37" style="7" customWidth="1"/>
    <col min="8193" max="8193" width="12.36328125" style="7" bestFit="1" customWidth="1"/>
    <col min="8194" max="8194" width="11" style="7" bestFit="1" customWidth="1"/>
    <col min="8195" max="8195" width="12.6328125" style="7" bestFit="1" customWidth="1"/>
    <col min="8196" max="8196" width="12" style="7" bestFit="1" customWidth="1"/>
    <col min="8197" max="8197" width="13.08984375" style="7" bestFit="1" customWidth="1"/>
    <col min="8198" max="8201" width="13.453125" style="7" customWidth="1"/>
    <col min="8202" max="8202" width="13.08984375" style="7" bestFit="1" customWidth="1"/>
    <col min="8203" max="8206" width="14.6328125" style="7" customWidth="1"/>
    <col min="8207" max="8207" width="13.08984375" style="7" bestFit="1" customWidth="1"/>
    <col min="8208" max="8442" width="8.81640625" style="7"/>
    <col min="8443" max="8447" width="1.453125" style="7" customWidth="1"/>
    <col min="8448" max="8448" width="37" style="7" customWidth="1"/>
    <col min="8449" max="8449" width="12.36328125" style="7" bestFit="1" customWidth="1"/>
    <col min="8450" max="8450" width="11" style="7" bestFit="1" customWidth="1"/>
    <col min="8451" max="8451" width="12.6328125" style="7" bestFit="1" customWidth="1"/>
    <col min="8452" max="8452" width="12" style="7" bestFit="1" customWidth="1"/>
    <col min="8453" max="8453" width="13.08984375" style="7" bestFit="1" customWidth="1"/>
    <col min="8454" max="8457" width="13.453125" style="7" customWidth="1"/>
    <col min="8458" max="8458" width="13.08984375" style="7" bestFit="1" customWidth="1"/>
    <col min="8459" max="8462" width="14.6328125" style="7" customWidth="1"/>
    <col min="8463" max="8463" width="13.08984375" style="7" bestFit="1" customWidth="1"/>
    <col min="8464" max="8698" width="8.81640625" style="7"/>
    <col min="8699" max="8703" width="1.453125" style="7" customWidth="1"/>
    <col min="8704" max="8704" width="37" style="7" customWidth="1"/>
    <col min="8705" max="8705" width="12.36328125" style="7" bestFit="1" customWidth="1"/>
    <col min="8706" max="8706" width="11" style="7" bestFit="1" customWidth="1"/>
    <col min="8707" max="8707" width="12.6328125" style="7" bestFit="1" customWidth="1"/>
    <col min="8708" max="8708" width="12" style="7" bestFit="1" customWidth="1"/>
    <col min="8709" max="8709" width="13.08984375" style="7" bestFit="1" customWidth="1"/>
    <col min="8710" max="8713" width="13.453125" style="7" customWidth="1"/>
    <col min="8714" max="8714" width="13.08984375" style="7" bestFit="1" customWidth="1"/>
    <col min="8715" max="8718" width="14.6328125" style="7" customWidth="1"/>
    <col min="8719" max="8719" width="13.08984375" style="7" bestFit="1" customWidth="1"/>
    <col min="8720" max="8954" width="8.81640625" style="7"/>
    <col min="8955" max="8959" width="1.453125" style="7" customWidth="1"/>
    <col min="8960" max="8960" width="37" style="7" customWidth="1"/>
    <col min="8961" max="8961" width="12.36328125" style="7" bestFit="1" customWidth="1"/>
    <col min="8962" max="8962" width="11" style="7" bestFit="1" customWidth="1"/>
    <col min="8963" max="8963" width="12.6328125" style="7" bestFit="1" customWidth="1"/>
    <col min="8964" max="8964" width="12" style="7" bestFit="1" customWidth="1"/>
    <col min="8965" max="8965" width="13.08984375" style="7" bestFit="1" customWidth="1"/>
    <col min="8966" max="8969" width="13.453125" style="7" customWidth="1"/>
    <col min="8970" max="8970" width="13.08984375" style="7" bestFit="1" customWidth="1"/>
    <col min="8971" max="8974" width="14.6328125" style="7" customWidth="1"/>
    <col min="8975" max="8975" width="13.08984375" style="7" bestFit="1" customWidth="1"/>
    <col min="8976" max="9210" width="8.81640625" style="7"/>
    <col min="9211" max="9215" width="1.453125" style="7" customWidth="1"/>
    <col min="9216" max="9216" width="37" style="7" customWidth="1"/>
    <col min="9217" max="9217" width="12.36328125" style="7" bestFit="1" customWidth="1"/>
    <col min="9218" max="9218" width="11" style="7" bestFit="1" customWidth="1"/>
    <col min="9219" max="9219" width="12.6328125" style="7" bestFit="1" customWidth="1"/>
    <col min="9220" max="9220" width="12" style="7" bestFit="1" customWidth="1"/>
    <col min="9221" max="9221" width="13.08984375" style="7" bestFit="1" customWidth="1"/>
    <col min="9222" max="9225" width="13.453125" style="7" customWidth="1"/>
    <col min="9226" max="9226" width="13.08984375" style="7" bestFit="1" customWidth="1"/>
    <col min="9227" max="9230" width="14.6328125" style="7" customWidth="1"/>
    <col min="9231" max="9231" width="13.08984375" style="7" bestFit="1" customWidth="1"/>
    <col min="9232" max="9466" width="8.81640625" style="7"/>
    <col min="9467" max="9471" width="1.453125" style="7" customWidth="1"/>
    <col min="9472" max="9472" width="37" style="7" customWidth="1"/>
    <col min="9473" max="9473" width="12.36328125" style="7" bestFit="1" customWidth="1"/>
    <col min="9474" max="9474" width="11" style="7" bestFit="1" customWidth="1"/>
    <col min="9475" max="9475" width="12.6328125" style="7" bestFit="1" customWidth="1"/>
    <col min="9476" max="9476" width="12" style="7" bestFit="1" customWidth="1"/>
    <col min="9477" max="9477" width="13.08984375" style="7" bestFit="1" customWidth="1"/>
    <col min="9478" max="9481" width="13.453125" style="7" customWidth="1"/>
    <col min="9482" max="9482" width="13.08984375" style="7" bestFit="1" customWidth="1"/>
    <col min="9483" max="9486" width="14.6328125" style="7" customWidth="1"/>
    <col min="9487" max="9487" width="13.08984375" style="7" bestFit="1" customWidth="1"/>
    <col min="9488" max="9722" width="8.81640625" style="7"/>
    <col min="9723" max="9727" width="1.453125" style="7" customWidth="1"/>
    <col min="9728" max="9728" width="37" style="7" customWidth="1"/>
    <col min="9729" max="9729" width="12.36328125" style="7" bestFit="1" customWidth="1"/>
    <col min="9730" max="9730" width="11" style="7" bestFit="1" customWidth="1"/>
    <col min="9731" max="9731" width="12.6328125" style="7" bestFit="1" customWidth="1"/>
    <col min="9732" max="9732" width="12" style="7" bestFit="1" customWidth="1"/>
    <col min="9733" max="9733" width="13.08984375" style="7" bestFit="1" customWidth="1"/>
    <col min="9734" max="9737" width="13.453125" style="7" customWidth="1"/>
    <col min="9738" max="9738" width="13.08984375" style="7" bestFit="1" customWidth="1"/>
    <col min="9739" max="9742" width="14.6328125" style="7" customWidth="1"/>
    <col min="9743" max="9743" width="13.08984375" style="7" bestFit="1" customWidth="1"/>
    <col min="9744" max="9978" width="8.81640625" style="7"/>
    <col min="9979" max="9983" width="1.453125" style="7" customWidth="1"/>
    <col min="9984" max="9984" width="37" style="7" customWidth="1"/>
    <col min="9985" max="9985" width="12.36328125" style="7" bestFit="1" customWidth="1"/>
    <col min="9986" max="9986" width="11" style="7" bestFit="1" customWidth="1"/>
    <col min="9987" max="9987" width="12.6328125" style="7" bestFit="1" customWidth="1"/>
    <col min="9988" max="9988" width="12" style="7" bestFit="1" customWidth="1"/>
    <col min="9989" max="9989" width="13.08984375" style="7" bestFit="1" customWidth="1"/>
    <col min="9990" max="9993" width="13.453125" style="7" customWidth="1"/>
    <col min="9994" max="9994" width="13.08984375" style="7" bestFit="1" customWidth="1"/>
    <col min="9995" max="9998" width="14.6328125" style="7" customWidth="1"/>
    <col min="9999" max="9999" width="13.08984375" style="7" bestFit="1" customWidth="1"/>
    <col min="10000" max="10234" width="8.81640625" style="7"/>
    <col min="10235" max="10239" width="1.453125" style="7" customWidth="1"/>
    <col min="10240" max="10240" width="37" style="7" customWidth="1"/>
    <col min="10241" max="10241" width="12.36328125" style="7" bestFit="1" customWidth="1"/>
    <col min="10242" max="10242" width="11" style="7" bestFit="1" customWidth="1"/>
    <col min="10243" max="10243" width="12.6328125" style="7" bestFit="1" customWidth="1"/>
    <col min="10244" max="10244" width="12" style="7" bestFit="1" customWidth="1"/>
    <col min="10245" max="10245" width="13.08984375" style="7" bestFit="1" customWidth="1"/>
    <col min="10246" max="10249" width="13.453125" style="7" customWidth="1"/>
    <col min="10250" max="10250" width="13.08984375" style="7" bestFit="1" customWidth="1"/>
    <col min="10251" max="10254" width="14.6328125" style="7" customWidth="1"/>
    <col min="10255" max="10255" width="13.08984375" style="7" bestFit="1" customWidth="1"/>
    <col min="10256" max="10490" width="8.81640625" style="7"/>
    <col min="10491" max="10495" width="1.453125" style="7" customWidth="1"/>
    <col min="10496" max="10496" width="37" style="7" customWidth="1"/>
    <col min="10497" max="10497" width="12.36328125" style="7" bestFit="1" customWidth="1"/>
    <col min="10498" max="10498" width="11" style="7" bestFit="1" customWidth="1"/>
    <col min="10499" max="10499" width="12.6328125" style="7" bestFit="1" customWidth="1"/>
    <col min="10500" max="10500" width="12" style="7" bestFit="1" customWidth="1"/>
    <col min="10501" max="10501" width="13.08984375" style="7" bestFit="1" customWidth="1"/>
    <col min="10502" max="10505" width="13.453125" style="7" customWidth="1"/>
    <col min="10506" max="10506" width="13.08984375" style="7" bestFit="1" customWidth="1"/>
    <col min="10507" max="10510" width="14.6328125" style="7" customWidth="1"/>
    <col min="10511" max="10511" width="13.08984375" style="7" bestFit="1" customWidth="1"/>
    <col min="10512" max="10746" width="8.81640625" style="7"/>
    <col min="10747" max="10751" width="1.453125" style="7" customWidth="1"/>
    <col min="10752" max="10752" width="37" style="7" customWidth="1"/>
    <col min="10753" max="10753" width="12.36328125" style="7" bestFit="1" customWidth="1"/>
    <col min="10754" max="10754" width="11" style="7" bestFit="1" customWidth="1"/>
    <col min="10755" max="10755" width="12.6328125" style="7" bestFit="1" customWidth="1"/>
    <col min="10756" max="10756" width="12" style="7" bestFit="1" customWidth="1"/>
    <col min="10757" max="10757" width="13.08984375" style="7" bestFit="1" customWidth="1"/>
    <col min="10758" max="10761" width="13.453125" style="7" customWidth="1"/>
    <col min="10762" max="10762" width="13.08984375" style="7" bestFit="1" customWidth="1"/>
    <col min="10763" max="10766" width="14.6328125" style="7" customWidth="1"/>
    <col min="10767" max="10767" width="13.08984375" style="7" bestFit="1" customWidth="1"/>
    <col min="10768" max="11002" width="8.81640625" style="7"/>
    <col min="11003" max="11007" width="1.453125" style="7" customWidth="1"/>
    <col min="11008" max="11008" width="37" style="7" customWidth="1"/>
    <col min="11009" max="11009" width="12.36328125" style="7" bestFit="1" customWidth="1"/>
    <col min="11010" max="11010" width="11" style="7" bestFit="1" customWidth="1"/>
    <col min="11011" max="11011" width="12.6328125" style="7" bestFit="1" customWidth="1"/>
    <col min="11012" max="11012" width="12" style="7" bestFit="1" customWidth="1"/>
    <col min="11013" max="11013" width="13.08984375" style="7" bestFit="1" customWidth="1"/>
    <col min="11014" max="11017" width="13.453125" style="7" customWidth="1"/>
    <col min="11018" max="11018" width="13.08984375" style="7" bestFit="1" customWidth="1"/>
    <col min="11019" max="11022" width="14.6328125" style="7" customWidth="1"/>
    <col min="11023" max="11023" width="13.08984375" style="7" bestFit="1" customWidth="1"/>
    <col min="11024" max="11258" width="8.81640625" style="7"/>
    <col min="11259" max="11263" width="1.453125" style="7" customWidth="1"/>
    <col min="11264" max="11264" width="37" style="7" customWidth="1"/>
    <col min="11265" max="11265" width="12.36328125" style="7" bestFit="1" customWidth="1"/>
    <col min="11266" max="11266" width="11" style="7" bestFit="1" customWidth="1"/>
    <col min="11267" max="11267" width="12.6328125" style="7" bestFit="1" customWidth="1"/>
    <col min="11268" max="11268" width="12" style="7" bestFit="1" customWidth="1"/>
    <col min="11269" max="11269" width="13.08984375" style="7" bestFit="1" customWidth="1"/>
    <col min="11270" max="11273" width="13.453125" style="7" customWidth="1"/>
    <col min="11274" max="11274" width="13.08984375" style="7" bestFit="1" customWidth="1"/>
    <col min="11275" max="11278" width="14.6328125" style="7" customWidth="1"/>
    <col min="11279" max="11279" width="13.08984375" style="7" bestFit="1" customWidth="1"/>
    <col min="11280" max="11514" width="8.81640625" style="7"/>
    <col min="11515" max="11519" width="1.453125" style="7" customWidth="1"/>
    <col min="11520" max="11520" width="37" style="7" customWidth="1"/>
    <col min="11521" max="11521" width="12.36328125" style="7" bestFit="1" customWidth="1"/>
    <col min="11522" max="11522" width="11" style="7" bestFit="1" customWidth="1"/>
    <col min="11523" max="11523" width="12.6328125" style="7" bestFit="1" customWidth="1"/>
    <col min="11524" max="11524" width="12" style="7" bestFit="1" customWidth="1"/>
    <col min="11525" max="11525" width="13.08984375" style="7" bestFit="1" customWidth="1"/>
    <col min="11526" max="11529" width="13.453125" style="7" customWidth="1"/>
    <col min="11530" max="11530" width="13.08984375" style="7" bestFit="1" customWidth="1"/>
    <col min="11531" max="11534" width="14.6328125" style="7" customWidth="1"/>
    <col min="11535" max="11535" width="13.08984375" style="7" bestFit="1" customWidth="1"/>
    <col min="11536" max="11770" width="8.81640625" style="7"/>
    <col min="11771" max="11775" width="1.453125" style="7" customWidth="1"/>
    <col min="11776" max="11776" width="37" style="7" customWidth="1"/>
    <col min="11777" max="11777" width="12.36328125" style="7" bestFit="1" customWidth="1"/>
    <col min="11778" max="11778" width="11" style="7" bestFit="1" customWidth="1"/>
    <col min="11779" max="11779" width="12.6328125" style="7" bestFit="1" customWidth="1"/>
    <col min="11780" max="11780" width="12" style="7" bestFit="1" customWidth="1"/>
    <col min="11781" max="11781" width="13.08984375" style="7" bestFit="1" customWidth="1"/>
    <col min="11782" max="11785" width="13.453125" style="7" customWidth="1"/>
    <col min="11786" max="11786" width="13.08984375" style="7" bestFit="1" customWidth="1"/>
    <col min="11787" max="11790" width="14.6328125" style="7" customWidth="1"/>
    <col min="11791" max="11791" width="13.08984375" style="7" bestFit="1" customWidth="1"/>
    <col min="11792" max="12026" width="8.81640625" style="7"/>
    <col min="12027" max="12031" width="1.453125" style="7" customWidth="1"/>
    <col min="12032" max="12032" width="37" style="7" customWidth="1"/>
    <col min="12033" max="12033" width="12.36328125" style="7" bestFit="1" customWidth="1"/>
    <col min="12034" max="12034" width="11" style="7" bestFit="1" customWidth="1"/>
    <col min="12035" max="12035" width="12.6328125" style="7" bestFit="1" customWidth="1"/>
    <col min="12036" max="12036" width="12" style="7" bestFit="1" customWidth="1"/>
    <col min="12037" max="12037" width="13.08984375" style="7" bestFit="1" customWidth="1"/>
    <col min="12038" max="12041" width="13.453125" style="7" customWidth="1"/>
    <col min="12042" max="12042" width="13.08984375" style="7" bestFit="1" customWidth="1"/>
    <col min="12043" max="12046" width="14.6328125" style="7" customWidth="1"/>
    <col min="12047" max="12047" width="13.08984375" style="7" bestFit="1" customWidth="1"/>
    <col min="12048" max="12282" width="8.81640625" style="7"/>
    <col min="12283" max="12287" width="1.453125" style="7" customWidth="1"/>
    <col min="12288" max="12288" width="37" style="7" customWidth="1"/>
    <col min="12289" max="12289" width="12.36328125" style="7" bestFit="1" customWidth="1"/>
    <col min="12290" max="12290" width="11" style="7" bestFit="1" customWidth="1"/>
    <col min="12291" max="12291" width="12.6328125" style="7" bestFit="1" customWidth="1"/>
    <col min="12292" max="12292" width="12" style="7" bestFit="1" customWidth="1"/>
    <col min="12293" max="12293" width="13.08984375" style="7" bestFit="1" customWidth="1"/>
    <col min="12294" max="12297" width="13.453125" style="7" customWidth="1"/>
    <col min="12298" max="12298" width="13.08984375" style="7" bestFit="1" customWidth="1"/>
    <col min="12299" max="12302" width="14.6328125" style="7" customWidth="1"/>
    <col min="12303" max="12303" width="13.08984375" style="7" bestFit="1" customWidth="1"/>
    <col min="12304" max="12538" width="8.81640625" style="7"/>
    <col min="12539" max="12543" width="1.453125" style="7" customWidth="1"/>
    <col min="12544" max="12544" width="37" style="7" customWidth="1"/>
    <col min="12545" max="12545" width="12.36328125" style="7" bestFit="1" customWidth="1"/>
    <col min="12546" max="12546" width="11" style="7" bestFit="1" customWidth="1"/>
    <col min="12547" max="12547" width="12.6328125" style="7" bestFit="1" customWidth="1"/>
    <col min="12548" max="12548" width="12" style="7" bestFit="1" customWidth="1"/>
    <col min="12549" max="12549" width="13.08984375" style="7" bestFit="1" customWidth="1"/>
    <col min="12550" max="12553" width="13.453125" style="7" customWidth="1"/>
    <col min="12554" max="12554" width="13.08984375" style="7" bestFit="1" customWidth="1"/>
    <col min="12555" max="12558" width="14.6328125" style="7" customWidth="1"/>
    <col min="12559" max="12559" width="13.08984375" style="7" bestFit="1" customWidth="1"/>
    <col min="12560" max="12794" width="8.81640625" style="7"/>
    <col min="12795" max="12799" width="1.453125" style="7" customWidth="1"/>
    <col min="12800" max="12800" width="37" style="7" customWidth="1"/>
    <col min="12801" max="12801" width="12.36328125" style="7" bestFit="1" customWidth="1"/>
    <col min="12802" max="12802" width="11" style="7" bestFit="1" customWidth="1"/>
    <col min="12803" max="12803" width="12.6328125" style="7" bestFit="1" customWidth="1"/>
    <col min="12804" max="12804" width="12" style="7" bestFit="1" customWidth="1"/>
    <col min="12805" max="12805" width="13.08984375" style="7" bestFit="1" customWidth="1"/>
    <col min="12806" max="12809" width="13.453125" style="7" customWidth="1"/>
    <col min="12810" max="12810" width="13.08984375" style="7" bestFit="1" customWidth="1"/>
    <col min="12811" max="12814" width="14.6328125" style="7" customWidth="1"/>
    <col min="12815" max="12815" width="13.08984375" style="7" bestFit="1" customWidth="1"/>
    <col min="12816" max="13050" width="8.81640625" style="7"/>
    <col min="13051" max="13055" width="1.453125" style="7" customWidth="1"/>
    <col min="13056" max="13056" width="37" style="7" customWidth="1"/>
    <col min="13057" max="13057" width="12.36328125" style="7" bestFit="1" customWidth="1"/>
    <col min="13058" max="13058" width="11" style="7" bestFit="1" customWidth="1"/>
    <col min="13059" max="13059" width="12.6328125" style="7" bestFit="1" customWidth="1"/>
    <col min="13060" max="13060" width="12" style="7" bestFit="1" customWidth="1"/>
    <col min="13061" max="13061" width="13.08984375" style="7" bestFit="1" customWidth="1"/>
    <col min="13062" max="13065" width="13.453125" style="7" customWidth="1"/>
    <col min="13066" max="13066" width="13.08984375" style="7" bestFit="1" customWidth="1"/>
    <col min="13067" max="13070" width="14.6328125" style="7" customWidth="1"/>
    <col min="13071" max="13071" width="13.08984375" style="7" bestFit="1" customWidth="1"/>
    <col min="13072" max="13306" width="8.81640625" style="7"/>
    <col min="13307" max="13311" width="1.453125" style="7" customWidth="1"/>
    <col min="13312" max="13312" width="37" style="7" customWidth="1"/>
    <col min="13313" max="13313" width="12.36328125" style="7" bestFit="1" customWidth="1"/>
    <col min="13314" max="13314" width="11" style="7" bestFit="1" customWidth="1"/>
    <col min="13315" max="13315" width="12.6328125" style="7" bestFit="1" customWidth="1"/>
    <col min="13316" max="13316" width="12" style="7" bestFit="1" customWidth="1"/>
    <col min="13317" max="13317" width="13.08984375" style="7" bestFit="1" customWidth="1"/>
    <col min="13318" max="13321" width="13.453125" style="7" customWidth="1"/>
    <col min="13322" max="13322" width="13.08984375" style="7" bestFit="1" customWidth="1"/>
    <col min="13323" max="13326" width="14.6328125" style="7" customWidth="1"/>
    <col min="13327" max="13327" width="13.08984375" style="7" bestFit="1" customWidth="1"/>
    <col min="13328" max="13562" width="8.81640625" style="7"/>
    <col min="13563" max="13567" width="1.453125" style="7" customWidth="1"/>
    <col min="13568" max="13568" width="37" style="7" customWidth="1"/>
    <col min="13569" max="13569" width="12.36328125" style="7" bestFit="1" customWidth="1"/>
    <col min="13570" max="13570" width="11" style="7" bestFit="1" customWidth="1"/>
    <col min="13571" max="13571" width="12.6328125" style="7" bestFit="1" customWidth="1"/>
    <col min="13572" max="13572" width="12" style="7" bestFit="1" customWidth="1"/>
    <col min="13573" max="13573" width="13.08984375" style="7" bestFit="1" customWidth="1"/>
    <col min="13574" max="13577" width="13.453125" style="7" customWidth="1"/>
    <col min="13578" max="13578" width="13.08984375" style="7" bestFit="1" customWidth="1"/>
    <col min="13579" max="13582" width="14.6328125" style="7" customWidth="1"/>
    <col min="13583" max="13583" width="13.08984375" style="7" bestFit="1" customWidth="1"/>
    <col min="13584" max="13818" width="8.81640625" style="7"/>
    <col min="13819" max="13823" width="1.453125" style="7" customWidth="1"/>
    <col min="13824" max="13824" width="37" style="7" customWidth="1"/>
    <col min="13825" max="13825" width="12.36328125" style="7" bestFit="1" customWidth="1"/>
    <col min="13826" max="13826" width="11" style="7" bestFit="1" customWidth="1"/>
    <col min="13827" max="13827" width="12.6328125" style="7" bestFit="1" customWidth="1"/>
    <col min="13828" max="13828" width="12" style="7" bestFit="1" customWidth="1"/>
    <col min="13829" max="13829" width="13.08984375" style="7" bestFit="1" customWidth="1"/>
    <col min="13830" max="13833" width="13.453125" style="7" customWidth="1"/>
    <col min="13834" max="13834" width="13.08984375" style="7" bestFit="1" customWidth="1"/>
    <col min="13835" max="13838" width="14.6328125" style="7" customWidth="1"/>
    <col min="13839" max="13839" width="13.08984375" style="7" bestFit="1" customWidth="1"/>
    <col min="13840" max="14074" width="8.81640625" style="7"/>
    <col min="14075" max="14079" width="1.453125" style="7" customWidth="1"/>
    <col min="14080" max="14080" width="37" style="7" customWidth="1"/>
    <col min="14081" max="14081" width="12.36328125" style="7" bestFit="1" customWidth="1"/>
    <col min="14082" max="14082" width="11" style="7" bestFit="1" customWidth="1"/>
    <col min="14083" max="14083" width="12.6328125" style="7" bestFit="1" customWidth="1"/>
    <col min="14084" max="14084" width="12" style="7" bestFit="1" customWidth="1"/>
    <col min="14085" max="14085" width="13.08984375" style="7" bestFit="1" customWidth="1"/>
    <col min="14086" max="14089" width="13.453125" style="7" customWidth="1"/>
    <col min="14090" max="14090" width="13.08984375" style="7" bestFit="1" customWidth="1"/>
    <col min="14091" max="14094" width="14.6328125" style="7" customWidth="1"/>
    <col min="14095" max="14095" width="13.08984375" style="7" bestFit="1" customWidth="1"/>
    <col min="14096" max="14330" width="8.81640625" style="7"/>
    <col min="14331" max="14335" width="1.453125" style="7" customWidth="1"/>
    <col min="14336" max="14336" width="37" style="7" customWidth="1"/>
    <col min="14337" max="14337" width="12.36328125" style="7" bestFit="1" customWidth="1"/>
    <col min="14338" max="14338" width="11" style="7" bestFit="1" customWidth="1"/>
    <col min="14339" max="14339" width="12.6328125" style="7" bestFit="1" customWidth="1"/>
    <col min="14340" max="14340" width="12" style="7" bestFit="1" customWidth="1"/>
    <col min="14341" max="14341" width="13.08984375" style="7" bestFit="1" customWidth="1"/>
    <col min="14342" max="14345" width="13.453125" style="7" customWidth="1"/>
    <col min="14346" max="14346" width="13.08984375" style="7" bestFit="1" customWidth="1"/>
    <col min="14347" max="14350" width="14.6328125" style="7" customWidth="1"/>
    <col min="14351" max="14351" width="13.08984375" style="7" bestFit="1" customWidth="1"/>
    <col min="14352" max="14586" width="8.81640625" style="7"/>
    <col min="14587" max="14591" width="1.453125" style="7" customWidth="1"/>
    <col min="14592" max="14592" width="37" style="7" customWidth="1"/>
    <col min="14593" max="14593" width="12.36328125" style="7" bestFit="1" customWidth="1"/>
    <col min="14594" max="14594" width="11" style="7" bestFit="1" customWidth="1"/>
    <col min="14595" max="14595" width="12.6328125" style="7" bestFit="1" customWidth="1"/>
    <col min="14596" max="14596" width="12" style="7" bestFit="1" customWidth="1"/>
    <col min="14597" max="14597" width="13.08984375" style="7" bestFit="1" customWidth="1"/>
    <col min="14598" max="14601" width="13.453125" style="7" customWidth="1"/>
    <col min="14602" max="14602" width="13.08984375" style="7" bestFit="1" customWidth="1"/>
    <col min="14603" max="14606" width="14.6328125" style="7" customWidth="1"/>
    <col min="14607" max="14607" width="13.08984375" style="7" bestFit="1" customWidth="1"/>
    <col min="14608" max="14842" width="8.81640625" style="7"/>
    <col min="14843" max="14847" width="1.453125" style="7" customWidth="1"/>
    <col min="14848" max="14848" width="37" style="7" customWidth="1"/>
    <col min="14849" max="14849" width="12.36328125" style="7" bestFit="1" customWidth="1"/>
    <col min="14850" max="14850" width="11" style="7" bestFit="1" customWidth="1"/>
    <col min="14851" max="14851" width="12.6328125" style="7" bestFit="1" customWidth="1"/>
    <col min="14852" max="14852" width="12" style="7" bestFit="1" customWidth="1"/>
    <col min="14853" max="14853" width="13.08984375" style="7" bestFit="1" customWidth="1"/>
    <col min="14854" max="14857" width="13.453125" style="7" customWidth="1"/>
    <col min="14858" max="14858" width="13.08984375" style="7" bestFit="1" customWidth="1"/>
    <col min="14859" max="14862" width="14.6328125" style="7" customWidth="1"/>
    <col min="14863" max="14863" width="13.08984375" style="7" bestFit="1" customWidth="1"/>
    <col min="14864" max="15098" width="8.81640625" style="7"/>
    <col min="15099" max="15103" width="1.453125" style="7" customWidth="1"/>
    <col min="15104" max="15104" width="37" style="7" customWidth="1"/>
    <col min="15105" max="15105" width="12.36328125" style="7" bestFit="1" customWidth="1"/>
    <col min="15106" max="15106" width="11" style="7" bestFit="1" customWidth="1"/>
    <col min="15107" max="15107" width="12.6328125" style="7" bestFit="1" customWidth="1"/>
    <col min="15108" max="15108" width="12" style="7" bestFit="1" customWidth="1"/>
    <col min="15109" max="15109" width="13.08984375" style="7" bestFit="1" customWidth="1"/>
    <col min="15110" max="15113" width="13.453125" style="7" customWidth="1"/>
    <col min="15114" max="15114" width="13.08984375" style="7" bestFit="1" customWidth="1"/>
    <col min="15115" max="15118" width="14.6328125" style="7" customWidth="1"/>
    <col min="15119" max="15119" width="13.08984375" style="7" bestFit="1" customWidth="1"/>
    <col min="15120" max="15354" width="8.81640625" style="7"/>
    <col min="15355" max="15359" width="1.453125" style="7" customWidth="1"/>
    <col min="15360" max="15360" width="37" style="7" customWidth="1"/>
    <col min="15361" max="15361" width="12.36328125" style="7" bestFit="1" customWidth="1"/>
    <col min="15362" max="15362" width="11" style="7" bestFit="1" customWidth="1"/>
    <col min="15363" max="15363" width="12.6328125" style="7" bestFit="1" customWidth="1"/>
    <col min="15364" max="15364" width="12" style="7" bestFit="1" customWidth="1"/>
    <col min="15365" max="15365" width="13.08984375" style="7" bestFit="1" customWidth="1"/>
    <col min="15366" max="15369" width="13.453125" style="7" customWidth="1"/>
    <col min="15370" max="15370" width="13.08984375" style="7" bestFit="1" customWidth="1"/>
    <col min="15371" max="15374" width="14.6328125" style="7" customWidth="1"/>
    <col min="15375" max="15375" width="13.08984375" style="7" bestFit="1" customWidth="1"/>
    <col min="15376" max="15610" width="8.81640625" style="7"/>
    <col min="15611" max="15615" width="1.453125" style="7" customWidth="1"/>
    <col min="15616" max="15616" width="37" style="7" customWidth="1"/>
    <col min="15617" max="15617" width="12.36328125" style="7" bestFit="1" customWidth="1"/>
    <col min="15618" max="15618" width="11" style="7" bestFit="1" customWidth="1"/>
    <col min="15619" max="15619" width="12.6328125" style="7" bestFit="1" customWidth="1"/>
    <col min="15620" max="15620" width="12" style="7" bestFit="1" customWidth="1"/>
    <col min="15621" max="15621" width="13.08984375" style="7" bestFit="1" customWidth="1"/>
    <col min="15622" max="15625" width="13.453125" style="7" customWidth="1"/>
    <col min="15626" max="15626" width="13.08984375" style="7" bestFit="1" customWidth="1"/>
    <col min="15627" max="15630" width="14.6328125" style="7" customWidth="1"/>
    <col min="15631" max="15631" width="13.08984375" style="7" bestFit="1" customWidth="1"/>
    <col min="15632" max="15866" width="8.81640625" style="7"/>
    <col min="15867" max="15871" width="1.453125" style="7" customWidth="1"/>
    <col min="15872" max="15872" width="37" style="7" customWidth="1"/>
    <col min="15873" max="15873" width="12.36328125" style="7" bestFit="1" customWidth="1"/>
    <col min="15874" max="15874" width="11" style="7" bestFit="1" customWidth="1"/>
    <col min="15875" max="15875" width="12.6328125" style="7" bestFit="1" customWidth="1"/>
    <col min="15876" max="15876" width="12" style="7" bestFit="1" customWidth="1"/>
    <col min="15877" max="15877" width="13.08984375" style="7" bestFit="1" customWidth="1"/>
    <col min="15878" max="15881" width="13.453125" style="7" customWidth="1"/>
    <col min="15882" max="15882" width="13.08984375" style="7" bestFit="1" customWidth="1"/>
    <col min="15883" max="15886" width="14.6328125" style="7" customWidth="1"/>
    <col min="15887" max="15887" width="13.08984375" style="7" bestFit="1" customWidth="1"/>
    <col min="15888" max="16122" width="8.81640625" style="7"/>
    <col min="16123" max="16127" width="1.453125" style="7" customWidth="1"/>
    <col min="16128" max="16128" width="37" style="7" customWidth="1"/>
    <col min="16129" max="16129" width="12.36328125" style="7" bestFit="1" customWidth="1"/>
    <col min="16130" max="16130" width="11" style="7" bestFit="1" customWidth="1"/>
    <col min="16131" max="16131" width="12.6328125" style="7" bestFit="1" customWidth="1"/>
    <col min="16132" max="16132" width="12" style="7" bestFit="1" customWidth="1"/>
    <col min="16133" max="16133" width="13.08984375" style="7" bestFit="1" customWidth="1"/>
    <col min="16134" max="16137" width="13.453125" style="7" customWidth="1"/>
    <col min="16138" max="16138" width="13.08984375" style="7" bestFit="1" customWidth="1"/>
    <col min="16139" max="16142" width="14.6328125" style="7" customWidth="1"/>
    <col min="16143" max="16143" width="13.08984375" style="7" bestFit="1" customWidth="1"/>
    <col min="16144" max="16384" width="8.81640625" style="7"/>
  </cols>
  <sheetData>
    <row r="1" spans="1:18" ht="14.5" x14ac:dyDescent="0.35">
      <c r="A1" s="102" t="s">
        <v>36</v>
      </c>
      <c r="B1" s="102"/>
      <c r="C1" s="102"/>
      <c r="D1" s="102"/>
      <c r="E1" s="103"/>
      <c r="F1" s="103"/>
      <c r="K1" s="103"/>
    </row>
    <row r="2" spans="1:18" ht="14.5" x14ac:dyDescent="0.35">
      <c r="A2" s="102" t="s">
        <v>91</v>
      </c>
      <c r="B2" s="102"/>
      <c r="C2" s="102"/>
      <c r="D2" s="102"/>
      <c r="E2" s="103"/>
      <c r="F2" s="103"/>
      <c r="K2" s="103"/>
    </row>
    <row r="3" spans="1:18" ht="15.5" x14ac:dyDescent="0.35">
      <c r="A3" s="104" t="s">
        <v>34</v>
      </c>
      <c r="B3" s="105"/>
      <c r="C3" s="105"/>
      <c r="D3" s="105"/>
      <c r="E3" s="103"/>
      <c r="F3" s="103"/>
      <c r="K3" s="103"/>
    </row>
    <row r="4" spans="1:18" x14ac:dyDescent="0.3">
      <c r="A4" s="147" t="s">
        <v>33</v>
      </c>
      <c r="B4" s="148"/>
      <c r="C4" s="148"/>
      <c r="D4" s="148"/>
      <c r="E4" s="148"/>
      <c r="F4" s="148"/>
      <c r="K4" s="103"/>
    </row>
    <row r="5" spans="1:18" ht="33.75" customHeight="1" x14ac:dyDescent="0.3">
      <c r="A5" s="104"/>
      <c r="B5" s="104"/>
      <c r="C5" s="104"/>
      <c r="D5" s="104"/>
      <c r="E5" s="103"/>
      <c r="F5" s="106"/>
      <c r="G5" s="149" t="s">
        <v>92</v>
      </c>
      <c r="H5" s="149"/>
      <c r="I5" s="149"/>
      <c r="J5" s="149"/>
      <c r="K5" s="107" t="s">
        <v>39</v>
      </c>
      <c r="L5" s="149" t="s">
        <v>92</v>
      </c>
      <c r="M5" s="149"/>
      <c r="N5" s="149"/>
      <c r="O5" s="149"/>
      <c r="P5" s="107" t="s">
        <v>39</v>
      </c>
      <c r="Q5" s="141" t="s">
        <v>92</v>
      </c>
      <c r="R5" s="108"/>
    </row>
    <row r="6" spans="1:18" x14ac:dyDescent="0.3">
      <c r="A6" s="104"/>
      <c r="B6" s="104"/>
      <c r="C6" s="104"/>
      <c r="D6" s="104"/>
      <c r="E6" s="35"/>
      <c r="F6" s="35"/>
      <c r="G6" s="35" t="s">
        <v>32</v>
      </c>
      <c r="H6" s="35" t="s">
        <v>31</v>
      </c>
      <c r="I6" s="35" t="s">
        <v>30</v>
      </c>
      <c r="J6" s="35" t="s">
        <v>29</v>
      </c>
      <c r="K6" s="44" t="s">
        <v>29</v>
      </c>
      <c r="L6" s="35" t="s">
        <v>32</v>
      </c>
      <c r="M6" s="35" t="s">
        <v>31</v>
      </c>
      <c r="N6" s="35" t="s">
        <v>30</v>
      </c>
      <c r="O6" s="35" t="s">
        <v>29</v>
      </c>
      <c r="P6" s="44" t="s">
        <v>29</v>
      </c>
      <c r="Q6" s="35" t="s">
        <v>32</v>
      </c>
    </row>
    <row r="7" spans="1:18" x14ac:dyDescent="0.3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6">
        <v>2016</v>
      </c>
      <c r="P7" s="30">
        <v>2016</v>
      </c>
      <c r="Q7" s="140">
        <v>2017</v>
      </c>
    </row>
    <row r="8" spans="1:18" x14ac:dyDescent="0.3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6"/>
      <c r="P8" s="30"/>
      <c r="Q8" s="140"/>
    </row>
    <row r="9" spans="1:18" x14ac:dyDescent="0.3">
      <c r="A9" s="109" t="s">
        <v>93</v>
      </c>
      <c r="B9" s="109"/>
      <c r="G9" s="110"/>
      <c r="H9" s="110"/>
      <c r="I9" s="110"/>
      <c r="J9" s="110"/>
      <c r="K9" s="111"/>
      <c r="L9" s="110"/>
      <c r="M9" s="110"/>
      <c r="N9" s="110"/>
      <c r="O9" s="110"/>
      <c r="P9" s="111"/>
      <c r="Q9" s="110"/>
    </row>
    <row r="10" spans="1:18" x14ac:dyDescent="0.3">
      <c r="B10" s="1" t="s">
        <v>94</v>
      </c>
      <c r="G10" s="25">
        <v>41397</v>
      </c>
      <c r="H10" s="25">
        <v>42300</v>
      </c>
      <c r="I10" s="25">
        <v>43181</v>
      </c>
      <c r="J10" s="25">
        <v>44738</v>
      </c>
      <c r="K10" s="55"/>
      <c r="L10" s="25">
        <v>46967</v>
      </c>
      <c r="M10" s="25">
        <v>47129</v>
      </c>
      <c r="N10" s="25">
        <v>47497</v>
      </c>
      <c r="O10" s="25">
        <v>49431</v>
      </c>
      <c r="P10" s="55"/>
      <c r="Q10" s="25">
        <v>50854</v>
      </c>
    </row>
    <row r="11" spans="1:18" x14ac:dyDescent="0.3">
      <c r="A11" s="109"/>
      <c r="B11" s="112" t="s">
        <v>95</v>
      </c>
      <c r="G11" s="25">
        <v>40315</v>
      </c>
      <c r="H11" s="25">
        <v>41057</v>
      </c>
      <c r="I11" s="25">
        <v>42068</v>
      </c>
      <c r="J11" s="25">
        <v>43401</v>
      </c>
      <c r="K11" s="55"/>
      <c r="L11" s="25">
        <v>45714</v>
      </c>
      <c r="M11" s="25">
        <v>46004</v>
      </c>
      <c r="N11" s="25">
        <v>46479</v>
      </c>
      <c r="O11" s="25">
        <v>47905</v>
      </c>
      <c r="P11" s="55"/>
      <c r="Q11" s="25">
        <v>49375</v>
      </c>
    </row>
    <row r="12" spans="1:18" ht="6" customHeight="1" x14ac:dyDescent="0.3">
      <c r="G12" s="54"/>
      <c r="H12" s="54"/>
      <c r="I12" s="54"/>
      <c r="J12" s="54"/>
      <c r="K12" s="98"/>
      <c r="L12" s="54"/>
      <c r="M12" s="54"/>
      <c r="N12" s="54"/>
      <c r="O12" s="54"/>
      <c r="P12" s="98"/>
      <c r="Q12" s="54"/>
    </row>
    <row r="13" spans="1:18" x14ac:dyDescent="0.3">
      <c r="B13" s="113" t="s">
        <v>77</v>
      </c>
      <c r="C13" s="113"/>
      <c r="G13" s="114">
        <v>984532</v>
      </c>
      <c r="H13" s="114">
        <v>1025913</v>
      </c>
      <c r="I13" s="114">
        <v>1063961</v>
      </c>
      <c r="J13" s="114">
        <v>1105933</v>
      </c>
      <c r="K13" s="53">
        <f>SUM(G13:J13)</f>
        <v>4180339</v>
      </c>
      <c r="L13" s="114">
        <v>1161241</v>
      </c>
      <c r="M13" s="114">
        <v>1208271</v>
      </c>
      <c r="N13" s="114">
        <v>1304333</v>
      </c>
      <c r="O13" s="114">
        <v>1403462</v>
      </c>
      <c r="P13" s="53">
        <f>SUM(L13:O13)</f>
        <v>5077307</v>
      </c>
      <c r="Q13" s="114">
        <v>1470042</v>
      </c>
    </row>
    <row r="14" spans="1:18" x14ac:dyDescent="0.3">
      <c r="B14" s="113" t="s">
        <v>78</v>
      </c>
      <c r="C14" s="113"/>
      <c r="G14" s="25">
        <v>582529</v>
      </c>
      <c r="H14" s="25">
        <v>612691</v>
      </c>
      <c r="I14" s="25">
        <v>644914</v>
      </c>
      <c r="J14" s="25">
        <v>647059</v>
      </c>
      <c r="K14" s="55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5">
        <f>SUM(L14:O14)</f>
        <v>2855789</v>
      </c>
      <c r="Q14" s="25">
        <v>749488</v>
      </c>
    </row>
    <row r="15" spans="1:18" x14ac:dyDescent="0.3">
      <c r="B15" s="113" t="s">
        <v>79</v>
      </c>
      <c r="C15" s="113"/>
      <c r="G15" s="56">
        <v>89551</v>
      </c>
      <c r="H15" s="56">
        <v>73427</v>
      </c>
      <c r="I15" s="56">
        <v>74835</v>
      </c>
      <c r="J15" s="56">
        <v>79833</v>
      </c>
      <c r="K15" s="115">
        <f>SUM(G15:J15)</f>
        <v>317646</v>
      </c>
      <c r="L15" s="56">
        <v>81942</v>
      </c>
      <c r="M15" s="56">
        <v>86806</v>
      </c>
      <c r="N15" s="56">
        <v>108495</v>
      </c>
      <c r="O15" s="56">
        <v>105589</v>
      </c>
      <c r="P15" s="55">
        <f>SUM(L15:O15)</f>
        <v>382832</v>
      </c>
      <c r="Q15" s="56">
        <v>115038</v>
      </c>
    </row>
    <row r="16" spans="1:18" x14ac:dyDescent="0.3">
      <c r="B16" s="7" t="s">
        <v>96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5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8">
        <f>P13-P15-P14</f>
        <v>1838686</v>
      </c>
      <c r="Q16" s="25">
        <f t="shared" ref="Q16" si="2">Q13-Q15-Q14</f>
        <v>605516</v>
      </c>
    </row>
    <row r="17" spans="1:17" x14ac:dyDescent="0.3">
      <c r="B17" s="7" t="s">
        <v>97</v>
      </c>
      <c r="G17" s="116">
        <f t="shared" ref="G17:M17" si="3">ROUND(G16/G13,3)</f>
        <v>0.317</v>
      </c>
      <c r="H17" s="116">
        <f t="shared" si="3"/>
        <v>0.33100000000000002</v>
      </c>
      <c r="I17" s="116">
        <f t="shared" si="3"/>
        <v>0.32400000000000001</v>
      </c>
      <c r="J17" s="116">
        <f>ROUND(J16/J13,3)</f>
        <v>0.34300000000000003</v>
      </c>
      <c r="K17" s="117">
        <f t="shared" si="3"/>
        <v>0.32900000000000001</v>
      </c>
      <c r="L17" s="116">
        <f t="shared" si="3"/>
        <v>0.35499999999999998</v>
      </c>
      <c r="M17" s="116">
        <f t="shared" si="3"/>
        <v>0.34300000000000003</v>
      </c>
      <c r="N17" s="116">
        <f t="shared" ref="N17:O17" si="4">ROUND(N16/N13,3)</f>
        <v>0.36399999999999999</v>
      </c>
      <c r="O17" s="116">
        <f t="shared" si="4"/>
        <v>0.38200000000000001</v>
      </c>
      <c r="P17" s="117">
        <f>ROUND(P16/P13,3)</f>
        <v>0.36199999999999999</v>
      </c>
      <c r="Q17" s="116">
        <f t="shared" ref="Q17" si="5">ROUND(Q16/Q13,3)</f>
        <v>0.41199999999999998</v>
      </c>
    </row>
    <row r="18" spans="1:17" x14ac:dyDescent="0.3">
      <c r="G18" s="118"/>
      <c r="H18" s="118"/>
      <c r="I18" s="118"/>
      <c r="J18" s="118"/>
      <c r="K18" s="119"/>
      <c r="L18" s="118"/>
      <c r="M18" s="118"/>
      <c r="N18" s="118"/>
      <c r="O18" s="118"/>
      <c r="P18" s="119"/>
      <c r="Q18" s="118"/>
    </row>
    <row r="19" spans="1:17" x14ac:dyDescent="0.3">
      <c r="A19" s="109" t="s">
        <v>98</v>
      </c>
      <c r="B19" s="109"/>
      <c r="G19" s="120"/>
      <c r="H19" s="120"/>
      <c r="I19" s="120"/>
      <c r="J19" s="120"/>
      <c r="K19" s="121"/>
      <c r="L19" s="120"/>
      <c r="M19" s="120"/>
      <c r="N19" s="120"/>
      <c r="O19" s="120"/>
      <c r="P19" s="121"/>
      <c r="Q19" s="120"/>
    </row>
    <row r="20" spans="1:17" x14ac:dyDescent="0.3">
      <c r="B20" s="1" t="s">
        <v>94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5"/>
      <c r="L20" s="25">
        <v>34533</v>
      </c>
      <c r="M20" s="25">
        <v>36048</v>
      </c>
      <c r="N20" s="25">
        <v>39246</v>
      </c>
      <c r="O20" s="25">
        <v>44365</v>
      </c>
      <c r="P20" s="55"/>
      <c r="Q20" s="25">
        <v>47894</v>
      </c>
    </row>
    <row r="21" spans="1:17" x14ac:dyDescent="0.3">
      <c r="A21" s="109"/>
      <c r="B21" s="112" t="s">
        <v>95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5"/>
      <c r="L21" s="25">
        <v>31993</v>
      </c>
      <c r="M21" s="25">
        <v>33892</v>
      </c>
      <c r="N21" s="25">
        <v>36799</v>
      </c>
      <c r="O21" s="25">
        <v>41185</v>
      </c>
      <c r="P21" s="55"/>
      <c r="Q21" s="25">
        <v>44988</v>
      </c>
    </row>
    <row r="22" spans="1:17" ht="7.5" customHeight="1" x14ac:dyDescent="0.3">
      <c r="G22" s="54"/>
      <c r="H22" s="54"/>
      <c r="I22" s="54"/>
      <c r="J22" s="54"/>
      <c r="K22" s="98"/>
      <c r="L22" s="54"/>
      <c r="M22" s="54"/>
      <c r="N22" s="54"/>
      <c r="O22" s="54"/>
      <c r="P22" s="98"/>
      <c r="Q22" s="54"/>
    </row>
    <row r="23" spans="1:17" x14ac:dyDescent="0.3">
      <c r="B23" s="113" t="s">
        <v>77</v>
      </c>
      <c r="G23" s="114">
        <v>415397</v>
      </c>
      <c r="H23" s="114">
        <v>454763</v>
      </c>
      <c r="I23" s="114">
        <v>516870</v>
      </c>
      <c r="J23" s="114">
        <v>566405</v>
      </c>
      <c r="K23" s="53">
        <f>SUM(G23:J23)</f>
        <v>1953435</v>
      </c>
      <c r="L23" s="114">
        <v>651748</v>
      </c>
      <c r="M23" s="114">
        <v>758201</v>
      </c>
      <c r="N23" s="114">
        <v>853480</v>
      </c>
      <c r="O23" s="114">
        <v>947666</v>
      </c>
      <c r="P23" s="53">
        <f>SUM(L23:O23)</f>
        <v>3211095</v>
      </c>
      <c r="Q23" s="114">
        <v>1046199</v>
      </c>
    </row>
    <row r="24" spans="1:17" x14ac:dyDescent="0.3">
      <c r="B24" s="113" t="s">
        <v>78</v>
      </c>
      <c r="G24" s="25">
        <v>375278</v>
      </c>
      <c r="H24" s="25">
        <v>422966</v>
      </c>
      <c r="I24" s="25">
        <v>451251</v>
      </c>
      <c r="J24" s="25">
        <v>530880</v>
      </c>
      <c r="K24" s="55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5">
        <f>SUM(L24:O24)</f>
        <v>2911370</v>
      </c>
      <c r="Q24" s="25">
        <v>847317</v>
      </c>
    </row>
    <row r="25" spans="1:17" x14ac:dyDescent="0.3">
      <c r="B25" s="113" t="s">
        <v>79</v>
      </c>
      <c r="G25" s="56">
        <v>105126</v>
      </c>
      <c r="H25" s="56">
        <v>123713</v>
      </c>
      <c r="I25" s="56">
        <v>133267</v>
      </c>
      <c r="J25" s="56">
        <v>144340</v>
      </c>
      <c r="K25" s="115">
        <f>SUM(G25:J25)</f>
        <v>506446</v>
      </c>
      <c r="L25" s="56">
        <v>126068</v>
      </c>
      <c r="M25" s="56">
        <v>129223</v>
      </c>
      <c r="N25" s="56">
        <v>173548</v>
      </c>
      <c r="O25" s="56">
        <v>179407</v>
      </c>
      <c r="P25" s="55">
        <f>SUM(L25:O25)</f>
        <v>608246</v>
      </c>
      <c r="Q25" s="56">
        <v>156232</v>
      </c>
    </row>
    <row r="26" spans="1:17" x14ac:dyDescent="0.3">
      <c r="B26" s="7" t="s">
        <v>99</v>
      </c>
      <c r="G26" s="25">
        <f t="shared" ref="G26:M26" si="6">G23-G25-G24</f>
        <v>-65007</v>
      </c>
      <c r="H26" s="25">
        <f t="shared" si="6"/>
        <v>-91916</v>
      </c>
      <c r="I26" s="25">
        <f>I23-I25-I24</f>
        <v>-67648</v>
      </c>
      <c r="J26" s="25">
        <f>J23-J25-J24</f>
        <v>-108815</v>
      </c>
      <c r="K26" s="55">
        <f t="shared" si="6"/>
        <v>-333386</v>
      </c>
      <c r="L26" s="25">
        <f t="shared" si="6"/>
        <v>-104219</v>
      </c>
      <c r="M26" s="25">
        <f t="shared" si="6"/>
        <v>-69184</v>
      </c>
      <c r="N26" s="25">
        <f t="shared" ref="N26:Q26" si="7">N23-N25-N24</f>
        <v>-68583</v>
      </c>
      <c r="O26" s="25">
        <f t="shared" si="7"/>
        <v>-66535</v>
      </c>
      <c r="P26" s="128">
        <f>P23-P25-P24</f>
        <v>-308521</v>
      </c>
      <c r="Q26" s="25">
        <f t="shared" si="7"/>
        <v>42650</v>
      </c>
    </row>
    <row r="27" spans="1:17" x14ac:dyDescent="0.3">
      <c r="B27" s="7" t="s">
        <v>97</v>
      </c>
      <c r="G27" s="116">
        <f t="shared" ref="G27:M27" si="8">ROUND(G26/G23,3)</f>
        <v>-0.156</v>
      </c>
      <c r="H27" s="116">
        <f t="shared" si="8"/>
        <v>-0.20200000000000001</v>
      </c>
      <c r="I27" s="116">
        <f t="shared" si="8"/>
        <v>-0.13100000000000001</v>
      </c>
      <c r="J27" s="116">
        <f t="shared" si="8"/>
        <v>-0.192</v>
      </c>
      <c r="K27" s="117">
        <f t="shared" si="8"/>
        <v>-0.17100000000000001</v>
      </c>
      <c r="L27" s="116">
        <f t="shared" si="8"/>
        <v>-0.16</v>
      </c>
      <c r="M27" s="116">
        <f t="shared" si="8"/>
        <v>-9.0999999999999998E-2</v>
      </c>
      <c r="N27" s="116">
        <f t="shared" ref="N27:Q27" si="9">ROUND(N26/N23,3)</f>
        <v>-0.08</v>
      </c>
      <c r="O27" s="116">
        <f t="shared" si="9"/>
        <v>-7.0000000000000007E-2</v>
      </c>
      <c r="P27" s="117">
        <f>ROUND(P26/P23,3)</f>
        <v>-9.6000000000000002E-2</v>
      </c>
      <c r="Q27" s="116">
        <f t="shared" si="9"/>
        <v>4.1000000000000002E-2</v>
      </c>
    </row>
    <row r="28" spans="1:17" x14ac:dyDescent="0.3">
      <c r="G28" s="118"/>
      <c r="H28" s="118"/>
      <c r="I28" s="118"/>
      <c r="J28" s="118"/>
      <c r="K28" s="119"/>
      <c r="L28" s="118"/>
      <c r="M28" s="118"/>
      <c r="N28" s="118"/>
      <c r="O28" s="118"/>
      <c r="P28" s="119"/>
      <c r="Q28" s="118"/>
    </row>
    <row r="29" spans="1:17" x14ac:dyDescent="0.3">
      <c r="A29" s="12" t="s">
        <v>100</v>
      </c>
      <c r="G29" s="110"/>
      <c r="H29" s="110"/>
      <c r="I29" s="110"/>
      <c r="J29" s="110"/>
      <c r="K29" s="111"/>
      <c r="L29" s="110"/>
      <c r="M29" s="110"/>
      <c r="N29" s="110"/>
      <c r="O29" s="110"/>
      <c r="P29" s="111"/>
      <c r="Q29" s="110"/>
    </row>
    <row r="30" spans="1:17" x14ac:dyDescent="0.3">
      <c r="B30" s="1" t="s">
        <v>94</v>
      </c>
      <c r="C30" s="1"/>
      <c r="G30" s="25">
        <f t="shared" ref="G30:I31" si="10">G10+G20</f>
        <v>62274</v>
      </c>
      <c r="H30" s="25">
        <f t="shared" si="10"/>
        <v>65551</v>
      </c>
      <c r="I30" s="25">
        <f t="shared" si="10"/>
        <v>69168</v>
      </c>
      <c r="J30" s="25">
        <f>J10+J20</f>
        <v>74762</v>
      </c>
      <c r="K30" s="55"/>
      <c r="L30" s="25">
        <f t="shared" ref="L30:N31" si="11">L10+L20</f>
        <v>81500</v>
      </c>
      <c r="M30" s="25">
        <f t="shared" si="11"/>
        <v>83177</v>
      </c>
      <c r="N30" s="25">
        <f t="shared" si="11"/>
        <v>86743</v>
      </c>
      <c r="O30" s="25">
        <f t="shared" ref="O30" si="12">O10+O20</f>
        <v>93796</v>
      </c>
      <c r="P30" s="55"/>
      <c r="Q30" s="25">
        <f t="shared" ref="Q30" si="13">Q10+Q20</f>
        <v>98748</v>
      </c>
    </row>
    <row r="31" spans="1:17" x14ac:dyDescent="0.3">
      <c r="A31" s="109"/>
      <c r="B31" s="112" t="s">
        <v>95</v>
      </c>
      <c r="C31" s="1"/>
      <c r="G31" s="25">
        <f t="shared" si="10"/>
        <v>59619</v>
      </c>
      <c r="H31" s="25">
        <f t="shared" si="10"/>
        <v>62706</v>
      </c>
      <c r="I31" s="25">
        <f t="shared" si="10"/>
        <v>66019</v>
      </c>
      <c r="J31" s="25">
        <f>J11+J21</f>
        <v>70839</v>
      </c>
      <c r="K31" s="55"/>
      <c r="L31" s="25">
        <f t="shared" si="11"/>
        <v>77707</v>
      </c>
      <c r="M31" s="25">
        <f t="shared" si="11"/>
        <v>79896</v>
      </c>
      <c r="N31" s="25">
        <f t="shared" si="11"/>
        <v>83278</v>
      </c>
      <c r="O31" s="25">
        <f t="shared" ref="O31" si="14">O11+O21</f>
        <v>89090</v>
      </c>
      <c r="P31" s="55"/>
      <c r="Q31" s="25">
        <f t="shared" ref="Q31" si="15">Q11+Q21</f>
        <v>94363</v>
      </c>
    </row>
    <row r="32" spans="1:17" ht="6" customHeight="1" x14ac:dyDescent="0.3">
      <c r="G32" s="54"/>
      <c r="H32" s="54"/>
      <c r="I32" s="54"/>
      <c r="J32" s="54"/>
      <c r="K32" s="98"/>
      <c r="L32" s="54"/>
      <c r="M32" s="54"/>
      <c r="N32" s="54"/>
      <c r="O32" s="54"/>
      <c r="P32" s="98"/>
      <c r="Q32" s="54"/>
    </row>
    <row r="33" spans="1:17" x14ac:dyDescent="0.3">
      <c r="B33" s="113" t="s">
        <v>101</v>
      </c>
      <c r="G33" s="114">
        <f t="shared" ref="G33:J35" si="16">G23+G13</f>
        <v>1399929</v>
      </c>
      <c r="H33" s="114">
        <f t="shared" si="16"/>
        <v>1480676</v>
      </c>
      <c r="I33" s="114">
        <f t="shared" si="16"/>
        <v>1580831</v>
      </c>
      <c r="J33" s="114">
        <f t="shared" si="16"/>
        <v>1672338</v>
      </c>
      <c r="K33" s="122">
        <f>SUM(G33:J33)</f>
        <v>6133774</v>
      </c>
      <c r="L33" s="114">
        <f t="shared" ref="L33:M35" si="17">L23+L13</f>
        <v>1812989</v>
      </c>
      <c r="M33" s="114">
        <f t="shared" si="17"/>
        <v>1966472</v>
      </c>
      <c r="N33" s="114">
        <f t="shared" ref="N33:O33" si="18">N23+N13</f>
        <v>2157813</v>
      </c>
      <c r="O33" s="114">
        <f t="shared" si="18"/>
        <v>2351128</v>
      </c>
      <c r="P33" s="53">
        <f>SUM(L33:O33)</f>
        <v>8288402</v>
      </c>
      <c r="Q33" s="114">
        <f t="shared" ref="Q33" si="19">Q23+Q13</f>
        <v>2516241</v>
      </c>
    </row>
    <row r="34" spans="1:17" x14ac:dyDescent="0.3">
      <c r="B34" s="113" t="s">
        <v>78</v>
      </c>
      <c r="G34" s="25">
        <f t="shared" si="16"/>
        <v>957807</v>
      </c>
      <c r="H34" s="25">
        <f t="shared" si="16"/>
        <v>1035657</v>
      </c>
      <c r="I34" s="25">
        <f t="shared" si="16"/>
        <v>1096165</v>
      </c>
      <c r="J34" s="25">
        <f t="shared" si="16"/>
        <v>1177939</v>
      </c>
      <c r="K34" s="55">
        <f>SUM(G34:J34)</f>
        <v>4267568</v>
      </c>
      <c r="L34" s="25">
        <f t="shared" si="17"/>
        <v>1296445</v>
      </c>
      <c r="M34" s="25">
        <f t="shared" si="17"/>
        <v>1405268</v>
      </c>
      <c r="N34" s="25">
        <f t="shared" ref="N34:O34" si="20">N24+N14</f>
        <v>1469173</v>
      </c>
      <c r="O34" s="25">
        <f t="shared" si="20"/>
        <v>1596273</v>
      </c>
      <c r="P34" s="55">
        <f>SUM(L34:O34)</f>
        <v>5767159</v>
      </c>
      <c r="Q34" s="25">
        <f t="shared" ref="Q34" si="21">Q24+Q14</f>
        <v>1596805</v>
      </c>
    </row>
    <row r="35" spans="1:17" x14ac:dyDescent="0.3">
      <c r="B35" s="113" t="s">
        <v>79</v>
      </c>
      <c r="G35" s="25">
        <f t="shared" si="16"/>
        <v>194677</v>
      </c>
      <c r="H35" s="25">
        <f t="shared" si="16"/>
        <v>197140</v>
      </c>
      <c r="I35" s="25">
        <f t="shared" si="16"/>
        <v>208102</v>
      </c>
      <c r="J35" s="25">
        <f t="shared" si="16"/>
        <v>224173</v>
      </c>
      <c r="K35" s="115">
        <f>SUM(G35:J35)</f>
        <v>824092</v>
      </c>
      <c r="L35" s="25">
        <f t="shared" si="17"/>
        <v>208010</v>
      </c>
      <c r="M35" s="25">
        <f t="shared" si="17"/>
        <v>216029</v>
      </c>
      <c r="N35" s="25">
        <f t="shared" ref="N35:O35" si="22">N25+N15</f>
        <v>282043</v>
      </c>
      <c r="O35" s="25">
        <f t="shared" si="22"/>
        <v>284996</v>
      </c>
      <c r="P35" s="55">
        <f>SUM(L35:O35)</f>
        <v>991078</v>
      </c>
      <c r="Q35" s="25">
        <f t="shared" ref="Q35" si="23">Q25+Q15</f>
        <v>271270</v>
      </c>
    </row>
    <row r="36" spans="1:17" x14ac:dyDescent="0.3">
      <c r="B36" s="7" t="s">
        <v>99</v>
      </c>
      <c r="G36" s="123">
        <f t="shared" ref="G36:L36" si="24">G33-G35-G34</f>
        <v>247445</v>
      </c>
      <c r="H36" s="123">
        <f t="shared" si="24"/>
        <v>247879</v>
      </c>
      <c r="I36" s="123">
        <f t="shared" si="24"/>
        <v>276564</v>
      </c>
      <c r="J36" s="123">
        <f t="shared" si="24"/>
        <v>270226</v>
      </c>
      <c r="K36" s="55">
        <f t="shared" si="24"/>
        <v>1042114</v>
      </c>
      <c r="L36" s="123">
        <f t="shared" si="24"/>
        <v>308534</v>
      </c>
      <c r="M36" s="123">
        <f>M33-M35-M34</f>
        <v>345175</v>
      </c>
      <c r="N36" s="123">
        <f>N33-N35-N34</f>
        <v>406597</v>
      </c>
      <c r="O36" s="123">
        <f>O33-O35-O34</f>
        <v>469859</v>
      </c>
      <c r="P36" s="128">
        <f>P33-P35-P34</f>
        <v>1530165</v>
      </c>
      <c r="Q36" s="123">
        <f t="shared" ref="Q36" si="25">Q33-Q35-Q34</f>
        <v>648166</v>
      </c>
    </row>
    <row r="37" spans="1:17" x14ac:dyDescent="0.3">
      <c r="B37" s="7" t="s">
        <v>97</v>
      </c>
      <c r="G37" s="116">
        <f t="shared" ref="G37:M37" si="26">ROUND(G36/G33,3)</f>
        <v>0.17699999999999999</v>
      </c>
      <c r="H37" s="116">
        <f t="shared" si="26"/>
        <v>0.16700000000000001</v>
      </c>
      <c r="I37" s="116">
        <f t="shared" si="26"/>
        <v>0.17499999999999999</v>
      </c>
      <c r="J37" s="116">
        <f t="shared" si="26"/>
        <v>0.16200000000000001</v>
      </c>
      <c r="K37" s="117">
        <f t="shared" si="26"/>
        <v>0.17</v>
      </c>
      <c r="L37" s="116">
        <f t="shared" si="26"/>
        <v>0.17</v>
      </c>
      <c r="M37" s="116">
        <f t="shared" si="26"/>
        <v>0.17599999999999999</v>
      </c>
      <c r="N37" s="116">
        <f t="shared" ref="N37:Q37" si="27">ROUND(N36/N33,3)</f>
        <v>0.188</v>
      </c>
      <c r="O37" s="116">
        <f t="shared" si="27"/>
        <v>0.2</v>
      </c>
      <c r="P37" s="117">
        <f t="shared" si="27"/>
        <v>0.185</v>
      </c>
      <c r="Q37" s="116">
        <f t="shared" si="27"/>
        <v>0.25800000000000001</v>
      </c>
    </row>
    <row r="38" spans="1:17" x14ac:dyDescent="0.3">
      <c r="G38" s="118"/>
      <c r="H38" s="118"/>
      <c r="I38" s="118"/>
      <c r="J38" s="118"/>
      <c r="K38" s="119"/>
      <c r="L38" s="118"/>
      <c r="M38" s="118"/>
      <c r="N38" s="118"/>
      <c r="O38" s="118"/>
      <c r="P38" s="119"/>
      <c r="Q38" s="118"/>
    </row>
    <row r="39" spans="1:17" x14ac:dyDescent="0.3">
      <c r="A39" s="109" t="s">
        <v>102</v>
      </c>
      <c r="B39" s="109"/>
      <c r="G39" s="110"/>
      <c r="H39" s="110"/>
      <c r="I39" s="110"/>
      <c r="J39" s="110"/>
      <c r="K39" s="111"/>
      <c r="L39" s="110"/>
      <c r="M39" s="110"/>
      <c r="N39" s="110"/>
      <c r="O39" s="110"/>
      <c r="P39" s="111"/>
      <c r="Q39" s="110"/>
    </row>
    <row r="40" spans="1:17" x14ac:dyDescent="0.3">
      <c r="B40" s="1" t="s">
        <v>94</v>
      </c>
      <c r="G40" s="25">
        <v>5564</v>
      </c>
      <c r="H40" s="25">
        <v>5314</v>
      </c>
      <c r="I40" s="25">
        <v>5060</v>
      </c>
      <c r="J40" s="25">
        <v>4904</v>
      </c>
      <c r="K40" s="55"/>
      <c r="L40" s="25">
        <v>4741</v>
      </c>
      <c r="M40" s="25">
        <v>4530</v>
      </c>
      <c r="N40" s="25">
        <v>4273</v>
      </c>
      <c r="O40" s="25">
        <v>4114</v>
      </c>
      <c r="P40" s="55"/>
      <c r="Q40" s="25">
        <v>3944</v>
      </c>
    </row>
    <row r="41" spans="1:17" x14ac:dyDescent="0.3">
      <c r="A41" s="109"/>
      <c r="B41" s="112" t="s">
        <v>95</v>
      </c>
      <c r="G41" s="25">
        <v>5470</v>
      </c>
      <c r="H41" s="25">
        <v>5219</v>
      </c>
      <c r="I41" s="25">
        <v>4971</v>
      </c>
      <c r="J41" s="25">
        <v>4787</v>
      </c>
      <c r="K41" s="55"/>
      <c r="L41" s="25">
        <v>4647</v>
      </c>
      <c r="M41" s="25">
        <v>4435</v>
      </c>
      <c r="N41" s="25">
        <v>4194</v>
      </c>
      <c r="O41" s="25">
        <v>4029</v>
      </c>
      <c r="P41" s="55"/>
      <c r="Q41" s="25">
        <v>3867</v>
      </c>
    </row>
    <row r="42" spans="1:17" ht="6" customHeight="1" x14ac:dyDescent="0.3">
      <c r="G42" s="54"/>
      <c r="H42" s="54"/>
      <c r="I42" s="54"/>
      <c r="J42" s="54"/>
      <c r="K42" s="98"/>
      <c r="L42" s="54"/>
      <c r="M42" s="54"/>
      <c r="N42" s="54"/>
      <c r="O42" s="54"/>
      <c r="P42" s="98"/>
      <c r="Q42" s="54"/>
    </row>
    <row r="43" spans="1:17" x14ac:dyDescent="0.3">
      <c r="B43" s="113" t="s">
        <v>77</v>
      </c>
      <c r="G43" s="114">
        <v>173200</v>
      </c>
      <c r="H43" s="114">
        <v>164018</v>
      </c>
      <c r="I43" s="114">
        <v>157524</v>
      </c>
      <c r="J43" s="114">
        <v>150995</v>
      </c>
      <c r="K43" s="122">
        <f>SUM(G43:J43)</f>
        <v>645737</v>
      </c>
      <c r="L43" s="114">
        <v>144747</v>
      </c>
      <c r="M43" s="114">
        <v>138732</v>
      </c>
      <c r="N43" s="114">
        <v>132375</v>
      </c>
      <c r="O43" s="114">
        <v>126413</v>
      </c>
      <c r="P43" s="53">
        <f>SUM(L43:O43)</f>
        <v>542267</v>
      </c>
      <c r="Q43" s="114">
        <v>120394</v>
      </c>
    </row>
    <row r="44" spans="1:17" x14ac:dyDescent="0.3">
      <c r="B44" s="113" t="s">
        <v>78</v>
      </c>
      <c r="G44" s="56">
        <v>88594</v>
      </c>
      <c r="H44" s="56">
        <v>86095</v>
      </c>
      <c r="I44" s="56">
        <v>77793</v>
      </c>
      <c r="J44" s="56">
        <v>71426</v>
      </c>
      <c r="K44" s="115">
        <f>SUM(G44:J44)</f>
        <v>323908</v>
      </c>
      <c r="L44" s="56">
        <v>73095</v>
      </c>
      <c r="M44" s="56">
        <v>67830</v>
      </c>
      <c r="N44" s="56">
        <v>63671</v>
      </c>
      <c r="O44" s="56">
        <v>58146</v>
      </c>
      <c r="P44" s="55">
        <f>SUM(L44:O44)</f>
        <v>262742</v>
      </c>
      <c r="Q44" s="56">
        <v>60219</v>
      </c>
    </row>
    <row r="45" spans="1:17" x14ac:dyDescent="0.3">
      <c r="B45" s="7" t="s">
        <v>96</v>
      </c>
      <c r="G45" s="25">
        <f t="shared" ref="G45:M45" si="28">G43-G44</f>
        <v>84606</v>
      </c>
      <c r="H45" s="25">
        <f t="shared" si="28"/>
        <v>77923</v>
      </c>
      <c r="I45" s="25">
        <f t="shared" si="28"/>
        <v>79731</v>
      </c>
      <c r="J45" s="25">
        <f t="shared" si="28"/>
        <v>79569</v>
      </c>
      <c r="K45" s="55">
        <f t="shared" si="28"/>
        <v>321829</v>
      </c>
      <c r="L45" s="25">
        <f t="shared" si="28"/>
        <v>71652</v>
      </c>
      <c r="M45" s="25">
        <f t="shared" si="28"/>
        <v>70902</v>
      </c>
      <c r="N45" s="25">
        <f t="shared" ref="N45:Q45" si="29">N43-N44</f>
        <v>68704</v>
      </c>
      <c r="O45" s="25">
        <f t="shared" si="29"/>
        <v>68267</v>
      </c>
      <c r="P45" s="128">
        <f>P43-P44</f>
        <v>279525</v>
      </c>
      <c r="Q45" s="25">
        <f t="shared" si="29"/>
        <v>60175</v>
      </c>
    </row>
    <row r="46" spans="1:17" x14ac:dyDescent="0.3">
      <c r="B46" s="7" t="s">
        <v>97</v>
      </c>
      <c r="G46" s="116">
        <f t="shared" ref="G46:M46" si="30">ROUND(G45/G43,3)</f>
        <v>0.48799999999999999</v>
      </c>
      <c r="H46" s="116">
        <f t="shared" si="30"/>
        <v>0.47499999999999998</v>
      </c>
      <c r="I46" s="116">
        <f t="shared" si="30"/>
        <v>0.50600000000000001</v>
      </c>
      <c r="J46" s="116">
        <f t="shared" si="30"/>
        <v>0.52700000000000002</v>
      </c>
      <c r="K46" s="117">
        <f t="shared" si="30"/>
        <v>0.498</v>
      </c>
      <c r="L46" s="116">
        <f t="shared" si="30"/>
        <v>0.495</v>
      </c>
      <c r="M46" s="116">
        <f t="shared" si="30"/>
        <v>0.51100000000000001</v>
      </c>
      <c r="N46" s="116">
        <f t="shared" ref="N46:Q46" si="31">ROUND(N45/N43,3)</f>
        <v>0.51900000000000002</v>
      </c>
      <c r="O46" s="116">
        <f t="shared" si="31"/>
        <v>0.54</v>
      </c>
      <c r="P46" s="117">
        <f t="shared" si="31"/>
        <v>0.51500000000000001</v>
      </c>
      <c r="Q46" s="116">
        <f t="shared" si="31"/>
        <v>0.5</v>
      </c>
    </row>
    <row r="47" spans="1:17" x14ac:dyDescent="0.3">
      <c r="G47" s="124"/>
      <c r="H47" s="124"/>
      <c r="I47" s="124"/>
      <c r="J47" s="124"/>
      <c r="K47" s="125"/>
      <c r="L47" s="124"/>
      <c r="M47" s="124"/>
      <c r="N47" s="124"/>
      <c r="O47" s="124"/>
      <c r="P47" s="125"/>
      <c r="Q47" s="124"/>
    </row>
    <row r="48" spans="1:17" x14ac:dyDescent="0.3">
      <c r="A48" s="109" t="s">
        <v>103</v>
      </c>
      <c r="G48" s="124"/>
      <c r="H48" s="124"/>
      <c r="I48" s="124"/>
      <c r="J48" s="124"/>
      <c r="K48" s="125"/>
      <c r="L48" s="124"/>
      <c r="M48" s="124"/>
      <c r="N48" s="124"/>
      <c r="O48" s="124"/>
      <c r="P48" s="125"/>
      <c r="Q48" s="124"/>
    </row>
    <row r="49" spans="2:28" x14ac:dyDescent="0.3">
      <c r="B49" s="113" t="s">
        <v>77</v>
      </c>
      <c r="G49" s="114">
        <f>+G43+G33</f>
        <v>1573129</v>
      </c>
      <c r="H49" s="114">
        <f>+H43+H33</f>
        <v>1644694</v>
      </c>
      <c r="I49" s="114">
        <f>+I43+I33</f>
        <v>1738355</v>
      </c>
      <c r="J49" s="114">
        <f>+J43+J33</f>
        <v>1823333</v>
      </c>
      <c r="K49" s="122">
        <f>SUM(G49:J49)</f>
        <v>6779511</v>
      </c>
      <c r="L49" s="114">
        <f>+L43+L33</f>
        <v>1957736</v>
      </c>
      <c r="M49" s="114">
        <f>+M43+M33</f>
        <v>2105204</v>
      </c>
      <c r="N49" s="114">
        <f>+N43+N33</f>
        <v>2290188</v>
      </c>
      <c r="O49" s="114">
        <f>+O43+O33</f>
        <v>2477541</v>
      </c>
      <c r="P49" s="53">
        <f>SUM(L49:O49)</f>
        <v>8830669</v>
      </c>
      <c r="Q49" s="114">
        <f>+Q43+Q33</f>
        <v>2636635</v>
      </c>
    </row>
    <row r="50" spans="2:28" x14ac:dyDescent="0.3">
      <c r="B50" s="113" t="s">
        <v>78</v>
      </c>
      <c r="G50" s="54">
        <f>+G34+G44</f>
        <v>1046401</v>
      </c>
      <c r="H50" s="54">
        <f>+H34+H44</f>
        <v>1121752</v>
      </c>
      <c r="I50" s="54">
        <f>+I34+I44</f>
        <v>1173958</v>
      </c>
      <c r="J50" s="54">
        <f>+J34+J44</f>
        <v>1249365</v>
      </c>
      <c r="K50" s="98">
        <f>SUM(G50:J50)</f>
        <v>4591476</v>
      </c>
      <c r="L50" s="54">
        <f>+L34+L44</f>
        <v>1369540</v>
      </c>
      <c r="M50" s="54">
        <f>+M34+M44</f>
        <v>1473098</v>
      </c>
      <c r="N50" s="54">
        <f>+N34+N44</f>
        <v>1532844</v>
      </c>
      <c r="O50" s="54">
        <f>+O34+O44</f>
        <v>1654419</v>
      </c>
      <c r="P50" s="55">
        <f>SUM(L50:O50)</f>
        <v>6029901</v>
      </c>
      <c r="Q50" s="54">
        <f>+Q34+Q44</f>
        <v>1657024</v>
      </c>
    </row>
    <row r="51" spans="2:28" x14ac:dyDescent="0.3">
      <c r="B51" s="113" t="s">
        <v>79</v>
      </c>
      <c r="G51" s="56">
        <f>G35</f>
        <v>194677</v>
      </c>
      <c r="H51" s="56">
        <f>H35</f>
        <v>197140</v>
      </c>
      <c r="I51" s="56">
        <f>I35</f>
        <v>208102</v>
      </c>
      <c r="J51" s="56">
        <f>J35</f>
        <v>224173</v>
      </c>
      <c r="K51" s="115">
        <f>SUM(G51:J51)</f>
        <v>824092</v>
      </c>
      <c r="L51" s="56">
        <f>L35</f>
        <v>208010</v>
      </c>
      <c r="M51" s="56">
        <f>M35</f>
        <v>216029</v>
      </c>
      <c r="N51" s="56">
        <f>N35</f>
        <v>282043</v>
      </c>
      <c r="O51" s="56">
        <f>O35</f>
        <v>284996</v>
      </c>
      <c r="P51" s="55">
        <f>SUM(L51:O51)</f>
        <v>991078</v>
      </c>
      <c r="Q51" s="56">
        <f>Q35</f>
        <v>271270</v>
      </c>
    </row>
    <row r="52" spans="2:28" x14ac:dyDescent="0.3">
      <c r="B52" s="7" t="s">
        <v>96</v>
      </c>
      <c r="G52" s="126">
        <f t="shared" ref="G52:M52" si="32">G49-G51-G50</f>
        <v>332051</v>
      </c>
      <c r="H52" s="126">
        <f t="shared" si="32"/>
        <v>325802</v>
      </c>
      <c r="I52" s="126">
        <f t="shared" si="32"/>
        <v>356295</v>
      </c>
      <c r="J52" s="126">
        <f t="shared" si="32"/>
        <v>349795</v>
      </c>
      <c r="K52" s="53">
        <f t="shared" si="32"/>
        <v>1363943</v>
      </c>
      <c r="L52" s="126">
        <f t="shared" si="32"/>
        <v>380186</v>
      </c>
      <c r="M52" s="126">
        <f t="shared" si="32"/>
        <v>416077</v>
      </c>
      <c r="N52" s="126">
        <f>N49-N51-N50</f>
        <v>475301</v>
      </c>
      <c r="O52" s="126">
        <f>O49-O51-O50</f>
        <v>538126</v>
      </c>
      <c r="P52" s="135">
        <f>P49-P51-P50</f>
        <v>1809690</v>
      </c>
      <c r="Q52" s="126">
        <f t="shared" ref="Q52" si="33">Q49-Q51-Q50</f>
        <v>708341</v>
      </c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spans="2:28" x14ac:dyDescent="0.3">
      <c r="B53" s="113" t="s">
        <v>104</v>
      </c>
      <c r="G53" s="25">
        <v>234595</v>
      </c>
      <c r="H53" s="25">
        <v>250967</v>
      </c>
      <c r="I53" s="25">
        <v>282654</v>
      </c>
      <c r="J53" s="25">
        <v>289901</v>
      </c>
      <c r="K53" s="55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5">
        <f>SUM(L53:O53)</f>
        <v>1429897</v>
      </c>
      <c r="Q53" s="25">
        <v>451399</v>
      </c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</row>
    <row r="54" spans="2:28" x14ac:dyDescent="0.3">
      <c r="B54" s="7" t="s">
        <v>82</v>
      </c>
      <c r="G54" s="123">
        <f t="shared" ref="G54:H54" si="34">G52-G53</f>
        <v>97456</v>
      </c>
      <c r="H54" s="123">
        <f t="shared" si="34"/>
        <v>74835</v>
      </c>
      <c r="I54" s="123">
        <f t="shared" ref="I54:O54" si="35">I52-I53</f>
        <v>73641</v>
      </c>
      <c r="J54" s="123">
        <f t="shared" si="35"/>
        <v>59894</v>
      </c>
      <c r="K54" s="128">
        <f t="shared" si="35"/>
        <v>305826</v>
      </c>
      <c r="L54" s="123">
        <f t="shared" si="35"/>
        <v>49453</v>
      </c>
      <c r="M54" s="123">
        <f t="shared" si="35"/>
        <v>70370</v>
      </c>
      <c r="N54" s="123">
        <f t="shared" si="35"/>
        <v>106036</v>
      </c>
      <c r="O54" s="123">
        <f t="shared" si="35"/>
        <v>153934</v>
      </c>
      <c r="P54" s="128">
        <f>P52-P53</f>
        <v>379793</v>
      </c>
      <c r="Q54" s="123">
        <f t="shared" ref="Q54" si="36">Q52-Q53</f>
        <v>256942</v>
      </c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</row>
    <row r="55" spans="2:28" ht="5.25" customHeight="1" x14ac:dyDescent="0.3">
      <c r="G55" s="25"/>
      <c r="H55" s="25"/>
      <c r="I55" s="25"/>
      <c r="J55" s="25"/>
      <c r="K55" s="55"/>
      <c r="L55" s="25"/>
      <c r="M55" s="25"/>
      <c r="N55" s="25"/>
      <c r="O55" s="25"/>
      <c r="P55" s="55"/>
      <c r="Q55" s="25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</row>
    <row r="56" spans="2:28" x14ac:dyDescent="0.3">
      <c r="B56" s="113" t="s">
        <v>105</v>
      </c>
      <c r="G56" s="54">
        <v>-59030</v>
      </c>
      <c r="H56" s="54">
        <v>-34345</v>
      </c>
      <c r="I56" s="54">
        <v>-31403</v>
      </c>
      <c r="J56" s="54">
        <v>-39163</v>
      </c>
      <c r="K56" s="98">
        <f>SUM(G56:J56)</f>
        <v>-163941</v>
      </c>
      <c r="L56" s="54">
        <v>-9574</v>
      </c>
      <c r="M56" s="54">
        <v>-19138</v>
      </c>
      <c r="N56" s="54">
        <v>-26909</v>
      </c>
      <c r="O56" s="54">
        <v>-63665</v>
      </c>
      <c r="P56" s="55">
        <f>SUM(L56:O56)</f>
        <v>-119286</v>
      </c>
      <c r="Q56" s="54">
        <v>-33150</v>
      </c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2:28" x14ac:dyDescent="0.3">
      <c r="B57" s="113" t="s">
        <v>109</v>
      </c>
      <c r="G57" s="56">
        <v>14730</v>
      </c>
      <c r="H57" s="56">
        <v>14155</v>
      </c>
      <c r="I57" s="56">
        <v>12806</v>
      </c>
      <c r="J57" s="56">
        <v>-22447</v>
      </c>
      <c r="K57" s="115">
        <f>SUM(G57:J57)</f>
        <v>19244</v>
      </c>
      <c r="L57" s="56">
        <v>12221</v>
      </c>
      <c r="M57" s="56">
        <v>10477</v>
      </c>
      <c r="N57" s="56">
        <v>27610</v>
      </c>
      <c r="O57" s="56">
        <v>23521</v>
      </c>
      <c r="P57" s="115">
        <f>SUM(L57:O57)</f>
        <v>73829</v>
      </c>
      <c r="Q57" s="56">
        <v>45570</v>
      </c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</row>
    <row r="58" spans="2:28" ht="13.5" thickBot="1" x14ac:dyDescent="0.35">
      <c r="B58" s="109" t="s">
        <v>106</v>
      </c>
      <c r="C58" s="109"/>
      <c r="D58" s="109"/>
      <c r="E58" s="109"/>
      <c r="F58" s="109"/>
      <c r="G58" s="129">
        <f t="shared" ref="G58:L58" si="37">G54+G56-G57</f>
        <v>23696</v>
      </c>
      <c r="H58" s="129">
        <f t="shared" si="37"/>
        <v>26335</v>
      </c>
      <c r="I58" s="129">
        <f t="shared" si="37"/>
        <v>29432</v>
      </c>
      <c r="J58" s="129">
        <f t="shared" si="37"/>
        <v>43178</v>
      </c>
      <c r="K58" s="130">
        <f t="shared" si="37"/>
        <v>122641</v>
      </c>
      <c r="L58" s="129">
        <f t="shared" si="37"/>
        <v>27658</v>
      </c>
      <c r="M58" s="129">
        <f>M54+M56-M57</f>
        <v>40755</v>
      </c>
      <c r="N58" s="129">
        <f>N54+N56-N57</f>
        <v>51517</v>
      </c>
      <c r="O58" s="129">
        <f>O54+O56-O57</f>
        <v>66748</v>
      </c>
      <c r="P58" s="130">
        <f>P54+P56-P57</f>
        <v>186678</v>
      </c>
      <c r="Q58" s="129">
        <f t="shared" ref="Q58" si="38">Q54+Q56-Q57</f>
        <v>178222</v>
      </c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</row>
    <row r="59" spans="2:28" ht="13.5" thickTop="1" x14ac:dyDescent="0.3">
      <c r="G59" s="104"/>
      <c r="H59" s="104"/>
      <c r="I59" s="104"/>
      <c r="J59" s="104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</row>
    <row r="60" spans="2:28" x14ac:dyDescent="0.3">
      <c r="B60" s="100"/>
      <c r="C60" s="131"/>
      <c r="G60" s="54"/>
      <c r="H60" s="54"/>
      <c r="I60" s="54"/>
      <c r="J60" s="54"/>
      <c r="K60" s="54"/>
    </row>
    <row r="61" spans="2:28" x14ac:dyDescent="0.3">
      <c r="G61" s="104"/>
      <c r="H61" s="104"/>
      <c r="I61" s="104"/>
      <c r="J61" s="104"/>
    </row>
    <row r="62" spans="2:28" x14ac:dyDescent="0.3">
      <c r="G62" s="104"/>
      <c r="H62" s="104"/>
      <c r="I62" s="104"/>
      <c r="J62" s="104"/>
    </row>
    <row r="63" spans="2:28" x14ac:dyDescent="0.3">
      <c r="G63" s="104"/>
      <c r="H63" s="104"/>
      <c r="I63" s="104"/>
      <c r="J63" s="104"/>
    </row>
    <row r="64" spans="2:28" x14ac:dyDescent="0.3">
      <c r="G64" s="104"/>
      <c r="H64" s="104"/>
      <c r="I64" s="104"/>
      <c r="J64" s="104"/>
    </row>
    <row r="65" spans="7:10" x14ac:dyDescent="0.3">
      <c r="G65" s="118"/>
      <c r="H65" s="118"/>
      <c r="I65" s="118"/>
      <c r="J65" s="118"/>
    </row>
    <row r="66" spans="7:10" x14ac:dyDescent="0.3">
      <c r="G66" s="118"/>
      <c r="H66" s="118"/>
      <c r="I66" s="118"/>
      <c r="J66" s="118"/>
    </row>
  </sheetData>
  <mergeCells count="3">
    <mergeCell ref="A4:F4"/>
    <mergeCell ref="G5:J5"/>
    <mergeCell ref="L5:O5"/>
  </mergeCells>
  <phoneticPr fontId="16" type="noConversion"/>
  <pageMargins left="0.28000000000000003" right="0.23" top="0.23" bottom="0.17" header="0.17" footer="0.17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</vt:lpstr>
      <vt:lpstr>Income Statement</vt:lpstr>
      <vt:lpstr>Cashflow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</vt:vector>
  </TitlesOfParts>
  <Company>The Nasdaq OMX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Kandra Romanowski</cp:lastModifiedBy>
  <cp:lastPrinted>2017-04-13T22:34:33Z</cp:lastPrinted>
  <dcterms:created xsi:type="dcterms:W3CDTF">2016-01-19T21:29:10Z</dcterms:created>
  <dcterms:modified xsi:type="dcterms:W3CDTF">2020-05-07T15:44:57Z</dcterms:modified>
</cp:coreProperties>
</file>