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111111111111当前阶段重要工作\0 DCA\10 Science Advances 投稿\模板\For submission to Science Advances\"/>
    </mc:Choice>
  </mc:AlternateContent>
  <xr:revisionPtr revIDLastSave="0" documentId="13_ncr:1_{CAF2B2E2-3F21-418A-8B02-DD6A9BB5073E}" xr6:coauthVersionLast="47" xr6:coauthVersionMax="47" xr10:uidLastSave="{00000000-0000-0000-0000-000000000000}"/>
  <bookViews>
    <workbookView xWindow="-108" yWindow="-108" windowWidth="23256" windowHeight="12720" activeTab="5" xr2:uid="{00000000-000D-0000-FFFF-FFFF00000000}"/>
  </bookViews>
  <sheets>
    <sheet name="Fig.3" sheetId="2" r:id="rId1"/>
    <sheet name="Fig.4" sheetId="3" r:id="rId2"/>
    <sheet name="Fig.2 &amp; Fig.S1" sheetId="1" r:id="rId3"/>
    <sheet name="Fig.S2" sheetId="5" r:id="rId4"/>
    <sheet name="Fig.S3" sheetId="6" r:id="rId5"/>
    <sheet name="Validation parameters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0" i="1" l="1"/>
  <c r="AN11" i="1"/>
  <c r="AN12" i="1"/>
  <c r="AN9" i="1"/>
  <c r="AT12" i="1"/>
  <c r="AT11" i="1"/>
  <c r="AT10" i="1"/>
  <c r="AT9" i="1"/>
  <c r="AT8" i="1"/>
  <c r="AT7" i="1"/>
  <c r="AT6" i="1"/>
  <c r="AT5" i="1"/>
  <c r="AT4" i="1"/>
  <c r="AN8" i="1"/>
  <c r="AN6" i="1"/>
  <c r="AN5" i="1"/>
  <c r="AA26" i="3" l="1"/>
  <c r="AB26" i="3" s="1"/>
  <c r="AC26" i="3" s="1"/>
  <c r="AG26" i="3" s="1"/>
  <c r="AH26" i="3" s="1"/>
  <c r="AA25" i="3"/>
  <c r="AB25" i="3" s="1"/>
  <c r="AC25" i="3" s="1"/>
  <c r="AG25" i="3" s="1"/>
  <c r="AH25" i="3" s="1"/>
  <c r="AA24" i="3"/>
  <c r="AB24" i="3" s="1"/>
  <c r="AC24" i="3" s="1"/>
  <c r="AG24" i="3" s="1"/>
  <c r="AH24" i="3" s="1"/>
  <c r="AA23" i="3"/>
  <c r="AB23" i="3" s="1"/>
  <c r="AC23" i="3" s="1"/>
  <c r="AG23" i="3" s="1"/>
  <c r="AH23" i="3" s="1"/>
  <c r="AA22" i="3"/>
  <c r="AB22" i="3" s="1"/>
  <c r="AC22" i="3" s="1"/>
  <c r="AG22" i="3" s="1"/>
  <c r="AH22" i="3" s="1"/>
  <c r="AA21" i="3"/>
  <c r="AB21" i="3" s="1"/>
  <c r="AC21" i="3" s="1"/>
  <c r="AG21" i="3" s="1"/>
  <c r="AH21" i="3" s="1"/>
  <c r="AA20" i="3"/>
  <c r="AB20" i="3" s="1"/>
  <c r="AC20" i="3" s="1"/>
  <c r="AG20" i="3" s="1"/>
  <c r="AH20" i="3" s="1"/>
  <c r="AA19" i="3"/>
  <c r="AB19" i="3" s="1"/>
  <c r="AC19" i="3" s="1"/>
  <c r="AG19" i="3" s="1"/>
  <c r="AH19" i="3" s="1"/>
  <c r="AA18" i="3"/>
  <c r="AB18" i="3" s="1"/>
  <c r="AC18" i="3" s="1"/>
  <c r="AG18" i="3" s="1"/>
  <c r="AH18" i="3" s="1"/>
  <c r="AA17" i="3"/>
  <c r="AB17" i="3" s="1"/>
  <c r="AC17" i="3" s="1"/>
  <c r="AG17" i="3" s="1"/>
  <c r="AH17" i="3" s="1"/>
  <c r="AA16" i="3"/>
  <c r="AB16" i="3" s="1"/>
  <c r="AC16" i="3" s="1"/>
  <c r="AG16" i="3" s="1"/>
  <c r="AH16" i="3" s="1"/>
  <c r="AA15" i="3"/>
  <c r="AB15" i="3" s="1"/>
  <c r="AC15" i="3" s="1"/>
  <c r="AG15" i="3" s="1"/>
  <c r="AH15" i="3" s="1"/>
  <c r="AA14" i="3"/>
  <c r="AB14" i="3" s="1"/>
  <c r="AC14" i="3" s="1"/>
  <c r="AG14" i="3" s="1"/>
  <c r="AH14" i="3" s="1"/>
  <c r="AA13" i="3"/>
  <c r="AB13" i="3" s="1"/>
  <c r="AC13" i="3" s="1"/>
  <c r="AG13" i="3" s="1"/>
  <c r="AH13" i="3" s="1"/>
  <c r="AF9" i="3"/>
  <c r="AE9" i="3"/>
  <c r="AD9" i="3"/>
  <c r="AB9" i="3"/>
  <c r="AF8" i="3"/>
  <c r="AE8" i="3"/>
  <c r="AD8" i="3"/>
  <c r="AB8" i="3"/>
  <c r="AF7" i="3"/>
  <c r="AE7" i="3"/>
  <c r="AD7" i="3"/>
  <c r="AB7" i="3"/>
  <c r="AF6" i="3"/>
  <c r="AE6" i="3"/>
  <c r="AD6" i="3"/>
  <c r="AB6" i="3"/>
  <c r="AF5" i="3"/>
  <c r="AE5" i="3"/>
  <c r="AD5" i="3"/>
  <c r="AB5" i="3"/>
  <c r="AF4" i="3"/>
  <c r="AE4" i="3"/>
  <c r="AD4" i="3"/>
  <c r="AB4" i="3"/>
  <c r="AA47" i="3"/>
  <c r="AB47" i="3" s="1"/>
  <c r="AC47" i="3" s="1"/>
  <c r="AG47" i="3" s="1"/>
  <c r="AH47" i="3" s="1"/>
  <c r="AA46" i="3"/>
  <c r="AB46" i="3" s="1"/>
  <c r="AC46" i="3" s="1"/>
  <c r="AG46" i="3" s="1"/>
  <c r="AH46" i="3" s="1"/>
  <c r="AA45" i="3"/>
  <c r="AB45" i="3" s="1"/>
  <c r="AC45" i="3" s="1"/>
  <c r="AG45" i="3" s="1"/>
  <c r="AH45" i="3" s="1"/>
  <c r="AA44" i="3"/>
  <c r="AB44" i="3" s="1"/>
  <c r="AC44" i="3" s="1"/>
  <c r="AG44" i="3" s="1"/>
  <c r="AH44" i="3" s="1"/>
  <c r="AA43" i="3"/>
  <c r="AB43" i="3" s="1"/>
  <c r="AC43" i="3" s="1"/>
  <c r="AG43" i="3" s="1"/>
  <c r="AH43" i="3" s="1"/>
  <c r="AA42" i="3"/>
  <c r="AB42" i="3" s="1"/>
  <c r="AC42" i="3" s="1"/>
  <c r="AG42" i="3" s="1"/>
  <c r="AH42" i="3" s="1"/>
  <c r="AA41" i="3"/>
  <c r="AB41" i="3" s="1"/>
  <c r="AC41" i="3" s="1"/>
  <c r="AG41" i="3" s="1"/>
  <c r="AH41" i="3" s="1"/>
  <c r="AA40" i="3"/>
  <c r="AB40" i="3" s="1"/>
  <c r="AC40" i="3" s="1"/>
  <c r="AG40" i="3" s="1"/>
  <c r="AH40" i="3" s="1"/>
  <c r="AB33" i="3"/>
  <c r="AD33" i="3"/>
  <c r="AF36" i="3"/>
  <c r="AE36" i="3"/>
  <c r="AD36" i="3"/>
  <c r="AB36" i="3"/>
  <c r="AF35" i="3"/>
  <c r="AE35" i="3"/>
  <c r="AD35" i="3"/>
  <c r="AB35" i="3"/>
  <c r="AF34" i="3"/>
  <c r="AE34" i="3"/>
  <c r="AD34" i="3"/>
  <c r="AB34" i="3"/>
  <c r="AF33" i="3"/>
  <c r="AE33" i="3"/>
  <c r="AF32" i="3"/>
  <c r="AE32" i="3"/>
  <c r="AD32" i="3"/>
  <c r="AB32" i="3"/>
  <c r="AF31" i="3"/>
  <c r="AE31" i="3"/>
  <c r="AD31" i="3"/>
  <c r="AB31" i="3"/>
  <c r="AG6" i="3" l="1"/>
  <c r="AC6" i="3" s="1"/>
  <c r="AH6" i="3" s="1"/>
  <c r="AG9" i="3"/>
  <c r="AC9" i="3" s="1"/>
  <c r="AH9" i="3" s="1"/>
  <c r="AG32" i="3"/>
  <c r="AC32" i="3" s="1"/>
  <c r="AH32" i="3" s="1"/>
  <c r="AG7" i="3"/>
  <c r="AC7" i="3" s="1"/>
  <c r="AH7" i="3" s="1"/>
  <c r="AG8" i="3"/>
  <c r="AC8" i="3" s="1"/>
  <c r="AH8" i="3" s="1"/>
  <c r="AG4" i="3"/>
  <c r="AC4" i="3" s="1"/>
  <c r="AH4" i="3" s="1"/>
  <c r="AG5" i="3"/>
  <c r="AC5" i="3" s="1"/>
  <c r="AH5" i="3" s="1"/>
  <c r="AG33" i="3"/>
  <c r="AC33" i="3" s="1"/>
  <c r="AH33" i="3" s="1"/>
  <c r="AG34" i="3"/>
  <c r="AC34" i="3" s="1"/>
  <c r="AH34" i="3" s="1"/>
  <c r="AG31" i="3"/>
  <c r="AC31" i="3" s="1"/>
  <c r="AH31" i="3" s="1"/>
  <c r="AG35" i="3"/>
  <c r="AC35" i="3" s="1"/>
  <c r="AH35" i="3" s="1"/>
  <c r="AG36" i="3"/>
  <c r="AC36" i="3" s="1"/>
  <c r="AH36" i="3" s="1"/>
</calcChain>
</file>

<file path=xl/sharedStrings.xml><?xml version="1.0" encoding="utf-8"?>
<sst xmlns="http://schemas.openxmlformats.org/spreadsheetml/2006/main" count="392" uniqueCount="100">
  <si>
    <t>ui/u0</t>
  </si>
  <si>
    <t>ud/u0</t>
  </si>
  <si>
    <t>ls,t</t>
  </si>
  <si>
    <t>Ai</t>
  </si>
  <si>
    <t>At</t>
  </si>
  <si>
    <t>Ai/At</t>
  </si>
  <si>
    <t>ε</t>
  </si>
  <si>
    <t>T,k</t>
  </si>
  <si>
    <t>T, °</t>
  </si>
  <si>
    <t>µ, mpas</t>
  </si>
  <si>
    <t>µ, pas</t>
  </si>
  <si>
    <t>dP/dL, pa/m</t>
  </si>
  <si>
    <t>R, m</t>
  </si>
  <si>
    <t>V0, m/s</t>
  </si>
  <si>
    <t>V, m/s</t>
  </si>
  <si>
    <t>µ, pas</t>
    <phoneticPr fontId="3" type="noConversion"/>
  </si>
  <si>
    <t>µi/µ0</t>
    <phoneticPr fontId="3" type="noConversion"/>
  </si>
  <si>
    <t>µd/µ0</t>
    <phoneticPr fontId="3" type="noConversion"/>
  </si>
  <si>
    <t>Inset in Fig.4 (B)</t>
    <phoneticPr fontId="3" type="noConversion"/>
  </si>
  <si>
    <t>R=5nm, ε=21.83</t>
  </si>
  <si>
    <t>Inset in Fig.4 (A)</t>
    <phoneticPr fontId="3" type="noConversion"/>
  </si>
  <si>
    <t>R=5nm, ε=0.878</t>
  </si>
  <si>
    <r>
      <t xml:space="preserve">Dynamic contact angle </t>
    </r>
    <r>
      <rPr>
        <i/>
        <sz val="11"/>
        <rFont val="Times New Roman"/>
        <family val="1"/>
      </rPr>
      <t>θ</t>
    </r>
    <phoneticPr fontId="3" type="noConversion"/>
  </si>
  <si>
    <r>
      <t xml:space="preserve">Average </t>
    </r>
    <r>
      <rPr>
        <i/>
        <sz val="11"/>
        <rFont val="Times New Roman"/>
        <family val="1"/>
      </rPr>
      <t xml:space="preserve">U </t>
    </r>
    <r>
      <rPr>
        <sz val="11"/>
        <rFont val="Times New Roman"/>
        <family val="1"/>
      </rPr>
      <t>m/s</t>
    </r>
    <phoneticPr fontId="3" type="noConversion"/>
  </si>
  <si>
    <r>
      <rPr>
        <i/>
        <sz val="11"/>
        <rFont val="Times New Roman"/>
        <family val="1"/>
      </rPr>
      <t>C</t>
    </r>
    <r>
      <rPr>
        <vertAlign val="subscript"/>
        <sz val="11"/>
        <rFont val="Times New Roman"/>
        <family val="1"/>
      </rPr>
      <t>a</t>
    </r>
    <r>
      <rPr>
        <sz val="11"/>
        <rFont val="Times New Roman"/>
        <family val="1"/>
      </rPr>
      <t>=</t>
    </r>
    <r>
      <rPr>
        <i/>
        <sz val="11"/>
        <rFont val="Times New Roman"/>
        <family val="1"/>
      </rPr>
      <t>ηU</t>
    </r>
    <r>
      <rPr>
        <sz val="11"/>
        <rFont val="Times New Roman"/>
        <family val="1"/>
      </rPr>
      <t xml:space="preserve">/ </t>
    </r>
    <r>
      <rPr>
        <i/>
        <sz val="11"/>
        <rFont val="Times New Roman"/>
        <family val="1"/>
      </rPr>
      <t>γ</t>
    </r>
    <phoneticPr fontId="3" type="noConversion"/>
  </si>
  <si>
    <r>
      <t xml:space="preserve">Static contact angle </t>
    </r>
    <r>
      <rPr>
        <i/>
        <sz val="11"/>
        <color theme="1"/>
        <rFont val="Times New Roman"/>
        <family val="1"/>
      </rPr>
      <t>θ</t>
    </r>
    <r>
      <rPr>
        <vertAlign val="subscript"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=30°</t>
    </r>
    <phoneticPr fontId="3" type="noConversion"/>
  </si>
  <si>
    <r>
      <t xml:space="preserve">Static contact angle </t>
    </r>
    <r>
      <rPr>
        <i/>
        <sz val="11"/>
        <color theme="1"/>
        <rFont val="Times New Roman"/>
        <family val="1"/>
      </rPr>
      <t>θ</t>
    </r>
    <r>
      <rPr>
        <vertAlign val="subscript"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=90°</t>
    </r>
    <phoneticPr fontId="3" type="noConversion"/>
  </si>
  <si>
    <r>
      <t xml:space="preserve">Static contact angle </t>
    </r>
    <r>
      <rPr>
        <i/>
        <sz val="11"/>
        <rFont val="Times New Roman"/>
        <family val="1"/>
      </rPr>
      <t>θ</t>
    </r>
    <r>
      <rPr>
        <vertAlign val="subscript"/>
        <sz val="11"/>
        <rFont val="Times New Roman"/>
        <family val="1"/>
      </rPr>
      <t>E</t>
    </r>
    <r>
      <rPr>
        <sz val="11"/>
        <rFont val="Times New Roman"/>
        <family val="1"/>
      </rPr>
      <t>=90°</t>
    </r>
    <phoneticPr fontId="3" type="noConversion"/>
  </si>
  <si>
    <r>
      <t xml:space="preserve">Static contact angle </t>
    </r>
    <r>
      <rPr>
        <i/>
        <sz val="11"/>
        <rFont val="Times New Roman"/>
        <family val="1"/>
      </rPr>
      <t>θ</t>
    </r>
    <r>
      <rPr>
        <vertAlign val="subscript"/>
        <sz val="11"/>
        <rFont val="Times New Roman"/>
        <family val="1"/>
      </rPr>
      <t>E</t>
    </r>
    <r>
      <rPr>
        <sz val="11"/>
        <rFont val="Times New Roman"/>
        <family val="1"/>
      </rPr>
      <t>=120°</t>
    </r>
    <phoneticPr fontId="3" type="noConversion"/>
  </si>
  <si>
    <r>
      <t xml:space="preserve">Static contact angle </t>
    </r>
    <r>
      <rPr>
        <i/>
        <sz val="11"/>
        <rFont val="Times New Roman"/>
        <family val="1"/>
      </rPr>
      <t>θ</t>
    </r>
    <r>
      <rPr>
        <vertAlign val="subscript"/>
        <sz val="11"/>
        <rFont val="Times New Roman"/>
        <family val="1"/>
      </rPr>
      <t>E</t>
    </r>
    <r>
      <rPr>
        <sz val="11"/>
        <rFont val="Times New Roman"/>
        <family val="1"/>
      </rPr>
      <t>=150°</t>
    </r>
    <phoneticPr fontId="3" type="noConversion"/>
  </si>
  <si>
    <r>
      <t xml:space="preserve">Static contact angle </t>
    </r>
    <r>
      <rPr>
        <i/>
        <sz val="11"/>
        <rFont val="Times New Roman"/>
        <family val="1"/>
      </rPr>
      <t>θ</t>
    </r>
    <r>
      <rPr>
        <vertAlign val="subscript"/>
        <sz val="11"/>
        <rFont val="Times New Roman"/>
        <family val="1"/>
      </rPr>
      <t>E</t>
    </r>
    <r>
      <rPr>
        <sz val="11"/>
        <rFont val="Times New Roman"/>
        <family val="1"/>
      </rPr>
      <t>=170°</t>
    </r>
    <phoneticPr fontId="3" type="noConversion"/>
  </si>
  <si>
    <r>
      <t xml:space="preserve">Static contact angle </t>
    </r>
    <r>
      <rPr>
        <i/>
        <sz val="11"/>
        <color theme="1"/>
        <rFont val="Times New Roman"/>
        <family val="1"/>
      </rPr>
      <t>θ</t>
    </r>
    <r>
      <rPr>
        <vertAlign val="subscript"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=0°</t>
    </r>
    <phoneticPr fontId="3" type="noConversion"/>
  </si>
  <si>
    <r>
      <t xml:space="preserve">Static contact angle </t>
    </r>
    <r>
      <rPr>
        <i/>
        <sz val="11"/>
        <color theme="1"/>
        <rFont val="Times New Roman"/>
        <family val="1"/>
      </rPr>
      <t>θ</t>
    </r>
    <r>
      <rPr>
        <vertAlign val="subscript"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=60°</t>
    </r>
    <phoneticPr fontId="3" type="noConversion"/>
  </si>
  <si>
    <r>
      <t xml:space="preserve">Static contact angle </t>
    </r>
    <r>
      <rPr>
        <i/>
        <sz val="11"/>
        <color theme="1"/>
        <rFont val="Times New Roman"/>
        <family val="1"/>
      </rPr>
      <t>θ</t>
    </r>
    <r>
      <rPr>
        <vertAlign val="subscript"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=120°</t>
    </r>
    <phoneticPr fontId="3" type="noConversion"/>
  </si>
  <si>
    <r>
      <t xml:space="preserve">Static contact angle </t>
    </r>
    <r>
      <rPr>
        <i/>
        <sz val="11"/>
        <color theme="1"/>
        <rFont val="Times New Roman"/>
        <family val="1"/>
      </rPr>
      <t>θ</t>
    </r>
    <r>
      <rPr>
        <vertAlign val="subscript"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=150°</t>
    </r>
    <phoneticPr fontId="3" type="noConversion"/>
  </si>
  <si>
    <r>
      <t xml:space="preserve">Static contact angle </t>
    </r>
    <r>
      <rPr>
        <i/>
        <sz val="11"/>
        <color theme="1"/>
        <rFont val="Times New Roman"/>
        <family val="1"/>
      </rPr>
      <t>θ</t>
    </r>
    <r>
      <rPr>
        <vertAlign val="subscript"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=170°</t>
    </r>
    <phoneticPr fontId="3" type="noConversion"/>
  </si>
  <si>
    <r>
      <t xml:space="preserve">Static contact angle </t>
    </r>
    <r>
      <rPr>
        <i/>
        <sz val="11"/>
        <rFont val="Times New Roman"/>
        <family val="1"/>
      </rPr>
      <t>θ</t>
    </r>
    <r>
      <rPr>
        <vertAlign val="subscript"/>
        <sz val="11"/>
        <rFont val="Times New Roman"/>
        <family val="1"/>
      </rPr>
      <t>E</t>
    </r>
    <r>
      <rPr>
        <sz val="11"/>
        <rFont val="Times New Roman"/>
        <family val="1"/>
      </rPr>
      <t>=30°</t>
    </r>
    <phoneticPr fontId="3" type="noConversion"/>
  </si>
  <si>
    <t>Radius R=1 nm</t>
    <phoneticPr fontId="3" type="noConversion"/>
  </si>
  <si>
    <t>Radius R=100 nm</t>
    <phoneticPr fontId="3" type="noConversion"/>
  </si>
  <si>
    <t>Experimental data</t>
    <phoneticPr fontId="3" type="noConversion"/>
  </si>
  <si>
    <t>Calculated data</t>
    <phoneticPr fontId="3" type="noConversion"/>
  </si>
  <si>
    <t>Validation 1</t>
    <phoneticPr fontId="3" type="noConversion"/>
  </si>
  <si>
    <t>Validation 2</t>
    <phoneticPr fontId="3" type="noConversion"/>
  </si>
  <si>
    <t>low</t>
  </si>
  <si>
    <t>up</t>
  </si>
  <si>
    <t>average</t>
  </si>
  <si>
    <t>theory</t>
  </si>
  <si>
    <r>
      <rPr>
        <b/>
        <i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>=49 nm</t>
    </r>
    <phoneticPr fontId="3" type="noConversion"/>
  </si>
  <si>
    <r>
      <rPr>
        <b/>
        <i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>=50 nm</t>
    </r>
    <phoneticPr fontId="3" type="noConversion"/>
  </si>
  <si>
    <r>
      <rPr>
        <b/>
        <i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>=180 nm</t>
    </r>
    <phoneticPr fontId="3" type="noConversion"/>
  </si>
  <si>
    <r>
      <rPr>
        <b/>
        <i/>
        <sz val="11"/>
        <color theme="1"/>
        <rFont val="Times New Roman"/>
        <family val="1"/>
      </rPr>
      <t>θ</t>
    </r>
    <r>
      <rPr>
        <b/>
        <sz val="11"/>
        <color theme="1"/>
        <rFont val="Times New Roman"/>
        <family val="1"/>
      </rPr>
      <t>, °</t>
    </r>
    <phoneticPr fontId="3" type="noConversion"/>
  </si>
  <si>
    <r>
      <rPr>
        <b/>
        <i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>=72.9 nm</t>
    </r>
    <phoneticPr fontId="3" type="noConversion"/>
  </si>
  <si>
    <r>
      <rPr>
        <b/>
        <i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>=181 nm</t>
    </r>
    <phoneticPr fontId="3" type="noConversion"/>
  </si>
  <si>
    <r>
      <rPr>
        <b/>
        <i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>=0.65 mm</t>
    </r>
    <phoneticPr fontId="3" type="noConversion"/>
  </si>
  <si>
    <r>
      <rPr>
        <b/>
        <i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>=0.375 mm</t>
    </r>
    <phoneticPr fontId="3" type="noConversion"/>
  </si>
  <si>
    <r>
      <rPr>
        <b/>
        <i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>=72 nm</t>
    </r>
    <phoneticPr fontId="3" type="noConversion"/>
  </si>
  <si>
    <t>Validation 3</t>
    <phoneticPr fontId="3" type="noConversion"/>
  </si>
  <si>
    <t>Average U m/s</t>
  </si>
  <si>
    <t>Ca=ηU/ γ</t>
  </si>
  <si>
    <r>
      <rPr>
        <i/>
        <sz val="11"/>
        <rFont val="Times New Roman"/>
        <family val="1"/>
      </rPr>
      <t>θ</t>
    </r>
    <r>
      <rPr>
        <vertAlign val="subscript"/>
        <sz val="11"/>
        <rFont val="Times New Roman"/>
        <family val="1"/>
      </rPr>
      <t>E</t>
    </r>
    <phoneticPr fontId="1" type="noConversion"/>
  </si>
  <si>
    <r>
      <rPr>
        <i/>
        <sz val="11"/>
        <rFont val="Times New Roman"/>
        <family val="1"/>
      </rPr>
      <t>R</t>
    </r>
    <r>
      <rPr>
        <sz val="11"/>
        <rFont val="Times New Roman"/>
        <family val="1"/>
      </rPr>
      <t xml:space="preserve"> nm</t>
    </r>
    <phoneticPr fontId="1" type="noConversion"/>
  </si>
  <si>
    <r>
      <t xml:space="preserve">Radius </t>
    </r>
    <r>
      <rPr>
        <i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=1 nm</t>
    </r>
    <phoneticPr fontId="3" type="noConversion"/>
  </si>
  <si>
    <r>
      <t xml:space="preserve">Radius </t>
    </r>
    <r>
      <rPr>
        <i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=2.5 nm</t>
    </r>
    <phoneticPr fontId="3" type="noConversion"/>
  </si>
  <si>
    <r>
      <t xml:space="preserve">Radius </t>
    </r>
    <r>
      <rPr>
        <i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=5 nm</t>
    </r>
    <phoneticPr fontId="3" type="noConversion"/>
  </si>
  <si>
    <r>
      <t xml:space="preserve">Radius </t>
    </r>
    <r>
      <rPr>
        <i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=25 nm</t>
    </r>
    <phoneticPr fontId="3" type="noConversion"/>
  </si>
  <si>
    <r>
      <t xml:space="preserve">Radius </t>
    </r>
    <r>
      <rPr>
        <i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=100 nm</t>
    </r>
    <phoneticPr fontId="3" type="noConversion"/>
  </si>
  <si>
    <r>
      <t xml:space="preserve">Radius </t>
    </r>
    <r>
      <rPr>
        <i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=500 nm</t>
    </r>
    <phoneticPr fontId="3" type="noConversion"/>
  </si>
  <si>
    <r>
      <rPr>
        <b/>
        <i/>
        <sz val="11"/>
        <color theme="1"/>
        <rFont val="Times New Roman"/>
        <family val="1"/>
      </rPr>
      <t xml:space="preserve">U  </t>
    </r>
    <r>
      <rPr>
        <b/>
        <sz val="11"/>
        <color theme="1"/>
        <rFont val="Times New Roman"/>
        <family val="1"/>
      </rPr>
      <t>(m/s)</t>
    </r>
    <phoneticPr fontId="3" type="noConversion"/>
  </si>
  <si>
    <t>Researchers</t>
  </si>
  <si>
    <t>Methods</t>
  </si>
  <si>
    <t>Pore materials</t>
  </si>
  <si>
    <t>Pore dimensions, nm</t>
  </si>
  <si>
    <t>Temperature, K</t>
  </si>
  <si>
    <t>Static contact angle, °</t>
  </si>
  <si>
    <t>True slip length, nm</t>
  </si>
  <si>
    <t>Bulk surface tension, mN/m</t>
  </si>
  <si>
    <t>Tolman length, nm</t>
  </si>
  <si>
    <t>Viscosity, Pa·s</t>
  </si>
  <si>
    <r>
      <t>Molecular volume, cm</t>
    </r>
    <r>
      <rPr>
        <vertAlign val="superscript"/>
        <sz val="10.5"/>
        <color theme="1"/>
        <rFont val="Times New Roman"/>
        <family val="1"/>
      </rPr>
      <t>3</t>
    </r>
  </si>
  <si>
    <t>Sobolev et al. 2000(Sobolev et al., 2000)</t>
  </si>
  <si>
    <t>Experiments</t>
  </si>
  <si>
    <t>Quartz</t>
  </si>
  <si>
    <t>49-181</t>
  </si>
  <si>
    <t>Heshmati and Piri 2014(Heshmati &amp; Piri, 2014)</t>
  </si>
  <si>
    <t>Glass</t>
  </si>
  <si>
    <t>375,000-650,000</t>
  </si>
  <si>
    <t>MD by ourselves</t>
  </si>
  <si>
    <t>MD</t>
  </si>
  <si>
    <t>49-72</t>
  </si>
  <si>
    <t xml:space="preserve">Water jump length, nm </t>
    <phoneticPr fontId="3" type="noConversion"/>
  </si>
  <si>
    <t xml:space="preserve">Surface displacement length, nm </t>
    <phoneticPr fontId="3" type="noConversion"/>
  </si>
  <si>
    <r>
      <t xml:space="preserve">Radius </t>
    </r>
    <r>
      <rPr>
        <b/>
        <i/>
        <sz val="11"/>
        <rFont val="Times New Roman"/>
        <family val="1"/>
      </rPr>
      <t>R</t>
    </r>
    <r>
      <rPr>
        <b/>
        <sz val="11"/>
        <rFont val="Times New Roman"/>
        <family val="1"/>
      </rPr>
      <t>=5 nm</t>
    </r>
    <phoneticPr fontId="3" type="noConversion"/>
  </si>
  <si>
    <r>
      <t xml:space="preserve">Static contact angle </t>
    </r>
    <r>
      <rPr>
        <b/>
        <i/>
        <sz val="11"/>
        <rFont val="Times New Roman"/>
        <family val="1"/>
      </rPr>
      <t>θ</t>
    </r>
    <r>
      <rPr>
        <b/>
        <vertAlign val="subscript"/>
        <sz val="11"/>
        <rFont val="Times New Roman"/>
        <family val="1"/>
      </rPr>
      <t>E</t>
    </r>
    <r>
      <rPr>
        <b/>
        <sz val="11"/>
        <rFont val="Times New Roman"/>
        <family val="1"/>
      </rPr>
      <t>=60°</t>
    </r>
    <phoneticPr fontId="3" type="noConversion"/>
  </si>
  <si>
    <r>
      <t xml:space="preserve">Static contact angle </t>
    </r>
    <r>
      <rPr>
        <b/>
        <i/>
        <sz val="11"/>
        <rFont val="Times New Roman"/>
        <family val="1"/>
      </rPr>
      <t>θ</t>
    </r>
    <r>
      <rPr>
        <b/>
        <vertAlign val="subscript"/>
        <sz val="11"/>
        <rFont val="Times New Roman"/>
        <family val="1"/>
      </rPr>
      <t>E</t>
    </r>
    <r>
      <rPr>
        <b/>
        <sz val="11"/>
        <rFont val="Times New Roman"/>
        <family val="1"/>
      </rPr>
      <t>=</t>
    </r>
    <r>
      <rPr>
        <b/>
        <sz val="11"/>
        <rFont val="宋体"/>
        <family val="1"/>
        <charset val="134"/>
      </rPr>
      <t>15</t>
    </r>
    <r>
      <rPr>
        <b/>
        <sz val="11"/>
        <rFont val="Times New Roman"/>
        <family val="1"/>
      </rPr>
      <t>0°</t>
    </r>
    <phoneticPr fontId="3" type="noConversion"/>
  </si>
  <si>
    <r>
      <t xml:space="preserve">Static contact angle </t>
    </r>
    <r>
      <rPr>
        <b/>
        <i/>
        <sz val="11"/>
        <rFont val="Times New Roman"/>
        <family val="1"/>
      </rPr>
      <t>θ</t>
    </r>
    <r>
      <rPr>
        <b/>
        <vertAlign val="subscript"/>
        <sz val="11"/>
        <rFont val="Times New Roman"/>
        <family val="1"/>
      </rPr>
      <t>E</t>
    </r>
    <r>
      <rPr>
        <b/>
        <sz val="11"/>
        <rFont val="Times New Roman"/>
        <family val="1"/>
      </rPr>
      <t>=0°</t>
    </r>
    <phoneticPr fontId="3" type="noConversion"/>
  </si>
  <si>
    <r>
      <t xml:space="preserve">Static contact angle </t>
    </r>
    <r>
      <rPr>
        <b/>
        <i/>
        <sz val="11"/>
        <rFont val="Times New Roman"/>
        <family val="1"/>
      </rPr>
      <t>θ</t>
    </r>
    <r>
      <rPr>
        <b/>
        <vertAlign val="subscript"/>
        <sz val="11"/>
        <rFont val="Times New Roman"/>
        <family val="1"/>
      </rPr>
      <t>E</t>
    </r>
    <r>
      <rPr>
        <b/>
        <sz val="11"/>
        <rFont val="Times New Roman"/>
        <family val="1"/>
      </rPr>
      <t>=30°</t>
    </r>
    <phoneticPr fontId="3" type="noConversion"/>
  </si>
  <si>
    <r>
      <t xml:space="preserve">Static contact angle </t>
    </r>
    <r>
      <rPr>
        <b/>
        <i/>
        <sz val="11"/>
        <rFont val="Times New Roman"/>
        <family val="1"/>
      </rPr>
      <t>θ</t>
    </r>
    <r>
      <rPr>
        <b/>
        <vertAlign val="subscript"/>
        <sz val="11"/>
        <rFont val="Times New Roman"/>
        <family val="1"/>
      </rPr>
      <t>E</t>
    </r>
    <r>
      <rPr>
        <b/>
        <sz val="11"/>
        <rFont val="Times New Roman"/>
        <family val="1"/>
      </rPr>
      <t>=90°</t>
    </r>
    <phoneticPr fontId="3" type="noConversion"/>
  </si>
  <si>
    <r>
      <t xml:space="preserve">Static contact angle </t>
    </r>
    <r>
      <rPr>
        <b/>
        <i/>
        <sz val="11"/>
        <rFont val="Times New Roman"/>
        <family val="1"/>
      </rPr>
      <t>θ</t>
    </r>
    <r>
      <rPr>
        <b/>
        <vertAlign val="subscript"/>
        <sz val="11"/>
        <rFont val="Times New Roman"/>
        <family val="1"/>
      </rPr>
      <t>E</t>
    </r>
    <r>
      <rPr>
        <b/>
        <sz val="11"/>
        <rFont val="Times New Roman"/>
        <family val="1"/>
      </rPr>
      <t>=120°</t>
    </r>
    <phoneticPr fontId="3" type="noConversion"/>
  </si>
  <si>
    <r>
      <t xml:space="preserve">Static contact angle </t>
    </r>
    <r>
      <rPr>
        <b/>
        <i/>
        <sz val="11"/>
        <rFont val="Times New Roman"/>
        <family val="1"/>
      </rPr>
      <t>θ</t>
    </r>
    <r>
      <rPr>
        <b/>
        <vertAlign val="subscript"/>
        <sz val="11"/>
        <rFont val="Times New Roman"/>
        <family val="1"/>
      </rPr>
      <t>E</t>
    </r>
    <r>
      <rPr>
        <b/>
        <sz val="11"/>
        <rFont val="Times New Roman"/>
        <family val="1"/>
      </rPr>
      <t>=170°</t>
    </r>
    <phoneticPr fontId="3" type="noConversion"/>
  </si>
  <si>
    <t>A summary of various parameters used to validate the new model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</si>
</sst>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000"/>
    <numFmt numFmtId="178" formatCode="0.000"/>
    <numFmt numFmtId="179" formatCode="0.000E+00"/>
    <numFmt numFmtId="180" formatCode="0.E+00"/>
    <numFmt numFmtId="181" formatCode="0.000_ "/>
  </numFmts>
  <fonts count="19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theme="1"/>
      <name val="Times New Roman"/>
      <family val="1"/>
    </font>
    <font>
      <vertAlign val="subscript"/>
      <sz val="11"/>
      <name val="Times New Roman"/>
      <family val="1"/>
    </font>
    <font>
      <vertAlign val="subscript"/>
      <sz val="11"/>
      <color theme="1"/>
      <name val="Times New Roman"/>
      <family val="1"/>
    </font>
    <font>
      <sz val="10.5"/>
      <color theme="1"/>
      <name val="Times New Roman"/>
      <family val="1"/>
    </font>
    <font>
      <vertAlign val="superscript"/>
      <sz val="10.5"/>
      <color theme="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b/>
      <vertAlign val="subscript"/>
      <sz val="11"/>
      <name val="Times New Roman"/>
      <family val="1"/>
    </font>
    <font>
      <b/>
      <sz val="11"/>
      <name val="宋体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2" fillId="0" borderId="0" xfId="0" applyFont="1"/>
    <xf numFmtId="0" fontId="5" fillId="0" borderId="7" xfId="0" applyFon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177" fontId="5" fillId="0" borderId="1" xfId="0" applyNumberFormat="1" applyFont="1" applyBorder="1" applyAlignment="1">
      <alignment horizontal="center"/>
    </xf>
    <xf numFmtId="11" fontId="5" fillId="0" borderId="1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1" fontId="5" fillId="0" borderId="11" xfId="0" applyNumberFormat="1" applyFont="1" applyBorder="1" applyAlignment="1">
      <alignment horizontal="center"/>
    </xf>
    <xf numFmtId="177" fontId="5" fillId="0" borderId="1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11" fontId="5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9" fontId="5" fillId="0" borderId="1" xfId="0" applyNumberFormat="1" applyFont="1" applyBorder="1" applyAlignment="1">
      <alignment horizontal="center"/>
    </xf>
    <xf numFmtId="178" fontId="5" fillId="0" borderId="7" xfId="0" applyNumberFormat="1" applyFont="1" applyBorder="1" applyAlignment="1">
      <alignment horizontal="center"/>
    </xf>
    <xf numFmtId="179" fontId="5" fillId="0" borderId="1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1" fontId="5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77" fontId="5" fillId="0" borderId="7" xfId="0" applyNumberFormat="1" applyFont="1" applyBorder="1" applyAlignment="1">
      <alignment horizontal="center" vertical="center" wrapText="1"/>
    </xf>
    <xf numFmtId="11" fontId="5" fillId="0" borderId="6" xfId="0" applyNumberFormat="1" applyFont="1" applyBorder="1" applyAlignment="1">
      <alignment horizontal="center"/>
    </xf>
    <xf numFmtId="177" fontId="5" fillId="0" borderId="7" xfId="0" applyNumberFormat="1" applyFont="1" applyBorder="1" applyAlignment="1">
      <alignment horizontal="center"/>
    </xf>
    <xf numFmtId="11" fontId="5" fillId="0" borderId="10" xfId="0" applyNumberFormat="1" applyFont="1" applyBorder="1" applyAlignment="1">
      <alignment horizontal="center"/>
    </xf>
    <xf numFmtId="177" fontId="5" fillId="0" borderId="12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11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1" fontId="2" fillId="0" borderId="10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1" fontId="2" fillId="0" borderId="11" xfId="0" applyNumberFormat="1" applyFont="1" applyBorder="1" applyAlignment="1">
      <alignment horizontal="center"/>
    </xf>
    <xf numFmtId="11" fontId="5" fillId="0" borderId="1" xfId="0" applyNumberFormat="1" applyFont="1" applyBorder="1"/>
    <xf numFmtId="11" fontId="5" fillId="0" borderId="11" xfId="0" applyNumberFormat="1" applyFont="1" applyBorder="1"/>
    <xf numFmtId="0" fontId="5" fillId="0" borderId="12" xfId="0" applyFont="1" applyBorder="1" applyAlignment="1">
      <alignment horizontal="center"/>
    </xf>
    <xf numFmtId="11" fontId="5" fillId="0" borderId="1" xfId="0" applyNumberFormat="1" applyFont="1" applyBorder="1" applyAlignment="1">
      <alignment horizontal="center" vertical="center"/>
    </xf>
    <xf numFmtId="11" fontId="5" fillId="0" borderId="6" xfId="0" applyNumberFormat="1" applyFont="1" applyBorder="1" applyAlignment="1">
      <alignment horizontal="center" vertical="center"/>
    </xf>
    <xf numFmtId="11" fontId="5" fillId="0" borderId="10" xfId="0" applyNumberFormat="1" applyFont="1" applyBorder="1" applyAlignment="1">
      <alignment horizontal="center" vertical="center"/>
    </xf>
    <xf numFmtId="11" fontId="5" fillId="0" borderId="11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80" fontId="5" fillId="0" borderId="7" xfId="0" applyNumberFormat="1" applyFont="1" applyBorder="1" applyAlignment="1">
      <alignment horizontal="center"/>
    </xf>
    <xf numFmtId="180" fontId="5" fillId="0" borderId="12" xfId="0" applyNumberFormat="1" applyFont="1" applyBorder="1" applyAlignment="1">
      <alignment horizontal="center"/>
    </xf>
    <xf numFmtId="11" fontId="5" fillId="0" borderId="7" xfId="0" applyNumberFormat="1" applyFont="1" applyBorder="1" applyAlignment="1">
      <alignment horizontal="center"/>
    </xf>
    <xf numFmtId="11" fontId="5" fillId="0" borderId="12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178" fontId="5" fillId="0" borderId="7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2" fillId="0" borderId="0" xfId="0" applyNumberFormat="1" applyFont="1"/>
    <xf numFmtId="11" fontId="13" fillId="0" borderId="0" xfId="0" applyNumberFormat="1" applyFont="1" applyAlignment="1">
      <alignment horizontal="center" vertical="center" wrapText="1"/>
    </xf>
    <xf numFmtId="11" fontId="13" fillId="0" borderId="24" xfId="0" applyNumberFormat="1" applyFont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C8C2-78E4-4965-A4AD-8A48779B0016}">
  <dimension ref="B1:AB30"/>
  <sheetViews>
    <sheetView zoomScale="80" zoomScaleNormal="80" workbookViewId="0">
      <selection activeCell="E28" sqref="E28"/>
    </sheetView>
  </sheetViews>
  <sheetFormatPr defaultRowHeight="13.8" x14ac:dyDescent="0.25"/>
  <cols>
    <col min="1" max="1" width="2.88671875" style="6" customWidth="1"/>
    <col min="2" max="2" width="13.6640625" style="6" customWidth="1"/>
    <col min="3" max="3" width="10.88671875" style="6" customWidth="1"/>
    <col min="4" max="4" width="13.44140625" style="6" customWidth="1"/>
    <col min="5" max="5" width="4.109375" style="6" customWidth="1"/>
    <col min="6" max="6" width="13.77734375" style="6" customWidth="1"/>
    <col min="7" max="7" width="10" style="6" customWidth="1"/>
    <col min="8" max="8" width="13.33203125" style="6" customWidth="1"/>
    <col min="9" max="9" width="4" style="6" customWidth="1"/>
    <col min="10" max="10" width="13.6640625" style="6" customWidth="1"/>
    <col min="11" max="11" width="10" style="6" customWidth="1"/>
    <col min="12" max="12" width="13.88671875" style="6" customWidth="1"/>
    <col min="13" max="13" width="4.109375" style="6" customWidth="1"/>
    <col min="14" max="14" width="13.88671875" style="6" customWidth="1"/>
    <col min="15" max="15" width="8.88671875" style="6"/>
    <col min="16" max="16" width="13.44140625" style="19" customWidth="1"/>
    <col min="17" max="17" width="4.21875" style="6" customWidth="1"/>
    <col min="18" max="18" width="13.33203125" style="6" customWidth="1"/>
    <col min="19" max="19" width="10.88671875" style="6" customWidth="1"/>
    <col min="20" max="20" width="13.5546875" style="19" customWidth="1"/>
    <col min="21" max="21" width="3.77734375" style="6" customWidth="1"/>
    <col min="22" max="22" width="14.109375" style="6" customWidth="1"/>
    <col min="23" max="23" width="9.44140625" style="6" bestFit="1" customWidth="1"/>
    <col min="24" max="24" width="13.33203125" style="19" customWidth="1"/>
    <col min="25" max="25" width="4.5546875" style="6" customWidth="1"/>
    <col min="26" max="26" width="13.44140625" style="6" customWidth="1"/>
    <col min="27" max="27" width="9.44140625" style="6" bestFit="1" customWidth="1"/>
    <col min="28" max="28" width="13.5546875" style="6" customWidth="1"/>
    <col min="29" max="16384" width="8.88671875" style="6"/>
  </cols>
  <sheetData>
    <row r="1" spans="2:28" ht="15" thickBot="1" x14ac:dyDescent="0.3">
      <c r="B1" s="97" t="s">
        <v>91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9"/>
    </row>
    <row r="2" spans="2:28" ht="14.4" thickBot="1" x14ac:dyDescent="0.3">
      <c r="C2" s="15"/>
    </row>
    <row r="3" spans="2:28" ht="16.2" x14ac:dyDescent="0.35">
      <c r="B3" s="66" t="s">
        <v>31</v>
      </c>
      <c r="C3" s="67"/>
      <c r="D3" s="68"/>
      <c r="F3" s="69" t="s">
        <v>25</v>
      </c>
      <c r="G3" s="70"/>
      <c r="H3" s="71"/>
      <c r="J3" s="69" t="s">
        <v>32</v>
      </c>
      <c r="K3" s="70"/>
      <c r="L3" s="71"/>
      <c r="N3" s="63" t="s">
        <v>27</v>
      </c>
      <c r="O3" s="64"/>
      <c r="P3" s="65"/>
      <c r="R3" s="63" t="s">
        <v>28</v>
      </c>
      <c r="S3" s="64"/>
      <c r="T3" s="65"/>
      <c r="V3" s="63" t="s">
        <v>29</v>
      </c>
      <c r="W3" s="64"/>
      <c r="X3" s="65"/>
      <c r="Z3" s="63" t="s">
        <v>30</v>
      </c>
      <c r="AA3" s="64"/>
      <c r="AB3" s="65"/>
    </row>
    <row r="4" spans="2:28" ht="27.6" x14ac:dyDescent="0.25">
      <c r="B4" s="27" t="s">
        <v>23</v>
      </c>
      <c r="C4" s="25" t="s">
        <v>24</v>
      </c>
      <c r="D4" s="28" t="s">
        <v>22</v>
      </c>
      <c r="F4" s="27" t="s">
        <v>23</v>
      </c>
      <c r="G4" s="25" t="s">
        <v>24</v>
      </c>
      <c r="H4" s="28" t="s">
        <v>22</v>
      </c>
      <c r="J4" s="27" t="s">
        <v>23</v>
      </c>
      <c r="K4" s="25" t="s">
        <v>24</v>
      </c>
      <c r="L4" s="28" t="s">
        <v>22</v>
      </c>
      <c r="N4" s="27" t="s">
        <v>57</v>
      </c>
      <c r="O4" s="25" t="s">
        <v>58</v>
      </c>
      <c r="P4" s="28" t="s">
        <v>22</v>
      </c>
      <c r="R4" s="27" t="s">
        <v>23</v>
      </c>
      <c r="S4" s="25" t="s">
        <v>24</v>
      </c>
      <c r="T4" s="28" t="s">
        <v>22</v>
      </c>
      <c r="V4" s="27" t="s">
        <v>23</v>
      </c>
      <c r="W4" s="25" t="s">
        <v>24</v>
      </c>
      <c r="X4" s="28" t="s">
        <v>22</v>
      </c>
      <c r="Z4" s="27" t="s">
        <v>23</v>
      </c>
      <c r="AA4" s="25" t="s">
        <v>24</v>
      </c>
      <c r="AB4" s="28" t="s">
        <v>22</v>
      </c>
    </row>
    <row r="5" spans="2:28" x14ac:dyDescent="0.25">
      <c r="B5" s="29">
        <v>1E-14</v>
      </c>
      <c r="C5" s="10">
        <v>1.1404823035589711E-16</v>
      </c>
      <c r="D5" s="30">
        <v>0.14376827594752448</v>
      </c>
      <c r="F5" s="34">
        <v>1E-14</v>
      </c>
      <c r="G5" s="33">
        <v>1.1404823035589711E-16</v>
      </c>
      <c r="H5" s="35">
        <v>30.000043029242548</v>
      </c>
      <c r="J5" s="29">
        <v>1E-14</v>
      </c>
      <c r="K5" s="10">
        <v>1.1404823035589711E-16</v>
      </c>
      <c r="L5" s="7">
        <v>60.000000077755537</v>
      </c>
      <c r="N5" s="43">
        <v>1E-14</v>
      </c>
      <c r="O5" s="39">
        <v>1.1404823035589711E-16</v>
      </c>
      <c r="P5" s="7">
        <v>90.000000000029075</v>
      </c>
      <c r="R5" s="29">
        <v>1E-14</v>
      </c>
      <c r="S5" s="10">
        <v>1.1404823035589711E-16</v>
      </c>
      <c r="T5" s="7">
        <v>120.00000000000001</v>
      </c>
      <c r="V5" s="43">
        <v>1E-14</v>
      </c>
      <c r="W5" s="42">
        <v>1.1404823035589711E-16</v>
      </c>
      <c r="X5" s="7">
        <v>150.00000000000003</v>
      </c>
      <c r="Z5" s="43">
        <v>1E-14</v>
      </c>
      <c r="AA5" s="42">
        <v>1.1404823035589711E-16</v>
      </c>
      <c r="AB5" s="46">
        <v>170</v>
      </c>
    </row>
    <row r="6" spans="2:28" x14ac:dyDescent="0.25">
      <c r="B6" s="29">
        <v>1E-13</v>
      </c>
      <c r="C6" s="10">
        <v>1.1404823035589711E-15</v>
      </c>
      <c r="D6" s="30">
        <v>0.4546362780966921</v>
      </c>
      <c r="F6" s="34">
        <v>1E-13</v>
      </c>
      <c r="G6" s="33">
        <v>1.1404823035589711E-15</v>
      </c>
      <c r="H6" s="35">
        <v>30.000430289906976</v>
      </c>
      <c r="J6" s="29">
        <v>1E-13</v>
      </c>
      <c r="K6" s="10">
        <v>1.1404823035589711E-15</v>
      </c>
      <c r="L6" s="7">
        <v>60.000000777555663</v>
      </c>
      <c r="N6" s="43">
        <v>1E-13</v>
      </c>
      <c r="O6" s="39">
        <v>1.1404823035589711E-15</v>
      </c>
      <c r="P6" s="7">
        <v>90.000000000290754</v>
      </c>
      <c r="R6" s="29">
        <v>1E-13</v>
      </c>
      <c r="S6" s="10">
        <v>1.1404823035589711E-15</v>
      </c>
      <c r="T6" s="7">
        <v>120.00000000000018</v>
      </c>
      <c r="V6" s="43">
        <v>1E-13</v>
      </c>
      <c r="W6" s="42">
        <v>1.1404823035589711E-15</v>
      </c>
      <c r="X6" s="7">
        <v>150.00000000000003</v>
      </c>
      <c r="Z6" s="43">
        <v>1E-13</v>
      </c>
      <c r="AA6" s="42">
        <v>1.1404823035589711E-15</v>
      </c>
      <c r="AB6" s="46">
        <v>170</v>
      </c>
    </row>
    <row r="7" spans="2:28" x14ac:dyDescent="0.25">
      <c r="B7" s="29">
        <v>9.9999999999999998E-13</v>
      </c>
      <c r="C7" s="10">
        <v>1.1404823035589711E-14</v>
      </c>
      <c r="D7" s="30">
        <v>1.4377192616056864</v>
      </c>
      <c r="F7" s="34">
        <v>9.9999999999999998E-13</v>
      </c>
      <c r="G7" s="33">
        <v>1.1404823035589711E-14</v>
      </c>
      <c r="H7" s="35">
        <v>30.004302647167858</v>
      </c>
      <c r="J7" s="29">
        <v>9.9999999999999998E-13</v>
      </c>
      <c r="K7" s="10">
        <v>1.1404823035589711E-14</v>
      </c>
      <c r="L7" s="7">
        <v>60.000007775556298</v>
      </c>
      <c r="N7" s="43">
        <v>9.9999999999999998E-13</v>
      </c>
      <c r="O7" s="39">
        <v>1.1404823035589711E-14</v>
      </c>
      <c r="P7" s="7">
        <v>90.000000002907612</v>
      </c>
      <c r="R7" s="29">
        <v>9.9999999999999998E-13</v>
      </c>
      <c r="S7" s="10">
        <v>1.1404823035589711E-14</v>
      </c>
      <c r="T7" s="7">
        <v>120.00000000000217</v>
      </c>
      <c r="V7" s="43">
        <v>9.9999999999999998E-13</v>
      </c>
      <c r="W7" s="42">
        <v>1.1404823035589711E-14</v>
      </c>
      <c r="X7" s="7">
        <v>150.00000000000014</v>
      </c>
      <c r="Z7" s="43">
        <v>9.9999999999999998E-13</v>
      </c>
      <c r="AA7" s="42">
        <v>1.1404823035589711E-14</v>
      </c>
      <c r="AB7" s="46">
        <v>170</v>
      </c>
    </row>
    <row r="8" spans="2:28" x14ac:dyDescent="0.25">
      <c r="B8" s="29">
        <v>9.9999999999999994E-12</v>
      </c>
      <c r="C8" s="10">
        <v>1.1404823035589699E-13</v>
      </c>
      <c r="D8" s="30">
        <v>4.5472786558091771</v>
      </c>
      <c r="F8" s="34">
        <v>9.9999999999999994E-12</v>
      </c>
      <c r="G8" s="33">
        <v>1.1404823035589712E-13</v>
      </c>
      <c r="H8" s="35">
        <v>30.043001253802434</v>
      </c>
      <c r="J8" s="29">
        <v>9.9999999999999994E-12</v>
      </c>
      <c r="K8" s="10">
        <v>1.1404823035589712E-13</v>
      </c>
      <c r="L8" s="7">
        <v>60.000077755535671</v>
      </c>
      <c r="N8" s="43">
        <v>9.9999999999999994E-12</v>
      </c>
      <c r="O8" s="39">
        <v>1.1404823035589712E-13</v>
      </c>
      <c r="P8" s="7">
        <v>90.000000029076162</v>
      </c>
      <c r="R8" s="29">
        <v>9.9999999999999994E-12</v>
      </c>
      <c r="S8" s="10">
        <v>1.1404823035589712E-13</v>
      </c>
      <c r="T8" s="7">
        <v>120.00000000002183</v>
      </c>
      <c r="V8" s="43">
        <v>9.9999999999999994E-12</v>
      </c>
      <c r="W8" s="42">
        <v>1.1404823035589712E-13</v>
      </c>
      <c r="X8" s="7">
        <v>150.00000000000111</v>
      </c>
      <c r="Z8" s="43">
        <v>9.9999999999999994E-12</v>
      </c>
      <c r="AA8" s="42">
        <v>1.1404823035589712E-13</v>
      </c>
      <c r="AB8" s="46">
        <v>170</v>
      </c>
    </row>
    <row r="9" spans="2:28" x14ac:dyDescent="0.25">
      <c r="B9" s="29">
        <v>9.9999999999999991E-11</v>
      </c>
      <c r="C9" s="10">
        <v>1.140482303558971E-12</v>
      </c>
      <c r="D9" s="30">
        <v>14.33247319904973</v>
      </c>
      <c r="F9" s="34">
        <v>9.9999999999999991E-11</v>
      </c>
      <c r="G9" s="33">
        <v>1.140482303558971E-12</v>
      </c>
      <c r="H9" s="35">
        <v>30.427463291097286</v>
      </c>
      <c r="J9" s="29">
        <v>9.9999999999999991E-11</v>
      </c>
      <c r="K9" s="10">
        <v>1.140482303558971E-12</v>
      </c>
      <c r="L9" s="7">
        <v>60.000777552614018</v>
      </c>
      <c r="N9" s="43">
        <v>9.9999999999999991E-11</v>
      </c>
      <c r="O9" s="39">
        <v>1.140482303558971E-12</v>
      </c>
      <c r="P9" s="7">
        <v>90.000000290761591</v>
      </c>
      <c r="R9" s="29">
        <v>9.9999999999999991E-11</v>
      </c>
      <c r="S9" s="10">
        <v>1.140482303558971E-12</v>
      </c>
      <c r="T9" s="7">
        <v>120.00000000021841</v>
      </c>
      <c r="V9" s="43">
        <v>9.9999999999999991E-11</v>
      </c>
      <c r="W9" s="42">
        <v>1.140482303558971E-12</v>
      </c>
      <c r="X9" s="7">
        <v>150.00000000001083</v>
      </c>
      <c r="Z9" s="43">
        <v>9.9999999999999991E-11</v>
      </c>
      <c r="AA9" s="42">
        <v>1.140482303558971E-12</v>
      </c>
      <c r="AB9" s="46">
        <v>170.00000000000082</v>
      </c>
    </row>
    <row r="10" spans="2:28" x14ac:dyDescent="0.25">
      <c r="B10" s="29">
        <v>9.9999999999999986E-10</v>
      </c>
      <c r="C10" s="10">
        <v>1.1404823035589709E-11</v>
      </c>
      <c r="D10" s="30">
        <v>37.080338699090404</v>
      </c>
      <c r="F10" s="34">
        <v>9.9999999999999986E-10</v>
      </c>
      <c r="G10" s="33">
        <v>1.1404823035589709E-11</v>
      </c>
      <c r="H10" s="35">
        <v>33.99635800773116</v>
      </c>
      <c r="J10" s="29">
        <v>9.9999999999999986E-10</v>
      </c>
      <c r="K10" s="10">
        <v>1.1404823035589709E-11</v>
      </c>
      <c r="L10" s="7">
        <v>60.007775250781499</v>
      </c>
      <c r="N10" s="43">
        <v>9.9999999999999986E-10</v>
      </c>
      <c r="O10" s="39">
        <v>1.1404823035589709E-11</v>
      </c>
      <c r="P10" s="7">
        <v>90.000002907615908</v>
      </c>
      <c r="R10" s="29">
        <v>9.9999999999999986E-10</v>
      </c>
      <c r="S10" s="10">
        <v>1.1404823035589709E-11</v>
      </c>
      <c r="T10" s="7">
        <v>120.00000000218417</v>
      </c>
      <c r="V10" s="43">
        <v>9.9999999999999986E-10</v>
      </c>
      <c r="W10" s="42">
        <v>1.1404823035589709E-11</v>
      </c>
      <c r="X10" s="7">
        <v>150.00000000010803</v>
      </c>
      <c r="Z10" s="43">
        <v>9.9999999999999986E-10</v>
      </c>
      <c r="AA10" s="42">
        <v>1.1404823035589709E-11</v>
      </c>
      <c r="AB10" s="46">
        <v>170.0000000000081</v>
      </c>
    </row>
    <row r="11" spans="2:28" x14ac:dyDescent="0.25">
      <c r="B11" s="29">
        <v>9.9999999999999986E-9</v>
      </c>
      <c r="C11" s="10">
        <v>1.1404823035589709E-10</v>
      </c>
      <c r="D11" s="30">
        <v>58.128000259514636</v>
      </c>
      <c r="F11" s="34">
        <v>9.9999999999999986E-9</v>
      </c>
      <c r="G11" s="33">
        <v>1.1404823035589709E-10</v>
      </c>
      <c r="H11" s="35">
        <v>49.908294411309697</v>
      </c>
      <c r="J11" s="29">
        <v>9.9999999999999986E-9</v>
      </c>
      <c r="K11" s="10">
        <v>1.1404823035589709E-10</v>
      </c>
      <c r="L11" s="7">
        <v>60.077723887067265</v>
      </c>
      <c r="N11" s="43">
        <v>9.9999999999999986E-9</v>
      </c>
      <c r="O11" s="39">
        <v>1.1404823035589709E-10</v>
      </c>
      <c r="P11" s="7">
        <v>90.000029076159137</v>
      </c>
      <c r="R11" s="29">
        <v>9.9999999999999986E-9</v>
      </c>
      <c r="S11" s="10">
        <v>1.1404823035589709E-10</v>
      </c>
      <c r="T11" s="7">
        <v>120.00000002184173</v>
      </c>
      <c r="V11" s="43">
        <v>9.9999999999999986E-9</v>
      </c>
      <c r="W11" s="42">
        <v>1.1404823035589709E-10</v>
      </c>
      <c r="X11" s="7">
        <v>150.00000000108</v>
      </c>
      <c r="Z11" s="43">
        <v>9.9999999999999986E-9</v>
      </c>
      <c r="AA11" s="42">
        <v>1.1404823035589709E-10</v>
      </c>
      <c r="AB11" s="46">
        <v>170.0000000000812</v>
      </c>
    </row>
    <row r="12" spans="2:28" x14ac:dyDescent="0.25">
      <c r="B12" s="29">
        <v>9.9999999999999982E-8</v>
      </c>
      <c r="C12" s="10">
        <v>1.1404823035589709E-9</v>
      </c>
      <c r="D12" s="30">
        <v>75.267214307357776</v>
      </c>
      <c r="F12" s="34">
        <v>9.9999999999999982E-8</v>
      </c>
      <c r="G12" s="33">
        <v>1.1404823035589709E-9</v>
      </c>
      <c r="H12" s="35">
        <v>68.092911369398848</v>
      </c>
      <c r="J12" s="29">
        <v>9.9999999999999982E-8</v>
      </c>
      <c r="K12" s="10">
        <v>1.1404823035589709E-9</v>
      </c>
      <c r="L12" s="7">
        <v>60.773305396445195</v>
      </c>
      <c r="N12" s="43">
        <v>9.9999999999999982E-8</v>
      </c>
      <c r="O12" s="39">
        <v>1.1404823035589709E-9</v>
      </c>
      <c r="P12" s="7">
        <v>90.000290761591174</v>
      </c>
      <c r="R12" s="29">
        <v>9.9999999999999982E-8</v>
      </c>
      <c r="S12" s="10">
        <v>1.1404823035589709E-9</v>
      </c>
      <c r="T12" s="7">
        <v>120.00000021841741</v>
      </c>
      <c r="V12" s="43">
        <v>9.9999999999999982E-8</v>
      </c>
      <c r="W12" s="42">
        <v>1.1404823035589709E-9</v>
      </c>
      <c r="X12" s="7">
        <v>150.00000001079977</v>
      </c>
      <c r="Z12" s="43">
        <v>9.9999999999999982E-8</v>
      </c>
      <c r="AA12" s="42">
        <v>1.1404823035589709E-9</v>
      </c>
      <c r="AB12" s="46">
        <v>170.0000000008128</v>
      </c>
    </row>
    <row r="13" spans="2:28" x14ac:dyDescent="0.25">
      <c r="B13" s="29">
        <v>9.9999999999999974E-7</v>
      </c>
      <c r="C13" s="10">
        <v>1.1404823035589707E-8</v>
      </c>
      <c r="D13" s="30">
        <v>91.114022545515823</v>
      </c>
      <c r="F13" s="34">
        <v>9.9999999999999974E-7</v>
      </c>
      <c r="G13" s="33">
        <v>1.1404823035589707E-8</v>
      </c>
      <c r="H13" s="35">
        <v>84.296639530216041</v>
      </c>
      <c r="J13" s="29">
        <v>9.9999999999999974E-7</v>
      </c>
      <c r="K13" s="10">
        <v>1.1404823035589707E-8</v>
      </c>
      <c r="L13" s="7">
        <v>66.660429435151073</v>
      </c>
      <c r="N13" s="43">
        <v>9.9999999999999974E-7</v>
      </c>
      <c r="O13" s="39">
        <v>1.1404823035589707E-8</v>
      </c>
      <c r="P13" s="7">
        <v>90.002907615825606</v>
      </c>
      <c r="R13" s="29">
        <v>9.9999999999999974E-7</v>
      </c>
      <c r="S13" s="10">
        <v>1.1404823035589707E-8</v>
      </c>
      <c r="T13" s="7">
        <v>120.00000218417409</v>
      </c>
      <c r="V13" s="43">
        <v>9.9999999999999974E-7</v>
      </c>
      <c r="W13" s="42">
        <v>1.1404823035589707E-8</v>
      </c>
      <c r="X13" s="7">
        <v>150.00000010799727</v>
      </c>
      <c r="Z13" s="43">
        <v>9.9999999999999974E-7</v>
      </c>
      <c r="AA13" s="42">
        <v>1.1404823035589707E-8</v>
      </c>
      <c r="AB13" s="46">
        <v>170.00000000812884</v>
      </c>
    </row>
    <row r="14" spans="2:28" x14ac:dyDescent="0.25">
      <c r="B14" s="29">
        <v>9.9999999999999974E-6</v>
      </c>
      <c r="C14" s="10">
        <v>1.1404823035589708E-7</v>
      </c>
      <c r="D14" s="30">
        <v>107.04940522943805</v>
      </c>
      <c r="F14" s="34">
        <v>9.9999999999999974E-6</v>
      </c>
      <c r="G14" s="33">
        <v>1.1404823035589708E-7</v>
      </c>
      <c r="H14" s="35">
        <v>100.04232759185196</v>
      </c>
      <c r="J14" s="29">
        <v>9.9999999999999974E-6</v>
      </c>
      <c r="K14" s="10">
        <v>1.1404823035589708E-7</v>
      </c>
      <c r="L14" s="7">
        <v>81.668222655558907</v>
      </c>
      <c r="N14" s="43">
        <v>9.9999999999999974E-6</v>
      </c>
      <c r="O14" s="39">
        <v>1.1404823035589708E-7</v>
      </c>
      <c r="P14" s="7">
        <v>90.029076072146125</v>
      </c>
      <c r="R14" s="29">
        <v>9.9999999999999974E-6</v>
      </c>
      <c r="S14" s="10">
        <v>1.1404823035589708E-7</v>
      </c>
      <c r="T14" s="7">
        <v>120.00002184174311</v>
      </c>
      <c r="V14" s="43">
        <v>9.9999999999999974E-6</v>
      </c>
      <c r="W14" s="42">
        <v>1.1404823035589708E-7</v>
      </c>
      <c r="X14" s="7">
        <v>150.00000107997258</v>
      </c>
      <c r="Z14" s="43">
        <v>9.9999999999999974E-6</v>
      </c>
      <c r="AA14" s="42">
        <v>1.1404823035589708E-7</v>
      </c>
      <c r="AB14" s="46">
        <v>170.00000008128885</v>
      </c>
    </row>
    <row r="15" spans="2:28" x14ac:dyDescent="0.25">
      <c r="B15" s="29">
        <v>9.9999999999999978E-5</v>
      </c>
      <c r="C15" s="10">
        <v>1.1404823035589708E-6</v>
      </c>
      <c r="D15" s="30">
        <v>124.53791696021976</v>
      </c>
      <c r="F15" s="34">
        <v>9.9999999999999978E-5</v>
      </c>
      <c r="G15" s="33">
        <v>1.1404823035589708E-6</v>
      </c>
      <c r="H15" s="35">
        <v>116.62383022588692</v>
      </c>
      <c r="J15" s="29">
        <v>9.9999999999999978E-5</v>
      </c>
      <c r="K15" s="10">
        <v>1.1404823035589708E-6</v>
      </c>
      <c r="L15" s="7">
        <v>97.385826550629758</v>
      </c>
      <c r="N15" s="43">
        <v>9.9999999999999978E-5</v>
      </c>
      <c r="O15" s="39">
        <v>1.1404823035589708E-6</v>
      </c>
      <c r="P15" s="7">
        <v>90.290674682002035</v>
      </c>
      <c r="R15" s="29">
        <v>9.9999999999999978E-5</v>
      </c>
      <c r="S15" s="10">
        <v>1.1404823035589708E-6</v>
      </c>
      <c r="T15" s="7">
        <v>120.00021841764745</v>
      </c>
      <c r="V15" s="43">
        <v>9.9999999999999978E-5</v>
      </c>
      <c r="W15" s="42">
        <v>1.1404823035589708E-6</v>
      </c>
      <c r="X15" s="7">
        <v>150.00001079972756</v>
      </c>
      <c r="Z15" s="43">
        <v>9.9999999999999978E-5</v>
      </c>
      <c r="AA15" s="42">
        <v>1.1404823035589708E-6</v>
      </c>
      <c r="AB15" s="46">
        <v>170.0000008128884</v>
      </c>
    </row>
    <row r="16" spans="2:28" x14ac:dyDescent="0.25">
      <c r="B16" s="29">
        <v>5.0000000000000001E-4</v>
      </c>
      <c r="C16" s="10">
        <v>5.7024115177948557E-6</v>
      </c>
      <c r="D16" s="30">
        <v>139.31485237315167</v>
      </c>
      <c r="F16" s="34">
        <v>5.0000000000000001E-4</v>
      </c>
      <c r="G16" s="33">
        <v>5.7024115177948557E-6</v>
      </c>
      <c r="H16" s="35">
        <v>129.75325836394805</v>
      </c>
      <c r="J16" s="29">
        <v>9.999999999999998E-4</v>
      </c>
      <c r="K16" s="10">
        <v>1.1404823035589708E-5</v>
      </c>
      <c r="L16" s="7">
        <v>113.72292283974733</v>
      </c>
      <c r="N16" s="43">
        <v>5.0000000000000001E-4</v>
      </c>
      <c r="O16" s="39">
        <v>5.7024115177948557E-6</v>
      </c>
      <c r="P16" s="7">
        <v>91.443152005009949</v>
      </c>
      <c r="R16" s="29">
        <v>9.999999999999998E-4</v>
      </c>
      <c r="S16" s="10">
        <v>1.1404823035589708E-5</v>
      </c>
      <c r="T16" s="7">
        <v>120.00218419809461</v>
      </c>
      <c r="V16" s="43">
        <v>9.999999999999998E-4</v>
      </c>
      <c r="W16" s="42">
        <v>1.1404823035589708E-5</v>
      </c>
      <c r="X16" s="7">
        <v>150.0001079974345</v>
      </c>
      <c r="Z16" s="43">
        <v>9.999999999999998E-4</v>
      </c>
      <c r="AA16" s="42">
        <v>1.1404823035589708E-5</v>
      </c>
      <c r="AB16" s="46">
        <v>170.00000812888672</v>
      </c>
    </row>
    <row r="17" spans="2:28" x14ac:dyDescent="0.25">
      <c r="B17" s="29">
        <v>9.999999999999998E-4</v>
      </c>
      <c r="C17" s="10">
        <v>1.1404823035589708E-5</v>
      </c>
      <c r="D17" s="30">
        <v>147.21612992981656</v>
      </c>
      <c r="F17" s="34">
        <v>9.999999999999998E-4</v>
      </c>
      <c r="G17" s="33">
        <v>1.1404823035589708E-5</v>
      </c>
      <c r="H17" s="35">
        <v>136.21143598660743</v>
      </c>
      <c r="J17" s="29">
        <v>5.0000000000000001E-3</v>
      </c>
      <c r="K17" s="10">
        <v>5.702411517794856E-5</v>
      </c>
      <c r="L17" s="7">
        <v>126.42122984463673</v>
      </c>
      <c r="N17" s="43">
        <v>2.5000000000000001E-3</v>
      </c>
      <c r="O17" s="39">
        <v>2.851205758897428E-5</v>
      </c>
      <c r="P17" s="7">
        <v>96.335171142774868</v>
      </c>
      <c r="R17" s="29">
        <v>9.9999999999999985E-3</v>
      </c>
      <c r="S17" s="10">
        <v>1.1404823035589709E-4</v>
      </c>
      <c r="T17" s="7">
        <v>120.02184413177267</v>
      </c>
      <c r="V17" s="43">
        <v>9.9999999999999985E-3</v>
      </c>
      <c r="W17" s="42">
        <v>1.1404823035589709E-4</v>
      </c>
      <c r="X17" s="7">
        <v>150.00107999021179</v>
      </c>
      <c r="Z17" s="43">
        <v>9.9999999999999985E-3</v>
      </c>
      <c r="AA17" s="42">
        <v>1.1404823035589709E-4</v>
      </c>
      <c r="AB17" s="46">
        <v>170.00008128916082</v>
      </c>
    </row>
    <row r="18" spans="2:28" x14ac:dyDescent="0.25">
      <c r="B18" s="29">
        <v>2E-3</v>
      </c>
      <c r="C18" s="10">
        <v>2.2809646071179423E-5</v>
      </c>
      <c r="D18" s="30">
        <v>157.38988687527308</v>
      </c>
      <c r="F18" s="34">
        <v>2E-3</v>
      </c>
      <c r="G18" s="33">
        <v>2.2809646071179423E-5</v>
      </c>
      <c r="H18" s="35">
        <v>143.54477897931335</v>
      </c>
      <c r="J18" s="29">
        <v>9.9999999999999985E-3</v>
      </c>
      <c r="K18" s="10">
        <v>1.1404823035589709E-4</v>
      </c>
      <c r="L18" s="7">
        <v>132.54715627941388</v>
      </c>
      <c r="N18" s="43">
        <v>9.9999999999999985E-3</v>
      </c>
      <c r="O18" s="39">
        <v>1.1404823035589709E-4</v>
      </c>
      <c r="P18" s="7">
        <v>104.87084507779383</v>
      </c>
      <c r="R18" s="29">
        <v>9.9999999999999978E-2</v>
      </c>
      <c r="S18" s="10">
        <v>1.1404823035589709E-3</v>
      </c>
      <c r="T18" s="7">
        <v>120.21864521192846</v>
      </c>
      <c r="V18" s="43">
        <v>9.9999999999999978E-2</v>
      </c>
      <c r="W18" s="42">
        <v>1.1404823035589709E-3</v>
      </c>
      <c r="X18" s="7">
        <v>150.01080148937575</v>
      </c>
      <c r="Z18" s="43">
        <v>9.9999999999999978E-2</v>
      </c>
      <c r="AA18" s="42">
        <v>1.1404823035589709E-3</v>
      </c>
      <c r="AB18" s="46">
        <v>170.00081292104394</v>
      </c>
    </row>
    <row r="19" spans="2:28" x14ac:dyDescent="0.25">
      <c r="B19" s="29">
        <v>3.0000000000000001E-3</v>
      </c>
      <c r="C19" s="10">
        <v>3.4214469106769131E-5</v>
      </c>
      <c r="D19" s="30">
        <v>166.25509471296257</v>
      </c>
      <c r="F19" s="34">
        <v>3.0000000000000001E-3</v>
      </c>
      <c r="G19" s="33">
        <v>3.4214469106769131E-5</v>
      </c>
      <c r="H19" s="35">
        <v>148.48925402904177</v>
      </c>
      <c r="J19" s="29">
        <v>2.5000000000000001E-2</v>
      </c>
      <c r="K19" s="10">
        <v>2.8512057588974277E-4</v>
      </c>
      <c r="L19" s="7">
        <v>141.75297588901151</v>
      </c>
      <c r="N19" s="43">
        <v>0.05</v>
      </c>
      <c r="O19" s="39">
        <v>5.7024115177948555E-4</v>
      </c>
      <c r="P19" s="7">
        <v>116.5479365964205</v>
      </c>
      <c r="R19" s="29">
        <v>0.99999999999999978</v>
      </c>
      <c r="S19" s="10">
        <v>1.1404823035589708E-2</v>
      </c>
      <c r="T19" s="7">
        <v>122.19569170334182</v>
      </c>
      <c r="V19" s="43">
        <v>0.99999999999999978</v>
      </c>
      <c r="W19" s="42">
        <v>1.1404823035589708E-2</v>
      </c>
      <c r="X19" s="7">
        <v>150.10817418576821</v>
      </c>
      <c r="Z19" s="43">
        <v>0.99999999999999978</v>
      </c>
      <c r="AA19" s="42">
        <v>1.1404823035589708E-2</v>
      </c>
      <c r="AB19" s="46">
        <v>170.00813215635569</v>
      </c>
    </row>
    <row r="20" spans="2:28" x14ac:dyDescent="0.25">
      <c r="B20" s="29">
        <v>3.4999999999999992E-3</v>
      </c>
      <c r="C20" s="10">
        <v>3.9916880624563975E-5</v>
      </c>
      <c r="D20" s="30">
        <v>171.76852322721447</v>
      </c>
      <c r="F20" s="34">
        <v>5.0000000000000001E-3</v>
      </c>
      <c r="G20" s="33">
        <v>5.702411517794856E-5</v>
      </c>
      <c r="H20" s="35">
        <v>155.96602215694236</v>
      </c>
      <c r="J20" s="29">
        <v>0.05</v>
      </c>
      <c r="K20" s="10">
        <v>5.7024115177948555E-4</v>
      </c>
      <c r="L20" s="7">
        <v>150.24032355688362</v>
      </c>
      <c r="N20" s="43">
        <v>0.25</v>
      </c>
      <c r="O20" s="39">
        <v>2.8512057588974279E-3</v>
      </c>
      <c r="P20" s="7">
        <v>129.84396062060745</v>
      </c>
      <c r="R20" s="29">
        <v>2.5</v>
      </c>
      <c r="S20" s="10">
        <v>2.8512057588974276E-2</v>
      </c>
      <c r="T20" s="7">
        <v>125.42879441997876</v>
      </c>
      <c r="V20" s="43">
        <v>9.9999999999999982</v>
      </c>
      <c r="W20" s="42">
        <v>0.11404823035589708</v>
      </c>
      <c r="X20" s="7">
        <v>151.09826364241209</v>
      </c>
      <c r="Z20" s="43">
        <v>9.9999999999999982</v>
      </c>
      <c r="AA20" s="42">
        <v>0.11404823035589708</v>
      </c>
      <c r="AB20" s="46">
        <v>170.08161854294792</v>
      </c>
    </row>
    <row r="21" spans="2:28" x14ac:dyDescent="0.25">
      <c r="B21" s="29">
        <v>3.8139999999999992E-3</v>
      </c>
      <c r="C21" s="10">
        <v>4.3497995057739148E-5</v>
      </c>
      <c r="D21" s="30">
        <v>179.26164198345359</v>
      </c>
      <c r="F21" s="34">
        <v>7.0000000000000001E-3</v>
      </c>
      <c r="G21" s="33">
        <v>7.9833761249127976E-5</v>
      </c>
      <c r="H21" s="35">
        <v>162.42778505025285</v>
      </c>
      <c r="J21" s="29">
        <v>7.4999999999999997E-2</v>
      </c>
      <c r="K21" s="10">
        <v>8.5536172766922816E-4</v>
      </c>
      <c r="L21" s="7">
        <v>156.44522373034539</v>
      </c>
      <c r="N21" s="43">
        <v>0.75</v>
      </c>
      <c r="O21" s="39">
        <v>8.5536172766922831E-3</v>
      </c>
      <c r="P21" s="7">
        <v>141.0307816731744</v>
      </c>
      <c r="R21" s="29">
        <v>5</v>
      </c>
      <c r="S21" s="10">
        <v>5.7024115177948552E-2</v>
      </c>
      <c r="T21" s="7">
        <v>130.36495613501754</v>
      </c>
      <c r="V21" s="43">
        <v>25</v>
      </c>
      <c r="W21" s="42">
        <v>0.28512057588974277</v>
      </c>
      <c r="X21" s="7">
        <v>152.82124282792594</v>
      </c>
      <c r="Z21" s="43">
        <v>99.999999999999986</v>
      </c>
      <c r="AA21" s="42">
        <v>1.1404823035589711</v>
      </c>
      <c r="AB21" s="46">
        <v>170.8485450373262</v>
      </c>
    </row>
    <row r="22" spans="2:28" ht="14.4" thickBot="1" x14ac:dyDescent="0.3">
      <c r="B22" s="31">
        <v>3.8159999999999995E-3</v>
      </c>
      <c r="C22" s="13">
        <v>4.3520804703810331E-5</v>
      </c>
      <c r="D22" s="32">
        <v>179.63156024394345</v>
      </c>
      <c r="F22" s="34">
        <v>9.0000000000000011E-3</v>
      </c>
      <c r="G22" s="33">
        <v>1.0264340732030741E-4</v>
      </c>
      <c r="H22" s="35">
        <v>169.49716383509173</v>
      </c>
      <c r="J22" s="29">
        <v>9.9999999999999978E-2</v>
      </c>
      <c r="K22" s="10">
        <v>1.1404823035589709E-3</v>
      </c>
      <c r="L22" s="7">
        <v>162.03380604677571</v>
      </c>
      <c r="N22" s="43">
        <v>1.5</v>
      </c>
      <c r="O22" s="39">
        <v>1.7107234553384566E-2</v>
      </c>
      <c r="P22" s="7">
        <v>150.36020998938022</v>
      </c>
      <c r="R22" s="29">
        <v>7.5</v>
      </c>
      <c r="S22" s="10">
        <v>8.5536172766922824E-2</v>
      </c>
      <c r="T22" s="7">
        <v>134.73847760528452</v>
      </c>
      <c r="V22" s="43">
        <v>50</v>
      </c>
      <c r="W22" s="42">
        <v>0.57024115177948553</v>
      </c>
      <c r="X22" s="7">
        <v>155.94300047948366</v>
      </c>
      <c r="Z22" s="43">
        <v>200</v>
      </c>
      <c r="AA22" s="42">
        <v>2.2809646071179421</v>
      </c>
      <c r="AB22" s="46">
        <v>171.78338696800654</v>
      </c>
    </row>
    <row r="23" spans="2:28" x14ac:dyDescent="0.25">
      <c r="F23" s="34">
        <v>1.0100000000000001E-2</v>
      </c>
      <c r="G23" s="33">
        <v>1.1518871265945609E-4</v>
      </c>
      <c r="H23" s="35">
        <v>175.53984528539544</v>
      </c>
      <c r="J23" s="29">
        <v>0.11999999999999997</v>
      </c>
      <c r="K23" s="10">
        <v>1.368578764270765E-3</v>
      </c>
      <c r="L23" s="7">
        <v>166.7055297041525</v>
      </c>
      <c r="N23" s="43">
        <v>2.5</v>
      </c>
      <c r="O23" s="39">
        <v>2.8512057588974276E-2</v>
      </c>
      <c r="P23" s="7">
        <v>160.42927062506831</v>
      </c>
      <c r="R23" s="29">
        <v>10.999999999999998</v>
      </c>
      <c r="S23" s="10">
        <v>0.1254530533914868</v>
      </c>
      <c r="T23" s="7">
        <v>140.28590036415935</v>
      </c>
      <c r="V23" s="43">
        <v>75</v>
      </c>
      <c r="W23" s="42">
        <v>0.85536172766922836</v>
      </c>
      <c r="X23" s="7">
        <v>159.50183200327322</v>
      </c>
      <c r="Z23" s="43">
        <v>400</v>
      </c>
      <c r="AA23" s="42">
        <v>4.5619292142358843</v>
      </c>
      <c r="AB23" s="46">
        <v>174.07653466188114</v>
      </c>
    </row>
    <row r="24" spans="2:28" ht="14.4" thickBot="1" x14ac:dyDescent="0.3">
      <c r="F24" s="36">
        <v>1.0359999999999998E-2</v>
      </c>
      <c r="G24" s="38">
        <v>1.1815396664870938E-4</v>
      </c>
      <c r="H24" s="37">
        <v>179.8681488608824</v>
      </c>
      <c r="J24" s="29">
        <v>0.13999999999999999</v>
      </c>
      <c r="K24" s="10">
        <v>1.5966752249825594E-3</v>
      </c>
      <c r="L24" s="7">
        <v>172.66392010600521</v>
      </c>
      <c r="N24" s="43">
        <v>3.1</v>
      </c>
      <c r="O24" s="39">
        <v>3.53549514103281E-2</v>
      </c>
      <c r="P24" s="7">
        <v>167.21548623891326</v>
      </c>
      <c r="R24" s="29">
        <v>14.999999999999998</v>
      </c>
      <c r="S24" s="10">
        <v>0.17107234553384565</v>
      </c>
      <c r="T24" s="7">
        <v>146.33048941422862</v>
      </c>
      <c r="V24" s="43">
        <v>104.99999999999999</v>
      </c>
      <c r="W24" s="42">
        <v>1.1975064187369195</v>
      </c>
      <c r="X24" s="7">
        <v>164.77710061844564</v>
      </c>
      <c r="Z24" s="44">
        <v>616</v>
      </c>
      <c r="AA24" s="45">
        <v>7.0253709899232621</v>
      </c>
      <c r="AB24" s="47">
        <v>179.61646566419952</v>
      </c>
    </row>
    <row r="25" spans="2:28" x14ac:dyDescent="0.25">
      <c r="J25" s="29">
        <v>0.14799999999999999</v>
      </c>
      <c r="K25" s="10">
        <v>1.687913809267277E-3</v>
      </c>
      <c r="L25" s="7">
        <v>176.89866185007048</v>
      </c>
      <c r="N25" s="43">
        <v>3.5000000000000004</v>
      </c>
      <c r="O25" s="39">
        <v>3.9916880624563993E-2</v>
      </c>
      <c r="P25" s="7">
        <v>174.02889484297543</v>
      </c>
      <c r="R25" s="29">
        <v>19</v>
      </c>
      <c r="S25" s="10">
        <v>0.2166916376762045</v>
      </c>
      <c r="T25" s="7">
        <v>152.57631795133216</v>
      </c>
      <c r="V25" s="43">
        <v>119.99999999999999</v>
      </c>
      <c r="W25" s="42">
        <v>1.3685787642707652</v>
      </c>
      <c r="X25" s="7">
        <v>168.24095333252225</v>
      </c>
    </row>
    <row r="26" spans="2:28" ht="14.4" thickBot="1" x14ac:dyDescent="0.3">
      <c r="J26" s="31">
        <v>0.14979999999999991</v>
      </c>
      <c r="K26" s="13">
        <v>1.7084424907313376E-3</v>
      </c>
      <c r="L26" s="41">
        <v>179.89754655268285</v>
      </c>
      <c r="N26" s="43">
        <v>3.6159999999999997</v>
      </c>
      <c r="O26" s="39">
        <v>4.123984009669239E-2</v>
      </c>
      <c r="P26" s="7">
        <v>179.12163075118573</v>
      </c>
      <c r="R26" s="29">
        <v>23</v>
      </c>
      <c r="S26" s="10">
        <v>0.26231092981856335</v>
      </c>
      <c r="T26" s="7">
        <v>159.72108898284739</v>
      </c>
      <c r="V26" s="43">
        <v>135</v>
      </c>
      <c r="W26" s="42">
        <v>1.5396511098046111</v>
      </c>
      <c r="X26" s="7">
        <v>173.26786430297358</v>
      </c>
    </row>
    <row r="27" spans="2:28" ht="14.4" thickBot="1" x14ac:dyDescent="0.3">
      <c r="N27" s="44">
        <v>3.6185000000000005</v>
      </c>
      <c r="O27" s="40">
        <v>4.1268352154281374E-2</v>
      </c>
      <c r="P27" s="41">
        <v>179.82833540250286</v>
      </c>
      <c r="R27" s="29">
        <v>25</v>
      </c>
      <c r="S27" s="10">
        <v>0.28512057588974277</v>
      </c>
      <c r="T27" s="7">
        <v>164.11914400141586</v>
      </c>
      <c r="V27" s="43">
        <v>142</v>
      </c>
      <c r="W27" s="42">
        <v>1.6194848710537391</v>
      </c>
      <c r="X27" s="7">
        <v>178.54475030639082</v>
      </c>
    </row>
    <row r="28" spans="2:28" ht="14.4" thickBot="1" x14ac:dyDescent="0.3">
      <c r="R28" s="29">
        <v>27</v>
      </c>
      <c r="S28" s="10">
        <v>0.30793022196092223</v>
      </c>
      <c r="T28" s="7">
        <v>170.03214550231004</v>
      </c>
      <c r="V28" s="44">
        <v>142.33999999999995</v>
      </c>
      <c r="W28" s="45">
        <v>1.6233625108858387</v>
      </c>
      <c r="X28" s="41">
        <v>179.85131085743257</v>
      </c>
    </row>
    <row r="29" spans="2:28" x14ac:dyDescent="0.25">
      <c r="R29" s="29">
        <v>28.1</v>
      </c>
      <c r="S29" s="10">
        <v>0.32047552730007089</v>
      </c>
      <c r="T29" s="7">
        <v>175.79962042290819</v>
      </c>
    </row>
    <row r="30" spans="2:28" ht="14.4" thickBot="1" x14ac:dyDescent="0.3">
      <c r="R30" s="31">
        <v>28.340000000000011</v>
      </c>
      <c r="S30" s="13">
        <v>0.32321268482861254</v>
      </c>
      <c r="T30" s="41">
        <v>179.85647340183161</v>
      </c>
    </row>
  </sheetData>
  <mergeCells count="8">
    <mergeCell ref="V3:X3"/>
    <mergeCell ref="Z3:AB3"/>
    <mergeCell ref="B1:AB1"/>
    <mergeCell ref="B3:D3"/>
    <mergeCell ref="F3:H3"/>
    <mergeCell ref="J3:L3"/>
    <mergeCell ref="N3:P3"/>
    <mergeCell ref="R3:T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5E52-C32A-4632-BB94-6E6116998499}">
  <dimension ref="B1:AH47"/>
  <sheetViews>
    <sheetView zoomScale="80" zoomScaleNormal="80" workbookViewId="0">
      <selection activeCell="B25" sqref="B25:X25"/>
    </sheetView>
  </sheetViews>
  <sheetFormatPr defaultRowHeight="13.8" x14ac:dyDescent="0.25"/>
  <cols>
    <col min="1" max="1" width="3.88671875" style="19" customWidth="1"/>
    <col min="2" max="2" width="13.6640625" style="19" customWidth="1"/>
    <col min="3" max="3" width="12.21875" style="19" customWidth="1"/>
    <col min="4" max="4" width="13.6640625" style="19" customWidth="1"/>
    <col min="5" max="5" width="2.77734375" style="19" customWidth="1"/>
    <col min="6" max="6" width="13.88671875" style="19" customWidth="1"/>
    <col min="7" max="7" width="11.21875" style="19" customWidth="1"/>
    <col min="8" max="8" width="13.44140625" style="19" customWidth="1"/>
    <col min="9" max="9" width="3.44140625" style="19" customWidth="1"/>
    <col min="10" max="10" width="14.5546875" style="19" customWidth="1"/>
    <col min="11" max="11" width="11.6640625" style="19" customWidth="1"/>
    <col min="12" max="12" width="16.109375" style="19" customWidth="1"/>
    <col min="13" max="13" width="3.5546875" style="19" customWidth="1"/>
    <col min="14" max="14" width="14.77734375" style="19" customWidth="1"/>
    <col min="15" max="15" width="13.109375" style="19" customWidth="1"/>
    <col min="16" max="16" width="14.44140625" style="19" customWidth="1"/>
    <col min="17" max="17" width="3.33203125" style="19" customWidth="1"/>
    <col min="18" max="18" width="13.44140625" style="19" customWidth="1"/>
    <col min="19" max="19" width="11.77734375" style="19" customWidth="1"/>
    <col min="20" max="20" width="15.44140625" style="19" customWidth="1"/>
    <col min="21" max="21" width="2.88671875" style="19" customWidth="1"/>
    <col min="22" max="22" width="15.21875" style="19" customWidth="1"/>
    <col min="23" max="23" width="11.5546875" style="19" customWidth="1"/>
    <col min="24" max="24" width="15.109375" style="19" customWidth="1"/>
    <col min="25" max="25" width="2.88671875" style="19" customWidth="1"/>
    <col min="26" max="29" width="9.109375" style="19" bestFit="1" customWidth="1"/>
    <col min="30" max="30" width="11.21875" style="19" customWidth="1"/>
    <col min="31" max="32" width="9.109375" style="19" bestFit="1" customWidth="1"/>
    <col min="33" max="33" width="10.33203125" style="19" customWidth="1"/>
    <col min="34" max="34" width="10.109375" style="19" customWidth="1"/>
    <col min="35" max="16384" width="8.88671875" style="19"/>
  </cols>
  <sheetData>
    <row r="1" spans="2:34" ht="16.8" thickBot="1" x14ac:dyDescent="0.4">
      <c r="B1" s="100" t="s">
        <v>92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2"/>
      <c r="Z1" s="15"/>
      <c r="AA1" s="15"/>
      <c r="AB1" s="15"/>
      <c r="AC1" s="15"/>
      <c r="AD1" s="16"/>
      <c r="AE1" s="17"/>
      <c r="AF1" s="15"/>
      <c r="AG1" s="18"/>
      <c r="AH1" s="16"/>
    </row>
    <row r="2" spans="2:34" x14ac:dyDescent="0.25">
      <c r="Z2" s="78" t="s">
        <v>20</v>
      </c>
      <c r="AA2" s="79"/>
      <c r="AB2" s="79"/>
      <c r="AC2" s="79"/>
      <c r="AD2" s="79"/>
      <c r="AE2" s="79"/>
      <c r="AF2" s="79"/>
      <c r="AG2" s="79"/>
      <c r="AH2" s="80"/>
    </row>
    <row r="3" spans="2:34" ht="16.2" x14ac:dyDescent="0.35">
      <c r="B3" s="84" t="s">
        <v>61</v>
      </c>
      <c r="C3" s="84"/>
      <c r="D3" s="84"/>
      <c r="F3" s="84" t="s">
        <v>62</v>
      </c>
      <c r="G3" s="84"/>
      <c r="H3" s="84"/>
      <c r="J3" s="84" t="s">
        <v>63</v>
      </c>
      <c r="K3" s="84"/>
      <c r="L3" s="84"/>
      <c r="N3" s="84" t="s">
        <v>64</v>
      </c>
      <c r="O3" s="84"/>
      <c r="P3" s="84"/>
      <c r="R3" s="84" t="s">
        <v>65</v>
      </c>
      <c r="S3" s="84"/>
      <c r="T3" s="84"/>
      <c r="V3" s="84" t="s">
        <v>66</v>
      </c>
      <c r="W3" s="84"/>
      <c r="X3" s="84"/>
      <c r="Z3" s="5" t="s">
        <v>59</v>
      </c>
      <c r="AA3" s="3" t="s">
        <v>60</v>
      </c>
      <c r="AB3" s="3" t="s">
        <v>0</v>
      </c>
      <c r="AC3" s="3" t="s">
        <v>1</v>
      </c>
      <c r="AD3" s="3" t="s">
        <v>2</v>
      </c>
      <c r="AE3" s="3" t="s">
        <v>3</v>
      </c>
      <c r="AF3" s="3" t="s">
        <v>4</v>
      </c>
      <c r="AG3" s="4" t="s">
        <v>5</v>
      </c>
      <c r="AH3" s="21" t="s">
        <v>6</v>
      </c>
    </row>
    <row r="4" spans="2:34" ht="27.6" x14ac:dyDescent="0.25">
      <c r="B4" s="24" t="s">
        <v>23</v>
      </c>
      <c r="C4" s="25" t="s">
        <v>24</v>
      </c>
      <c r="D4" s="26" t="s">
        <v>22</v>
      </c>
      <c r="F4" s="24" t="s">
        <v>23</v>
      </c>
      <c r="G4" s="25" t="s">
        <v>24</v>
      </c>
      <c r="H4" s="26" t="s">
        <v>22</v>
      </c>
      <c r="J4" s="24" t="s">
        <v>23</v>
      </c>
      <c r="K4" s="25" t="s">
        <v>24</v>
      </c>
      <c r="L4" s="26" t="s">
        <v>22</v>
      </c>
      <c r="N4" s="24" t="s">
        <v>23</v>
      </c>
      <c r="O4" s="25" t="s">
        <v>24</v>
      </c>
      <c r="P4" s="26" t="s">
        <v>22</v>
      </c>
      <c r="R4" s="24" t="s">
        <v>23</v>
      </c>
      <c r="S4" s="25" t="s">
        <v>24</v>
      </c>
      <c r="T4" s="26" t="s">
        <v>22</v>
      </c>
      <c r="V4" s="24" t="s">
        <v>23</v>
      </c>
      <c r="W4" s="25" t="s">
        <v>24</v>
      </c>
      <c r="X4" s="26" t="s">
        <v>22</v>
      </c>
      <c r="Z4" s="61">
        <v>60</v>
      </c>
      <c r="AA4" s="4">
        <v>1</v>
      </c>
      <c r="AB4" s="4">
        <f>3.25-0.018*Z4</f>
        <v>2.17</v>
      </c>
      <c r="AC4" s="4">
        <f>AB4*AG4+1*(1-AG4)</f>
        <v>2.0646999999999998</v>
      </c>
      <c r="AD4" s="4">
        <f>0.41/((1+COS(Z4*PI()/180))^2)</f>
        <v>0.1822222222222222</v>
      </c>
      <c r="AE4" s="4">
        <f>PI()*(AA4^2-(AA4-0.7)^2)</f>
        <v>2.8588493147667116</v>
      </c>
      <c r="AF4" s="4">
        <f>PI()*(AA4^2)</f>
        <v>3.1415926535897931</v>
      </c>
      <c r="AG4" s="4">
        <f>AE4/AF4</f>
        <v>0.90999999999999992</v>
      </c>
      <c r="AH4" s="62">
        <f>(1+4*AD4/AA4)*(1/AC4)</f>
        <v>0.83735597853871702</v>
      </c>
    </row>
    <row r="5" spans="2:34" x14ac:dyDescent="0.25">
      <c r="B5" s="33">
        <v>9.9999999999999998E-13</v>
      </c>
      <c r="C5" s="1">
        <v>1.1137683036557881E-14</v>
      </c>
      <c r="D5" s="1">
        <v>60.000041932652259</v>
      </c>
      <c r="F5" s="33">
        <v>9.9999999999999998E-13</v>
      </c>
      <c r="G5" s="33">
        <v>1.1841789435420733E-14</v>
      </c>
      <c r="H5" s="1">
        <v>60.000005417106578</v>
      </c>
      <c r="J5" s="33">
        <v>9.9999999999999998E-13</v>
      </c>
      <c r="K5" s="33">
        <v>1.2096700753991435E-14</v>
      </c>
      <c r="L5" s="1">
        <v>60.000001906639767</v>
      </c>
      <c r="N5" s="33">
        <v>9.9999999999999998E-13</v>
      </c>
      <c r="O5" s="33">
        <v>1.2308670022480335E-14</v>
      </c>
      <c r="P5" s="1">
        <v>60.000000291666538</v>
      </c>
      <c r="R5" s="33">
        <v>9.9999999999999998E-13</v>
      </c>
      <c r="S5" s="33">
        <v>1.2349244002176852E-14</v>
      </c>
      <c r="T5" s="1">
        <v>60.000000069447267</v>
      </c>
      <c r="V5" s="33">
        <v>9.9999999999999998E-13</v>
      </c>
      <c r="W5" s="33">
        <v>1.2360108946610992E-14</v>
      </c>
      <c r="X5" s="1">
        <v>60.000000013707307</v>
      </c>
      <c r="Z5" s="5">
        <v>60</v>
      </c>
      <c r="AA5" s="3">
        <v>2.5</v>
      </c>
      <c r="AB5" s="3">
        <f t="shared" ref="AB5:AB9" si="0">3.25-0.018*Z5</f>
        <v>2.17</v>
      </c>
      <c r="AC5" s="3">
        <f t="shared" ref="AC5:AC9" si="1">AB5*AG5+1*(1-AG5)</f>
        <v>1.563472</v>
      </c>
      <c r="AD5" s="3">
        <f t="shared" ref="AD5:AD9" si="2">0.41/((1+COS(Z5*PI()/180))^2)</f>
        <v>0.1822222222222222</v>
      </c>
      <c r="AE5" s="3">
        <f t="shared" ref="AE5:AE9" si="3">PI()*(AA5^2-(AA5-0.7)^2)</f>
        <v>9.4561938873052771</v>
      </c>
      <c r="AF5" s="3">
        <f t="shared" ref="AF5:AF9" si="4">PI()*(AA5^2)</f>
        <v>19.634954084936208</v>
      </c>
      <c r="AG5" s="4">
        <f t="shared" ref="AG5:AG9" si="5">AE5/AF5</f>
        <v>0.48159999999999997</v>
      </c>
      <c r="AH5" s="21">
        <f t="shared" ref="AH5:AH9" si="6">(1+4*AD5/AA5)*(1/AC5)</f>
        <v>0.82608166667235206</v>
      </c>
    </row>
    <row r="6" spans="2:34" x14ac:dyDescent="0.25">
      <c r="B6" s="33">
        <v>9.9999999999999994E-12</v>
      </c>
      <c r="C6" s="1">
        <v>1.113768303655788E-13</v>
      </c>
      <c r="D6" s="1">
        <v>60.000419326156525</v>
      </c>
      <c r="F6" s="33">
        <v>9.9999999999999994E-12</v>
      </c>
      <c r="G6" s="33">
        <v>1.1841789435420733E-13</v>
      </c>
      <c r="H6" s="1">
        <v>60.000054171056135</v>
      </c>
      <c r="J6" s="33">
        <v>9.9999999999999994E-12</v>
      </c>
      <c r="K6" s="33">
        <v>1.2096700753991436E-13</v>
      </c>
      <c r="L6" s="1">
        <v>60.000019066396653</v>
      </c>
      <c r="N6" s="33">
        <v>9.9999999999999994E-12</v>
      </c>
      <c r="O6" s="33">
        <v>1.2308670022480334E-13</v>
      </c>
      <c r="P6" s="1">
        <v>60.000002916667299</v>
      </c>
      <c r="R6" s="33">
        <v>9.9999999999999994E-12</v>
      </c>
      <c r="S6" s="33">
        <v>1.2349244002176852E-13</v>
      </c>
      <c r="T6" s="1">
        <v>60.000000694462408</v>
      </c>
      <c r="V6" s="33">
        <v>9.9999999999999994E-12</v>
      </c>
      <c r="W6" s="33">
        <v>1.2360108946610991E-13</v>
      </c>
      <c r="X6" s="1">
        <v>60.000000137114945</v>
      </c>
      <c r="Z6" s="5">
        <v>60</v>
      </c>
      <c r="AA6" s="3">
        <v>5</v>
      </c>
      <c r="AB6" s="3">
        <f t="shared" si="0"/>
        <v>2.17</v>
      </c>
      <c r="AC6" s="3">
        <f t="shared" si="1"/>
        <v>1.3046679999999999</v>
      </c>
      <c r="AD6" s="3">
        <f>0.41/((1+COS(Z6*PI()/180))^2)</f>
        <v>0.1822222222222222</v>
      </c>
      <c r="AE6" s="3">
        <f t="shared" si="3"/>
        <v>20.451768174869557</v>
      </c>
      <c r="AF6" s="3">
        <f t="shared" si="4"/>
        <v>78.539816339744831</v>
      </c>
      <c r="AG6" s="4">
        <f t="shared" si="5"/>
        <v>0.26040000000000002</v>
      </c>
      <c r="AH6" s="21">
        <f t="shared" si="6"/>
        <v>0.87821405735235158</v>
      </c>
    </row>
    <row r="7" spans="2:34" x14ac:dyDescent="0.25">
      <c r="B7" s="33">
        <v>9.9999999999999991E-11</v>
      </c>
      <c r="C7" s="1">
        <v>1.113768303655788E-12</v>
      </c>
      <c r="D7" s="1">
        <v>60.004193224724204</v>
      </c>
      <c r="F7" s="33">
        <v>9.9999999999999991E-11</v>
      </c>
      <c r="G7" s="33">
        <v>1.1841789435420732E-12</v>
      </c>
      <c r="H7" s="1">
        <v>60.000541709553481</v>
      </c>
      <c r="J7" s="33">
        <v>9.9999999999999991E-11</v>
      </c>
      <c r="K7" s="33">
        <v>1.2096700753991434E-12</v>
      </c>
      <c r="L7" s="1">
        <v>60.000190663822679</v>
      </c>
      <c r="N7" s="33">
        <v>9.9999999999999991E-11</v>
      </c>
      <c r="O7" s="33">
        <v>1.2308670022480334E-12</v>
      </c>
      <c r="P7" s="1">
        <v>60.00002916667119</v>
      </c>
      <c r="R7" s="33">
        <v>9.9999999999999991E-11</v>
      </c>
      <c r="S7" s="33">
        <v>1.2349244002176851E-12</v>
      </c>
      <c r="T7" s="1">
        <v>60.000006944622207</v>
      </c>
      <c r="V7" s="33">
        <v>9.9999999999999991E-11</v>
      </c>
      <c r="W7" s="33">
        <v>1.2360108946610991E-12</v>
      </c>
      <c r="X7" s="1">
        <v>60.00000137119136</v>
      </c>
      <c r="Z7" s="5">
        <v>60</v>
      </c>
      <c r="AA7" s="3">
        <v>25</v>
      </c>
      <c r="AB7" s="3">
        <f t="shared" si="0"/>
        <v>2.17</v>
      </c>
      <c r="AC7" s="3">
        <f t="shared" si="1"/>
        <v>1.0646027200000001</v>
      </c>
      <c r="AD7" s="3">
        <f t="shared" si="2"/>
        <v>0.1822222222222222</v>
      </c>
      <c r="AE7" s="3">
        <f t="shared" si="3"/>
        <v>108.41636247538374</v>
      </c>
      <c r="AF7" s="3">
        <f t="shared" si="4"/>
        <v>1963.4954084936207</v>
      </c>
      <c r="AG7" s="4">
        <f t="shared" si="5"/>
        <v>5.5215999999999987E-2</v>
      </c>
      <c r="AH7" s="21">
        <f t="shared" si="6"/>
        <v>0.96670385696136063</v>
      </c>
    </row>
    <row r="8" spans="2:34" x14ac:dyDescent="0.25">
      <c r="B8" s="33">
        <v>9.9999999999999986E-10</v>
      </c>
      <c r="C8" s="1">
        <v>1.1137683036557879E-11</v>
      </c>
      <c r="D8" s="1">
        <v>60.041928344867948</v>
      </c>
      <c r="F8" s="33">
        <v>9.9999999999999986E-10</v>
      </c>
      <c r="G8" s="33">
        <v>1.1841789435420732E-11</v>
      </c>
      <c r="H8" s="1">
        <v>60.005416994344941</v>
      </c>
      <c r="J8" s="33">
        <v>9.9999999999999986E-10</v>
      </c>
      <c r="K8" s="33">
        <v>1.2096700753991433E-11</v>
      </c>
      <c r="L8" s="1">
        <v>60.001906623810093</v>
      </c>
      <c r="N8" s="33">
        <v>9.9999999999999986E-10</v>
      </c>
      <c r="O8" s="33">
        <v>1.2308670022480333E-11</v>
      </c>
      <c r="P8" s="1">
        <v>60.000291666335372</v>
      </c>
      <c r="R8" s="33">
        <v>9.9999999999999986E-10</v>
      </c>
      <c r="S8" s="33">
        <v>1.2349244002176851E-11</v>
      </c>
      <c r="T8" s="1">
        <v>60.000069446210212</v>
      </c>
      <c r="V8" s="33">
        <v>9.9999999999999986E-10</v>
      </c>
      <c r="W8" s="33">
        <v>1.2360108946610989E-11</v>
      </c>
      <c r="X8" s="1">
        <v>60.000013711882019</v>
      </c>
      <c r="Z8" s="5">
        <v>60</v>
      </c>
      <c r="AA8" s="3">
        <v>100</v>
      </c>
      <c r="AB8" s="3">
        <f t="shared" si="0"/>
        <v>2.17</v>
      </c>
      <c r="AC8" s="3">
        <f t="shared" si="1"/>
        <v>1.0163226700000001</v>
      </c>
      <c r="AD8" s="3">
        <f t="shared" si="2"/>
        <v>0.1822222222222222</v>
      </c>
      <c r="AE8" s="3">
        <f t="shared" si="3"/>
        <v>438.2835911023127</v>
      </c>
      <c r="AF8" s="3">
        <f t="shared" si="4"/>
        <v>31415.926535897932</v>
      </c>
      <c r="AG8" s="4">
        <f t="shared" si="5"/>
        <v>1.3951000000000021E-2</v>
      </c>
      <c r="AH8" s="21">
        <f t="shared" si="6"/>
        <v>0.9911113061060508</v>
      </c>
    </row>
    <row r="9" spans="2:34" x14ac:dyDescent="0.25">
      <c r="B9" s="33">
        <v>9.9999999999999986E-9</v>
      </c>
      <c r="C9" s="1">
        <v>1.1137683036557879E-10</v>
      </c>
      <c r="D9" s="1">
        <v>60.418675731469925</v>
      </c>
      <c r="F9" s="33">
        <v>9.9999999999999986E-9</v>
      </c>
      <c r="G9" s="33">
        <v>1.1841789435420732E-10</v>
      </c>
      <c r="H9" s="1">
        <v>60.054159453331351</v>
      </c>
      <c r="J9" s="33">
        <v>9.9999999999999986E-9</v>
      </c>
      <c r="K9" s="33">
        <v>1.2096700753991434E-10</v>
      </c>
      <c r="L9" s="1">
        <v>60.019064781621537</v>
      </c>
      <c r="N9" s="33">
        <v>9.9999999999999986E-9</v>
      </c>
      <c r="O9" s="33">
        <v>1.2308670022480333E-10</v>
      </c>
      <c r="P9" s="1">
        <v>60.002916625732013</v>
      </c>
      <c r="R9" s="33">
        <v>9.9999999999999986E-9</v>
      </c>
      <c r="S9" s="33">
        <v>1.2349244002176852E-10</v>
      </c>
      <c r="T9" s="1">
        <v>60.000694459910726</v>
      </c>
      <c r="V9" s="33">
        <v>9.9999999999999986E-9</v>
      </c>
      <c r="W9" s="33">
        <v>1.2360108946610991E-10</v>
      </c>
      <c r="X9" s="1">
        <v>60.000137118675468</v>
      </c>
      <c r="Z9" s="5">
        <v>60</v>
      </c>
      <c r="AA9" s="3">
        <v>500</v>
      </c>
      <c r="AB9" s="3">
        <f t="shared" si="0"/>
        <v>2.17</v>
      </c>
      <c r="AC9" s="3">
        <f t="shared" si="1"/>
        <v>1.0032737067999999</v>
      </c>
      <c r="AD9" s="3">
        <f t="shared" si="2"/>
        <v>0.1822222222222222</v>
      </c>
      <c r="AE9" s="3">
        <f t="shared" si="3"/>
        <v>2197.5754771125339</v>
      </c>
      <c r="AF9" s="3">
        <f t="shared" si="4"/>
        <v>785398.16339744825</v>
      </c>
      <c r="AG9" s="4">
        <f t="shared" si="5"/>
        <v>2.798039999999921E-3</v>
      </c>
      <c r="AH9" s="21">
        <f t="shared" si="6"/>
        <v>0.99818999639887485</v>
      </c>
    </row>
    <row r="10" spans="2:34" x14ac:dyDescent="0.25">
      <c r="B10" s="33">
        <v>9.9999999999999982E-8</v>
      </c>
      <c r="C10" s="1">
        <v>1.1137683036557878E-9</v>
      </c>
      <c r="D10" s="1">
        <v>63.944195058563878</v>
      </c>
      <c r="F10" s="33">
        <v>9.9999999999999982E-8</v>
      </c>
      <c r="G10" s="33">
        <v>1.1841789435420732E-9</v>
      </c>
      <c r="H10" s="1">
        <v>60.540176734596209</v>
      </c>
      <c r="J10" s="33">
        <v>9.9999999999999982E-8</v>
      </c>
      <c r="K10" s="33">
        <v>1.2096700753991432E-9</v>
      </c>
      <c r="L10" s="1">
        <v>60.190487360167985</v>
      </c>
      <c r="N10" s="33">
        <v>9.9999999999999982E-8</v>
      </c>
      <c r="O10" s="33">
        <v>1.2308670022480333E-9</v>
      </c>
      <c r="P10" s="1">
        <v>60.029162445961404</v>
      </c>
      <c r="R10" s="33">
        <v>9.9999999999999982E-8</v>
      </c>
      <c r="S10" s="33">
        <v>1.2349244002176851E-9</v>
      </c>
      <c r="T10" s="1">
        <v>60.00694438112005</v>
      </c>
      <c r="V10" s="33">
        <v>9.9999999999999982E-8</v>
      </c>
      <c r="W10" s="33">
        <v>1.2360108946610988E-9</v>
      </c>
      <c r="X10" s="1">
        <v>60.001371178300225</v>
      </c>
      <c r="Z10" s="51"/>
      <c r="AH10" s="52"/>
    </row>
    <row r="11" spans="2:34" x14ac:dyDescent="0.25">
      <c r="B11" s="33">
        <v>4.9999999999999998E-7</v>
      </c>
      <c r="C11" s="1">
        <v>5.5688415182789396E-9</v>
      </c>
      <c r="D11" s="1">
        <v>72.497496114184727</v>
      </c>
      <c r="F11" s="33">
        <v>9.9999999999999974E-7</v>
      </c>
      <c r="G11" s="33">
        <v>1.1841789435420731E-8</v>
      </c>
      <c r="H11" s="1">
        <v>64.971900753826134</v>
      </c>
      <c r="J11" s="33">
        <v>9.9999999999999974E-7</v>
      </c>
      <c r="K11" s="33">
        <v>1.2096700753991431E-8</v>
      </c>
      <c r="L11" s="1">
        <v>61.874642570252313</v>
      </c>
      <c r="N11" s="33">
        <v>9.9999999999999974E-7</v>
      </c>
      <c r="O11" s="33">
        <v>1.2308670022480331E-8</v>
      </c>
      <c r="P11" s="1">
        <v>60.291194143442326</v>
      </c>
      <c r="R11" s="33">
        <v>9.9999999999999974E-7</v>
      </c>
      <c r="S11" s="33">
        <v>1.2349244002176848E-8</v>
      </c>
      <c r="T11" s="1">
        <v>60.069421356952766</v>
      </c>
      <c r="V11" s="33">
        <v>9.9999999999999974E-7</v>
      </c>
      <c r="W11" s="33">
        <v>1.2360108946610988E-8</v>
      </c>
      <c r="X11" s="1">
        <v>60.013710925906878</v>
      </c>
      <c r="Z11" s="81" t="s">
        <v>21</v>
      </c>
      <c r="AA11" s="82"/>
      <c r="AB11" s="82"/>
      <c r="AC11" s="82"/>
      <c r="AD11" s="82"/>
      <c r="AE11" s="82"/>
      <c r="AF11" s="82"/>
      <c r="AG11" s="82"/>
      <c r="AH11" s="83"/>
    </row>
    <row r="12" spans="2:34" x14ac:dyDescent="0.25">
      <c r="B12" s="33">
        <v>3.0000000000000001E-6</v>
      </c>
      <c r="C12" s="1">
        <v>3.3413049109673643E-8</v>
      </c>
      <c r="D12" s="1">
        <v>84.765104408671874</v>
      </c>
      <c r="F12" s="33">
        <v>5.0000000000000004E-6</v>
      </c>
      <c r="G12" s="33">
        <v>5.9208947177103674E-8</v>
      </c>
      <c r="H12" s="1">
        <v>74.687306866142734</v>
      </c>
      <c r="J12" s="33">
        <v>5.0000000000000004E-6</v>
      </c>
      <c r="K12" s="33">
        <v>6.0483503769957182E-8</v>
      </c>
      <c r="L12" s="1">
        <v>67.879979154768591</v>
      </c>
      <c r="N12" s="33">
        <v>9.9999999999999974E-6</v>
      </c>
      <c r="O12" s="33">
        <v>1.2308670022480333E-7</v>
      </c>
      <c r="P12" s="1">
        <v>62.82373737839297</v>
      </c>
      <c r="R12" s="33">
        <v>9.9999999999999974E-6</v>
      </c>
      <c r="S12" s="33">
        <v>1.2349244002176849E-7</v>
      </c>
      <c r="T12" s="1">
        <v>60.691318304039427</v>
      </c>
      <c r="V12" s="33">
        <v>9.9999999999999974E-6</v>
      </c>
      <c r="W12" s="33">
        <v>1.236010894661099E-7</v>
      </c>
      <c r="X12" s="1">
        <v>60.137018528304019</v>
      </c>
      <c r="Z12" s="5" t="s">
        <v>7</v>
      </c>
      <c r="AA12" s="3" t="s">
        <v>8</v>
      </c>
      <c r="AB12" s="3" t="s">
        <v>9</v>
      </c>
      <c r="AC12" s="3" t="s">
        <v>10</v>
      </c>
      <c r="AD12" s="10" t="s">
        <v>11</v>
      </c>
      <c r="AE12" s="3" t="s">
        <v>12</v>
      </c>
      <c r="AF12" s="3" t="s">
        <v>6</v>
      </c>
      <c r="AG12" s="20" t="s">
        <v>13</v>
      </c>
      <c r="AH12" s="53" t="s">
        <v>14</v>
      </c>
    </row>
    <row r="13" spans="2:34" x14ac:dyDescent="0.25">
      <c r="B13" s="33">
        <v>2.1999999999999999E-5</v>
      </c>
      <c r="C13" s="1">
        <v>2.4502902680427338E-7</v>
      </c>
      <c r="D13" s="1">
        <v>99.785793708669772</v>
      </c>
      <c r="F13" s="33">
        <v>2.0000000000000002E-5</v>
      </c>
      <c r="G13" s="33">
        <v>2.368357887084147E-7</v>
      </c>
      <c r="H13" s="1">
        <v>84.649635613094631</v>
      </c>
      <c r="J13" s="33">
        <v>2.0000000000000002E-5</v>
      </c>
      <c r="K13" s="33">
        <v>2.4193401507982873E-7</v>
      </c>
      <c r="L13" s="1">
        <v>77.320227769069774</v>
      </c>
      <c r="N13" s="33">
        <v>5.0000000000000002E-5</v>
      </c>
      <c r="O13" s="33">
        <v>6.1543350112401679E-7</v>
      </c>
      <c r="P13" s="1">
        <v>70.613883993657439</v>
      </c>
      <c r="R13" s="33">
        <v>9.9999999999999978E-5</v>
      </c>
      <c r="S13" s="33">
        <v>1.2349244002176849E-6</v>
      </c>
      <c r="T13" s="1">
        <v>66.163063948266398</v>
      </c>
      <c r="V13" s="33">
        <v>9.9999999999999978E-5</v>
      </c>
      <c r="W13" s="33">
        <v>1.2360108946610989E-6</v>
      </c>
      <c r="X13" s="1">
        <v>61.356214015241903</v>
      </c>
      <c r="Z13" s="5">
        <v>298.14999999999998</v>
      </c>
      <c r="AA13" s="3">
        <f>Z13-273.15</f>
        <v>25</v>
      </c>
      <c r="AB13" s="3">
        <f>(AA13+246)/((0.05594*AA13+5.2842)*AA13+137.37)</f>
        <v>0.89016629028946825</v>
      </c>
      <c r="AC13" s="3">
        <f>AB13/1000</f>
        <v>8.9016629028946821E-4</v>
      </c>
      <c r="AD13" s="10">
        <v>326</v>
      </c>
      <c r="AE13" s="10">
        <v>5.0000000000000001E-9</v>
      </c>
      <c r="AF13" s="3">
        <v>0.87821405735235158</v>
      </c>
      <c r="AG13" s="20">
        <f>AD13*AE13*AE13/(8*AC13)</f>
        <v>1.1444490890221403E-12</v>
      </c>
      <c r="AH13" s="53">
        <f>AG13*AF13</f>
        <v>1.0050712779033365E-12</v>
      </c>
    </row>
    <row r="14" spans="2:34" x14ac:dyDescent="0.25">
      <c r="B14" s="33">
        <v>9.9999999999999978E-5</v>
      </c>
      <c r="C14" s="1">
        <v>1.1137683036557879E-6</v>
      </c>
      <c r="D14" s="1">
        <v>113.12044616257815</v>
      </c>
      <c r="F14" s="33">
        <v>9.9999999999999978E-5</v>
      </c>
      <c r="G14" s="33">
        <v>1.1841789435420731E-6</v>
      </c>
      <c r="H14" s="1">
        <v>96.568969827341149</v>
      </c>
      <c r="J14" s="33">
        <v>9.9999999999999978E-5</v>
      </c>
      <c r="K14" s="33">
        <v>1.2096700753991433E-6</v>
      </c>
      <c r="L14" s="1">
        <v>89.107007362134311</v>
      </c>
      <c r="N14" s="33">
        <v>2.9999999999999997E-4</v>
      </c>
      <c r="O14" s="33">
        <v>3.6926010067440999E-6</v>
      </c>
      <c r="P14" s="1">
        <v>83.613090667837426</v>
      </c>
      <c r="R14" s="33">
        <v>5.9999999999999995E-4</v>
      </c>
      <c r="S14" s="33">
        <v>7.409546401306111E-6</v>
      </c>
      <c r="T14" s="1">
        <v>78.168018829212087</v>
      </c>
      <c r="V14" s="33">
        <v>5.9999999999999995E-4</v>
      </c>
      <c r="W14" s="33">
        <v>7.4160653679665945E-6</v>
      </c>
      <c r="X14" s="1">
        <v>67.067940463175475</v>
      </c>
      <c r="Z14" s="5">
        <v>298.14999999999998</v>
      </c>
      <c r="AA14" s="3">
        <f t="shared" ref="AA14:AA26" si="7">Z14-273.15</f>
        <v>25</v>
      </c>
      <c r="AB14" s="3">
        <f t="shared" ref="AB14:AB26" si="8">(AA14+246)/((0.05594*AA14+5.2842)*AA14+137.37)</f>
        <v>0.89016629028946825</v>
      </c>
      <c r="AC14" s="3">
        <f t="shared" ref="AC14:AC26" si="9">AB14/1000</f>
        <v>8.9016629028946821E-4</v>
      </c>
      <c r="AD14" s="10">
        <v>1000</v>
      </c>
      <c r="AE14" s="10">
        <v>5.0000000000000001E-9</v>
      </c>
      <c r="AF14" s="3">
        <v>0.87821405735235158</v>
      </c>
      <c r="AG14" s="20">
        <f>AD14*AE14*AE14/(8*AC14)</f>
        <v>3.5105800276752776E-12</v>
      </c>
      <c r="AH14" s="53">
        <f t="shared" ref="AH14:AH26" si="10">AG14*AF14</f>
        <v>3.0830407297648364E-12</v>
      </c>
    </row>
    <row r="15" spans="2:34" x14ac:dyDescent="0.25">
      <c r="B15" s="33">
        <v>2.9999999999999997E-4</v>
      </c>
      <c r="C15" s="1">
        <v>3.3413049109673636E-6</v>
      </c>
      <c r="D15" s="1">
        <v>124.91896411103366</v>
      </c>
      <c r="F15" s="33">
        <v>8.0000000000000004E-4</v>
      </c>
      <c r="G15" s="33">
        <v>9.4734315483365883E-6</v>
      </c>
      <c r="H15" s="1">
        <v>113.26409456706493</v>
      </c>
      <c r="J15" s="33">
        <v>5.0000000000000001E-4</v>
      </c>
      <c r="K15" s="33">
        <v>6.0483503769957177E-6</v>
      </c>
      <c r="L15" s="1">
        <v>101.15236235502636</v>
      </c>
      <c r="N15" s="33">
        <v>2E-3</v>
      </c>
      <c r="O15" s="33">
        <v>2.461734004496067E-5</v>
      </c>
      <c r="P15" s="1">
        <v>97.645056789248699</v>
      </c>
      <c r="R15" s="33">
        <v>4.0000000000000001E-3</v>
      </c>
      <c r="S15" s="33">
        <v>4.9396976008707406E-5</v>
      </c>
      <c r="T15" s="1">
        <v>92.185224480623489</v>
      </c>
      <c r="V15" s="33">
        <v>3.0000000000000001E-3</v>
      </c>
      <c r="W15" s="33">
        <v>3.7080326839832973E-5</v>
      </c>
      <c r="X15" s="1">
        <v>78.083471114871898</v>
      </c>
      <c r="Z15" s="5">
        <v>298.14999999999998</v>
      </c>
      <c r="AA15" s="3">
        <f t="shared" si="7"/>
        <v>25</v>
      </c>
      <c r="AB15" s="3">
        <f t="shared" si="8"/>
        <v>0.89016629028946825</v>
      </c>
      <c r="AC15" s="3">
        <f t="shared" si="9"/>
        <v>8.9016629028946821E-4</v>
      </c>
      <c r="AD15" s="10">
        <v>10000</v>
      </c>
      <c r="AE15" s="10">
        <v>5.0000000000000001E-9</v>
      </c>
      <c r="AF15" s="3">
        <v>0.87821405735235158</v>
      </c>
      <c r="AG15" s="20">
        <f t="shared" ref="AG15:AG26" si="11">AD15*AE15*AE15/(8*AC15)</f>
        <v>3.5105800276752772E-11</v>
      </c>
      <c r="AH15" s="53">
        <f t="shared" si="10"/>
        <v>3.0830407297648362E-11</v>
      </c>
    </row>
    <row r="16" spans="2:34" x14ac:dyDescent="0.25">
      <c r="B16" s="33">
        <v>6.9999999999999999E-4</v>
      </c>
      <c r="C16" s="1">
        <v>7.7963781255905155E-6</v>
      </c>
      <c r="D16" s="1">
        <v>136.48964452565897</v>
      </c>
      <c r="F16" s="33">
        <v>3.0000000000000001E-3</v>
      </c>
      <c r="G16" s="33">
        <v>3.55253683062622E-5</v>
      </c>
      <c r="H16" s="1">
        <v>125.54605746428386</v>
      </c>
      <c r="J16" s="33">
        <v>2E-3</v>
      </c>
      <c r="K16" s="33">
        <v>2.4193401507982871E-5</v>
      </c>
      <c r="L16" s="1">
        <v>112.12931024869769</v>
      </c>
      <c r="N16" s="33">
        <v>0.02</v>
      </c>
      <c r="O16" s="33">
        <v>2.4617340044960672E-4</v>
      </c>
      <c r="P16" s="1">
        <v>115.56740067588613</v>
      </c>
      <c r="R16" s="33">
        <v>0.03</v>
      </c>
      <c r="S16" s="33">
        <v>3.7047732006530555E-4</v>
      </c>
      <c r="T16" s="1">
        <v>107.36307407812225</v>
      </c>
      <c r="V16" s="33">
        <v>0.02</v>
      </c>
      <c r="W16" s="33">
        <v>2.4720217893221987E-4</v>
      </c>
      <c r="X16" s="1">
        <v>92.118193321784076</v>
      </c>
      <c r="Z16" s="5">
        <v>298.14999999999998</v>
      </c>
      <c r="AA16" s="3">
        <f t="shared" si="7"/>
        <v>25</v>
      </c>
      <c r="AB16" s="3">
        <f t="shared" si="8"/>
        <v>0.89016629028946825</v>
      </c>
      <c r="AC16" s="3">
        <f t="shared" si="9"/>
        <v>8.9016629028946821E-4</v>
      </c>
      <c r="AD16" s="10">
        <v>100000</v>
      </c>
      <c r="AE16" s="10">
        <v>5.0000000000000001E-9</v>
      </c>
      <c r="AF16" s="3">
        <v>0.87821405735235158</v>
      </c>
      <c r="AG16" s="20">
        <f t="shared" si="11"/>
        <v>3.5105800276752776E-10</v>
      </c>
      <c r="AH16" s="53">
        <f t="shared" si="10"/>
        <v>3.0830407297648365E-10</v>
      </c>
    </row>
    <row r="17" spans="2:34" x14ac:dyDescent="0.25">
      <c r="B17" s="33">
        <v>1.1999999999999999E-3</v>
      </c>
      <c r="C17" s="1">
        <v>1.3365219643869454E-5</v>
      </c>
      <c r="D17" s="1">
        <v>146.18946978263671</v>
      </c>
      <c r="F17" s="33">
        <v>8.9999999999999993E-3</v>
      </c>
      <c r="G17" s="33">
        <v>1.0657610491878659E-4</v>
      </c>
      <c r="H17" s="1">
        <v>137.87581273415074</v>
      </c>
      <c r="J17" s="33">
        <v>9.9999999999999985E-3</v>
      </c>
      <c r="K17" s="33">
        <v>1.2096700753991434E-4</v>
      </c>
      <c r="L17" s="1">
        <v>126.40547196617567</v>
      </c>
      <c r="N17" s="33">
        <v>9.9999999999999978E-2</v>
      </c>
      <c r="O17" s="33">
        <v>1.2308670022480332E-3</v>
      </c>
      <c r="P17" s="1">
        <v>129.96840741857463</v>
      </c>
      <c r="R17" s="33">
        <v>0.2</v>
      </c>
      <c r="S17" s="33">
        <v>2.4698488004353705E-3</v>
      </c>
      <c r="T17" s="1">
        <v>123.11902695670854</v>
      </c>
      <c r="V17" s="33">
        <v>9.9999999999999978E-2</v>
      </c>
      <c r="W17" s="33">
        <v>1.2360108946610987E-3</v>
      </c>
      <c r="X17" s="1">
        <v>104.22887054464448</v>
      </c>
      <c r="Z17" s="5">
        <v>298.14999999999998</v>
      </c>
      <c r="AA17" s="3">
        <f t="shared" si="7"/>
        <v>25</v>
      </c>
      <c r="AB17" s="3">
        <f t="shared" si="8"/>
        <v>0.89016629028946825</v>
      </c>
      <c r="AC17" s="3">
        <f t="shared" si="9"/>
        <v>8.9016629028946821E-4</v>
      </c>
      <c r="AD17" s="10">
        <v>1000000</v>
      </c>
      <c r="AE17" s="10">
        <v>5.0000000000000001E-9</v>
      </c>
      <c r="AF17" s="3">
        <v>0.87821405735235158</v>
      </c>
      <c r="AG17" s="20">
        <f t="shared" si="11"/>
        <v>3.5105800276752772E-9</v>
      </c>
      <c r="AH17" s="53">
        <f t="shared" si="10"/>
        <v>3.0830407297648357E-9</v>
      </c>
    </row>
    <row r="18" spans="2:34" x14ac:dyDescent="0.25">
      <c r="B18" s="33">
        <v>1.9E-3</v>
      </c>
      <c r="C18" s="1">
        <v>2.1161597769459975E-5</v>
      </c>
      <c r="D18" s="1">
        <v>158.04539599127384</v>
      </c>
      <c r="F18" s="33">
        <v>1.9999999999999997E-2</v>
      </c>
      <c r="G18" s="33">
        <v>2.3683578870841465E-4</v>
      </c>
      <c r="H18" s="1">
        <v>149.50612356462258</v>
      </c>
      <c r="J18" s="33">
        <v>0.03</v>
      </c>
      <c r="K18" s="33">
        <v>3.6290102261974305E-4</v>
      </c>
      <c r="L18" s="1">
        <v>138.0960881600885</v>
      </c>
      <c r="N18" s="33">
        <v>0.3</v>
      </c>
      <c r="O18" s="33">
        <v>3.6926010067440999E-3</v>
      </c>
      <c r="P18" s="1">
        <v>142.11596196202066</v>
      </c>
      <c r="R18" s="33">
        <v>0.75</v>
      </c>
      <c r="S18" s="33">
        <v>9.2619330016326384E-3</v>
      </c>
      <c r="T18" s="1">
        <v>136.62998729985631</v>
      </c>
      <c r="V18" s="33">
        <v>0.7</v>
      </c>
      <c r="W18" s="33">
        <v>8.652076262627692E-3</v>
      </c>
      <c r="X18" s="1">
        <v>120.48497416773371</v>
      </c>
      <c r="Z18" s="5">
        <v>298.14999999999998</v>
      </c>
      <c r="AA18" s="3">
        <f t="shared" si="7"/>
        <v>25</v>
      </c>
      <c r="AB18" s="3">
        <f t="shared" si="8"/>
        <v>0.89016629028946825</v>
      </c>
      <c r="AC18" s="3">
        <f t="shared" si="9"/>
        <v>8.9016629028946821E-4</v>
      </c>
      <c r="AD18" s="10">
        <v>10000000</v>
      </c>
      <c r="AE18" s="10">
        <v>5.0000000000000001E-9</v>
      </c>
      <c r="AF18" s="3">
        <v>0.87821405735235158</v>
      </c>
      <c r="AG18" s="20">
        <f t="shared" si="11"/>
        <v>3.5105800276752775E-8</v>
      </c>
      <c r="AH18" s="53">
        <f t="shared" si="10"/>
        <v>3.0830407297648363E-8</v>
      </c>
    </row>
    <row r="19" spans="2:34" x14ac:dyDescent="0.25">
      <c r="B19" s="33">
        <v>2.3999999999999998E-3</v>
      </c>
      <c r="C19" s="1">
        <v>2.6730439287738909E-5</v>
      </c>
      <c r="D19" s="1">
        <v>168.33720506446363</v>
      </c>
      <c r="F19" s="33">
        <v>0.03</v>
      </c>
      <c r="G19" s="33">
        <v>3.5525368306262202E-4</v>
      </c>
      <c r="H19" s="1">
        <v>157.49450933757169</v>
      </c>
      <c r="J19" s="33">
        <v>0.06</v>
      </c>
      <c r="K19" s="33">
        <v>7.2580204523948609E-4</v>
      </c>
      <c r="L19" s="1">
        <v>147.22404590208839</v>
      </c>
      <c r="N19" s="33">
        <v>0.6</v>
      </c>
      <c r="O19" s="33">
        <v>7.3852020134881997E-3</v>
      </c>
      <c r="P19" s="1">
        <v>152.27370661790184</v>
      </c>
      <c r="R19" s="33">
        <v>1.9999999999999998</v>
      </c>
      <c r="S19" s="33">
        <v>2.4698488004353703E-2</v>
      </c>
      <c r="T19" s="1">
        <v>151.15397822966494</v>
      </c>
      <c r="V19" s="33">
        <v>2.5</v>
      </c>
      <c r="W19" s="33">
        <v>3.0900272366527474E-2</v>
      </c>
      <c r="X19" s="1">
        <v>134.70148312585812</v>
      </c>
      <c r="Z19" s="5">
        <v>298.14999999999998</v>
      </c>
      <c r="AA19" s="3">
        <f t="shared" si="7"/>
        <v>25</v>
      </c>
      <c r="AB19" s="3">
        <f t="shared" si="8"/>
        <v>0.89016629028946825</v>
      </c>
      <c r="AC19" s="3">
        <f t="shared" si="9"/>
        <v>8.9016629028946821E-4</v>
      </c>
      <c r="AD19" s="10">
        <v>100000000</v>
      </c>
      <c r="AE19" s="10">
        <v>5.0000000000000001E-9</v>
      </c>
      <c r="AF19" s="3">
        <v>0.87821405735235158</v>
      </c>
      <c r="AG19" s="20">
        <f t="shared" si="11"/>
        <v>3.5105800276752771E-7</v>
      </c>
      <c r="AH19" s="53">
        <f t="shared" si="10"/>
        <v>3.0830407297648359E-7</v>
      </c>
    </row>
    <row r="20" spans="2:34" x14ac:dyDescent="0.25">
      <c r="B20" s="33">
        <v>2.6264999999999999E-3</v>
      </c>
      <c r="C20" s="1">
        <v>2.9253124495519273E-5</v>
      </c>
      <c r="D20" s="1">
        <v>179.40185638572947</v>
      </c>
      <c r="F20" s="33">
        <v>3.7999999999999999E-2</v>
      </c>
      <c r="G20" s="33">
        <v>4.4998799854598781E-4</v>
      </c>
      <c r="H20" s="1">
        <v>163.84155528095516</v>
      </c>
      <c r="J20" s="33">
        <v>0.12</v>
      </c>
      <c r="K20" s="33">
        <v>1.4516040904789722E-3</v>
      </c>
      <c r="L20" s="1">
        <v>159.8381586040874</v>
      </c>
      <c r="N20" s="33">
        <v>0.9</v>
      </c>
      <c r="O20" s="33">
        <v>1.1077803020232301E-2</v>
      </c>
      <c r="P20" s="1">
        <v>160.65751423804042</v>
      </c>
      <c r="R20" s="33">
        <v>3.1</v>
      </c>
      <c r="S20" s="33">
        <v>3.8282656406748244E-2</v>
      </c>
      <c r="T20" s="1">
        <v>162.19600864205404</v>
      </c>
      <c r="V20" s="33">
        <v>5</v>
      </c>
      <c r="W20" s="33">
        <v>6.1800544733054949E-2</v>
      </c>
      <c r="X20" s="1">
        <v>146.84149017414791</v>
      </c>
      <c r="Z20" s="5">
        <v>298.14999999999998</v>
      </c>
      <c r="AA20" s="3">
        <f t="shared" si="7"/>
        <v>25</v>
      </c>
      <c r="AB20" s="3">
        <f t="shared" si="8"/>
        <v>0.89016629028946825</v>
      </c>
      <c r="AC20" s="3">
        <f t="shared" si="9"/>
        <v>8.9016629028946821E-4</v>
      </c>
      <c r="AD20" s="10">
        <v>1000000000</v>
      </c>
      <c r="AE20" s="10">
        <v>5.0000000000000001E-9</v>
      </c>
      <c r="AF20" s="3">
        <v>0.87821405735235158</v>
      </c>
      <c r="AG20" s="20">
        <f t="shared" si="11"/>
        <v>3.5105800276752771E-6</v>
      </c>
      <c r="AH20" s="53">
        <f t="shared" si="10"/>
        <v>3.0830407297648358E-6</v>
      </c>
    </row>
    <row r="21" spans="2:34" x14ac:dyDescent="0.25">
      <c r="F21" s="33">
        <v>4.4999999999999998E-2</v>
      </c>
      <c r="G21" s="33">
        <v>5.3288052459393308E-4</v>
      </c>
      <c r="H21" s="1">
        <v>170.71872370336214</v>
      </c>
      <c r="J21" s="33">
        <v>0.16500000000000001</v>
      </c>
      <c r="K21" s="33">
        <v>1.9959556244085871E-3</v>
      </c>
      <c r="L21" s="1">
        <v>169.84041067561782</v>
      </c>
      <c r="N21" s="33">
        <v>1.2</v>
      </c>
      <c r="O21" s="33">
        <v>1.4770404026976399E-2</v>
      </c>
      <c r="P21" s="1">
        <v>170.58943958348672</v>
      </c>
      <c r="R21" s="33">
        <v>3.8</v>
      </c>
      <c r="S21" s="33">
        <v>4.6927127208272038E-2</v>
      </c>
      <c r="T21" s="1">
        <v>172.24526725342523</v>
      </c>
      <c r="V21" s="33">
        <v>7</v>
      </c>
      <c r="W21" s="33">
        <v>8.6520762626276934E-2</v>
      </c>
      <c r="X21" s="1">
        <v>156.34714829637346</v>
      </c>
      <c r="Z21" s="5">
        <v>298.14999999999998</v>
      </c>
      <c r="AA21" s="3">
        <f t="shared" si="7"/>
        <v>25</v>
      </c>
      <c r="AB21" s="3">
        <f t="shared" si="8"/>
        <v>0.89016629028946825</v>
      </c>
      <c r="AC21" s="3">
        <f t="shared" si="9"/>
        <v>8.9016629028946821E-4</v>
      </c>
      <c r="AD21" s="10">
        <v>10000000000</v>
      </c>
      <c r="AE21" s="10">
        <v>5.0000000000000001E-9</v>
      </c>
      <c r="AF21" s="3">
        <v>0.87821405735235158</v>
      </c>
      <c r="AG21" s="20">
        <f t="shared" si="11"/>
        <v>3.5105800276752767E-5</v>
      </c>
      <c r="AH21" s="53">
        <f t="shared" si="10"/>
        <v>3.0830407297648355E-5</v>
      </c>
    </row>
    <row r="22" spans="2:34" x14ac:dyDescent="0.25">
      <c r="F22" s="33">
        <v>4.8899999999999999E-2</v>
      </c>
      <c r="G22" s="33">
        <v>5.7906350339207379E-4</v>
      </c>
      <c r="H22" s="1">
        <v>179.45509607321466</v>
      </c>
      <c r="J22" s="33">
        <v>0.18390000000000001</v>
      </c>
      <c r="K22" s="33">
        <v>2.2245832686590252E-3</v>
      </c>
      <c r="L22" s="1">
        <v>179.45462561895042</v>
      </c>
      <c r="N22" s="33">
        <v>1.31</v>
      </c>
      <c r="O22" s="33">
        <v>1.6124357729449239E-2</v>
      </c>
      <c r="P22" s="1">
        <v>179.6351630398363</v>
      </c>
      <c r="R22" s="33">
        <v>3.9784999999999999</v>
      </c>
      <c r="S22" s="33">
        <v>4.9131467262660607E-2</v>
      </c>
      <c r="T22" s="1">
        <v>179.46896029333857</v>
      </c>
      <c r="V22" s="33">
        <v>9</v>
      </c>
      <c r="W22" s="33">
        <v>0.11124098051949891</v>
      </c>
      <c r="X22" s="1">
        <v>169.66599461753796</v>
      </c>
      <c r="Z22" s="5">
        <v>298.14999999999998</v>
      </c>
      <c r="AA22" s="3">
        <f t="shared" si="7"/>
        <v>25</v>
      </c>
      <c r="AB22" s="3">
        <f t="shared" si="8"/>
        <v>0.89016629028946825</v>
      </c>
      <c r="AC22" s="3">
        <f t="shared" si="9"/>
        <v>8.9016629028946821E-4</v>
      </c>
      <c r="AD22" s="10">
        <v>100000000000</v>
      </c>
      <c r="AE22" s="10">
        <v>5.0000000000000001E-9</v>
      </c>
      <c r="AF22" s="3">
        <v>0.87821405735235158</v>
      </c>
      <c r="AG22" s="20">
        <f t="shared" si="11"/>
        <v>3.5105800276752776E-4</v>
      </c>
      <c r="AH22" s="53">
        <f t="shared" si="10"/>
        <v>3.083040729764836E-4</v>
      </c>
    </row>
    <row r="23" spans="2:34" x14ac:dyDescent="0.25">
      <c r="V23" s="33">
        <v>9.5120000000000005</v>
      </c>
      <c r="W23" s="33">
        <v>0.11756935630016375</v>
      </c>
      <c r="X23" s="1">
        <v>179.4720661589202</v>
      </c>
      <c r="Z23" s="5">
        <v>298.14999999999998</v>
      </c>
      <c r="AA23" s="3">
        <f t="shared" si="7"/>
        <v>25</v>
      </c>
      <c r="AB23" s="3">
        <f t="shared" si="8"/>
        <v>0.89016629028946825</v>
      </c>
      <c r="AC23" s="3">
        <f t="shared" si="9"/>
        <v>8.9016629028946821E-4</v>
      </c>
      <c r="AD23" s="10">
        <v>1000000000000</v>
      </c>
      <c r="AE23" s="10">
        <v>5.0000000000000001E-9</v>
      </c>
      <c r="AF23" s="3">
        <v>0.87821405735235158</v>
      </c>
      <c r="AG23" s="20">
        <f t="shared" si="11"/>
        <v>3.5105800276752771E-3</v>
      </c>
      <c r="AH23" s="53">
        <f t="shared" si="10"/>
        <v>3.0830407297648358E-3</v>
      </c>
    </row>
    <row r="24" spans="2:34" ht="14.4" thickBot="1" x14ac:dyDescent="0.3">
      <c r="Z24" s="5">
        <v>298.14999999999998</v>
      </c>
      <c r="AA24" s="3">
        <f t="shared" si="7"/>
        <v>25</v>
      </c>
      <c r="AB24" s="3">
        <f t="shared" si="8"/>
        <v>0.89016629028946825</v>
      </c>
      <c r="AC24" s="3">
        <f t="shared" si="9"/>
        <v>8.9016629028946821E-4</v>
      </c>
      <c r="AD24" s="10">
        <v>10000000000000</v>
      </c>
      <c r="AE24" s="10">
        <v>5.0000000000000001E-9</v>
      </c>
      <c r="AF24" s="3">
        <v>0.87821405735235158</v>
      </c>
      <c r="AG24" s="20">
        <f t="shared" si="11"/>
        <v>3.5105800276752773E-2</v>
      </c>
      <c r="AH24" s="53">
        <f t="shared" si="10"/>
        <v>3.0830407297648361E-2</v>
      </c>
    </row>
    <row r="25" spans="2:34" ht="16.8" thickBot="1" x14ac:dyDescent="0.4">
      <c r="B25" s="100" t="s">
        <v>93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2"/>
      <c r="Z25" s="5">
        <v>298.14999999999998</v>
      </c>
      <c r="AA25" s="3">
        <f t="shared" si="7"/>
        <v>25</v>
      </c>
      <c r="AB25" s="3">
        <f t="shared" si="8"/>
        <v>0.89016629028946825</v>
      </c>
      <c r="AC25" s="3">
        <f t="shared" si="9"/>
        <v>8.9016629028946821E-4</v>
      </c>
      <c r="AD25" s="10">
        <v>59700000000000</v>
      </c>
      <c r="AE25" s="10">
        <v>5.0000000000000001E-9</v>
      </c>
      <c r="AF25" s="3">
        <v>0.87821405735235158</v>
      </c>
      <c r="AG25" s="20">
        <f t="shared" si="11"/>
        <v>0.20958162765221405</v>
      </c>
      <c r="AH25" s="53">
        <f t="shared" si="10"/>
        <v>0.1840575315669607</v>
      </c>
    </row>
    <row r="26" spans="2:34" ht="14.4" thickBot="1" x14ac:dyDescent="0.3">
      <c r="Z26" s="11">
        <v>299.14999999999998</v>
      </c>
      <c r="AA26" s="12">
        <f t="shared" si="7"/>
        <v>26</v>
      </c>
      <c r="AB26" s="12">
        <f t="shared" si="8"/>
        <v>0.87019215634384151</v>
      </c>
      <c r="AC26" s="12">
        <f t="shared" si="9"/>
        <v>8.7019215634384151E-4</v>
      </c>
      <c r="AD26" s="13">
        <v>67500000000000</v>
      </c>
      <c r="AE26" s="13">
        <v>5.0000000000000001E-9</v>
      </c>
      <c r="AF26" s="12">
        <v>0.87821405735235158</v>
      </c>
      <c r="AG26" s="22">
        <f t="shared" si="11"/>
        <v>0.24240335707720589</v>
      </c>
      <c r="AH26" s="54">
        <f t="shared" si="10"/>
        <v>0.21288203573460385</v>
      </c>
    </row>
    <row r="27" spans="2:34" x14ac:dyDescent="0.25">
      <c r="B27" s="84" t="s">
        <v>61</v>
      </c>
      <c r="C27" s="84"/>
      <c r="D27" s="84"/>
      <c r="F27" s="84" t="s">
        <v>62</v>
      </c>
      <c r="G27" s="84"/>
      <c r="H27" s="84"/>
      <c r="J27" s="84" t="s">
        <v>63</v>
      </c>
      <c r="K27" s="84"/>
      <c r="L27" s="84"/>
      <c r="N27" s="84" t="s">
        <v>64</v>
      </c>
      <c r="O27" s="84"/>
      <c r="P27" s="84"/>
      <c r="R27" s="84" t="s">
        <v>65</v>
      </c>
      <c r="S27" s="84"/>
      <c r="T27" s="84"/>
      <c r="V27" s="84" t="s">
        <v>66</v>
      </c>
      <c r="W27" s="84"/>
      <c r="X27" s="84"/>
    </row>
    <row r="28" spans="2:34" ht="28.2" thickBot="1" x14ac:dyDescent="0.3">
      <c r="B28" s="24" t="s">
        <v>23</v>
      </c>
      <c r="C28" s="25" t="s">
        <v>24</v>
      </c>
      <c r="D28" s="26" t="s">
        <v>22</v>
      </c>
      <c r="F28" s="24" t="s">
        <v>23</v>
      </c>
      <c r="G28" s="25" t="s">
        <v>24</v>
      </c>
      <c r="H28" s="26" t="s">
        <v>22</v>
      </c>
      <c r="J28" s="24" t="s">
        <v>23</v>
      </c>
      <c r="K28" s="25" t="s">
        <v>24</v>
      </c>
      <c r="L28" s="26" t="s">
        <v>22</v>
      </c>
      <c r="N28" s="24" t="s">
        <v>23</v>
      </c>
      <c r="O28" s="25" t="s">
        <v>24</v>
      </c>
      <c r="P28" s="26" t="s">
        <v>22</v>
      </c>
      <c r="R28" s="24" t="s">
        <v>23</v>
      </c>
      <c r="S28" s="25" t="s">
        <v>24</v>
      </c>
      <c r="T28" s="26" t="s">
        <v>22</v>
      </c>
      <c r="V28" s="24" t="s">
        <v>23</v>
      </c>
      <c r="W28" s="25" t="s">
        <v>24</v>
      </c>
      <c r="X28" s="26" t="s">
        <v>22</v>
      </c>
    </row>
    <row r="29" spans="2:34" x14ac:dyDescent="0.25">
      <c r="B29" s="33">
        <v>1.0000000000000001E-5</v>
      </c>
      <c r="C29" s="33">
        <v>1.5272660877259341E-7</v>
      </c>
      <c r="D29" s="1">
        <v>150.0000004647776</v>
      </c>
      <c r="F29" s="49">
        <v>1.0000000000000001E-5</v>
      </c>
      <c r="G29" s="49">
        <v>1.3382729107972586E-7</v>
      </c>
      <c r="H29" s="2">
        <v>150.00000073890544</v>
      </c>
      <c r="J29" s="33">
        <v>1.0000000000000001E-5</v>
      </c>
      <c r="K29" s="33">
        <v>1.2852577135947762E-7</v>
      </c>
      <c r="L29" s="1">
        <v>150.0000012396178</v>
      </c>
      <c r="N29" s="33">
        <v>1.0000000000000001E-5</v>
      </c>
      <c r="O29" s="33">
        <v>1.2457769122483307E-7</v>
      </c>
      <c r="P29" s="1">
        <v>150.00000452260656</v>
      </c>
      <c r="R29" s="33">
        <v>1.0000000000000001E-5</v>
      </c>
      <c r="S29" s="33">
        <v>1.2386427484479375E-7</v>
      </c>
      <c r="T29" s="1">
        <v>150.00001073208156</v>
      </c>
      <c r="V29" s="33">
        <v>1.0000000000000001E-5</v>
      </c>
      <c r="W29" s="33">
        <v>1.2367540836579851E-7</v>
      </c>
      <c r="X29" s="1">
        <v>150.00001724960774</v>
      </c>
      <c r="Z29" s="75" t="s">
        <v>18</v>
      </c>
      <c r="AA29" s="76"/>
      <c r="AB29" s="76"/>
      <c r="AC29" s="76"/>
      <c r="AD29" s="76"/>
      <c r="AE29" s="76"/>
      <c r="AF29" s="76"/>
      <c r="AG29" s="76"/>
      <c r="AH29" s="77"/>
    </row>
    <row r="30" spans="2:34" ht="16.2" x14ac:dyDescent="0.35">
      <c r="B30" s="33">
        <v>1E-4</v>
      </c>
      <c r="C30" s="33">
        <v>1.527266087725934E-6</v>
      </c>
      <c r="D30" s="1">
        <v>150.00000464777636</v>
      </c>
      <c r="F30" s="49">
        <v>1E-4</v>
      </c>
      <c r="G30" s="49">
        <v>1.3382729107972587E-6</v>
      </c>
      <c r="H30" s="2">
        <v>150.0000073890549</v>
      </c>
      <c r="J30" s="33">
        <v>1E-4</v>
      </c>
      <c r="K30" s="33">
        <v>1.2852577135947762E-6</v>
      </c>
      <c r="L30" s="1">
        <v>150.00001239617907</v>
      </c>
      <c r="N30" s="33">
        <v>1E-4</v>
      </c>
      <c r="O30" s="33">
        <v>1.2457769122483307E-6</v>
      </c>
      <c r="P30" s="1">
        <v>150.00004522608907</v>
      </c>
      <c r="R30" s="33">
        <v>1E-4</v>
      </c>
      <c r="S30" s="33">
        <v>1.2386427484479374E-6</v>
      </c>
      <c r="T30" s="1">
        <v>150.00010732094293</v>
      </c>
      <c r="V30" s="33">
        <v>1E-4</v>
      </c>
      <c r="W30" s="33">
        <v>1.2367540836579851E-6</v>
      </c>
      <c r="X30" s="1">
        <v>150.00017249636244</v>
      </c>
      <c r="Z30" s="5" t="s">
        <v>59</v>
      </c>
      <c r="AA30" s="3" t="s">
        <v>60</v>
      </c>
      <c r="AB30" s="3" t="s">
        <v>16</v>
      </c>
      <c r="AC30" s="3" t="s">
        <v>17</v>
      </c>
      <c r="AD30" s="3" t="s">
        <v>2</v>
      </c>
      <c r="AE30" s="3" t="s">
        <v>3</v>
      </c>
      <c r="AF30" s="3" t="s">
        <v>4</v>
      </c>
      <c r="AG30" s="4" t="s">
        <v>5</v>
      </c>
      <c r="AH30" s="7" t="s">
        <v>6</v>
      </c>
    </row>
    <row r="31" spans="2:34" x14ac:dyDescent="0.25">
      <c r="B31" s="33">
        <v>1E-3</v>
      </c>
      <c r="C31" s="33">
        <v>1.5272660877259339E-5</v>
      </c>
      <c r="D31" s="1">
        <v>150.00004647779889</v>
      </c>
      <c r="F31" s="49">
        <v>1E-3</v>
      </c>
      <c r="G31" s="49">
        <v>1.3382729107972585E-5</v>
      </c>
      <c r="H31" s="2">
        <v>150.00007389062748</v>
      </c>
      <c r="J31" s="33">
        <v>1E-3</v>
      </c>
      <c r="K31" s="33">
        <v>1.285257713594776E-5</v>
      </c>
      <c r="L31" s="1">
        <v>150.0001239620052</v>
      </c>
      <c r="N31" s="33">
        <v>1E-3</v>
      </c>
      <c r="O31" s="33">
        <v>1.2457769122483305E-5</v>
      </c>
      <c r="P31" s="1">
        <v>150.00045226367911</v>
      </c>
      <c r="R31" s="33">
        <v>1E-3</v>
      </c>
      <c r="S31" s="33">
        <v>1.2386427484479374E-5</v>
      </c>
      <c r="T31" s="1">
        <v>150.00107322510414</v>
      </c>
      <c r="V31" s="33">
        <v>1E-3</v>
      </c>
      <c r="W31" s="33">
        <v>1.2367540836579848E-5</v>
      </c>
      <c r="X31" s="1">
        <v>150.0017250041347</v>
      </c>
      <c r="Z31" s="5">
        <v>150</v>
      </c>
      <c r="AA31" s="3">
        <v>1</v>
      </c>
      <c r="AB31" s="3">
        <f t="shared" ref="AB31:AB36" si="12">3.25-0.018*Z31</f>
        <v>0.55000000000000027</v>
      </c>
      <c r="AC31" s="3">
        <f>AB31*AG31+1*(1-AG31)</f>
        <v>0.59050000000000025</v>
      </c>
      <c r="AD31" s="3">
        <f>0.41/((1+COS(Z31*PI()/180))^2)</f>
        <v>22.842253297651855</v>
      </c>
      <c r="AE31" s="3">
        <f>PI()*(AA31^2-(AA31-0.7)^2)</f>
        <v>2.8588493147667116</v>
      </c>
      <c r="AF31" s="3">
        <f>PI()*(AA31^2)</f>
        <v>3.1415926535897931</v>
      </c>
      <c r="AG31" s="4">
        <f>AE31/AF31</f>
        <v>0.90999999999999992</v>
      </c>
      <c r="AH31" s="8">
        <f>(1+4*AD31/AA31)*(1/AC31)</f>
        <v>156.42508584353493</v>
      </c>
    </row>
    <row r="32" spans="2:34" x14ac:dyDescent="0.25">
      <c r="B32" s="33">
        <v>0.01</v>
      </c>
      <c r="C32" s="33">
        <v>1.527266087725934E-4</v>
      </c>
      <c r="D32" s="1">
        <v>150.00046478153095</v>
      </c>
      <c r="F32" s="49">
        <v>0.01</v>
      </c>
      <c r="G32" s="49">
        <v>1.3382729107972585E-4</v>
      </c>
      <c r="H32" s="2">
        <v>150.0007389141478</v>
      </c>
      <c r="J32" s="33">
        <v>0.01</v>
      </c>
      <c r="K32" s="33">
        <v>1.2852577135947761E-4</v>
      </c>
      <c r="L32" s="1">
        <v>150.00123964153042</v>
      </c>
      <c r="N32" s="33">
        <v>0.01</v>
      </c>
      <c r="O32" s="33">
        <v>1.2457769122483305E-4</v>
      </c>
      <c r="P32" s="1">
        <v>150.00452291651874</v>
      </c>
      <c r="R32" s="33">
        <v>0.01</v>
      </c>
      <c r="S32" s="33">
        <v>1.2386427484479374E-4</v>
      </c>
      <c r="T32" s="1">
        <v>150.01073382045854</v>
      </c>
      <c r="V32" s="33">
        <v>0.01</v>
      </c>
      <c r="W32" s="33">
        <v>1.2367540836579849E-4</v>
      </c>
      <c r="X32" s="1">
        <v>150.017254092537</v>
      </c>
      <c r="Z32" s="5">
        <v>150</v>
      </c>
      <c r="AA32" s="3">
        <v>2.5</v>
      </c>
      <c r="AB32" s="3">
        <f t="shared" si="12"/>
        <v>0.55000000000000027</v>
      </c>
      <c r="AC32" s="3">
        <f t="shared" ref="AC32:AC36" si="13">AB32*AG32+1*(1-AG32)</f>
        <v>0.78328000000000009</v>
      </c>
      <c r="AD32" s="3">
        <f t="shared" ref="AD32:AD36" si="14">0.41/((1+COS(Z32*PI()/180))^2)</f>
        <v>22.842253297651855</v>
      </c>
      <c r="AE32" s="3">
        <f t="shared" ref="AE32:AE36" si="15">PI()*(AA32^2-(AA32-0.7)^2)</f>
        <v>9.4561938873052771</v>
      </c>
      <c r="AF32" s="3">
        <f t="shared" ref="AF32:AF36" si="16">PI()*(AA32^2)</f>
        <v>19.634954084936208</v>
      </c>
      <c r="AG32" s="4">
        <f t="shared" ref="AG32:AG36" si="17">AE32/AF32</f>
        <v>0.48159999999999997</v>
      </c>
      <c r="AH32" s="8">
        <f t="shared" ref="AH32:AH36" si="18">(1+4*AD32/AA32)*(1/AC32)</f>
        <v>47.936376871926981</v>
      </c>
    </row>
    <row r="33" spans="2:34" x14ac:dyDescent="0.25">
      <c r="B33" s="33">
        <v>0.1</v>
      </c>
      <c r="C33" s="33">
        <v>1.5272660877259339E-3</v>
      </c>
      <c r="D33" s="1">
        <v>150.00464816953587</v>
      </c>
      <c r="F33" s="49">
        <v>0.1</v>
      </c>
      <c r="G33" s="49">
        <v>1.3382729107972585E-3</v>
      </c>
      <c r="H33" s="2">
        <v>150.00738992893781</v>
      </c>
      <c r="J33" s="33">
        <v>0.1</v>
      </c>
      <c r="K33" s="33">
        <v>1.2852577135947761E-3</v>
      </c>
      <c r="L33" s="1">
        <v>150.0123985641475</v>
      </c>
      <c r="N33" s="33">
        <v>0.1</v>
      </c>
      <c r="O33" s="33">
        <v>1.2457769122483306E-3</v>
      </c>
      <c r="P33" s="1">
        <v>150.04525717961585</v>
      </c>
      <c r="R33" s="33">
        <v>0.1</v>
      </c>
      <c r="S33" s="33">
        <v>1.2386427484479374E-3</v>
      </c>
      <c r="T33" s="1">
        <v>150.10749570407543</v>
      </c>
      <c r="V33" s="33">
        <v>0.1</v>
      </c>
      <c r="W33" s="33">
        <v>1.2367540836579849E-3</v>
      </c>
      <c r="X33" s="1">
        <v>150.17294836853526</v>
      </c>
      <c r="Z33" s="5">
        <v>150</v>
      </c>
      <c r="AA33" s="3">
        <v>5</v>
      </c>
      <c r="AB33" s="3">
        <f t="shared" si="12"/>
        <v>0.55000000000000027</v>
      </c>
      <c r="AC33" s="3">
        <f t="shared" si="13"/>
        <v>0.88282000000000016</v>
      </c>
      <c r="AD33" s="3">
        <f>0.41/((1+COS(Z33*PI()/180))^2)</f>
        <v>22.842253297651855</v>
      </c>
      <c r="AE33" s="3">
        <f t="shared" si="15"/>
        <v>20.451768174869557</v>
      </c>
      <c r="AF33" s="3">
        <f t="shared" si="16"/>
        <v>78.539816339744831</v>
      </c>
      <c r="AG33" s="4">
        <f t="shared" si="17"/>
        <v>0.26040000000000002</v>
      </c>
      <c r="AH33" s="8">
        <f t="shared" si="18"/>
        <v>21.832086538729843</v>
      </c>
    </row>
    <row r="34" spans="2:34" x14ac:dyDescent="0.25">
      <c r="B34" s="33">
        <v>0.4</v>
      </c>
      <c r="C34" s="33">
        <v>6.1090643509037357E-3</v>
      </c>
      <c r="D34" s="1">
        <v>150.0185974040516</v>
      </c>
      <c r="F34" s="49">
        <v>0.4</v>
      </c>
      <c r="G34" s="49">
        <v>5.3530916431890341E-3</v>
      </c>
      <c r="H34" s="2">
        <v>150.02957022528852</v>
      </c>
      <c r="J34" s="33">
        <v>0.4</v>
      </c>
      <c r="K34" s="33">
        <v>5.1410308543791043E-3</v>
      </c>
      <c r="L34" s="1">
        <v>150.04962295399071</v>
      </c>
      <c r="N34" s="33">
        <v>0.4</v>
      </c>
      <c r="O34" s="33">
        <v>4.9831076489933223E-3</v>
      </c>
      <c r="P34" s="1">
        <v>150.18140445104029</v>
      </c>
      <c r="R34" s="33">
        <v>0.4</v>
      </c>
      <c r="S34" s="33">
        <v>4.9545709937917496E-3</v>
      </c>
      <c r="T34" s="1">
        <v>150.43211256402964</v>
      </c>
      <c r="V34" s="33">
        <v>0.4</v>
      </c>
      <c r="W34" s="33">
        <v>4.9470163346319396E-3</v>
      </c>
      <c r="X34" s="1">
        <v>150.69735119656883</v>
      </c>
      <c r="Z34" s="5">
        <v>150</v>
      </c>
      <c r="AA34" s="3">
        <v>25</v>
      </c>
      <c r="AB34" s="3">
        <f t="shared" si="12"/>
        <v>0.55000000000000027</v>
      </c>
      <c r="AC34" s="3">
        <f t="shared" si="13"/>
        <v>0.97515280000000004</v>
      </c>
      <c r="AD34" s="3">
        <f t="shared" si="14"/>
        <v>22.842253297651855</v>
      </c>
      <c r="AE34" s="3">
        <f t="shared" si="15"/>
        <v>108.41636247538374</v>
      </c>
      <c r="AF34" s="3">
        <f t="shared" si="16"/>
        <v>1963.4954084936207</v>
      </c>
      <c r="AG34" s="4">
        <f t="shared" si="17"/>
        <v>5.5215999999999987E-2</v>
      </c>
      <c r="AH34" s="8">
        <f t="shared" si="18"/>
        <v>4.77336528964927</v>
      </c>
    </row>
    <row r="35" spans="2:34" x14ac:dyDescent="0.25">
      <c r="B35" s="33">
        <v>1</v>
      </c>
      <c r="C35" s="33">
        <v>1.5272660877259338E-2</v>
      </c>
      <c r="D35" s="1">
        <v>150.04651717316744</v>
      </c>
      <c r="F35" s="49">
        <v>1</v>
      </c>
      <c r="G35" s="49">
        <v>1.3382729107972585E-2</v>
      </c>
      <c r="H35" s="2">
        <v>150.07397822751702</v>
      </c>
      <c r="J35" s="33">
        <v>1</v>
      </c>
      <c r="K35" s="33">
        <v>1.285257713594776E-2</v>
      </c>
      <c r="L35" s="1">
        <v>150.12420140744234</v>
      </c>
      <c r="N35" s="33">
        <v>1</v>
      </c>
      <c r="O35" s="33">
        <v>1.2457769122483305E-2</v>
      </c>
      <c r="P35" s="1">
        <v>150.45541573229292</v>
      </c>
      <c r="R35" s="33">
        <v>1</v>
      </c>
      <c r="S35" s="33">
        <v>1.2386427484479373E-2</v>
      </c>
      <c r="T35" s="1">
        <v>151.09128921878224</v>
      </c>
      <c r="V35" s="33">
        <v>1</v>
      </c>
      <c r="W35" s="33">
        <v>1.2367540836579849E-2</v>
      </c>
      <c r="X35" s="1">
        <v>151.77272068474707</v>
      </c>
      <c r="Z35" s="5">
        <v>150</v>
      </c>
      <c r="AA35" s="3">
        <v>100</v>
      </c>
      <c r="AB35" s="3">
        <f t="shared" si="12"/>
        <v>0.55000000000000027</v>
      </c>
      <c r="AC35" s="3">
        <f t="shared" si="13"/>
        <v>0.99372205000000002</v>
      </c>
      <c r="AD35" s="3">
        <f t="shared" si="14"/>
        <v>22.842253297651855</v>
      </c>
      <c r="AE35" s="3">
        <f t="shared" si="15"/>
        <v>438.2835911023127</v>
      </c>
      <c r="AF35" s="3">
        <f t="shared" si="16"/>
        <v>31415.926535897932</v>
      </c>
      <c r="AG35" s="4">
        <f t="shared" si="17"/>
        <v>1.3951000000000021E-2</v>
      </c>
      <c r="AH35" s="8">
        <f t="shared" si="18"/>
        <v>1.9257800829780061</v>
      </c>
    </row>
    <row r="36" spans="2:34" x14ac:dyDescent="0.25">
      <c r="B36" s="33">
        <v>3</v>
      </c>
      <c r="C36" s="33">
        <v>4.5817982631778012E-2</v>
      </c>
      <c r="D36" s="1">
        <v>150.13978912316526</v>
      </c>
      <c r="F36" s="49">
        <v>3</v>
      </c>
      <c r="G36" s="49">
        <v>4.0148187323917756E-2</v>
      </c>
      <c r="H36" s="2">
        <v>150.22246472442106</v>
      </c>
      <c r="J36" s="33">
        <v>3</v>
      </c>
      <c r="K36" s="33">
        <v>3.8557731407843278E-2</v>
      </c>
      <c r="L36" s="1">
        <v>150.37406014868023</v>
      </c>
      <c r="N36" s="33">
        <v>3</v>
      </c>
      <c r="O36" s="33">
        <v>3.7373307367449912E-2</v>
      </c>
      <c r="P36" s="1">
        <v>151.38608575541818</v>
      </c>
      <c r="R36" s="33">
        <v>2.5</v>
      </c>
      <c r="S36" s="33">
        <v>3.0966068711198429E-2</v>
      </c>
      <c r="T36" s="1">
        <v>152.80289372523168</v>
      </c>
      <c r="V36" s="33">
        <v>2.5</v>
      </c>
      <c r="W36" s="33">
        <v>3.0918852091449619E-2</v>
      </c>
      <c r="X36" s="1">
        <v>154.64272977632061</v>
      </c>
      <c r="Z36" s="5">
        <v>150</v>
      </c>
      <c r="AA36" s="3">
        <v>500</v>
      </c>
      <c r="AB36" s="3">
        <f t="shared" si="12"/>
        <v>0.55000000000000027</v>
      </c>
      <c r="AC36" s="3">
        <f t="shared" si="13"/>
        <v>0.998740882</v>
      </c>
      <c r="AD36" s="3">
        <f t="shared" si="14"/>
        <v>22.842253297651855</v>
      </c>
      <c r="AE36" s="3">
        <f t="shared" si="15"/>
        <v>2197.5754771125339</v>
      </c>
      <c r="AF36" s="3">
        <f t="shared" si="16"/>
        <v>785398.16339744825</v>
      </c>
      <c r="AG36" s="4">
        <f t="shared" si="17"/>
        <v>2.798039999999921E-3</v>
      </c>
      <c r="AH36" s="8">
        <f t="shared" si="18"/>
        <v>1.1842291105704581</v>
      </c>
    </row>
    <row r="37" spans="2:34" x14ac:dyDescent="0.25">
      <c r="B37" s="33">
        <v>6</v>
      </c>
      <c r="C37" s="33">
        <v>9.1635965263556024E-2</v>
      </c>
      <c r="D37" s="1">
        <v>150.28029673533914</v>
      </c>
      <c r="F37" s="49">
        <v>6</v>
      </c>
      <c r="G37" s="49">
        <v>8.0296374647835511E-2</v>
      </c>
      <c r="H37" s="2">
        <v>150.44653952678024</v>
      </c>
      <c r="J37" s="33">
        <v>6</v>
      </c>
      <c r="K37" s="33">
        <v>7.7115462815686556E-2</v>
      </c>
      <c r="L37" s="1">
        <v>150.75258134773634</v>
      </c>
      <c r="N37" s="33">
        <v>6</v>
      </c>
      <c r="O37" s="33">
        <v>7.4746614734899824E-2</v>
      </c>
      <c r="P37" s="1">
        <v>152.83680738286131</v>
      </c>
      <c r="R37" s="33">
        <v>5</v>
      </c>
      <c r="S37" s="33">
        <v>6.1932137422396859E-2</v>
      </c>
      <c r="T37" s="1">
        <v>155.90228204914121</v>
      </c>
      <c r="V37" s="33">
        <v>4</v>
      </c>
      <c r="W37" s="33">
        <v>4.9470163346319394E-2</v>
      </c>
      <c r="X37" s="1">
        <v>157.85359267995852</v>
      </c>
      <c r="Z37" s="51"/>
      <c r="AH37" s="52"/>
    </row>
    <row r="38" spans="2:34" x14ac:dyDescent="0.25">
      <c r="B38" s="33">
        <v>12</v>
      </c>
      <c r="C38" s="33">
        <v>0.18327193052711205</v>
      </c>
      <c r="D38" s="1">
        <v>150.56350922222995</v>
      </c>
      <c r="F38" s="49">
        <v>12</v>
      </c>
      <c r="G38" s="49">
        <v>0.16059274929567102</v>
      </c>
      <c r="H38" s="2">
        <v>150.8996680780223</v>
      </c>
      <c r="J38" s="33">
        <v>12</v>
      </c>
      <c r="K38" s="33">
        <v>0.15423092563137311</v>
      </c>
      <c r="L38" s="1">
        <v>151.52371913643154</v>
      </c>
      <c r="N38" s="33">
        <v>12</v>
      </c>
      <c r="O38" s="33">
        <v>0.14949322946979965</v>
      </c>
      <c r="P38" s="1">
        <v>155.97937051116801</v>
      </c>
      <c r="R38" s="33">
        <v>8</v>
      </c>
      <c r="S38" s="33">
        <v>9.9091419875834988E-2</v>
      </c>
      <c r="T38" s="1">
        <v>160.20864083899562</v>
      </c>
      <c r="V38" s="33">
        <v>6</v>
      </c>
      <c r="W38" s="33">
        <v>7.4205245019479088E-2</v>
      </c>
      <c r="X38" s="1">
        <v>162.99794228770196</v>
      </c>
      <c r="Z38" s="72" t="s">
        <v>19</v>
      </c>
      <c r="AA38" s="73"/>
      <c r="AB38" s="73"/>
      <c r="AC38" s="73"/>
      <c r="AD38" s="73"/>
      <c r="AE38" s="73"/>
      <c r="AF38" s="73"/>
      <c r="AG38" s="73"/>
      <c r="AH38" s="74"/>
    </row>
    <row r="39" spans="2:34" x14ac:dyDescent="0.25">
      <c r="B39" s="33">
        <v>25</v>
      </c>
      <c r="C39" s="33">
        <v>0.38181652193148347</v>
      </c>
      <c r="D39" s="1">
        <v>151.18755561148416</v>
      </c>
      <c r="F39" s="49">
        <v>25</v>
      </c>
      <c r="G39" s="49">
        <v>0.33456822769931466</v>
      </c>
      <c r="H39" s="2">
        <v>151.90557286385388</v>
      </c>
      <c r="J39" s="33">
        <v>25</v>
      </c>
      <c r="K39" s="33">
        <v>0.32131442839869401</v>
      </c>
      <c r="L39" s="1">
        <v>153.26586562778678</v>
      </c>
      <c r="N39" s="33">
        <v>20</v>
      </c>
      <c r="O39" s="33">
        <v>0.24915538244966606</v>
      </c>
      <c r="P39" s="1">
        <v>160.9058856831943</v>
      </c>
      <c r="R39" s="33">
        <v>11.5</v>
      </c>
      <c r="S39" s="33">
        <v>0.1424439160715128</v>
      </c>
      <c r="T39" s="1">
        <v>166.82170281348681</v>
      </c>
      <c r="V39" s="33">
        <v>7.5</v>
      </c>
      <c r="W39" s="33">
        <v>9.2756556274348867E-2</v>
      </c>
      <c r="X39" s="1">
        <v>168.18816919290148</v>
      </c>
      <c r="Z39" s="5" t="s">
        <v>7</v>
      </c>
      <c r="AA39" s="3" t="s">
        <v>8</v>
      </c>
      <c r="AB39" s="3" t="s">
        <v>9</v>
      </c>
      <c r="AC39" s="3" t="s">
        <v>15</v>
      </c>
      <c r="AD39" s="10" t="s">
        <v>11</v>
      </c>
      <c r="AE39" s="3" t="s">
        <v>12</v>
      </c>
      <c r="AF39" s="3" t="s">
        <v>6</v>
      </c>
      <c r="AG39" s="9" t="s">
        <v>13</v>
      </c>
      <c r="AH39" s="55" t="s">
        <v>14</v>
      </c>
    </row>
    <row r="40" spans="2:34" x14ac:dyDescent="0.25">
      <c r="B40" s="33">
        <v>50</v>
      </c>
      <c r="C40" s="33">
        <v>0.76363304386296693</v>
      </c>
      <c r="D40" s="1">
        <v>152.43085673809222</v>
      </c>
      <c r="F40" s="49">
        <v>50</v>
      </c>
      <c r="G40" s="49">
        <v>0.66913645539862932</v>
      </c>
      <c r="H40" s="2">
        <v>153.9450428879255</v>
      </c>
      <c r="J40" s="33">
        <v>40</v>
      </c>
      <c r="K40" s="33">
        <v>0.51410308543791039</v>
      </c>
      <c r="L40" s="1">
        <v>155.42001575945079</v>
      </c>
      <c r="N40" s="33">
        <v>27</v>
      </c>
      <c r="O40" s="33">
        <v>0.33635976630704922</v>
      </c>
      <c r="P40" s="1">
        <v>166.55838524878621</v>
      </c>
      <c r="R40" s="33">
        <v>13.5</v>
      </c>
      <c r="S40" s="33">
        <v>0.16721677104047156</v>
      </c>
      <c r="T40" s="1">
        <v>172.90891704279841</v>
      </c>
      <c r="V40" s="33">
        <v>8.5</v>
      </c>
      <c r="W40" s="33">
        <v>0.10512409711092871</v>
      </c>
      <c r="X40" s="1">
        <v>173.63326794242968</v>
      </c>
      <c r="Z40" s="5">
        <v>298.14999999999998</v>
      </c>
      <c r="AA40" s="3">
        <f t="shared" ref="AA40" si="19">Z40-273.15</f>
        <v>25</v>
      </c>
      <c r="AB40" s="3">
        <f t="shared" ref="AB40" si="20">(AA40+246)/((0.05594*AA40+5.2842)*AA40+137.37)</f>
        <v>0.89016629028946825</v>
      </c>
      <c r="AC40" s="3">
        <f t="shared" ref="AC40" si="21">AB40/1000</f>
        <v>8.9016629028946821E-4</v>
      </c>
      <c r="AD40" s="10">
        <v>132000000</v>
      </c>
      <c r="AE40" s="10">
        <v>5.0000000000000001E-9</v>
      </c>
      <c r="AF40" s="3">
        <v>21.832086538729801</v>
      </c>
      <c r="AG40" s="9">
        <f>AD40*AE40*AE40/(8*AC40)</f>
        <v>4.6339656365313658E-7</v>
      </c>
      <c r="AH40" s="55">
        <f t="shared" ref="AH40" si="22">AG40*AF40</f>
        <v>1.011691387942529E-5</v>
      </c>
    </row>
    <row r="41" spans="2:34" x14ac:dyDescent="0.25">
      <c r="B41" s="33">
        <v>100</v>
      </c>
      <c r="C41" s="33">
        <v>1.5272660877259339</v>
      </c>
      <c r="D41" s="1">
        <v>155.11890607074517</v>
      </c>
      <c r="F41" s="49">
        <v>90</v>
      </c>
      <c r="G41" s="49">
        <v>1.2044456197175326</v>
      </c>
      <c r="H41" s="2">
        <v>157.57845927439024</v>
      </c>
      <c r="J41" s="33">
        <v>60</v>
      </c>
      <c r="K41" s="33">
        <v>0.77115462815686564</v>
      </c>
      <c r="L41" s="1">
        <v>158.60992635541311</v>
      </c>
      <c r="N41" s="33">
        <v>32</v>
      </c>
      <c r="O41" s="33">
        <v>0.39864861191946577</v>
      </c>
      <c r="P41" s="1">
        <v>172.89826509116648</v>
      </c>
      <c r="R41" s="33">
        <v>14.315</v>
      </c>
      <c r="S41" s="33">
        <v>0.17731170944032223</v>
      </c>
      <c r="T41" s="1">
        <v>179.49295478188102</v>
      </c>
      <c r="V41" s="33">
        <v>8.91</v>
      </c>
      <c r="W41" s="33">
        <v>0.11019478885392645</v>
      </c>
      <c r="X41" s="1">
        <v>179.65630996051948</v>
      </c>
      <c r="Z41" s="5">
        <v>298.14999999999998</v>
      </c>
      <c r="AA41" s="3">
        <f>Z41-273.15</f>
        <v>25</v>
      </c>
      <c r="AB41" s="3">
        <f>(AA41+246)/((0.05594*AA41+5.2842)*AA41+137.37)</f>
        <v>0.89016629028946825</v>
      </c>
      <c r="AC41" s="3">
        <f>AB41/1000</f>
        <v>8.9016629028946821E-4</v>
      </c>
      <c r="AD41" s="10">
        <v>10000000000</v>
      </c>
      <c r="AE41" s="10">
        <v>5.0000000000000001E-9</v>
      </c>
      <c r="AF41" s="3">
        <v>21.832086538729843</v>
      </c>
      <c r="AG41" s="9">
        <f>AD41*AE41*AE41/(8*AC41)</f>
        <v>3.5105800276752767E-5</v>
      </c>
      <c r="AH41" s="55">
        <f>AG41*AF41</f>
        <v>7.6643286965343254E-4</v>
      </c>
    </row>
    <row r="42" spans="2:34" x14ac:dyDescent="0.25">
      <c r="B42" s="33">
        <v>150</v>
      </c>
      <c r="C42" s="33">
        <v>2.2908991315889007</v>
      </c>
      <c r="D42" s="1">
        <v>158.15994696139035</v>
      </c>
      <c r="F42" s="49">
        <v>140</v>
      </c>
      <c r="G42" s="49">
        <v>1.8735820751161618</v>
      </c>
      <c r="H42" s="2">
        <v>163.1612241139232</v>
      </c>
      <c r="J42" s="33">
        <v>80</v>
      </c>
      <c r="K42" s="33">
        <v>1.0282061708758208</v>
      </c>
      <c r="L42" s="1">
        <v>162.34354158122053</v>
      </c>
      <c r="N42" s="33">
        <v>33.94</v>
      </c>
      <c r="O42" s="33">
        <v>0.42281668401708333</v>
      </c>
      <c r="P42" s="1">
        <v>179.6084786120054</v>
      </c>
      <c r="Z42" s="5">
        <v>298.14999999999998</v>
      </c>
      <c r="AA42" s="3">
        <f t="shared" ref="AA42:AA47" si="23">Z42-273.15</f>
        <v>25</v>
      </c>
      <c r="AB42" s="3">
        <f t="shared" ref="AB42:AB47" si="24">(AA42+246)/((0.05594*AA42+5.2842)*AA42+137.37)</f>
        <v>0.89016629028946825</v>
      </c>
      <c r="AC42" s="3">
        <f t="shared" ref="AC42:AC47" si="25">AB42/1000</f>
        <v>8.9016629028946821E-4</v>
      </c>
      <c r="AD42" s="10">
        <v>100000000000</v>
      </c>
      <c r="AE42" s="10">
        <v>5.0000000000000001E-9</v>
      </c>
      <c r="AF42" s="3">
        <v>21.832086538729843</v>
      </c>
      <c r="AG42" s="9">
        <f t="shared" ref="AG42:AG47" si="26">AD42*AE42*AE42/(8*AC42)</f>
        <v>3.5105800276752776E-4</v>
      </c>
      <c r="AH42" s="55">
        <f t="shared" ref="AH42:AH47" si="27">AG42*AF42</f>
        <v>7.6643286965343265E-3</v>
      </c>
    </row>
    <row r="43" spans="2:34" x14ac:dyDescent="0.25">
      <c r="B43" s="33">
        <v>230</v>
      </c>
      <c r="C43" s="33">
        <v>3.512712001769648</v>
      </c>
      <c r="D43" s="1">
        <v>164.27549736613506</v>
      </c>
      <c r="F43" s="49">
        <v>175</v>
      </c>
      <c r="G43" s="49">
        <v>2.3419775938952023</v>
      </c>
      <c r="H43" s="2">
        <v>168.56404572569861</v>
      </c>
      <c r="J43" s="33">
        <v>105</v>
      </c>
      <c r="K43" s="33">
        <v>1.3495205992745147</v>
      </c>
      <c r="L43" s="1">
        <v>168.56621305223683</v>
      </c>
      <c r="Z43" s="5">
        <v>298.14999999999998</v>
      </c>
      <c r="AA43" s="3">
        <f t="shared" si="23"/>
        <v>25</v>
      </c>
      <c r="AB43" s="3">
        <f t="shared" si="24"/>
        <v>0.89016629028946825</v>
      </c>
      <c r="AC43" s="3">
        <f t="shared" si="25"/>
        <v>8.9016629028946821E-4</v>
      </c>
      <c r="AD43" s="10">
        <v>1000000000000</v>
      </c>
      <c r="AE43" s="10">
        <v>5.0000000000000001E-9</v>
      </c>
      <c r="AF43" s="3">
        <v>21.832086538729843</v>
      </c>
      <c r="AG43" s="9">
        <f t="shared" si="26"/>
        <v>3.5105800276752771E-3</v>
      </c>
      <c r="AH43" s="55">
        <f t="shared" si="27"/>
        <v>7.6643286965343255E-2</v>
      </c>
    </row>
    <row r="44" spans="2:34" x14ac:dyDescent="0.25">
      <c r="B44" s="33">
        <v>290</v>
      </c>
      <c r="C44" s="33">
        <v>4.4290716544052078</v>
      </c>
      <c r="D44" s="1">
        <v>171.4615410947313</v>
      </c>
      <c r="F44" s="49">
        <v>195</v>
      </c>
      <c r="G44" s="49">
        <v>2.6096321760546539</v>
      </c>
      <c r="H44" s="2">
        <v>173.38667041211738</v>
      </c>
      <c r="J44" s="33">
        <v>118</v>
      </c>
      <c r="K44" s="33">
        <v>1.5166041020418357</v>
      </c>
      <c r="L44" s="1">
        <v>173.90598559071907</v>
      </c>
      <c r="Z44" s="5">
        <v>298.14999999999998</v>
      </c>
      <c r="AA44" s="3">
        <f t="shared" si="23"/>
        <v>25</v>
      </c>
      <c r="AB44" s="3">
        <f t="shared" si="24"/>
        <v>0.89016629028946825</v>
      </c>
      <c r="AC44" s="3">
        <f t="shared" si="25"/>
        <v>8.9016629028946821E-4</v>
      </c>
      <c r="AD44" s="10">
        <v>10000000000000</v>
      </c>
      <c r="AE44" s="10">
        <v>5.0000000000000001E-9</v>
      </c>
      <c r="AF44" s="3">
        <v>21.832086538729843</v>
      </c>
      <c r="AG44" s="9">
        <f t="shared" si="26"/>
        <v>3.5105800276752773E-2</v>
      </c>
      <c r="AH44" s="55">
        <f t="shared" si="27"/>
        <v>0.7664328696534326</v>
      </c>
    </row>
    <row r="45" spans="2:34" x14ac:dyDescent="0.25">
      <c r="B45" s="33">
        <v>314.8</v>
      </c>
      <c r="C45" s="33">
        <v>4.8078336441612404</v>
      </c>
      <c r="D45" s="1">
        <v>179.4578653477972</v>
      </c>
      <c r="F45" s="49">
        <v>205</v>
      </c>
      <c r="G45" s="49">
        <v>2.7434594671343797</v>
      </c>
      <c r="H45" s="2">
        <v>179.46903679882277</v>
      </c>
      <c r="J45" s="33">
        <v>123.15</v>
      </c>
      <c r="K45" s="33">
        <v>1.5827948742919666</v>
      </c>
      <c r="L45" s="1">
        <v>179.5987972667908</v>
      </c>
      <c r="Z45" s="5">
        <v>298.14999999999998</v>
      </c>
      <c r="AA45" s="3">
        <f t="shared" si="23"/>
        <v>25</v>
      </c>
      <c r="AB45" s="3">
        <f t="shared" si="24"/>
        <v>0.89016629028946825</v>
      </c>
      <c r="AC45" s="3">
        <f t="shared" si="25"/>
        <v>8.9016629028946821E-4</v>
      </c>
      <c r="AD45" s="10">
        <v>100000000000000</v>
      </c>
      <c r="AE45" s="10">
        <v>5.0000000000000001E-9</v>
      </c>
      <c r="AF45" s="3">
        <v>21.832086538729843</v>
      </c>
      <c r="AG45" s="9">
        <f t="shared" si="26"/>
        <v>0.35105800276752769</v>
      </c>
      <c r="AH45" s="55">
        <f t="shared" si="27"/>
        <v>7.6643286965343256</v>
      </c>
    </row>
    <row r="46" spans="2:34" x14ac:dyDescent="0.25">
      <c r="Z46" s="5">
        <v>298.14999999999998</v>
      </c>
      <c r="AA46" s="3">
        <f t="shared" si="23"/>
        <v>25</v>
      </c>
      <c r="AB46" s="3">
        <f t="shared" si="24"/>
        <v>0.89016629028946825</v>
      </c>
      <c r="AC46" s="3">
        <f t="shared" si="25"/>
        <v>8.9016629028946821E-4</v>
      </c>
      <c r="AD46" s="10">
        <v>1600000000000000</v>
      </c>
      <c r="AE46" s="10">
        <v>5.0000000000000001E-9</v>
      </c>
      <c r="AF46" s="3">
        <v>21.832086538729843</v>
      </c>
      <c r="AG46" s="9">
        <f t="shared" si="26"/>
        <v>5.616928044280443</v>
      </c>
      <c r="AH46" s="55">
        <f t="shared" si="27"/>
        <v>122.62925914454921</v>
      </c>
    </row>
    <row r="47" spans="2:34" ht="14.4" thickBot="1" x14ac:dyDescent="0.3">
      <c r="Z47" s="11">
        <v>298.14999999999998</v>
      </c>
      <c r="AA47" s="12">
        <f t="shared" si="23"/>
        <v>25</v>
      </c>
      <c r="AB47" s="12">
        <f t="shared" si="24"/>
        <v>0.89016629028946825</v>
      </c>
      <c r="AC47" s="12">
        <f t="shared" si="25"/>
        <v>8.9016629028946821E-4</v>
      </c>
      <c r="AD47" s="13">
        <v>1.4E+16</v>
      </c>
      <c r="AE47" s="13">
        <v>5.0000000000000001E-9</v>
      </c>
      <c r="AF47" s="12">
        <v>21.832086538729843</v>
      </c>
      <c r="AG47" s="14">
        <f t="shared" si="26"/>
        <v>49.148120387453886</v>
      </c>
      <c r="AH47" s="56">
        <f t="shared" si="27"/>
        <v>1073.0060175148058</v>
      </c>
    </row>
  </sheetData>
  <mergeCells count="18">
    <mergeCell ref="B1:X1"/>
    <mergeCell ref="B25:X25"/>
    <mergeCell ref="B27:D27"/>
    <mergeCell ref="F27:H27"/>
    <mergeCell ref="J27:L27"/>
    <mergeCell ref="N27:P27"/>
    <mergeCell ref="R27:T27"/>
    <mergeCell ref="V27:X27"/>
    <mergeCell ref="Z38:AH38"/>
    <mergeCell ref="Z29:AH29"/>
    <mergeCell ref="Z2:AH2"/>
    <mergeCell ref="Z11:AH11"/>
    <mergeCell ref="B3:D3"/>
    <mergeCell ref="F3:H3"/>
    <mergeCell ref="J3:L3"/>
    <mergeCell ref="N3:P3"/>
    <mergeCell ref="R3:T3"/>
    <mergeCell ref="V3:X3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U63"/>
  <sheetViews>
    <sheetView topLeftCell="P1" zoomScale="80" zoomScaleNormal="80" workbookViewId="0">
      <selection activeCell="AK1" sqref="AK1:AU1"/>
    </sheetView>
  </sheetViews>
  <sheetFormatPr defaultRowHeight="13.8" x14ac:dyDescent="0.25"/>
  <cols>
    <col min="1" max="1" width="3.77734375" style="19" customWidth="1"/>
    <col min="2" max="5" width="8.88671875" style="19"/>
    <col min="6" max="6" width="3.77734375" style="19" customWidth="1"/>
    <col min="7" max="10" width="8.88671875" style="19"/>
    <col min="11" max="11" width="3.21875" style="19" customWidth="1"/>
    <col min="12" max="15" width="8.88671875" style="19"/>
    <col min="16" max="16" width="3.21875" style="19" customWidth="1"/>
    <col min="17" max="20" width="8.88671875" style="19"/>
    <col min="21" max="21" width="4" style="19" customWidth="1"/>
    <col min="22" max="25" width="8.88671875" style="19"/>
    <col min="26" max="26" width="5.109375" style="19" customWidth="1"/>
    <col min="27" max="30" width="8.88671875" style="19"/>
    <col min="31" max="31" width="4.33203125" style="19" customWidth="1"/>
    <col min="32" max="35" width="8.88671875" style="19"/>
    <col min="36" max="36" width="4.5546875" style="19" customWidth="1"/>
    <col min="37" max="41" width="8.88671875" style="19"/>
    <col min="42" max="42" width="3.77734375" style="19" customWidth="1"/>
    <col min="43" max="43" width="10.21875" style="19" customWidth="1"/>
    <col min="44" max="16384" width="8.88671875" style="19"/>
  </cols>
  <sheetData>
    <row r="1" spans="2:47" x14ac:dyDescent="0.25">
      <c r="B1" s="103" t="s">
        <v>41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AA1" s="103" t="s">
        <v>42</v>
      </c>
      <c r="AB1" s="103"/>
      <c r="AC1" s="103"/>
      <c r="AD1" s="103"/>
      <c r="AE1" s="103"/>
      <c r="AF1" s="103"/>
      <c r="AG1" s="103"/>
      <c r="AH1" s="103"/>
      <c r="AI1" s="103"/>
      <c r="AK1" s="104" t="s">
        <v>56</v>
      </c>
      <c r="AL1" s="104"/>
      <c r="AM1" s="104"/>
      <c r="AN1" s="104"/>
      <c r="AO1" s="104"/>
      <c r="AP1" s="104"/>
      <c r="AQ1" s="104"/>
      <c r="AR1" s="104"/>
      <c r="AS1" s="104"/>
      <c r="AT1" s="104"/>
      <c r="AU1" s="104"/>
    </row>
    <row r="2" spans="2:47" ht="14.4" x14ac:dyDescent="0.3">
      <c r="B2" s="85" t="s">
        <v>47</v>
      </c>
      <c r="C2" s="85"/>
      <c r="D2" s="85"/>
      <c r="E2" s="85"/>
      <c r="G2" s="85" t="s">
        <v>48</v>
      </c>
      <c r="H2" s="85"/>
      <c r="I2" s="85"/>
      <c r="J2" s="85"/>
      <c r="L2" s="85" t="s">
        <v>51</v>
      </c>
      <c r="M2" s="85"/>
      <c r="N2" s="85"/>
      <c r="O2" s="85"/>
      <c r="Q2" s="85" t="s">
        <v>49</v>
      </c>
      <c r="R2" s="85"/>
      <c r="S2" s="85"/>
      <c r="T2" s="85"/>
      <c r="V2" s="85" t="s">
        <v>52</v>
      </c>
      <c r="W2" s="85"/>
      <c r="X2" s="85"/>
      <c r="Y2" s="85"/>
      <c r="AA2" s="85" t="s">
        <v>53</v>
      </c>
      <c r="AB2" s="85"/>
      <c r="AC2" s="85"/>
      <c r="AD2" s="85"/>
      <c r="AF2" s="85" t="s">
        <v>54</v>
      </c>
      <c r="AG2" s="85"/>
      <c r="AH2" s="85"/>
      <c r="AI2" s="85"/>
      <c r="AK2" s="85" t="s">
        <v>47</v>
      </c>
      <c r="AL2" s="85"/>
      <c r="AM2" s="85"/>
      <c r="AN2" s="85"/>
      <c r="AO2" s="85"/>
      <c r="AQ2" s="85" t="s">
        <v>55</v>
      </c>
      <c r="AR2" s="85"/>
      <c r="AS2" s="85"/>
      <c r="AT2" s="85"/>
      <c r="AU2" s="85"/>
    </row>
    <row r="3" spans="2:47" ht="14.4" x14ac:dyDescent="0.3">
      <c r="B3" s="85" t="s">
        <v>39</v>
      </c>
      <c r="C3" s="85"/>
      <c r="D3" s="85" t="s">
        <v>40</v>
      </c>
      <c r="E3" s="85"/>
      <c r="G3" s="85" t="s">
        <v>39</v>
      </c>
      <c r="H3" s="85"/>
      <c r="I3" s="85" t="s">
        <v>40</v>
      </c>
      <c r="J3" s="85"/>
      <c r="L3" s="85" t="s">
        <v>39</v>
      </c>
      <c r="M3" s="85"/>
      <c r="N3" s="85" t="s">
        <v>40</v>
      </c>
      <c r="O3" s="85"/>
      <c r="Q3" s="85" t="s">
        <v>39</v>
      </c>
      <c r="R3" s="85"/>
      <c r="S3" s="85" t="s">
        <v>40</v>
      </c>
      <c r="T3" s="85"/>
      <c r="V3" s="85" t="s">
        <v>39</v>
      </c>
      <c r="W3" s="85"/>
      <c r="X3" s="85" t="s">
        <v>40</v>
      </c>
      <c r="Y3" s="85"/>
      <c r="AA3" s="85" t="s">
        <v>39</v>
      </c>
      <c r="AB3" s="85"/>
      <c r="AC3" s="85" t="s">
        <v>40</v>
      </c>
      <c r="AD3" s="85"/>
      <c r="AF3" s="85" t="s">
        <v>39</v>
      </c>
      <c r="AG3" s="85"/>
      <c r="AH3" s="85" t="s">
        <v>40</v>
      </c>
      <c r="AI3" s="85"/>
      <c r="AK3" s="57" t="s">
        <v>67</v>
      </c>
      <c r="AL3" s="58" t="s">
        <v>43</v>
      </c>
      <c r="AM3" s="58" t="s">
        <v>44</v>
      </c>
      <c r="AN3" s="58" t="s">
        <v>45</v>
      </c>
      <c r="AO3" s="58" t="s">
        <v>46</v>
      </c>
      <c r="AQ3" s="57" t="s">
        <v>67</v>
      </c>
      <c r="AR3" s="58" t="s">
        <v>43</v>
      </c>
      <c r="AS3" s="58" t="s">
        <v>44</v>
      </c>
      <c r="AT3" s="58" t="s">
        <v>45</v>
      </c>
      <c r="AU3" s="58" t="s">
        <v>46</v>
      </c>
    </row>
    <row r="4" spans="2:47" ht="14.4" x14ac:dyDescent="0.3">
      <c r="B4" s="57" t="s">
        <v>67</v>
      </c>
      <c r="C4" s="57" t="s">
        <v>50</v>
      </c>
      <c r="D4" s="57" t="s">
        <v>67</v>
      </c>
      <c r="E4" s="57" t="s">
        <v>50</v>
      </c>
      <c r="G4" s="57" t="s">
        <v>67</v>
      </c>
      <c r="H4" s="57" t="s">
        <v>50</v>
      </c>
      <c r="I4" s="57" t="s">
        <v>67</v>
      </c>
      <c r="J4" s="57" t="s">
        <v>50</v>
      </c>
      <c r="L4" s="57" t="s">
        <v>67</v>
      </c>
      <c r="M4" s="57" t="s">
        <v>50</v>
      </c>
      <c r="N4" s="57" t="s">
        <v>67</v>
      </c>
      <c r="O4" s="57" t="s">
        <v>50</v>
      </c>
      <c r="Q4" s="57" t="s">
        <v>67</v>
      </c>
      <c r="R4" s="57" t="s">
        <v>50</v>
      </c>
      <c r="S4" s="57" t="s">
        <v>67</v>
      </c>
      <c r="T4" s="57" t="s">
        <v>50</v>
      </c>
      <c r="V4" s="57" t="s">
        <v>67</v>
      </c>
      <c r="W4" s="57" t="s">
        <v>50</v>
      </c>
      <c r="X4" s="57" t="s">
        <v>67</v>
      </c>
      <c r="Y4" s="57" t="s">
        <v>50</v>
      </c>
      <c r="AA4" s="57" t="s">
        <v>67</v>
      </c>
      <c r="AB4" s="57" t="s">
        <v>50</v>
      </c>
      <c r="AC4" s="57" t="s">
        <v>67</v>
      </c>
      <c r="AD4" s="57" t="s">
        <v>50</v>
      </c>
      <c r="AF4" s="57" t="s">
        <v>67</v>
      </c>
      <c r="AG4" s="57" t="s">
        <v>50</v>
      </c>
      <c r="AH4" s="57" t="s">
        <v>67</v>
      </c>
      <c r="AI4" s="57" t="s">
        <v>50</v>
      </c>
      <c r="AK4" s="2">
        <v>0.05</v>
      </c>
      <c r="AL4" s="2">
        <v>151.45939999999999</v>
      </c>
      <c r="AM4" s="2">
        <v>149.60169999999999</v>
      </c>
      <c r="AN4" s="2">
        <v>150.32759999999999</v>
      </c>
      <c r="AO4" s="59">
        <v>145.23699999999999</v>
      </c>
      <c r="AQ4" s="2">
        <v>4.5199999999999997E-2</v>
      </c>
      <c r="AR4" s="2">
        <v>145.41399999999999</v>
      </c>
      <c r="AS4" s="2">
        <v>138.3442</v>
      </c>
      <c r="AT4" s="2">
        <f t="shared" ref="AT4:AT12" si="0">AVERAGE(AR4:AS4)</f>
        <v>141.87909999999999</v>
      </c>
      <c r="AU4" s="60">
        <v>138.44720219470699</v>
      </c>
    </row>
    <row r="5" spans="2:47" x14ac:dyDescent="0.25">
      <c r="B5" s="33">
        <v>1.4887700000000004E-7</v>
      </c>
      <c r="C5" s="1">
        <v>41.53</v>
      </c>
      <c r="D5" s="1">
        <v>1E-10</v>
      </c>
      <c r="E5" s="1">
        <v>25.012261414924343</v>
      </c>
      <c r="G5" s="33">
        <v>1.5746400000000001E-7</v>
      </c>
      <c r="H5" s="1">
        <v>40.35</v>
      </c>
      <c r="I5" s="1">
        <v>1E-10</v>
      </c>
      <c r="J5" s="1">
        <v>25.011959684245493</v>
      </c>
      <c r="L5" s="33">
        <v>2.2698099999999999E-7</v>
      </c>
      <c r="M5" s="1">
        <v>44.37</v>
      </c>
      <c r="N5" s="1">
        <v>1E-10</v>
      </c>
      <c r="O5" s="1">
        <v>25.007628791270701</v>
      </c>
      <c r="Q5" s="33">
        <v>1.5746400000000001E-7</v>
      </c>
      <c r="R5" s="1">
        <v>33.51</v>
      </c>
      <c r="S5" s="1">
        <v>1E-10</v>
      </c>
      <c r="T5" s="1">
        <v>25.002811790292718</v>
      </c>
      <c r="V5" s="33">
        <v>3.4299999999999988E-7</v>
      </c>
      <c r="W5" s="1">
        <v>34.93</v>
      </c>
      <c r="X5" s="1">
        <v>1E-10</v>
      </c>
      <c r="Y5" s="1">
        <v>25.002795264772189</v>
      </c>
      <c r="AA5" s="33">
        <v>0.33169480227709686</v>
      </c>
      <c r="AB5" s="1">
        <v>36.46</v>
      </c>
      <c r="AC5" s="1">
        <v>1.0000000000000001E-5</v>
      </c>
      <c r="AD5" s="1">
        <v>0.18615314097703595</v>
      </c>
      <c r="AF5" s="33">
        <v>0.4474439766203811</v>
      </c>
      <c r="AG5" s="1">
        <v>37.99</v>
      </c>
      <c r="AH5" s="1">
        <v>1.0000000000000001E-5</v>
      </c>
      <c r="AI5" s="1">
        <v>0.24293863399112131</v>
      </c>
      <c r="AK5" s="2">
        <v>6.3200000000000006E-2</v>
      </c>
      <c r="AL5" s="2">
        <v>152.6986</v>
      </c>
      <c r="AM5" s="2">
        <v>153.86369999999999</v>
      </c>
      <c r="AN5" s="2">
        <f t="shared" ref="AN5:AN8" si="1">AVERAGE(AL5:AM5)</f>
        <v>153.28115</v>
      </c>
      <c r="AO5" s="60">
        <v>148.33767459660399</v>
      </c>
      <c r="AQ5" s="2">
        <v>8.5000000000000006E-2</v>
      </c>
      <c r="AR5" s="2">
        <v>146.94710000000001</v>
      </c>
      <c r="AS5" s="2">
        <v>148.25280000000001</v>
      </c>
      <c r="AT5" s="2">
        <f t="shared" si="0"/>
        <v>147.59995000000001</v>
      </c>
      <c r="AU5" s="60">
        <v>146.64228983262001</v>
      </c>
    </row>
    <row r="6" spans="2:47" x14ac:dyDescent="0.25">
      <c r="B6" s="33">
        <v>3.0076300000000003E-7</v>
      </c>
      <c r="C6" s="1">
        <v>49.56</v>
      </c>
      <c r="D6" s="1">
        <v>1.5E-10</v>
      </c>
      <c r="E6" s="1">
        <v>25.018390011924744</v>
      </c>
      <c r="G6" s="33">
        <v>3.0076300000000003E-7</v>
      </c>
      <c r="H6" s="1">
        <v>48.38</v>
      </c>
      <c r="I6" s="1">
        <v>1.5E-10</v>
      </c>
      <c r="J6" s="1">
        <v>25.017937518505022</v>
      </c>
      <c r="L6" s="33">
        <v>2.2698099999999999E-7</v>
      </c>
      <c r="M6" s="1">
        <v>46.25</v>
      </c>
      <c r="N6" s="1">
        <v>1.5E-10</v>
      </c>
      <c r="O6" s="1">
        <v>25.01144236997839</v>
      </c>
      <c r="Q6" s="33">
        <v>4.56533E-7</v>
      </c>
      <c r="R6" s="1">
        <v>37.520000000000003</v>
      </c>
      <c r="S6" s="1">
        <v>1.5E-10</v>
      </c>
      <c r="T6" s="1">
        <v>25.004217574466754</v>
      </c>
      <c r="V6" s="33">
        <v>8.3058399999999981E-7</v>
      </c>
      <c r="W6" s="1">
        <v>37.76</v>
      </c>
      <c r="X6" s="1">
        <v>1.5E-10</v>
      </c>
      <c r="Y6" s="1">
        <v>25.004192787486584</v>
      </c>
      <c r="AA6" s="33">
        <v>0.32414450678275702</v>
      </c>
      <c r="AB6" s="1">
        <v>43.22</v>
      </c>
      <c r="AC6" s="1">
        <v>2.0000000000000002E-5</v>
      </c>
      <c r="AD6" s="1">
        <v>0.26326041237565589</v>
      </c>
      <c r="AF6" s="33">
        <v>0.4474439766203811</v>
      </c>
      <c r="AG6" s="1">
        <v>37.07</v>
      </c>
      <c r="AH6" s="1">
        <v>2.0000000000000002E-5</v>
      </c>
      <c r="AI6" s="1">
        <v>0.34356736813271566</v>
      </c>
      <c r="AK6" s="2">
        <v>8.8499999999999995E-2</v>
      </c>
      <c r="AL6" s="2">
        <v>156.2687</v>
      </c>
      <c r="AM6" s="2">
        <v>151.9957</v>
      </c>
      <c r="AN6" s="2">
        <f t="shared" si="1"/>
        <v>154.13220000000001</v>
      </c>
      <c r="AO6" s="60">
        <v>153.442277898724</v>
      </c>
      <c r="AQ6" s="2">
        <v>0.1</v>
      </c>
      <c r="AR6" s="2">
        <v>150.1097</v>
      </c>
      <c r="AS6" s="2">
        <v>149.87649999999999</v>
      </c>
      <c r="AT6" s="2">
        <f t="shared" si="0"/>
        <v>149.9931</v>
      </c>
      <c r="AU6" s="59">
        <v>148.78700000000001</v>
      </c>
    </row>
    <row r="7" spans="2:47" x14ac:dyDescent="0.25">
      <c r="B7" s="33">
        <v>3.144320000000001E-7</v>
      </c>
      <c r="C7" s="1">
        <v>54.99</v>
      </c>
      <c r="D7" s="1">
        <v>2.25E-10</v>
      </c>
      <c r="E7" s="1">
        <v>25.027580270106565</v>
      </c>
      <c r="G7" s="33">
        <v>1.0612079999999999E-6</v>
      </c>
      <c r="H7" s="1">
        <v>60.65</v>
      </c>
      <c r="I7" s="1">
        <v>2.25E-10</v>
      </c>
      <c r="J7" s="1">
        <v>25.026901760769931</v>
      </c>
      <c r="L7" s="33">
        <v>9.1267299999999996E-7</v>
      </c>
      <c r="M7" s="1">
        <v>51.21</v>
      </c>
      <c r="N7" s="1">
        <v>2.25E-10</v>
      </c>
      <c r="O7" s="1">
        <v>25.017161717066248</v>
      </c>
      <c r="Q7" s="33">
        <v>4.7455200000000003E-7</v>
      </c>
      <c r="R7" s="1">
        <v>39.17</v>
      </c>
      <c r="S7" s="1">
        <v>2.25E-10</v>
      </c>
      <c r="T7" s="1">
        <v>25.006326112021998</v>
      </c>
      <c r="V7" s="33">
        <v>1.1248640000000001E-6</v>
      </c>
      <c r="W7" s="1">
        <v>42.95</v>
      </c>
      <c r="X7" s="1">
        <v>2.25E-10</v>
      </c>
      <c r="Y7" s="1">
        <v>25.006288934477933</v>
      </c>
      <c r="AA7" s="33">
        <v>0.27589171959715297</v>
      </c>
      <c r="AB7" s="1">
        <v>42.14</v>
      </c>
      <c r="AC7" s="1">
        <v>4.0000000000000003E-5</v>
      </c>
      <c r="AD7" s="1">
        <v>0.37230677277444602</v>
      </c>
      <c r="AF7" s="33">
        <v>0.4474439766203811</v>
      </c>
      <c r="AG7" s="1">
        <v>53.96</v>
      </c>
      <c r="AH7" s="1">
        <v>4.0000000000000003E-5</v>
      </c>
      <c r="AI7" s="1">
        <v>0.48587835815539915</v>
      </c>
      <c r="AK7" s="2">
        <v>0.1</v>
      </c>
      <c r="AL7" s="2">
        <v>157.11279999999999</v>
      </c>
      <c r="AM7" s="2">
        <v>157.69049999999999</v>
      </c>
      <c r="AN7" s="2">
        <v>156.3081</v>
      </c>
      <c r="AO7" s="59">
        <v>156.18299999999999</v>
      </c>
      <c r="AQ7" s="2">
        <v>0.1237</v>
      </c>
      <c r="AR7" s="2">
        <v>155.13720000000001</v>
      </c>
      <c r="AS7" s="2">
        <v>151.85720000000001</v>
      </c>
      <c r="AT7" s="2">
        <f t="shared" si="0"/>
        <v>153.49720000000002</v>
      </c>
      <c r="AU7" s="60">
        <v>151.51588972574399</v>
      </c>
    </row>
    <row r="8" spans="2:47" x14ac:dyDescent="0.25">
      <c r="B8" s="33">
        <v>3.7324799999999993E-7</v>
      </c>
      <c r="C8" s="1">
        <v>50.5</v>
      </c>
      <c r="D8" s="1">
        <v>3.3750000000000002E-10</v>
      </c>
      <c r="E8" s="1">
        <v>25.041359725207357</v>
      </c>
      <c r="G8" s="33">
        <v>1.3676310000000003E-6</v>
      </c>
      <c r="H8" s="1">
        <v>60.65</v>
      </c>
      <c r="I8" s="1">
        <v>3.3750000000000002E-10</v>
      </c>
      <c r="J8" s="1">
        <v>25.040342480305256</v>
      </c>
      <c r="L8" s="33">
        <v>1.6851589999999997E-6</v>
      </c>
      <c r="M8" s="1">
        <v>55.69</v>
      </c>
      <c r="N8" s="1">
        <v>3.3750000000000002E-10</v>
      </c>
      <c r="O8" s="1">
        <v>25.025738440947674</v>
      </c>
      <c r="Q8" s="33">
        <v>6.58503E-7</v>
      </c>
      <c r="R8" s="1">
        <v>42.48</v>
      </c>
      <c r="S8" s="1">
        <v>3.3750000000000002E-10</v>
      </c>
      <c r="T8" s="1">
        <v>25.009488606289111</v>
      </c>
      <c r="V8" s="33">
        <v>1.2597120000000001E-6</v>
      </c>
      <c r="W8" s="1">
        <v>43.42</v>
      </c>
      <c r="X8" s="1">
        <v>3.3750000000000002E-10</v>
      </c>
      <c r="Y8" s="1">
        <v>25.009432846556386</v>
      </c>
      <c r="AA8" s="33">
        <v>0.27589171959715297</v>
      </c>
      <c r="AB8" s="1">
        <v>41.22</v>
      </c>
      <c r="AC8" s="1">
        <v>8.0000000000000007E-5</v>
      </c>
      <c r="AD8" s="1">
        <v>0.52652221178463099</v>
      </c>
      <c r="AF8" s="33">
        <v>0.40807375668229989</v>
      </c>
      <c r="AG8" s="1">
        <v>54.89</v>
      </c>
      <c r="AH8" s="1">
        <v>8.0000000000000007E-5</v>
      </c>
      <c r="AI8" s="1">
        <v>0.68713781488409864</v>
      </c>
      <c r="AK8" s="2">
        <v>0.1239</v>
      </c>
      <c r="AL8" s="2">
        <v>161.31899999999999</v>
      </c>
      <c r="AM8" s="2">
        <v>159.69970000000001</v>
      </c>
      <c r="AN8" s="2">
        <f t="shared" si="1"/>
        <v>160.50934999999998</v>
      </c>
      <c r="AO8" s="60">
        <v>159.71645505209199</v>
      </c>
      <c r="AQ8" s="2">
        <v>0.1487</v>
      </c>
      <c r="AR8" s="2">
        <v>155.9177</v>
      </c>
      <c r="AS8" s="2">
        <v>158.6112</v>
      </c>
      <c r="AT8" s="2">
        <f t="shared" si="0"/>
        <v>157.26445000000001</v>
      </c>
      <c r="AU8" s="60">
        <v>154.51854327461399</v>
      </c>
    </row>
    <row r="9" spans="2:47" x14ac:dyDescent="0.25">
      <c r="B9" s="33">
        <v>5.1200000000000014E-7</v>
      </c>
      <c r="C9" s="1">
        <v>54.75</v>
      </c>
      <c r="D9" s="1">
        <v>5.0624999999999998E-10</v>
      </c>
      <c r="E9" s="1">
        <v>25.062015566506123</v>
      </c>
      <c r="G9" s="33">
        <v>1.5208749999999994E-6</v>
      </c>
      <c r="H9" s="1">
        <v>60.41</v>
      </c>
      <c r="I9" s="1">
        <v>5.0624999999999998E-10</v>
      </c>
      <c r="J9" s="1">
        <v>25.060490866525353</v>
      </c>
      <c r="L9" s="33">
        <v>3.1121359999999995E-6</v>
      </c>
      <c r="M9" s="1">
        <v>60.65</v>
      </c>
      <c r="N9" s="1">
        <v>5.0624999999999998E-10</v>
      </c>
      <c r="O9" s="1">
        <v>25.038598360564354</v>
      </c>
      <c r="Q9" s="33">
        <v>9.7029899999999981E-7</v>
      </c>
      <c r="R9" s="1">
        <v>45.07</v>
      </c>
      <c r="S9" s="1">
        <v>5.0624999999999998E-10</v>
      </c>
      <c r="T9" s="1">
        <v>25.014231645617965</v>
      </c>
      <c r="V9" s="33">
        <v>1.4815439999999997E-6</v>
      </c>
      <c r="W9" s="1">
        <v>45.55</v>
      </c>
      <c r="X9" s="1">
        <v>5.0624999999999998E-10</v>
      </c>
      <c r="Y9" s="1">
        <v>25.014148020829655</v>
      </c>
      <c r="AA9" s="33">
        <v>0.27589171959715297</v>
      </c>
      <c r="AB9" s="1">
        <v>39.840000000000003</v>
      </c>
      <c r="AC9" s="1">
        <v>1.6000000000000001E-4</v>
      </c>
      <c r="AD9" s="1">
        <v>0.74461746176653287</v>
      </c>
      <c r="AF9" s="33">
        <v>0.39878486392520823</v>
      </c>
      <c r="AG9" s="1">
        <v>38.909999999999997</v>
      </c>
      <c r="AH9" s="1">
        <v>1.6000000000000001E-4</v>
      </c>
      <c r="AI9" s="1">
        <v>0.97176539640900284</v>
      </c>
      <c r="AK9" s="2">
        <v>0.1487</v>
      </c>
      <c r="AL9" s="2">
        <v>162.876</v>
      </c>
      <c r="AM9" s="2">
        <v>161.6429</v>
      </c>
      <c r="AN9" s="2">
        <f>AVERAGE(AL9:AM9)</f>
        <v>162.25945000000002</v>
      </c>
      <c r="AO9" s="60">
        <v>164.08285882304301</v>
      </c>
      <c r="AQ9" s="2">
        <v>0.1784</v>
      </c>
      <c r="AR9" s="2">
        <v>161.28450000000001</v>
      </c>
      <c r="AS9" s="2">
        <v>162.48179999999999</v>
      </c>
      <c r="AT9" s="2">
        <f t="shared" si="0"/>
        <v>161.88315</v>
      </c>
      <c r="AU9" s="60">
        <v>157.90884556292801</v>
      </c>
    </row>
    <row r="10" spans="2:47" x14ac:dyDescent="0.25">
      <c r="B10" s="33">
        <v>9.1267299999999996E-7</v>
      </c>
      <c r="C10" s="1">
        <v>62.54</v>
      </c>
      <c r="D10" s="1">
        <v>7.5937499999999998E-10</v>
      </c>
      <c r="E10" s="1">
        <v>25.092969330651684</v>
      </c>
      <c r="G10" s="33">
        <v>1.8158479999999999E-6</v>
      </c>
      <c r="H10" s="1">
        <v>60.41</v>
      </c>
      <c r="I10" s="1">
        <v>7.5937499999999998E-10</v>
      </c>
      <c r="J10" s="1">
        <v>25.090684905228571</v>
      </c>
      <c r="L10" s="33">
        <v>4.4921249999999998E-6</v>
      </c>
      <c r="M10" s="1">
        <v>62.77</v>
      </c>
      <c r="N10" s="1">
        <v>7.5937499999999998E-10</v>
      </c>
      <c r="O10" s="1">
        <v>25.057876621013001</v>
      </c>
      <c r="Q10" s="33">
        <v>1.1910160000000003E-6</v>
      </c>
      <c r="R10" s="1">
        <v>46.73</v>
      </c>
      <c r="S10" s="1">
        <v>7.5937499999999998E-10</v>
      </c>
      <c r="T10" s="1">
        <v>25.021344625205884</v>
      </c>
      <c r="V10" s="33">
        <v>1.5208749999999994E-6</v>
      </c>
      <c r="W10" s="1">
        <v>47.67</v>
      </c>
      <c r="X10" s="1">
        <v>7.5937499999999998E-10</v>
      </c>
      <c r="Y10" s="1">
        <v>25.021219221341088</v>
      </c>
      <c r="AA10" s="33">
        <v>0.27589171959715297</v>
      </c>
      <c r="AB10" s="1">
        <v>32.159999999999997</v>
      </c>
      <c r="AC10" s="1">
        <v>3.2000000000000003E-4</v>
      </c>
      <c r="AD10" s="1">
        <v>1.0530554612453165</v>
      </c>
      <c r="AF10" s="33">
        <v>0.37216768935094346</v>
      </c>
      <c r="AG10" s="1">
        <v>41.68</v>
      </c>
      <c r="AH10" s="1">
        <v>3.2000000000000003E-4</v>
      </c>
      <c r="AI10" s="1">
        <v>1.3743000248691097</v>
      </c>
      <c r="AK10" s="2">
        <v>0.1636</v>
      </c>
      <c r="AL10" s="2">
        <v>164.58019999999999</v>
      </c>
      <c r="AM10" s="2">
        <v>160.91460000000001</v>
      </c>
      <c r="AN10" s="2">
        <f t="shared" ref="AN10:AN12" si="2">AVERAGE(AL10:AM10)</f>
        <v>162.7474</v>
      </c>
      <c r="AO10" s="60">
        <v>166.92296967287399</v>
      </c>
      <c r="AQ10" s="2">
        <v>0.21410000000000001</v>
      </c>
      <c r="AR10" s="2">
        <v>166.7697</v>
      </c>
      <c r="AS10" s="2">
        <v>167.38249999999999</v>
      </c>
      <c r="AT10" s="2">
        <f t="shared" si="0"/>
        <v>167.0761</v>
      </c>
      <c r="AU10" s="60">
        <v>161.90691262993701</v>
      </c>
    </row>
    <row r="11" spans="2:47" x14ac:dyDescent="0.25">
      <c r="B11" s="33">
        <v>1.225043E-6</v>
      </c>
      <c r="C11" s="1">
        <v>62.3</v>
      </c>
      <c r="D11" s="1">
        <v>1.1390625E-9</v>
      </c>
      <c r="E11" s="1">
        <v>25.139332549502441</v>
      </c>
      <c r="G11" s="33">
        <v>2.0483829999999999E-6</v>
      </c>
      <c r="H11" s="1">
        <v>60.18</v>
      </c>
      <c r="I11" s="1">
        <v>1.1390625E-9</v>
      </c>
      <c r="J11" s="1">
        <v>25.135911809788361</v>
      </c>
      <c r="L11" s="33">
        <v>7.529535999999999E-6</v>
      </c>
      <c r="M11" s="1">
        <v>67.260000000000005</v>
      </c>
      <c r="N11" s="1">
        <v>1.1390625E-9</v>
      </c>
      <c r="O11" s="1">
        <v>25.086767885720175</v>
      </c>
      <c r="Q11" s="33">
        <v>2.0003760000000001E-6</v>
      </c>
      <c r="R11" s="1">
        <v>51.45</v>
      </c>
      <c r="S11" s="1">
        <v>1.1390625E-9</v>
      </c>
      <c r="T11" s="1">
        <v>25.032010541788182</v>
      </c>
      <c r="V11" s="33">
        <v>1.6851589999999997E-6</v>
      </c>
      <c r="W11" s="1">
        <v>49.09</v>
      </c>
      <c r="X11" s="1">
        <v>1.1390625E-9</v>
      </c>
      <c r="Y11" s="1">
        <v>25.031822510934596</v>
      </c>
      <c r="AA11" s="33">
        <v>0.23482193697420084</v>
      </c>
      <c r="AB11" s="1">
        <v>44.6</v>
      </c>
      <c r="AC11" s="1">
        <v>6.4000000000000005E-4</v>
      </c>
      <c r="AD11" s="1">
        <v>1.4892659218473669</v>
      </c>
      <c r="AF11" s="33">
        <v>0.33942096674610361</v>
      </c>
      <c r="AG11" s="1">
        <v>39.380000000000003</v>
      </c>
      <c r="AH11" s="1">
        <v>6.4000000000000005E-4</v>
      </c>
      <c r="AI11" s="1">
        <v>1.943598910522919</v>
      </c>
      <c r="AK11" s="2">
        <v>0.19950000000000001</v>
      </c>
      <c r="AL11" s="2">
        <v>166.68389999999999</v>
      </c>
      <c r="AM11" s="2">
        <v>161.2877</v>
      </c>
      <c r="AN11" s="2">
        <f t="shared" si="2"/>
        <v>163.98579999999998</v>
      </c>
      <c r="AO11" s="60">
        <v>179.382788060254</v>
      </c>
      <c r="AQ11" s="2">
        <v>0.25700000000000001</v>
      </c>
      <c r="AR11" s="2">
        <v>169.2671</v>
      </c>
      <c r="AS11" s="2">
        <v>169.49260000000001</v>
      </c>
      <c r="AT11" s="2">
        <f t="shared" si="0"/>
        <v>169.37985</v>
      </c>
      <c r="AU11" s="60">
        <v>167.07020169377799</v>
      </c>
    </row>
    <row r="12" spans="2:47" x14ac:dyDescent="0.25">
      <c r="B12" s="33">
        <v>1.6851589999999997E-6</v>
      </c>
      <c r="C12" s="1">
        <v>62.06</v>
      </c>
      <c r="D12" s="1">
        <v>1.7085937499999999E-9</v>
      </c>
      <c r="E12" s="1">
        <v>25.208725891545818</v>
      </c>
      <c r="G12" s="33">
        <v>3.1765229999999996E-6</v>
      </c>
      <c r="H12" s="1">
        <v>67.260000000000005</v>
      </c>
      <c r="I12" s="1">
        <v>1.7085937499999999E-9</v>
      </c>
      <c r="J12" s="1">
        <v>25.20360803079187</v>
      </c>
      <c r="L12" s="33">
        <v>1.2166999999999995E-5</v>
      </c>
      <c r="M12" s="1">
        <v>70.319999999999993</v>
      </c>
      <c r="N12" s="1">
        <v>1.7085937499999999E-9</v>
      </c>
      <c r="O12" s="1">
        <v>25.130046055347712</v>
      </c>
      <c r="Q12" s="33">
        <v>2.4061040000000002E-6</v>
      </c>
      <c r="R12" s="1">
        <v>53.57</v>
      </c>
      <c r="S12" s="1">
        <v>1.7085937499999999E-9</v>
      </c>
      <c r="T12" s="1">
        <v>25.048001425765108</v>
      </c>
      <c r="V12" s="33">
        <v>2.0483829999999999E-6</v>
      </c>
      <c r="W12" s="1">
        <v>50.97</v>
      </c>
      <c r="X12" s="1">
        <v>1.7085937499999999E-9</v>
      </c>
      <c r="Y12" s="1">
        <v>25.047719548035825</v>
      </c>
      <c r="AA12" s="33">
        <v>0.2294767371081286</v>
      </c>
      <c r="AB12" s="1">
        <v>41.99</v>
      </c>
      <c r="AC12" s="1">
        <v>1.2800000000000001E-3</v>
      </c>
      <c r="AD12" s="1">
        <v>2.1061973489355719</v>
      </c>
      <c r="AF12" s="33">
        <v>0.33942096674610361</v>
      </c>
      <c r="AG12" s="1">
        <v>35.08</v>
      </c>
      <c r="AH12" s="1">
        <v>1.2800000000000001E-3</v>
      </c>
      <c r="AI12" s="1">
        <v>2.7487877250172557</v>
      </c>
      <c r="AK12" s="2">
        <v>0.2</v>
      </c>
      <c r="AL12" s="2">
        <v>167.50219999999999</v>
      </c>
      <c r="AM12" s="2">
        <v>165.70650000000001</v>
      </c>
      <c r="AN12" s="2">
        <f t="shared" si="2"/>
        <v>166.60435000000001</v>
      </c>
      <c r="AO12" s="60">
        <v>179.80735809759301</v>
      </c>
      <c r="AQ12" s="2">
        <v>0.3</v>
      </c>
      <c r="AR12" s="2">
        <v>171.29300000000001</v>
      </c>
      <c r="AS12" s="2">
        <v>172.36080000000001</v>
      </c>
      <c r="AT12" s="2">
        <f t="shared" si="0"/>
        <v>171.82690000000002</v>
      </c>
      <c r="AU12" s="60">
        <v>175.1573920818</v>
      </c>
    </row>
    <row r="13" spans="2:47" x14ac:dyDescent="0.25">
      <c r="B13" s="33">
        <v>2.0003760000000001E-6</v>
      </c>
      <c r="C13" s="1">
        <v>61.83</v>
      </c>
      <c r="D13" s="1">
        <v>2.5628906249999998E-9</v>
      </c>
      <c r="E13" s="1">
        <v>25.312475805853417</v>
      </c>
      <c r="G13" s="33">
        <v>4.3307469999999993E-6</v>
      </c>
      <c r="H13" s="1">
        <v>68.2</v>
      </c>
      <c r="I13" s="1">
        <v>2.5628906249999998E-9</v>
      </c>
      <c r="J13" s="1">
        <v>25.304828749963189</v>
      </c>
      <c r="L13" s="33">
        <v>3.6926037E-5</v>
      </c>
      <c r="M13" s="1">
        <v>71.739999999999995</v>
      </c>
      <c r="N13" s="1">
        <v>2.5628906249999998E-9</v>
      </c>
      <c r="O13" s="1">
        <v>25.194831359650411</v>
      </c>
      <c r="Q13" s="33">
        <v>2.8632879999999999E-6</v>
      </c>
      <c r="R13" s="1">
        <v>55.22</v>
      </c>
      <c r="S13" s="1">
        <v>2.5628906249999998E-9</v>
      </c>
      <c r="T13" s="1">
        <v>25.071969781962945</v>
      </c>
      <c r="V13" s="33">
        <v>2.4603750000000001E-6</v>
      </c>
      <c r="W13" s="1">
        <v>50.03</v>
      </c>
      <c r="X13" s="1">
        <v>2.5628906249999998E-9</v>
      </c>
      <c r="Y13" s="1">
        <v>25.071547344367676</v>
      </c>
      <c r="AA13" s="33">
        <v>0.22425320884555458</v>
      </c>
      <c r="AB13" s="1">
        <v>36.31</v>
      </c>
      <c r="AC13" s="1">
        <v>2.5600000000000002E-3</v>
      </c>
      <c r="AD13" s="1">
        <v>2.9787692217181445</v>
      </c>
      <c r="AF13" s="33">
        <v>0.29562330370354972</v>
      </c>
      <c r="AG13" s="1">
        <v>37.07</v>
      </c>
      <c r="AH13" s="1">
        <v>2.5600000000000002E-3</v>
      </c>
      <c r="AI13" s="1">
        <v>3.8877004055960014</v>
      </c>
    </row>
    <row r="14" spans="2:47" x14ac:dyDescent="0.25">
      <c r="B14" s="33">
        <v>2.299968E-6</v>
      </c>
      <c r="C14" s="1">
        <v>62.06</v>
      </c>
      <c r="D14" s="1">
        <v>3.8443359374999997E-9</v>
      </c>
      <c r="E14" s="1">
        <v>25.467337896309743</v>
      </c>
      <c r="G14" s="33">
        <v>6.9678709999999996E-6</v>
      </c>
      <c r="H14" s="1">
        <v>71.98</v>
      </c>
      <c r="I14" s="1">
        <v>3.8443359374999997E-9</v>
      </c>
      <c r="J14" s="1">
        <v>25.455933973554362</v>
      </c>
      <c r="N14" s="1">
        <v>3.8443359374999997E-9</v>
      </c>
      <c r="O14" s="1">
        <v>25.291713046282524</v>
      </c>
      <c r="Q14" s="33">
        <v>3.2417919999999998E-6</v>
      </c>
      <c r="R14" s="1">
        <v>57.35</v>
      </c>
      <c r="S14" s="1">
        <v>3.8443359374999997E-9</v>
      </c>
      <c r="T14" s="1">
        <v>25.107881916958846</v>
      </c>
      <c r="V14" s="33">
        <v>4.4921249999999998E-6</v>
      </c>
      <c r="W14" s="1">
        <v>52.86</v>
      </c>
      <c r="X14" s="1">
        <v>3.8443359374999997E-9</v>
      </c>
      <c r="Y14" s="1">
        <v>25.107249112505102</v>
      </c>
      <c r="AA14" s="33">
        <v>0.2294767371081286</v>
      </c>
      <c r="AB14" s="1">
        <v>34.770000000000003</v>
      </c>
      <c r="AC14" s="1">
        <v>5.1200000000000004E-3</v>
      </c>
      <c r="AD14" s="1">
        <v>4.2130260786563491</v>
      </c>
      <c r="AF14" s="33">
        <v>0.29562330370354972</v>
      </c>
      <c r="AG14" s="1">
        <v>29.7</v>
      </c>
      <c r="AH14" s="1">
        <v>5.1200000000000004E-3</v>
      </c>
      <c r="AI14" s="1">
        <v>5.4988371423992684</v>
      </c>
    </row>
    <row r="15" spans="2:47" x14ac:dyDescent="0.25">
      <c r="B15" s="33">
        <v>3.1121359999999995E-6</v>
      </c>
      <c r="C15" s="1">
        <v>68.2</v>
      </c>
      <c r="D15" s="1">
        <v>5.76650390625E-9</v>
      </c>
      <c r="E15" s="1">
        <v>25.697922662643489</v>
      </c>
      <c r="G15" s="33">
        <v>1.0503458999999998E-5</v>
      </c>
      <c r="H15" s="1">
        <v>71.98</v>
      </c>
      <c r="I15" s="1">
        <v>5.76650390625E-9</v>
      </c>
      <c r="J15" s="1">
        <v>25.680965985230692</v>
      </c>
      <c r="N15" s="1">
        <v>5.76650390625E-9</v>
      </c>
      <c r="O15" s="1">
        <v>25.436370997722161</v>
      </c>
      <c r="Q15" s="33">
        <v>4.4109439999999991E-6</v>
      </c>
      <c r="R15" s="1">
        <v>59.47</v>
      </c>
      <c r="S15" s="1">
        <v>5.76650390625E-9</v>
      </c>
      <c r="T15" s="1">
        <v>25.161659330162337</v>
      </c>
      <c r="V15" s="33">
        <v>5.1777170000000003E-6</v>
      </c>
      <c r="W15" s="1">
        <v>55.22</v>
      </c>
      <c r="X15" s="1">
        <v>5.76650390625E-9</v>
      </c>
      <c r="Y15" s="1">
        <v>25.160712037650953</v>
      </c>
      <c r="AA15" s="33">
        <v>0.22425320884555458</v>
      </c>
      <c r="AB15" s="1">
        <v>30.93</v>
      </c>
      <c r="AC15" s="1">
        <v>1.0240000000000001E-2</v>
      </c>
      <c r="AD15" s="1">
        <v>5.9590977305289998</v>
      </c>
      <c r="AF15" s="33">
        <v>0.26961165734384129</v>
      </c>
      <c r="AG15" s="1">
        <v>31.39</v>
      </c>
      <c r="AH15" s="1">
        <v>1.0240000000000001E-2</v>
      </c>
      <c r="AI15" s="1">
        <v>7.7780652212918584</v>
      </c>
    </row>
    <row r="16" spans="2:47" x14ac:dyDescent="0.25">
      <c r="B16" s="33">
        <v>4.2515280000000015E-6</v>
      </c>
      <c r="C16" s="1">
        <v>68.67</v>
      </c>
      <c r="D16" s="1">
        <v>8.6497558593750008E-9</v>
      </c>
      <c r="E16" s="1">
        <v>26.039980998309595</v>
      </c>
      <c r="I16" s="1">
        <v>8.6497558593750008E-9</v>
      </c>
      <c r="J16" s="1">
        <v>26.014879242606021</v>
      </c>
      <c r="N16" s="1">
        <v>8.6497558593750008E-9</v>
      </c>
      <c r="O16" s="1">
        <v>25.651869197495774</v>
      </c>
      <c r="Q16" s="33">
        <v>7.414874999999999E-6</v>
      </c>
      <c r="R16" s="1">
        <v>60.18</v>
      </c>
      <c r="S16" s="1">
        <v>8.6497558593750008E-9</v>
      </c>
      <c r="T16" s="1">
        <v>25.242121536723765</v>
      </c>
      <c r="V16" s="33">
        <v>6.2295040000000004E-6</v>
      </c>
      <c r="W16" s="1">
        <v>54.51</v>
      </c>
      <c r="X16" s="1">
        <v>8.6497558593750008E-9</v>
      </c>
      <c r="Y16" s="1">
        <v>25.240704895909193</v>
      </c>
      <c r="AA16" s="33">
        <v>0.22425320884555458</v>
      </c>
      <c r="AB16" s="1">
        <v>26.02</v>
      </c>
      <c r="AC16" s="1">
        <v>2.0480000000000002E-2</v>
      </c>
      <c r="AD16" s="1">
        <v>8.4291813256095178</v>
      </c>
      <c r="AF16" s="1">
        <v>0.26961165734384129</v>
      </c>
      <c r="AG16" s="1">
        <v>32.31</v>
      </c>
      <c r="AH16" s="1">
        <v>2.0480000000000002E-2</v>
      </c>
      <c r="AI16" s="1">
        <v>11.00011265833407</v>
      </c>
    </row>
    <row r="17" spans="2:35" x14ac:dyDescent="0.25">
      <c r="B17" s="33">
        <v>5.1777170000000003E-6</v>
      </c>
      <c r="C17" s="1">
        <v>68.67</v>
      </c>
      <c r="D17" s="1">
        <v>1.2974633789062501E-8</v>
      </c>
      <c r="E17" s="1">
        <v>26.544553708121345</v>
      </c>
      <c r="I17" s="1">
        <v>1.2974633789062501E-8</v>
      </c>
      <c r="J17" s="1">
        <v>26.507643376818518</v>
      </c>
      <c r="N17" s="1">
        <v>1.2974633789062501E-8</v>
      </c>
      <c r="O17" s="1">
        <v>25.971787793922875</v>
      </c>
      <c r="Q17" s="33">
        <v>2.8094464000000002E-5</v>
      </c>
      <c r="R17" s="1">
        <v>62.06</v>
      </c>
      <c r="S17" s="1">
        <v>1.2974633789062501E-8</v>
      </c>
      <c r="T17" s="1">
        <v>25.362357237915329</v>
      </c>
      <c r="V17" s="33">
        <v>7.7623919999999985E-6</v>
      </c>
      <c r="W17" s="1">
        <v>58.76</v>
      </c>
      <c r="X17" s="1">
        <v>1.2974633789062501E-8</v>
      </c>
      <c r="Y17" s="1">
        <v>25.360241917748517</v>
      </c>
      <c r="AA17" s="33">
        <v>0.21914858260265302</v>
      </c>
      <c r="AB17" s="1">
        <v>23.56</v>
      </c>
      <c r="AC17" s="1">
        <v>4.0960000000000003E-2</v>
      </c>
      <c r="AD17" s="1">
        <v>11.919835264316111</v>
      </c>
      <c r="AF17" s="1">
        <v>0.26347454675998599</v>
      </c>
      <c r="AG17" s="1">
        <v>39.69</v>
      </c>
      <c r="AH17" s="1">
        <v>4.0960000000000003E-2</v>
      </c>
      <c r="AI17" s="1">
        <v>15.534770708799787</v>
      </c>
    </row>
    <row r="18" spans="2:35" x14ac:dyDescent="0.25">
      <c r="B18" s="33">
        <v>6.9678709999999996E-6</v>
      </c>
      <c r="C18" s="1">
        <v>72.45</v>
      </c>
      <c r="D18" s="1">
        <v>1.9461950683593751E-8</v>
      </c>
      <c r="E18" s="1">
        <v>27.282489648248266</v>
      </c>
      <c r="I18" s="1">
        <v>1.9461950683593751E-8</v>
      </c>
      <c r="J18" s="1">
        <v>27.228771621949349</v>
      </c>
      <c r="N18" s="1">
        <v>1.9461950683593751E-8</v>
      </c>
      <c r="O18" s="1">
        <v>26.444241283519744</v>
      </c>
      <c r="S18" s="1">
        <v>1.9461950683593751E-8</v>
      </c>
      <c r="T18" s="1">
        <v>25.541685073092374</v>
      </c>
      <c r="V18" s="33">
        <v>8.6151249999999983E-6</v>
      </c>
      <c r="W18" s="1">
        <v>58.29</v>
      </c>
      <c r="X18" s="1">
        <v>1.9461950683593751E-8</v>
      </c>
      <c r="Y18" s="1">
        <v>25.538533690002016</v>
      </c>
      <c r="AA18" s="33">
        <v>0.19087043623739325</v>
      </c>
      <c r="AB18" s="1">
        <v>52.44</v>
      </c>
      <c r="AC18" s="1">
        <v>8.1920000000000007E-2</v>
      </c>
      <c r="AD18" s="1">
        <v>16.82333972315508</v>
      </c>
      <c r="AF18" s="1">
        <v>0.24588875391429471</v>
      </c>
      <c r="AG18" s="1">
        <v>35.39</v>
      </c>
      <c r="AH18" s="1">
        <v>8.1920000000000007E-2</v>
      </c>
      <c r="AI18" s="1">
        <v>21.793851329831703</v>
      </c>
    </row>
    <row r="19" spans="2:35" x14ac:dyDescent="0.25">
      <c r="B19" s="33">
        <v>1.0218312999999999E-5</v>
      </c>
      <c r="C19" s="1">
        <v>72.209999999999994</v>
      </c>
      <c r="D19" s="1">
        <v>2.9192926025390625E-8</v>
      </c>
      <c r="E19" s="1">
        <v>28.347529764883102</v>
      </c>
      <c r="I19" s="1">
        <v>2.9192926025390625E-8</v>
      </c>
      <c r="J19" s="1">
        <v>28.270589852912376</v>
      </c>
      <c r="N19" s="1">
        <v>2.9192926025390625E-8</v>
      </c>
      <c r="O19" s="1">
        <v>27.136414923713225</v>
      </c>
      <c r="S19" s="1">
        <v>2.9192926025390625E-8</v>
      </c>
      <c r="T19" s="1">
        <v>25.80838150588065</v>
      </c>
      <c r="V19" s="33">
        <v>9.9383749999999978E-6</v>
      </c>
      <c r="W19" s="1">
        <v>58.53</v>
      </c>
      <c r="X19" s="1">
        <v>2.9192926025390625E-8</v>
      </c>
      <c r="Y19" s="1">
        <v>25.803702721125756</v>
      </c>
      <c r="AA19" s="33">
        <v>0.19531637983529518</v>
      </c>
      <c r="AB19" s="1">
        <v>38.31</v>
      </c>
      <c r="AC19" s="1">
        <v>0.16384000000000001</v>
      </c>
      <c r="AD19" s="1">
        <v>23.541807941883032</v>
      </c>
      <c r="AF19" s="1">
        <v>0.25161623876114486</v>
      </c>
      <c r="AG19" s="1">
        <v>31.24</v>
      </c>
      <c r="AH19" s="1">
        <v>0.16384000000000001</v>
      </c>
      <c r="AI19" s="1">
        <v>29.896213424893173</v>
      </c>
    </row>
    <row r="20" spans="2:35" x14ac:dyDescent="0.25">
      <c r="B20" s="33">
        <v>1.1543175999999994E-5</v>
      </c>
      <c r="C20" s="1">
        <v>72.209999999999994</v>
      </c>
      <c r="D20" s="1">
        <v>4.3789389038085941E-8</v>
      </c>
      <c r="E20" s="1">
        <v>29.853206824133608</v>
      </c>
      <c r="I20" s="1">
        <v>4.3789389038085941E-8</v>
      </c>
      <c r="J20" s="1">
        <v>29.745743399943997</v>
      </c>
      <c r="N20" s="1">
        <v>4.3789389038085941E-8</v>
      </c>
      <c r="O20" s="1">
        <v>28.138134630039964</v>
      </c>
      <c r="S20" s="1">
        <v>4.3789389038085941E-8</v>
      </c>
      <c r="T20" s="1">
        <v>26.203301183235862</v>
      </c>
      <c r="V20" s="33">
        <v>1.2977875000000002E-5</v>
      </c>
      <c r="W20" s="1">
        <v>59.71</v>
      </c>
      <c r="X20" s="1">
        <v>4.3789389038085941E-8</v>
      </c>
      <c r="Y20" s="1">
        <v>26.196390710811301</v>
      </c>
      <c r="AA20" s="33">
        <v>0.19531637983529518</v>
      </c>
      <c r="AB20" s="1">
        <v>35.54</v>
      </c>
      <c r="AC20" s="1">
        <v>0.32768000000000003</v>
      </c>
      <c r="AD20" s="1">
        <v>32.073107594181366</v>
      </c>
      <c r="AF20" s="1">
        <v>0.22425320884555458</v>
      </c>
      <c r="AG20" s="1">
        <v>31.7</v>
      </c>
      <c r="AH20" s="1">
        <v>0.32768000000000003</v>
      </c>
      <c r="AI20" s="1">
        <v>39.099586319315996</v>
      </c>
    </row>
    <row r="21" spans="2:35" x14ac:dyDescent="0.25">
      <c r="B21" s="33">
        <v>1.2487167999999999E-5</v>
      </c>
      <c r="C21" s="1">
        <v>72.209999999999994</v>
      </c>
      <c r="D21" s="1">
        <v>6.5684083557128911E-8</v>
      </c>
      <c r="E21" s="1">
        <v>31.913721452147215</v>
      </c>
      <c r="I21" s="1">
        <v>6.5684083557128911E-8</v>
      </c>
      <c r="J21" s="1">
        <v>31.769445461686153</v>
      </c>
      <c r="N21" s="1">
        <v>6.5684083557128911E-8</v>
      </c>
      <c r="O21" s="1">
        <v>29.560396555018972</v>
      </c>
      <c r="S21" s="1">
        <v>6.5684083557128911E-8</v>
      </c>
      <c r="T21" s="1">
        <v>26.784270970323522</v>
      </c>
      <c r="V21" s="33">
        <v>1.3651919000000001E-5</v>
      </c>
      <c r="W21" s="1">
        <v>62.77</v>
      </c>
      <c r="X21" s="1">
        <v>6.5684083557128911E-8</v>
      </c>
      <c r="Y21" s="1">
        <v>26.774144711523213</v>
      </c>
      <c r="AA21" s="33">
        <v>0.19531637983529518</v>
      </c>
      <c r="AB21" s="1">
        <v>32.01</v>
      </c>
      <c r="AC21" s="1">
        <v>0.65536000000000005</v>
      </c>
      <c r="AD21" s="1">
        <v>41.548914502417766</v>
      </c>
      <c r="AF21" s="1">
        <v>0.22425320884555458</v>
      </c>
      <c r="AG21" s="1">
        <v>28.17</v>
      </c>
      <c r="AH21" s="1">
        <v>0.65536000000000005</v>
      </c>
      <c r="AI21" s="1">
        <v>48.32022561222518</v>
      </c>
    </row>
    <row r="22" spans="2:35" x14ac:dyDescent="0.25">
      <c r="B22" s="33">
        <v>2.7818126999999994E-5</v>
      </c>
      <c r="C22" s="1">
        <v>71.739999999999995</v>
      </c>
      <c r="D22" s="1">
        <v>9.8526125335693366E-8</v>
      </c>
      <c r="E22" s="1">
        <v>34.596597225638952</v>
      </c>
      <c r="I22" s="1">
        <v>9.8526125335693366E-8</v>
      </c>
      <c r="J22" s="1">
        <v>34.414038229012782</v>
      </c>
      <c r="N22" s="1">
        <v>9.8526125335693366E-8</v>
      </c>
      <c r="O22" s="1">
        <v>31.519994471644278</v>
      </c>
      <c r="S22" s="1">
        <v>9.8526125335693366E-8</v>
      </c>
      <c r="T22" s="1">
        <v>27.630420397242073</v>
      </c>
      <c r="V22" s="33">
        <v>1.4706125000000003E-5</v>
      </c>
      <c r="W22" s="1">
        <v>61.83</v>
      </c>
      <c r="X22" s="1">
        <v>9.8526125335693366E-8</v>
      </c>
      <c r="Y22" s="1">
        <v>27.615761082660487</v>
      </c>
      <c r="AA22" s="33">
        <v>0.17813065551354515</v>
      </c>
      <c r="AB22" s="1">
        <v>29.86</v>
      </c>
      <c r="AC22" s="1">
        <v>1.3107200000000001</v>
      </c>
      <c r="AD22" s="1">
        <v>51.076346199569613</v>
      </c>
      <c r="AF22" s="1">
        <v>0.20928527162263968</v>
      </c>
      <c r="AG22" s="1">
        <v>26.48</v>
      </c>
      <c r="AH22" s="1">
        <v>1.3107200000000001</v>
      </c>
      <c r="AI22" s="1">
        <v>57.272824313237003</v>
      </c>
    </row>
    <row r="23" spans="2:35" x14ac:dyDescent="0.25">
      <c r="D23" s="1">
        <v>1.4778918800354006E-7</v>
      </c>
      <c r="E23" s="1">
        <v>37.856287121461051</v>
      </c>
      <c r="I23" s="1">
        <v>1.4778918800354006E-7</v>
      </c>
      <c r="J23" s="1">
        <v>37.642491704483504</v>
      </c>
      <c r="N23" s="1">
        <v>1.4778918800354006E-7</v>
      </c>
      <c r="O23" s="1">
        <v>34.097583247514912</v>
      </c>
      <c r="S23" s="1">
        <v>1.4778918800354006E-7</v>
      </c>
      <c r="T23" s="1">
        <v>28.843829999869513</v>
      </c>
      <c r="V23" s="33">
        <v>1.8399744E-5</v>
      </c>
      <c r="W23" s="1">
        <v>63.24</v>
      </c>
      <c r="X23" s="1">
        <v>1.4778918800354006E-7</v>
      </c>
      <c r="Y23" s="1">
        <v>28.823006508132266</v>
      </c>
      <c r="AA23" s="1">
        <v>0.17011345535857408</v>
      </c>
      <c r="AB23" s="1">
        <v>26.94</v>
      </c>
      <c r="AC23" s="1">
        <v>2.6214400000000002</v>
      </c>
      <c r="AD23" s="1">
        <v>60.714275747758492</v>
      </c>
      <c r="AF23" s="1">
        <v>0.18227985149738779</v>
      </c>
      <c r="AG23" s="1">
        <v>27.56</v>
      </c>
      <c r="AH23" s="1">
        <v>2.6214400000000002</v>
      </c>
      <c r="AI23" s="1">
        <v>66.399891150043374</v>
      </c>
    </row>
    <row r="24" spans="2:35" x14ac:dyDescent="0.25">
      <c r="D24" s="1">
        <v>2.2168378200531009E-7</v>
      </c>
      <c r="E24" s="1">
        <v>41.513630615914224</v>
      </c>
      <c r="I24" s="1">
        <v>2.2168378200531009E-7</v>
      </c>
      <c r="J24" s="1">
        <v>41.282487660785385</v>
      </c>
      <c r="N24" s="1">
        <v>2.2168378200531009E-7</v>
      </c>
      <c r="O24" s="1">
        <v>37.271548030385482</v>
      </c>
      <c r="S24" s="1">
        <v>2.2168378200531009E-7</v>
      </c>
      <c r="T24" s="1">
        <v>30.542131580167585</v>
      </c>
      <c r="V24" s="33">
        <v>2.3639902999999999E-5</v>
      </c>
      <c r="W24" s="1">
        <v>60.65</v>
      </c>
      <c r="X24" s="1">
        <v>2.2168378200531009E-7</v>
      </c>
      <c r="Y24" s="1">
        <v>30.51342168118661</v>
      </c>
      <c r="AA24" s="1">
        <v>0.17813065551354515</v>
      </c>
      <c r="AB24" s="1">
        <v>21.41</v>
      </c>
      <c r="AC24" s="1">
        <v>4.6214399999999998</v>
      </c>
      <c r="AD24" s="1">
        <v>69.254090813727956</v>
      </c>
      <c r="AF24" s="1">
        <v>0.17407590676109358</v>
      </c>
      <c r="AG24" s="1">
        <v>25.1</v>
      </c>
      <c r="AH24" s="1">
        <v>4.6214399999999998</v>
      </c>
      <c r="AI24" s="1">
        <v>74.624828439169434</v>
      </c>
    </row>
    <row r="25" spans="2:35" x14ac:dyDescent="0.25">
      <c r="D25" s="1">
        <v>3.3252567300796513E-7</v>
      </c>
      <c r="E25" s="1">
        <v>45.337734940882235</v>
      </c>
      <c r="I25" s="1">
        <v>3.3252567300796513E-7</v>
      </c>
      <c r="J25" s="1">
        <v>45.102744966731066</v>
      </c>
      <c r="N25" s="1">
        <v>3.3252567300796513E-7</v>
      </c>
      <c r="O25" s="1">
        <v>40.882869461380281</v>
      </c>
      <c r="S25" s="1">
        <v>3.3252567300796513E-7</v>
      </c>
      <c r="T25" s="1">
        <v>32.830401494347939</v>
      </c>
      <c r="V25" s="33">
        <v>2.8652616000000001E-5</v>
      </c>
      <c r="W25" s="1">
        <v>60.88</v>
      </c>
      <c r="X25" s="1">
        <v>3.3252567300796513E-7</v>
      </c>
      <c r="Y25" s="1">
        <v>32.792612561913025</v>
      </c>
      <c r="AA25" s="1">
        <v>0.16624120036180315</v>
      </c>
      <c r="AB25" s="1">
        <v>28.48</v>
      </c>
      <c r="AC25" s="1">
        <v>6.6214399999999998</v>
      </c>
      <c r="AD25" s="1">
        <v>75.362953165925518</v>
      </c>
      <c r="AF25" s="1">
        <v>0.17813065551354515</v>
      </c>
      <c r="AG25" s="1">
        <v>24.02</v>
      </c>
      <c r="AH25" s="1">
        <v>6.6214399999999998</v>
      </c>
      <c r="AI25" s="1">
        <v>80.587419487523889</v>
      </c>
    </row>
    <row r="26" spans="2:35" x14ac:dyDescent="0.25">
      <c r="D26" s="1">
        <v>4.9878850951194769E-7</v>
      </c>
      <c r="E26" s="1">
        <v>49.153347406928148</v>
      </c>
      <c r="I26" s="1">
        <v>4.9878850951194769E-7</v>
      </c>
      <c r="J26" s="1">
        <v>48.92271774947298</v>
      </c>
      <c r="N26" s="1">
        <v>4.9878850951194769E-7</v>
      </c>
      <c r="O26" s="1">
        <v>44.700428516522813</v>
      </c>
      <c r="S26" s="1">
        <v>4.9878850951194769E-7</v>
      </c>
      <c r="T26" s="1">
        <v>35.743390311019979</v>
      </c>
      <c r="V26" s="33">
        <v>2.9503628999999996E-5</v>
      </c>
      <c r="W26" s="1">
        <v>63.48</v>
      </c>
      <c r="X26" s="1">
        <v>4.9878850951194769E-7</v>
      </c>
      <c r="Y26" s="1">
        <v>35.696861682602794</v>
      </c>
      <c r="AA26" s="1">
        <v>0.16624120036180315</v>
      </c>
      <c r="AB26" s="1">
        <v>20.03</v>
      </c>
      <c r="AC26" s="1">
        <v>8.6214399999999998</v>
      </c>
      <c r="AD26" s="1">
        <v>80.401578773682274</v>
      </c>
      <c r="AF26" s="1">
        <v>0.17813065551354515</v>
      </c>
      <c r="AG26" s="1">
        <v>28.79</v>
      </c>
      <c r="AH26" s="1">
        <v>8.6214399999999998</v>
      </c>
      <c r="AI26" s="1">
        <v>85.55148732485398</v>
      </c>
    </row>
    <row r="27" spans="2:35" x14ac:dyDescent="0.25">
      <c r="D27" s="1">
        <v>7.4818276426792154E-7</v>
      </c>
      <c r="E27" s="1">
        <v>52.87252630727783</v>
      </c>
      <c r="I27" s="1">
        <v>7.4818276426792154E-7</v>
      </c>
      <c r="J27" s="1">
        <v>52.649546869508541</v>
      </c>
      <c r="N27" s="1">
        <v>7.4818276426792154E-7</v>
      </c>
      <c r="O27" s="1">
        <v>48.533914320013267</v>
      </c>
      <c r="S27" s="1">
        <v>7.4818276426792154E-7</v>
      </c>
      <c r="T27" s="1">
        <v>39.185076335332887</v>
      </c>
      <c r="X27" s="1">
        <v>7.4818276426792154E-7</v>
      </c>
      <c r="Y27" s="1">
        <v>39.132221511846758</v>
      </c>
      <c r="AA27" s="1">
        <v>0.15514531520730712</v>
      </c>
      <c r="AB27" s="1">
        <v>32.630000000000003</v>
      </c>
      <c r="AC27" s="1">
        <v>10.62144</v>
      </c>
      <c r="AD27" s="1">
        <v>84.842437912619744</v>
      </c>
      <c r="AF27" s="1">
        <v>0.15161377667750209</v>
      </c>
      <c r="AG27" s="1">
        <v>28.33</v>
      </c>
      <c r="AH27" s="1">
        <v>10.62144</v>
      </c>
      <c r="AI27" s="1">
        <v>89.959673390402727</v>
      </c>
    </row>
    <row r="28" spans="2:35" x14ac:dyDescent="0.25">
      <c r="D28" s="1">
        <v>1.1222741464018823E-6</v>
      </c>
      <c r="E28" s="1">
        <v>56.468170755042195</v>
      </c>
      <c r="I28" s="1">
        <v>1.1222741464018823E-6</v>
      </c>
      <c r="J28" s="1">
        <v>56.253390485468351</v>
      </c>
      <c r="N28" s="1">
        <v>1.1222741464018823E-6</v>
      </c>
      <c r="O28" s="1">
        <v>52.28088116153738</v>
      </c>
      <c r="S28" s="1">
        <v>1.1222741464018823E-6</v>
      </c>
      <c r="T28" s="1">
        <v>42.943461244582409</v>
      </c>
      <c r="X28" s="1">
        <v>1.1222741464018823E-6</v>
      </c>
      <c r="Y28" s="1">
        <v>42.887739847885229</v>
      </c>
      <c r="AA28" s="1">
        <v>0.15161377667750209</v>
      </c>
      <c r="AB28" s="1">
        <v>27.25</v>
      </c>
      <c r="AC28" s="1">
        <v>12.62144</v>
      </c>
      <c r="AD28" s="1">
        <v>88.90654738582316</v>
      </c>
      <c r="AF28" s="1">
        <v>0.14816262577893707</v>
      </c>
      <c r="AG28" s="1">
        <v>23.57</v>
      </c>
      <c r="AH28" s="1">
        <v>12.62144</v>
      </c>
      <c r="AI28" s="1">
        <v>94.020596314860711</v>
      </c>
    </row>
    <row r="29" spans="2:35" x14ac:dyDescent="0.25">
      <c r="D29" s="1">
        <v>1.6834112196028234E-6</v>
      </c>
      <c r="E29" s="1">
        <v>59.942554381391474</v>
      </c>
      <c r="I29" s="1">
        <v>1.6834112196028234E-6</v>
      </c>
      <c r="J29" s="1">
        <v>59.735379937741598</v>
      </c>
      <c r="N29" s="1">
        <v>1.6834112196028234E-6</v>
      </c>
      <c r="O29" s="1">
        <v>55.906019151127431</v>
      </c>
      <c r="S29" s="1">
        <v>1.6834112196028234E-6</v>
      </c>
      <c r="T29" s="1">
        <v>46.797038750305347</v>
      </c>
      <c r="X29" s="1">
        <v>1.6834112196028234E-6</v>
      </c>
      <c r="Y29" s="1">
        <v>46.741228659272792</v>
      </c>
      <c r="AA29" s="1">
        <v>0.15161377667750209</v>
      </c>
      <c r="AB29" s="1">
        <v>21.26</v>
      </c>
      <c r="AC29" s="1">
        <v>14.62144</v>
      </c>
      <c r="AD29" s="1">
        <v>92.716137217850886</v>
      </c>
      <c r="AF29" s="1">
        <v>0.14149420914435343</v>
      </c>
      <c r="AG29" s="1">
        <v>31.71</v>
      </c>
      <c r="AH29" s="1">
        <v>14.62144</v>
      </c>
      <c r="AI29" s="1">
        <v>97.850599031521213</v>
      </c>
    </row>
    <row r="30" spans="2:35" x14ac:dyDescent="0.25">
      <c r="D30" s="1">
        <v>2.5251168294042352E-6</v>
      </c>
      <c r="E30" s="1">
        <v>63.308808601937898</v>
      </c>
      <c r="I30" s="1">
        <v>2.5251168294042352E-6</v>
      </c>
      <c r="J30" s="1">
        <v>63.10829544918073</v>
      </c>
      <c r="N30" s="1">
        <v>2.5251168294042352E-6</v>
      </c>
      <c r="O30" s="1">
        <v>59.408165468639567</v>
      </c>
      <c r="S30" s="1">
        <v>2.5251168294042352E-6</v>
      </c>
      <c r="T30" s="1">
        <v>50.601583577031256</v>
      </c>
      <c r="X30" s="1">
        <v>2.5251168294042352E-6</v>
      </c>
      <c r="Y30" s="1">
        <v>50.547133583169241</v>
      </c>
      <c r="AA30" s="1">
        <v>0.15514531520730712</v>
      </c>
      <c r="AB30" s="1">
        <v>19.11</v>
      </c>
      <c r="AC30" s="1">
        <v>14.63144</v>
      </c>
      <c r="AD30" s="1">
        <v>92.734685354275427</v>
      </c>
      <c r="AF30" s="1">
        <v>0.1320500792218367</v>
      </c>
      <c r="AG30" s="1">
        <v>24.64</v>
      </c>
      <c r="AH30" s="1">
        <v>14.63144</v>
      </c>
      <c r="AI30" s="1">
        <v>97.869302918079313</v>
      </c>
    </row>
    <row r="31" spans="2:35" x14ac:dyDescent="0.25">
      <c r="D31" s="1">
        <v>3.7876752441063528E-6</v>
      </c>
      <c r="E31" s="1">
        <v>66.582623351381216</v>
      </c>
      <c r="I31" s="1">
        <v>3.7876752441063528E-6</v>
      </c>
      <c r="J31" s="1">
        <v>66.387796588881145</v>
      </c>
      <c r="N31" s="1">
        <v>3.7876752441063528E-6</v>
      </c>
      <c r="O31" s="1">
        <v>62.799405017483316</v>
      </c>
      <c r="S31" s="1">
        <v>3.7876752441063528E-6</v>
      </c>
      <c r="T31" s="1">
        <v>54.294563826675741</v>
      </c>
      <c r="X31" s="1">
        <v>3.7876752441063528E-6</v>
      </c>
      <c r="Y31" s="1">
        <v>54.24195019644597</v>
      </c>
      <c r="AA31" s="1">
        <v>0.15161377667750209</v>
      </c>
      <c r="AB31" s="1">
        <v>18.5</v>
      </c>
      <c r="AC31" s="1">
        <v>14.641439999999999</v>
      </c>
      <c r="AD31" s="1">
        <v>92.753229074496602</v>
      </c>
      <c r="AF31" s="1">
        <v>0.12610684664039734</v>
      </c>
      <c r="AG31" s="1">
        <v>24.03</v>
      </c>
      <c r="AH31" s="1">
        <v>14.641439999999999</v>
      </c>
      <c r="AI31" s="1">
        <v>97.888002904025939</v>
      </c>
    </row>
    <row r="32" spans="2:35" x14ac:dyDescent="0.25">
      <c r="D32" s="1">
        <v>5.6815128661595289E-6</v>
      </c>
      <c r="E32" s="1">
        <v>69.779132507406899</v>
      </c>
      <c r="I32" s="1">
        <v>5.6815128661595289E-6</v>
      </c>
      <c r="J32" s="1">
        <v>69.589094723186406</v>
      </c>
      <c r="N32" s="1">
        <v>5.6815128661595289E-6</v>
      </c>
      <c r="O32" s="1">
        <v>66.095355621811507</v>
      </c>
      <c r="S32" s="1">
        <v>5.6815128661595289E-6</v>
      </c>
      <c r="T32" s="1">
        <v>57.862260760860813</v>
      </c>
      <c r="X32" s="1">
        <v>5.6815128661595289E-6</v>
      </c>
      <c r="Y32" s="1">
        <v>57.811479619327592</v>
      </c>
      <c r="AA32" s="1">
        <v>0.14816262577893707</v>
      </c>
      <c r="AB32" s="1">
        <v>16.809999999999999</v>
      </c>
      <c r="AC32" s="1">
        <v>14.651439999999999</v>
      </c>
      <c r="AD32" s="1">
        <v>92.771768385963455</v>
      </c>
      <c r="AF32" s="1">
        <v>0.12904425244574236</v>
      </c>
      <c r="AG32" s="1">
        <v>21.88</v>
      </c>
      <c r="AH32" s="1">
        <v>14.651439999999999</v>
      </c>
      <c r="AI32" s="1">
        <v>97.906698996590336</v>
      </c>
    </row>
    <row r="33" spans="4:35" x14ac:dyDescent="0.25">
      <c r="D33" s="1">
        <v>8.522269299239293E-6</v>
      </c>
      <c r="E33" s="1">
        <v>72.91200589362164</v>
      </c>
      <c r="I33" s="1">
        <v>8.522269299239293E-6</v>
      </c>
      <c r="J33" s="1">
        <v>72.725960008663463</v>
      </c>
      <c r="N33" s="1">
        <v>8.522269299239293E-6</v>
      </c>
      <c r="O33" s="1">
        <v>69.311408014605234</v>
      </c>
      <c r="S33" s="1">
        <v>8.522269299239293E-6</v>
      </c>
      <c r="T33" s="1">
        <v>61.312356293937526</v>
      </c>
      <c r="X33" s="1">
        <v>8.522269299239293E-6</v>
      </c>
      <c r="Y33" s="1">
        <v>61.263222236598992</v>
      </c>
      <c r="AA33" s="1">
        <v>0.11768975698709745</v>
      </c>
      <c r="AB33" s="1">
        <v>23.42</v>
      </c>
      <c r="AC33" s="1">
        <v>14.652439999999999</v>
      </c>
      <c r="AD33" s="1">
        <v>92.773622074914996</v>
      </c>
      <c r="AF33" s="1">
        <v>0.11768975698709745</v>
      </c>
      <c r="AG33" s="1">
        <v>20.34</v>
      </c>
      <c r="AH33" s="1">
        <v>14.652439999999999</v>
      </c>
      <c r="AI33" s="1">
        <v>97.90856839198868</v>
      </c>
    </row>
    <row r="34" spans="4:35" x14ac:dyDescent="0.25">
      <c r="D34" s="1">
        <v>1.278340394885894E-5</v>
      </c>
      <c r="E34" s="1">
        <v>75.993381245414085</v>
      </c>
      <c r="I34" s="1">
        <v>1.278340394885894E-5</v>
      </c>
      <c r="J34" s="1">
        <v>75.810623076460502</v>
      </c>
      <c r="N34" s="1">
        <v>1.278340394885894E-5</v>
      </c>
      <c r="O34" s="1">
        <v>72.461559842263156</v>
      </c>
      <c r="S34" s="1">
        <v>1.278340394885894E-5</v>
      </c>
      <c r="T34" s="1">
        <v>64.659604981487675</v>
      </c>
      <c r="X34" s="1">
        <v>1.278340394885894E-5</v>
      </c>
      <c r="Y34" s="1">
        <v>64.611886721443696</v>
      </c>
      <c r="AA34" s="1">
        <v>0.12043110358812159</v>
      </c>
      <c r="AB34" s="1">
        <v>15.74</v>
      </c>
      <c r="AC34" s="1">
        <v>14.653439999999998</v>
      </c>
      <c r="AD34" s="1">
        <v>92.775475719860793</v>
      </c>
      <c r="AF34" s="1">
        <v>0.1001702288785125</v>
      </c>
      <c r="AG34" s="1">
        <v>26.64</v>
      </c>
      <c r="AH34" s="1">
        <v>14.653439999999998</v>
      </c>
      <c r="AI34" s="1">
        <v>97.910437748532601</v>
      </c>
    </row>
    <row r="35" spans="4:35" x14ac:dyDescent="0.25">
      <c r="D35" s="1">
        <v>1.9175105923288409E-5</v>
      </c>
      <c r="E35" s="1">
        <v>79.034074362552062</v>
      </c>
      <c r="I35" s="1">
        <v>1.9175105923288409E-5</v>
      </c>
      <c r="J35" s="1">
        <v>78.8539764590857</v>
      </c>
      <c r="N35" s="1">
        <v>1.9175105923288409E-5</v>
      </c>
      <c r="O35" s="1">
        <v>75.558256041226372</v>
      </c>
      <c r="S35" s="1">
        <v>1.9175105923288409E-5</v>
      </c>
      <c r="T35" s="1">
        <v>67.919823195602518</v>
      </c>
      <c r="X35" s="1">
        <v>1.9175105923288409E-5</v>
      </c>
      <c r="Y35" s="1">
        <v>67.873295178936985</v>
      </c>
      <c r="AA35" s="1">
        <v>0.11768975698709745</v>
      </c>
      <c r="AB35" s="1">
        <v>14.66</v>
      </c>
      <c r="AC35" s="1">
        <v>14.654439999999997</v>
      </c>
      <c r="AD35" s="1">
        <v>92.777329320808249</v>
      </c>
      <c r="AF35" s="1">
        <v>9.3484296912690695E-2</v>
      </c>
      <c r="AG35" s="1">
        <v>28.79</v>
      </c>
      <c r="AH35" s="1">
        <v>14.654439999999997</v>
      </c>
      <c r="AI35" s="1">
        <v>97.912307066229289</v>
      </c>
    </row>
    <row r="36" spans="4:35" x14ac:dyDescent="0.25">
      <c r="D36" s="1">
        <v>2.8762658884932613E-5</v>
      </c>
      <c r="E36" s="1">
        <v>82.043853817837331</v>
      </c>
      <c r="I36" s="1">
        <v>2.8762658884932613E-5</v>
      </c>
      <c r="J36" s="1">
        <v>81.865848373251012</v>
      </c>
      <c r="N36" s="1">
        <v>2.8762658884932613E-5</v>
      </c>
      <c r="O36" s="1">
        <v>78.612573087488116</v>
      </c>
      <c r="S36" s="1">
        <v>2.8762658884932613E-5</v>
      </c>
      <c r="T36" s="1">
        <v>71.107785579541257</v>
      </c>
      <c r="X36" s="1">
        <v>2.8762658884932613E-5</v>
      </c>
      <c r="Y36" s="1">
        <v>71.062243557853662</v>
      </c>
      <c r="AA36" s="1">
        <v>9.7890076091745062E-2</v>
      </c>
      <c r="AB36" s="1">
        <v>25.72</v>
      </c>
      <c r="AC36" s="1">
        <v>14.655439999999997</v>
      </c>
      <c r="AD36" s="1">
        <v>92.779182877764796</v>
      </c>
      <c r="AF36" s="1">
        <v>9.1356334517965807E-2</v>
      </c>
      <c r="AG36" s="1">
        <v>18.96</v>
      </c>
      <c r="AH36" s="1">
        <v>14.655439999999997</v>
      </c>
      <c r="AI36" s="1">
        <v>97.91417634508592</v>
      </c>
    </row>
    <row r="37" spans="4:35" x14ac:dyDescent="0.25">
      <c r="D37" s="1">
        <v>4.3143988327398921E-5</v>
      </c>
      <c r="E37" s="1">
        <v>85.03170756102098</v>
      </c>
      <c r="I37" s="1">
        <v>4.3143988327398921E-5</v>
      </c>
      <c r="J37" s="1">
        <v>84.855270775996132</v>
      </c>
      <c r="N37" s="1">
        <v>4.3143988327398921E-5</v>
      </c>
      <c r="O37" s="1">
        <v>81.634491663522027</v>
      </c>
      <c r="S37" s="1">
        <v>4.3143988327398921E-5</v>
      </c>
      <c r="T37" s="1">
        <v>74.236715901355694</v>
      </c>
      <c r="X37" s="1">
        <v>4.3143988327398921E-5</v>
      </c>
      <c r="Y37" s="1">
        <v>74.191978673431223</v>
      </c>
      <c r="AA37" s="1">
        <v>9.7890076091745062E-2</v>
      </c>
      <c r="AB37" s="1">
        <v>13.13</v>
      </c>
      <c r="AC37" s="1">
        <v>14.656439999999996</v>
      </c>
      <c r="AD37" s="1">
        <v>92.781036390737839</v>
      </c>
      <c r="AF37" s="1">
        <v>8.3317967324209222E-2</v>
      </c>
      <c r="AG37" s="1">
        <v>27.1</v>
      </c>
      <c r="AH37" s="1">
        <v>14.656439999999996</v>
      </c>
      <c r="AI37" s="1">
        <v>97.916045585109742</v>
      </c>
    </row>
    <row r="38" spans="4:35" x14ac:dyDescent="0.25">
      <c r="D38" s="1">
        <v>6.4715982491098386E-5</v>
      </c>
      <c r="E38" s="1">
        <v>88.006083216300766</v>
      </c>
      <c r="I38" s="1">
        <v>6.4715982491098386E-5</v>
      </c>
      <c r="J38" s="1">
        <v>87.830721459447034</v>
      </c>
      <c r="N38" s="1">
        <v>6.4715982491098386E-5</v>
      </c>
      <c r="O38" s="1">
        <v>84.633168626475069</v>
      </c>
      <c r="S38" s="1">
        <v>6.4715982491098386E-5</v>
      </c>
      <c r="T38" s="1">
        <v>77.318360217517935</v>
      </c>
      <c r="X38" s="1">
        <v>6.4715982491098386E-5</v>
      </c>
      <c r="Y38" s="1">
        <v>77.27426671682781</v>
      </c>
      <c r="AA38" s="1">
        <v>0.1001702288785125</v>
      </c>
      <c r="AB38" s="1">
        <v>10.36</v>
      </c>
      <c r="AC38" s="1">
        <v>14.657439999999996</v>
      </c>
      <c r="AD38" s="1">
        <v>92.782889859734837</v>
      </c>
      <c r="AF38" s="1">
        <v>7.4257216541098209E-2</v>
      </c>
      <c r="AG38" s="1">
        <v>24.03</v>
      </c>
      <c r="AH38" s="1">
        <v>14.657439999999996</v>
      </c>
      <c r="AI38" s="1">
        <v>97.917914786307946</v>
      </c>
    </row>
    <row r="39" spans="4:35" x14ac:dyDescent="0.25">
      <c r="D39" s="1">
        <v>9.7073973736647585E-5</v>
      </c>
      <c r="E39" s="1">
        <v>90.975103777432992</v>
      </c>
      <c r="I39" s="1">
        <v>9.7073973736647585E-5</v>
      </c>
      <c r="J39" s="1">
        <v>90.800341179946571</v>
      </c>
      <c r="N39" s="1">
        <v>9.7073973736647585E-5</v>
      </c>
      <c r="O39" s="1">
        <v>87.617183960447008</v>
      </c>
      <c r="S39" s="1">
        <v>9.7073973736647585E-5</v>
      </c>
      <c r="T39" s="1">
        <v>80.363237966452544</v>
      </c>
      <c r="X39" s="1">
        <v>9.7073973736647585E-5</v>
      </c>
      <c r="Y39" s="1">
        <v>80.319643206202471</v>
      </c>
      <c r="AA39" s="1">
        <v>7.7756851338981386E-2</v>
      </c>
      <c r="AB39" s="1">
        <v>21.58</v>
      </c>
      <c r="AF39" s="1">
        <v>6.6181813905454537E-2</v>
      </c>
      <c r="AG39" s="1">
        <v>22.65</v>
      </c>
    </row>
    <row r="40" spans="4:35" x14ac:dyDescent="0.25">
      <c r="D40" s="1">
        <v>1.4561096060497139E-4</v>
      </c>
      <c r="E40" s="1">
        <v>93.946767144279548</v>
      </c>
      <c r="I40" s="1">
        <v>1.4561096060497139E-4</v>
      </c>
      <c r="J40" s="1">
        <v>93.772134043832907</v>
      </c>
      <c r="N40" s="1">
        <v>1.4561096060497139E-4</v>
      </c>
      <c r="O40" s="1">
        <v>90.594762364067847</v>
      </c>
      <c r="S40" s="1">
        <v>1.4561096060497139E-4</v>
      </c>
      <c r="T40" s="1">
        <v>83.380922180050931</v>
      </c>
      <c r="X40" s="1">
        <v>1.4561096060497139E-4</v>
      </c>
      <c r="Y40" s="1">
        <v>83.337693266907138</v>
      </c>
      <c r="AA40" s="1">
        <v>7.7756851338981386E-2</v>
      </c>
      <c r="AB40" s="1">
        <v>12.21</v>
      </c>
      <c r="AF40" s="1">
        <v>6.6181813905454537E-2</v>
      </c>
      <c r="AG40" s="1">
        <v>15.59</v>
      </c>
    </row>
    <row r="41" spans="4:35" x14ac:dyDescent="0.25">
      <c r="D41" s="1">
        <v>2.1841644090745709E-4</v>
      </c>
      <c r="E41" s="1">
        <v>96.929140162292768</v>
      </c>
      <c r="I41" s="1">
        <v>2.1841644090745709E-4</v>
      </c>
      <c r="J41" s="1">
        <v>96.754161740040686</v>
      </c>
      <c r="N41" s="1">
        <v>2.1841644090745709E-4</v>
      </c>
      <c r="O41" s="1">
        <v>93.573977389835875</v>
      </c>
      <c r="S41" s="1">
        <v>2.1841644090745709E-4</v>
      </c>
      <c r="T41" s="1">
        <v>86.380301739305594</v>
      </c>
      <c r="X41" s="1">
        <v>2.1841644090745709E-4</v>
      </c>
      <c r="Y41" s="1">
        <v>86.337314275189811</v>
      </c>
      <c r="AA41" s="1">
        <v>7.7756851338981386E-2</v>
      </c>
      <c r="AB41" s="1">
        <v>10.210000000000001</v>
      </c>
      <c r="AF41" s="1">
        <v>5.6329859252163335E-2</v>
      </c>
      <c r="AG41" s="1">
        <v>21.89</v>
      </c>
    </row>
    <row r="42" spans="4:35" x14ac:dyDescent="0.25">
      <c r="D42" s="1">
        <v>3.2762466136118564E-4</v>
      </c>
      <c r="E42" s="1">
        <v>99.930559035904693</v>
      </c>
      <c r="I42" s="1">
        <v>3.2762466136118564E-4</v>
      </c>
      <c r="J42" s="1">
        <v>99.754743431202272</v>
      </c>
      <c r="N42" s="1">
        <v>3.2762466136118564E-4</v>
      </c>
      <c r="O42" s="1">
        <v>96.562948793966726</v>
      </c>
      <c r="S42" s="1">
        <v>3.2762466136118564E-4</v>
      </c>
      <c r="T42" s="1">
        <v>89.369817263750733</v>
      </c>
      <c r="X42" s="1">
        <v>3.2762466136118564E-4</v>
      </c>
      <c r="Y42" s="1">
        <v>89.32695212756029</v>
      </c>
      <c r="AA42" s="1">
        <v>6.3203141609159422E-2</v>
      </c>
      <c r="AB42" s="1">
        <v>15.74</v>
      </c>
      <c r="AF42" s="1">
        <v>5.6329859252163335E-2</v>
      </c>
      <c r="AG42" s="1">
        <v>14.36</v>
      </c>
    </row>
    <row r="43" spans="4:35" x14ac:dyDescent="0.25">
      <c r="D43" s="1">
        <v>4.9143699204177841E-4</v>
      </c>
      <c r="E43" s="1">
        <v>102.95984974325151</v>
      </c>
      <c r="I43" s="1">
        <v>4.9143699204177841E-4</v>
      </c>
      <c r="J43" s="1">
        <v>102.78267481752654</v>
      </c>
      <c r="N43" s="1">
        <v>4.9143699204177841E-4</v>
      </c>
      <c r="O43" s="1">
        <v>99.570045107335829</v>
      </c>
      <c r="S43" s="1">
        <v>4.9143699204177841E-4</v>
      </c>
      <c r="T43" s="1">
        <v>92.357676100587867</v>
      </c>
      <c r="X43" s="1">
        <v>4.9143699204177841E-4</v>
      </c>
      <c r="Y43" s="1">
        <v>92.314816490262984</v>
      </c>
      <c r="AA43" s="1">
        <v>6.1764462461811526E-2</v>
      </c>
      <c r="AB43" s="1">
        <v>11.9</v>
      </c>
      <c r="AF43" s="1">
        <v>4.9061256435984905E-2</v>
      </c>
      <c r="AG43" s="1">
        <v>16.05</v>
      </c>
    </row>
    <row r="44" spans="4:35" x14ac:dyDescent="0.25">
      <c r="D44" s="1">
        <v>7.3715548806266762E-4</v>
      </c>
      <c r="E44" s="1">
        <v>106.026585333349</v>
      </c>
      <c r="I44" s="1">
        <v>7.3715548806266762E-4</v>
      </c>
      <c r="J44" s="1">
        <v>105.8474830384163</v>
      </c>
      <c r="N44" s="1">
        <v>7.3715548806266762E-4</v>
      </c>
      <c r="O44" s="1">
        <v>102.60410519905294</v>
      </c>
      <c r="S44" s="1">
        <v>7.3715548806266762E-4</v>
      </c>
      <c r="T44" s="1">
        <v>95.352056609257744</v>
      </c>
      <c r="X44" s="1">
        <v>7.3715548806266762E-4</v>
      </c>
      <c r="Y44" s="1">
        <v>95.309085188590146</v>
      </c>
      <c r="AA44" s="1">
        <v>6.0358531650010136E-2</v>
      </c>
      <c r="AB44" s="1">
        <v>10.06</v>
      </c>
      <c r="AF44" s="1">
        <v>4.7944485896102236E-2</v>
      </c>
      <c r="AG44" s="1">
        <v>17.59</v>
      </c>
    </row>
    <row r="45" spans="4:35" x14ac:dyDescent="0.25">
      <c r="D45" s="1">
        <v>1.1057332320940014E-3</v>
      </c>
      <c r="E45" s="1">
        <v>109.14140275278268</v>
      </c>
      <c r="I45" s="1">
        <v>1.1057332320940014E-3</v>
      </c>
      <c r="J45" s="1">
        <v>108.95973967631232</v>
      </c>
      <c r="N45" s="1">
        <v>1.1057332320940014E-3</v>
      </c>
      <c r="O45" s="1">
        <v>105.67469581765529</v>
      </c>
      <c r="S45" s="1">
        <v>1.1057332320940014E-3</v>
      </c>
      <c r="T45" s="1">
        <v>98.361313862971656</v>
      </c>
      <c r="X45" s="1">
        <v>1.1057332320940014E-3</v>
      </c>
      <c r="Y45" s="1">
        <v>98.318109839900742</v>
      </c>
      <c r="AA45" s="1">
        <v>4.5786628571386941E-2</v>
      </c>
      <c r="AB45" s="1">
        <v>16.05</v>
      </c>
      <c r="AF45" s="1">
        <v>4.2730568033241267E-2</v>
      </c>
      <c r="AG45" s="1">
        <v>15.75</v>
      </c>
    </row>
    <row r="46" spans="4:35" x14ac:dyDescent="0.25">
      <c r="D46" s="1">
        <v>1.6585998481410021E-3</v>
      </c>
      <c r="E46" s="1">
        <v>112.31641171815589</v>
      </c>
      <c r="I46" s="1">
        <v>1.6585998481410021E-3</v>
      </c>
      <c r="J46" s="1">
        <v>112.13146372248217</v>
      </c>
      <c r="N46" s="1">
        <v>1.6585998481410021E-3</v>
      </c>
      <c r="O46" s="1">
        <v>108.79242780748316</v>
      </c>
      <c r="S46" s="1">
        <v>1.6585998481410021E-3</v>
      </c>
      <c r="T46" s="1">
        <v>101.39420068365598</v>
      </c>
      <c r="X46" s="1">
        <v>1.6585998481410021E-3</v>
      </c>
      <c r="Y46" s="1">
        <v>101.35063662266016</v>
      </c>
      <c r="AA46" s="1">
        <v>4.4744397662038103E-2</v>
      </c>
      <c r="AB46" s="1">
        <v>6.84</v>
      </c>
      <c r="AF46" s="1">
        <v>4.1757901554667867E-2</v>
      </c>
      <c r="AG46" s="1">
        <v>11.14</v>
      </c>
    </row>
    <row r="47" spans="4:35" x14ac:dyDescent="0.25">
      <c r="D47" s="1">
        <v>2.4878997722115031E-3</v>
      </c>
      <c r="E47" s="1">
        <v>115.56574498643894</v>
      </c>
      <c r="I47" s="1">
        <v>2.4878997722115031E-3</v>
      </c>
      <c r="J47" s="1">
        <v>115.37666272679044</v>
      </c>
      <c r="N47" s="1">
        <v>2.4878997722115031E-3</v>
      </c>
      <c r="O47" s="1">
        <v>111.96936350453633</v>
      </c>
      <c r="S47" s="1">
        <v>2.4878997722115031E-3</v>
      </c>
      <c r="T47" s="1">
        <v>104.46012096158003</v>
      </c>
      <c r="X47" s="1">
        <v>2.4878997722115031E-3</v>
      </c>
      <c r="Y47" s="1">
        <v>104.41605908753615</v>
      </c>
      <c r="AA47" s="1">
        <v>4.2730568033241267E-2</v>
      </c>
      <c r="AB47" s="1">
        <v>8.07</v>
      </c>
      <c r="AF47" s="1">
        <v>3.5541738408688003E-2</v>
      </c>
      <c r="AG47" s="1">
        <v>20.51</v>
      </c>
    </row>
    <row r="48" spans="4:35" x14ac:dyDescent="0.25">
      <c r="D48" s="1">
        <v>3.7318496583172546E-3</v>
      </c>
      <c r="E48" s="1">
        <v>118.90632863608465</v>
      </c>
      <c r="I48" s="1">
        <v>3.7318496583172546E-3</v>
      </c>
      <c r="J48" s="1">
        <v>118.71208875153681</v>
      </c>
      <c r="N48" s="1">
        <v>3.7318496583172546E-3</v>
      </c>
      <c r="O48" s="1">
        <v>115.21956456485267</v>
      </c>
      <c r="S48" s="1">
        <v>3.7318496583172546E-3</v>
      </c>
      <c r="T48" s="1">
        <v>107.56943762821921</v>
      </c>
      <c r="X48" s="1">
        <v>3.7318496583172546E-3</v>
      </c>
      <c r="Y48" s="1">
        <v>107.52472529774248</v>
      </c>
      <c r="AA48" s="1">
        <v>1.3827340772556818E-2</v>
      </c>
      <c r="AB48" s="1">
        <v>12.07</v>
      </c>
      <c r="AF48" s="1">
        <v>3.3942096674610352E-2</v>
      </c>
      <c r="AG48" s="1">
        <v>10.07</v>
      </c>
    </row>
    <row r="49" spans="4:33" x14ac:dyDescent="0.25">
      <c r="D49" s="1">
        <v>5.5977744874758824E-3</v>
      </c>
      <c r="E49" s="1">
        <v>122.35900356993014</v>
      </c>
      <c r="I49" s="1">
        <v>5.5977744874758824E-3</v>
      </c>
      <c r="J49" s="1">
        <v>122.15833668816791</v>
      </c>
      <c r="N49" s="1">
        <v>5.5977744874758824E-3</v>
      </c>
      <c r="O49" s="1">
        <v>118.55985858009927</v>
      </c>
      <c r="S49" s="1">
        <v>5.5977744874758824E-3</v>
      </c>
      <c r="T49" s="1">
        <v>110.73386702213894</v>
      </c>
      <c r="X49" s="1">
        <v>5.5977744874758824E-3</v>
      </c>
      <c r="Y49" s="1">
        <v>110.68833089755044</v>
      </c>
      <c r="AA49" s="1">
        <v>1.0733433405339568E-2</v>
      </c>
      <c r="AB49" s="1">
        <v>8.08</v>
      </c>
      <c r="AF49" s="1">
        <v>2.8231806329205328E-2</v>
      </c>
      <c r="AG49" s="1">
        <v>12.83</v>
      </c>
    </row>
    <row r="50" spans="4:33" x14ac:dyDescent="0.25">
      <c r="D50" s="1">
        <v>8.3966617312138236E-3</v>
      </c>
      <c r="E50" s="1">
        <v>125.95022844072962</v>
      </c>
      <c r="I50" s="1">
        <v>8.3966617312138236E-3</v>
      </c>
      <c r="J50" s="1">
        <v>125.7415080951434</v>
      </c>
      <c r="N50" s="1">
        <v>8.3966617312138236E-3</v>
      </c>
      <c r="O50" s="1">
        <v>122.01095507838183</v>
      </c>
      <c r="S50" s="1">
        <v>8.3966617312138236E-3</v>
      </c>
      <c r="T50" s="1">
        <v>113.96700742605469</v>
      </c>
      <c r="X50" s="1">
        <v>8.3966617312138236E-3</v>
      </c>
      <c r="Y50" s="1">
        <v>113.92044564434559</v>
      </c>
      <c r="AA50" s="1">
        <v>2.2425320884555486E-3</v>
      </c>
      <c r="AB50" s="1">
        <v>9.18</v>
      </c>
      <c r="AF50" s="1">
        <v>2.6347454675998593E-2</v>
      </c>
      <c r="AG50" s="1">
        <v>15.75</v>
      </c>
    </row>
    <row r="51" spans="4:33" x14ac:dyDescent="0.25">
      <c r="AA51" s="1">
        <v>1.2043110358812166E-3</v>
      </c>
      <c r="AB51" s="1">
        <v>8.7200000000000006</v>
      </c>
      <c r="AF51" s="1">
        <v>2.0928527162263982E-2</v>
      </c>
      <c r="AG51" s="1">
        <v>10.84</v>
      </c>
    </row>
    <row r="52" spans="4:33" x14ac:dyDescent="0.25">
      <c r="AA52" s="1">
        <v>8.3317967324209204E-4</v>
      </c>
      <c r="AB52" s="1">
        <v>5.65</v>
      </c>
      <c r="AF52" s="1">
        <v>1.7813065551354527E-2</v>
      </c>
      <c r="AG52" s="1">
        <v>20.52</v>
      </c>
    </row>
    <row r="53" spans="4:33" x14ac:dyDescent="0.25">
      <c r="AF53" s="1">
        <v>1.5875911383682606E-2</v>
      </c>
      <c r="AG53" s="1">
        <v>13.3</v>
      </c>
    </row>
    <row r="54" spans="4:33" x14ac:dyDescent="0.25">
      <c r="AF54" s="1">
        <v>1.3827340772556818E-2</v>
      </c>
      <c r="AG54" s="1">
        <v>10.08</v>
      </c>
    </row>
    <row r="55" spans="4:33" x14ac:dyDescent="0.25">
      <c r="AF55" s="1">
        <v>1.4149420914435339E-2</v>
      </c>
      <c r="AG55" s="1">
        <v>6.54</v>
      </c>
    </row>
    <row r="56" spans="4:33" x14ac:dyDescent="0.25">
      <c r="AF56" s="1">
        <v>1.261068466403972E-2</v>
      </c>
      <c r="AG56" s="1">
        <v>14.69</v>
      </c>
    </row>
    <row r="57" spans="4:33" x14ac:dyDescent="0.25">
      <c r="AF57" s="1">
        <v>1.0983447186796131E-2</v>
      </c>
      <c r="AG57" s="1">
        <v>9.4700000000000006</v>
      </c>
    </row>
    <row r="58" spans="4:33" x14ac:dyDescent="0.25">
      <c r="AF58" s="1">
        <v>8.9276810461046321E-3</v>
      </c>
      <c r="AG58" s="1">
        <v>9.16</v>
      </c>
    </row>
    <row r="59" spans="4:33" x14ac:dyDescent="0.25">
      <c r="AF59" s="1">
        <v>8.1421418843597194E-3</v>
      </c>
      <c r="AG59" s="1">
        <v>12.85</v>
      </c>
    </row>
    <row r="60" spans="4:33" x14ac:dyDescent="0.25">
      <c r="AF60" s="1">
        <v>3.3169480227709706E-3</v>
      </c>
      <c r="AG60" s="1">
        <v>9.6300000000000008</v>
      </c>
    </row>
    <row r="61" spans="4:33" x14ac:dyDescent="0.25">
      <c r="AF61" s="1">
        <v>1.5161377667750218E-3</v>
      </c>
      <c r="AG61" s="1">
        <v>13.94</v>
      </c>
    </row>
    <row r="62" spans="4:33" x14ac:dyDescent="0.25">
      <c r="AF62" s="1">
        <v>5.1373442217365591E-4</v>
      </c>
      <c r="AG62" s="1">
        <v>12.11</v>
      </c>
    </row>
    <row r="63" spans="4:33" x14ac:dyDescent="0.25">
      <c r="AF63" s="1">
        <v>4.7944485896102252E-4</v>
      </c>
      <c r="AG63" s="1">
        <v>10.11</v>
      </c>
    </row>
  </sheetData>
  <mergeCells count="26">
    <mergeCell ref="B1:Y1"/>
    <mergeCell ref="AA2:AD2"/>
    <mergeCell ref="L2:O2"/>
    <mergeCell ref="L3:M3"/>
    <mergeCell ref="N3:O3"/>
    <mergeCell ref="Q2:T2"/>
    <mergeCell ref="Q3:R3"/>
    <mergeCell ref="S3:T3"/>
    <mergeCell ref="B3:C3"/>
    <mergeCell ref="D3:E3"/>
    <mergeCell ref="AK2:AO2"/>
    <mergeCell ref="AQ2:AU2"/>
    <mergeCell ref="AK1:AU1"/>
    <mergeCell ref="B2:E2"/>
    <mergeCell ref="G3:H3"/>
    <mergeCell ref="AF2:AI2"/>
    <mergeCell ref="AA3:AB3"/>
    <mergeCell ref="AC3:AD3"/>
    <mergeCell ref="AF3:AG3"/>
    <mergeCell ref="AH3:AI3"/>
    <mergeCell ref="I3:J3"/>
    <mergeCell ref="G2:J2"/>
    <mergeCell ref="AA1:AI1"/>
    <mergeCell ref="V2:Y2"/>
    <mergeCell ref="V3:W3"/>
    <mergeCell ref="X3:Y3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E149D-C246-4299-8288-470FE29BEF30}">
  <dimension ref="B1:AB62"/>
  <sheetViews>
    <sheetView zoomScale="80" zoomScaleNormal="80" workbookViewId="0">
      <selection activeCell="B34" sqref="B34:AB34"/>
    </sheetView>
  </sheetViews>
  <sheetFormatPr defaultRowHeight="13.8" x14ac:dyDescent="0.25"/>
  <cols>
    <col min="1" max="1" width="3.21875" style="23" customWidth="1"/>
    <col min="2" max="2" width="14.109375" style="23" customWidth="1"/>
    <col min="3" max="3" width="11.21875" style="23" customWidth="1"/>
    <col min="4" max="4" width="13.21875" style="23" customWidth="1"/>
    <col min="5" max="5" width="4.5546875" style="23" customWidth="1"/>
    <col min="6" max="6" width="13.33203125" style="23" customWidth="1"/>
    <col min="7" max="8" width="13.88671875" style="23" customWidth="1"/>
    <col min="9" max="9" width="4.21875" style="23" customWidth="1"/>
    <col min="10" max="10" width="13.33203125" style="23" customWidth="1"/>
    <col min="11" max="11" width="13.109375" style="23" bestFit="1" customWidth="1"/>
    <col min="12" max="12" width="13.33203125" style="23" customWidth="1"/>
    <col min="13" max="13" width="3.88671875" style="23" customWidth="1"/>
    <col min="14" max="14" width="14.5546875" style="23" customWidth="1"/>
    <col min="15" max="15" width="11.44140625" style="23" customWidth="1"/>
    <col min="16" max="16" width="14" style="23" customWidth="1"/>
    <col min="17" max="17" width="3.5546875" style="23" customWidth="1"/>
    <col min="18" max="18" width="14.77734375" style="23" customWidth="1"/>
    <col min="19" max="19" width="12.6640625" style="23" customWidth="1"/>
    <col min="20" max="20" width="13.6640625" style="23" customWidth="1"/>
    <col min="21" max="21" width="4.77734375" style="23" customWidth="1"/>
    <col min="22" max="22" width="13.5546875" style="23" customWidth="1"/>
    <col min="23" max="23" width="11.21875" style="23" customWidth="1"/>
    <col min="24" max="24" width="13.44140625" style="23" customWidth="1"/>
    <col min="25" max="25" width="3.109375" style="23" customWidth="1"/>
    <col min="26" max="26" width="13.88671875" style="23" customWidth="1"/>
    <col min="27" max="27" width="10.88671875" style="23" customWidth="1"/>
    <col min="28" max="28" width="13.6640625" style="23" customWidth="1"/>
    <col min="29" max="16384" width="8.88671875" style="23"/>
  </cols>
  <sheetData>
    <row r="1" spans="2:28" x14ac:dyDescent="0.25">
      <c r="B1" s="105" t="s">
        <v>37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</row>
    <row r="3" spans="2:28" ht="16.2" x14ac:dyDescent="0.25">
      <c r="B3" s="86" t="s">
        <v>31</v>
      </c>
      <c r="C3" s="86"/>
      <c r="D3" s="86"/>
      <c r="F3" s="87" t="s">
        <v>36</v>
      </c>
      <c r="G3" s="87"/>
      <c r="H3" s="87"/>
      <c r="J3" s="86" t="s">
        <v>32</v>
      </c>
      <c r="K3" s="86"/>
      <c r="L3" s="86"/>
      <c r="N3" s="86" t="s">
        <v>26</v>
      </c>
      <c r="O3" s="86"/>
      <c r="P3" s="86"/>
      <c r="R3" s="86" t="s">
        <v>33</v>
      </c>
      <c r="S3" s="86"/>
      <c r="T3" s="86"/>
      <c r="V3" s="86" t="s">
        <v>34</v>
      </c>
      <c r="W3" s="86"/>
      <c r="X3" s="86"/>
      <c r="Z3" s="86" t="s">
        <v>35</v>
      </c>
      <c r="AA3" s="86"/>
      <c r="AB3" s="86"/>
    </row>
    <row r="4" spans="2:28" ht="27.6" x14ac:dyDescent="0.25">
      <c r="B4" s="24" t="s">
        <v>23</v>
      </c>
      <c r="C4" s="25" t="s">
        <v>24</v>
      </c>
      <c r="D4" s="26" t="s">
        <v>22</v>
      </c>
      <c r="F4" s="24" t="s">
        <v>23</v>
      </c>
      <c r="G4" s="25" t="s">
        <v>24</v>
      </c>
      <c r="H4" s="26" t="s">
        <v>22</v>
      </c>
      <c r="J4" s="24" t="s">
        <v>23</v>
      </c>
      <c r="K4" s="25" t="s">
        <v>24</v>
      </c>
      <c r="L4" s="26" t="s">
        <v>22</v>
      </c>
      <c r="N4" s="24" t="s">
        <v>23</v>
      </c>
      <c r="O4" s="25" t="s">
        <v>24</v>
      </c>
      <c r="P4" s="26" t="s">
        <v>22</v>
      </c>
      <c r="R4" s="24" t="s">
        <v>23</v>
      </c>
      <c r="S4" s="25" t="s">
        <v>24</v>
      </c>
      <c r="T4" s="26" t="s">
        <v>22</v>
      </c>
      <c r="V4" s="24" t="s">
        <v>23</v>
      </c>
      <c r="W4" s="25" t="s">
        <v>24</v>
      </c>
      <c r="X4" s="26" t="s">
        <v>22</v>
      </c>
      <c r="Z4" s="24" t="s">
        <v>23</v>
      </c>
      <c r="AA4" s="25" t="s">
        <v>24</v>
      </c>
      <c r="AB4" s="26" t="s">
        <v>22</v>
      </c>
    </row>
    <row r="5" spans="2:28" x14ac:dyDescent="0.25">
      <c r="B5" s="49">
        <v>1.0000000000000001E-18</v>
      </c>
      <c r="C5" s="49">
        <v>8.7062170215346827E-21</v>
      </c>
      <c r="D5" s="50">
        <v>0.45244070537430991</v>
      </c>
      <c r="F5" s="42">
        <v>1.0000000000000001E-18</v>
      </c>
      <c r="G5" s="42">
        <v>8.7062170215346827E-21</v>
      </c>
      <c r="H5" s="4">
        <v>30.000205421545733</v>
      </c>
      <c r="J5" s="49">
        <v>1.0000000000000001E-18</v>
      </c>
      <c r="K5" s="49">
        <v>8.7062170215346827E-21</v>
      </c>
      <c r="L5" s="2">
        <v>60.000000049043642</v>
      </c>
      <c r="N5" s="49">
        <v>1.0000000000000001E-18</v>
      </c>
      <c r="O5" s="49">
        <v>8.7062170215346827E-21</v>
      </c>
      <c r="P5" s="2">
        <v>90.000000000001009</v>
      </c>
      <c r="R5" s="49">
        <v>1.0000000000000001E-18</v>
      </c>
      <c r="S5" s="49">
        <v>8.7062170215346827E-21</v>
      </c>
      <c r="T5" s="2">
        <v>119.99999999999999</v>
      </c>
      <c r="V5" s="49">
        <v>1.0000000000000001E-18</v>
      </c>
      <c r="W5" s="49">
        <v>8.7062170215346827E-21</v>
      </c>
      <c r="X5" s="2">
        <v>150.00000000000003</v>
      </c>
      <c r="Z5" s="49">
        <v>1.0000000000000001E-18</v>
      </c>
      <c r="AA5" s="49">
        <v>8.7062170215346827E-21</v>
      </c>
      <c r="AB5" s="2">
        <v>170</v>
      </c>
    </row>
    <row r="6" spans="2:28" x14ac:dyDescent="0.25">
      <c r="B6" s="49">
        <v>1.0000000000000001E-17</v>
      </c>
      <c r="C6" s="49">
        <v>8.7062170215346824E-20</v>
      </c>
      <c r="D6" s="50">
        <v>1.4307752001955982</v>
      </c>
      <c r="F6" s="42">
        <v>1.0000000000000001E-17</v>
      </c>
      <c r="G6" s="42">
        <v>8.7062170215346824E-20</v>
      </c>
      <c r="H6" s="4">
        <v>30.002054158044178</v>
      </c>
      <c r="J6" s="49">
        <v>1.0000000000000001E-17</v>
      </c>
      <c r="K6" s="49">
        <v>8.7062170215346824E-20</v>
      </c>
      <c r="L6" s="2">
        <v>60.000000490436477</v>
      </c>
      <c r="N6" s="49">
        <v>1.0000000000000001E-17</v>
      </c>
      <c r="O6" s="49">
        <v>8.7062170215346824E-20</v>
      </c>
      <c r="P6" s="2">
        <v>90.00000000001026</v>
      </c>
      <c r="R6" s="49">
        <v>1.0000000000000001E-17</v>
      </c>
      <c r="S6" s="49">
        <v>8.7062170215346824E-20</v>
      </c>
      <c r="T6" s="2">
        <v>119.99999999999999</v>
      </c>
      <c r="V6" s="49">
        <v>1.0000000000000001E-17</v>
      </c>
      <c r="W6" s="49">
        <v>8.7062170215346824E-20</v>
      </c>
      <c r="X6" s="2">
        <v>150.00000000000003</v>
      </c>
      <c r="Z6" s="49">
        <v>1.0000000000000001E-17</v>
      </c>
      <c r="AA6" s="49">
        <v>8.7062170215346824E-20</v>
      </c>
      <c r="AB6" s="2">
        <v>170</v>
      </c>
    </row>
    <row r="7" spans="2:28" x14ac:dyDescent="0.25">
      <c r="B7" s="49">
        <v>1.0000000000000001E-16</v>
      </c>
      <c r="C7" s="49">
        <v>8.7062170215346833E-19</v>
      </c>
      <c r="D7" s="50">
        <v>4.5251266042492722</v>
      </c>
      <c r="F7" s="42">
        <v>1.0000000000000001E-16</v>
      </c>
      <c r="G7" s="42">
        <v>8.7062170215346833E-19</v>
      </c>
      <c r="H7" s="4">
        <v>30.020535831139654</v>
      </c>
      <c r="J7" s="49">
        <v>1.0000000000000001E-16</v>
      </c>
      <c r="K7" s="49">
        <v>8.7062170215346833E-19</v>
      </c>
      <c r="L7" s="2">
        <v>60.000004904364644</v>
      </c>
      <c r="N7" s="49">
        <v>1.0000000000000001E-16</v>
      </c>
      <c r="O7" s="49">
        <v>8.7062170215346833E-19</v>
      </c>
      <c r="P7" s="2">
        <v>90.000000000102631</v>
      </c>
      <c r="R7" s="49">
        <v>1.0000000000000001E-16</v>
      </c>
      <c r="S7" s="49">
        <v>8.7062170215346833E-19</v>
      </c>
      <c r="T7" s="2">
        <v>119.99999999999999</v>
      </c>
      <c r="V7" s="49">
        <v>1.0000000000000001E-16</v>
      </c>
      <c r="W7" s="49">
        <v>8.7062170215346833E-19</v>
      </c>
      <c r="X7" s="2">
        <v>150.00000000000003</v>
      </c>
      <c r="Z7" s="49">
        <v>1.0000000000000001E-16</v>
      </c>
      <c r="AA7" s="49">
        <v>8.7062170215346833E-19</v>
      </c>
      <c r="AB7" s="2">
        <v>170</v>
      </c>
    </row>
    <row r="8" spans="2:28" x14ac:dyDescent="0.25">
      <c r="B8" s="49">
        <v>1.0000000000000001E-15</v>
      </c>
      <c r="C8" s="49">
        <v>8.7062170215346826E-18</v>
      </c>
      <c r="D8" s="50">
        <v>14.209434069842533</v>
      </c>
      <c r="F8" s="42">
        <v>1.0000000000000001E-15</v>
      </c>
      <c r="G8" s="42">
        <v>8.7062170215346826E-18</v>
      </c>
      <c r="H8" s="4">
        <v>30.204775448549242</v>
      </c>
      <c r="J8" s="49">
        <v>1.0000000000000001E-15</v>
      </c>
      <c r="K8" s="49">
        <v>8.7062170215346826E-18</v>
      </c>
      <c r="L8" s="2">
        <v>60.000049043635656</v>
      </c>
      <c r="N8" s="49">
        <v>1.0000000000000001E-15</v>
      </c>
      <c r="O8" s="49">
        <v>8.7062170215346826E-18</v>
      </c>
      <c r="P8" s="2">
        <v>90.000000001026308</v>
      </c>
      <c r="R8" s="49">
        <v>1.0000000000000001E-15</v>
      </c>
      <c r="S8" s="49">
        <v>8.7062170215346826E-18</v>
      </c>
      <c r="T8" s="2">
        <v>120.00000000000001</v>
      </c>
      <c r="V8" s="49">
        <v>1.0000000000000001E-15</v>
      </c>
      <c r="W8" s="49">
        <v>8.7062170215346826E-18</v>
      </c>
      <c r="X8" s="2">
        <v>150.00000000000003</v>
      </c>
      <c r="Z8" s="49">
        <v>1.0000000000000001E-15</v>
      </c>
      <c r="AA8" s="49">
        <v>8.7062170215346826E-18</v>
      </c>
      <c r="AB8" s="2">
        <v>170</v>
      </c>
    </row>
    <row r="9" spans="2:28" x14ac:dyDescent="0.25">
      <c r="B9" s="49">
        <v>1.0000000000000002E-14</v>
      </c>
      <c r="C9" s="49">
        <v>8.7062170215346832E-17</v>
      </c>
      <c r="D9" s="50">
        <v>34.591271833793421</v>
      </c>
      <c r="F9" s="42">
        <v>1.0000000000000002E-14</v>
      </c>
      <c r="G9" s="42">
        <v>8.7062170215346832E-17</v>
      </c>
      <c r="H9" s="4">
        <v>31.982111824479706</v>
      </c>
      <c r="J9" s="49">
        <v>1.0000000000000002E-14</v>
      </c>
      <c r="K9" s="49">
        <v>8.7062170215346832E-17</v>
      </c>
      <c r="L9" s="2">
        <v>60.00049043526549</v>
      </c>
      <c r="N9" s="49">
        <v>1.0000000000000002E-14</v>
      </c>
      <c r="O9" s="49">
        <v>8.7062170215346832E-17</v>
      </c>
      <c r="P9" s="2">
        <v>90.000000010262994</v>
      </c>
      <c r="R9" s="49">
        <v>1.0000000000000002E-14</v>
      </c>
      <c r="S9" s="49">
        <v>8.7062170215346832E-17</v>
      </c>
      <c r="T9" s="2">
        <v>120.00000000000028</v>
      </c>
      <c r="V9" s="49">
        <v>1.0000000000000002E-14</v>
      </c>
      <c r="W9" s="49">
        <v>8.7062170215346832E-17</v>
      </c>
      <c r="X9" s="2">
        <v>150.00000000000003</v>
      </c>
      <c r="Z9" s="49">
        <v>1.0000000000000002E-14</v>
      </c>
      <c r="AA9" s="49">
        <v>8.7062170215346832E-17</v>
      </c>
      <c r="AB9" s="2">
        <v>170</v>
      </c>
    </row>
    <row r="10" spans="2:28" x14ac:dyDescent="0.25">
      <c r="B10" s="49">
        <v>1.0000000000000002E-13</v>
      </c>
      <c r="C10" s="49">
        <v>8.7062170215346832E-16</v>
      </c>
      <c r="D10" s="50">
        <v>51.968865654066406</v>
      </c>
      <c r="F10" s="42">
        <v>1.0000000000000002E-13</v>
      </c>
      <c r="G10" s="42">
        <v>8.7062170215346832E-16</v>
      </c>
      <c r="H10" s="4">
        <v>42.606888388210955</v>
      </c>
      <c r="J10" s="49">
        <v>1.0000000000000002E-13</v>
      </c>
      <c r="K10" s="49">
        <v>8.7062170215346832E-16</v>
      </c>
      <c r="L10" s="2">
        <v>60.00490424305972</v>
      </c>
      <c r="N10" s="49">
        <v>1.0000000000000002E-13</v>
      </c>
      <c r="O10" s="49">
        <v>8.7062170215346832E-16</v>
      </c>
      <c r="P10" s="2">
        <v>90.000000102630068</v>
      </c>
      <c r="R10" s="49">
        <v>1.0000000000000002E-13</v>
      </c>
      <c r="S10" s="49">
        <v>8.7062170215346832E-16</v>
      </c>
      <c r="T10" s="2">
        <v>120.0000000000027</v>
      </c>
      <c r="V10" s="49">
        <v>1.0000000000000002E-13</v>
      </c>
      <c r="W10" s="49">
        <v>8.7062170215346832E-16</v>
      </c>
      <c r="X10" s="2">
        <v>150.00000000000003</v>
      </c>
      <c r="Z10" s="49">
        <v>1.0000000000000002E-13</v>
      </c>
      <c r="AA10" s="49">
        <v>8.7062170215346832E-16</v>
      </c>
      <c r="AB10" s="2">
        <v>170</v>
      </c>
    </row>
    <row r="11" spans="2:28" x14ac:dyDescent="0.25">
      <c r="B11" s="49">
        <v>1.0000000000000002E-12</v>
      </c>
      <c r="C11" s="49">
        <v>8.7062170215346842E-15</v>
      </c>
      <c r="D11" s="50">
        <v>65.975310728222311</v>
      </c>
      <c r="F11" s="42">
        <v>1.0000000000000002E-12</v>
      </c>
      <c r="G11" s="42">
        <v>8.7062170215346842E-15</v>
      </c>
      <c r="H11" s="4">
        <v>57.838720895846905</v>
      </c>
      <c r="J11" s="49">
        <v>1.0000000000000002E-12</v>
      </c>
      <c r="K11" s="49">
        <v>8.7062170215346842E-15</v>
      </c>
      <c r="L11" s="2">
        <v>60.049030996139813</v>
      </c>
      <c r="N11" s="49">
        <v>1.0000000000000002E-12</v>
      </c>
      <c r="O11" s="49">
        <v>8.7062170215346842E-15</v>
      </c>
      <c r="P11" s="2">
        <v>90.000001026300666</v>
      </c>
      <c r="R11" s="49">
        <v>1.0000000000000002E-12</v>
      </c>
      <c r="S11" s="49">
        <v>8.7062170215346842E-15</v>
      </c>
      <c r="T11" s="2">
        <v>120.00000000002724</v>
      </c>
      <c r="V11" s="49">
        <v>1.0000000000000002E-12</v>
      </c>
      <c r="W11" s="49">
        <v>8.7062170215346842E-15</v>
      </c>
      <c r="X11" s="2">
        <v>150.00000000000003</v>
      </c>
      <c r="Z11" s="49">
        <v>1.0000000000000002E-12</v>
      </c>
      <c r="AA11" s="49">
        <v>8.7062170215346842E-15</v>
      </c>
      <c r="AB11" s="2">
        <v>170</v>
      </c>
    </row>
    <row r="12" spans="2:28" x14ac:dyDescent="0.25">
      <c r="B12" s="49">
        <v>1.0000000000000001E-11</v>
      </c>
      <c r="C12" s="49">
        <v>8.7062170215346832E-14</v>
      </c>
      <c r="D12" s="50">
        <v>78.571080618826144</v>
      </c>
      <c r="F12" s="42">
        <v>1.0000000000000001E-11</v>
      </c>
      <c r="G12" s="42">
        <v>8.7062170215346832E-14</v>
      </c>
      <c r="H12" s="4">
        <v>71.13233408325091</v>
      </c>
      <c r="J12" s="49">
        <v>1.0000000000000001E-11</v>
      </c>
      <c r="K12" s="49">
        <v>8.7062170215346832E-14</v>
      </c>
      <c r="L12" s="2">
        <v>60.488695462501731</v>
      </c>
      <c r="N12" s="49">
        <v>1.0000000000000001E-11</v>
      </c>
      <c r="O12" s="49">
        <v>8.7062170215346832E-14</v>
      </c>
      <c r="P12" s="2">
        <v>90.000010263006772</v>
      </c>
      <c r="R12" s="49">
        <v>1.0000000000000001E-11</v>
      </c>
      <c r="S12" s="49">
        <v>8.7062170215346832E-14</v>
      </c>
      <c r="T12" s="2">
        <v>120.00000000027252</v>
      </c>
      <c r="V12" s="49">
        <v>1.0000000000000001E-11</v>
      </c>
      <c r="W12" s="49">
        <v>8.7062170215346832E-14</v>
      </c>
      <c r="X12" s="2">
        <v>150.00000000000034</v>
      </c>
      <c r="Z12" s="49">
        <v>1.0000000000000001E-11</v>
      </c>
      <c r="AA12" s="49">
        <v>8.7062170215346832E-14</v>
      </c>
      <c r="AB12" s="2">
        <v>170</v>
      </c>
    </row>
    <row r="13" spans="2:28" x14ac:dyDescent="0.25">
      <c r="B13" s="49">
        <v>1.0000000000000002E-10</v>
      </c>
      <c r="C13" s="49">
        <v>8.7062170215346845E-13</v>
      </c>
      <c r="D13" s="50">
        <v>90.620310973229849</v>
      </c>
      <c r="F13" s="42">
        <v>1.0000000000000002E-10</v>
      </c>
      <c r="G13" s="42">
        <v>8.7062170215346845E-13</v>
      </c>
      <c r="H13" s="4">
        <v>83.43065338298257</v>
      </c>
      <c r="J13" s="49">
        <v>1.0000000000000002E-10</v>
      </c>
      <c r="K13" s="49">
        <v>8.7062170215346845E-13</v>
      </c>
      <c r="L13" s="2">
        <v>64.385113987543704</v>
      </c>
      <c r="N13" s="49">
        <v>1.0000000000000002E-10</v>
      </c>
      <c r="O13" s="49">
        <v>8.7062170215346845E-13</v>
      </c>
      <c r="P13" s="2">
        <v>90.000102630067488</v>
      </c>
      <c r="R13" s="49">
        <v>1.0000000000000002E-10</v>
      </c>
      <c r="S13" s="49">
        <v>8.7062170215346845E-13</v>
      </c>
      <c r="T13" s="2">
        <v>120.00000000272551</v>
      </c>
      <c r="V13" s="49">
        <v>1.0000000000000002E-10</v>
      </c>
      <c r="W13" s="49">
        <v>8.7062170215346845E-13</v>
      </c>
      <c r="X13" s="2">
        <v>150.00000000000324</v>
      </c>
      <c r="Z13" s="49">
        <v>1.0000000000000002E-10</v>
      </c>
      <c r="AA13" s="49">
        <v>8.7062170215346845E-13</v>
      </c>
      <c r="AB13" s="2">
        <v>170.00000000000048</v>
      </c>
    </row>
    <row r="14" spans="2:28" x14ac:dyDescent="0.25">
      <c r="B14" s="49">
        <v>1.0000000000000003E-9</v>
      </c>
      <c r="C14" s="49">
        <v>8.7062170215346847E-12</v>
      </c>
      <c r="D14" s="50">
        <v>102.69755720025933</v>
      </c>
      <c r="F14" s="42">
        <v>1.0000000000000003E-9</v>
      </c>
      <c r="G14" s="42">
        <v>8.7062170215346847E-12</v>
      </c>
      <c r="H14" s="4">
        <v>95.426724988378211</v>
      </c>
      <c r="J14" s="49">
        <v>1.0000000000000003E-9</v>
      </c>
      <c r="K14" s="49">
        <v>8.7062170215346847E-12</v>
      </c>
      <c r="L14" s="2">
        <v>75.750620126674434</v>
      </c>
      <c r="N14" s="49">
        <v>1.0000000000000003E-9</v>
      </c>
      <c r="O14" s="49">
        <v>8.7062170215346847E-12</v>
      </c>
      <c r="P14" s="2">
        <v>90.001026300668343</v>
      </c>
      <c r="R14" s="49">
        <v>1.0000000000000003E-9</v>
      </c>
      <c r="S14" s="49">
        <v>8.7062170215346847E-12</v>
      </c>
      <c r="T14" s="2">
        <v>120.00000002725524</v>
      </c>
      <c r="V14" s="49">
        <v>1.0000000000000003E-9</v>
      </c>
      <c r="W14" s="49">
        <v>8.7062170215346847E-12</v>
      </c>
      <c r="X14" s="2">
        <v>150.00000000003234</v>
      </c>
      <c r="Z14" s="49">
        <v>1.0000000000000003E-9</v>
      </c>
      <c r="AA14" s="49">
        <v>8.7062170215346847E-12</v>
      </c>
      <c r="AB14" s="2">
        <v>170.00000000000412</v>
      </c>
    </row>
    <row r="15" spans="2:28" x14ac:dyDescent="0.25">
      <c r="B15" s="49">
        <v>1.0000000000000004E-8</v>
      </c>
      <c r="C15" s="49">
        <v>8.7062170215346863E-11</v>
      </c>
      <c r="D15" s="50">
        <v>115.39034896389015</v>
      </c>
      <c r="F15" s="42">
        <v>1.0000000000000004E-8</v>
      </c>
      <c r="G15" s="42">
        <v>8.7062170215346863E-11</v>
      </c>
      <c r="H15" s="4">
        <v>107.67101144518692</v>
      </c>
      <c r="J15" s="49">
        <v>1.0000000000000004E-8</v>
      </c>
      <c r="K15" s="49">
        <v>8.7062170215346863E-11</v>
      </c>
      <c r="L15" s="2">
        <v>87.850946935377564</v>
      </c>
      <c r="N15" s="49">
        <v>1.0000000000000004E-8</v>
      </c>
      <c r="O15" s="49">
        <v>8.7062170215346863E-11</v>
      </c>
      <c r="P15" s="2">
        <v>90.010263000141677</v>
      </c>
      <c r="R15" s="49">
        <v>1.0000000000000004E-8</v>
      </c>
      <c r="S15" s="49">
        <v>8.7062170215346863E-11</v>
      </c>
      <c r="T15" s="2">
        <v>120.00000027255261</v>
      </c>
      <c r="V15" s="49">
        <v>1.0000000000000004E-8</v>
      </c>
      <c r="W15" s="49">
        <v>8.7062170215346863E-11</v>
      </c>
      <c r="X15" s="2">
        <v>150.00000000032364</v>
      </c>
      <c r="Z15" s="49">
        <v>1.0000000000000004E-8</v>
      </c>
      <c r="AA15" s="49">
        <v>8.7062170215346863E-11</v>
      </c>
      <c r="AB15" s="2">
        <v>170.00000000004147</v>
      </c>
    </row>
    <row r="16" spans="2:28" x14ac:dyDescent="0.25">
      <c r="B16" s="49">
        <v>1.0000000000000004E-7</v>
      </c>
      <c r="C16" s="49">
        <v>8.7062170215346863E-10</v>
      </c>
      <c r="D16" s="50">
        <v>129.62508883975534</v>
      </c>
      <c r="F16" s="42">
        <v>1.0000000000000004E-7</v>
      </c>
      <c r="G16" s="42">
        <v>8.7062170215346863E-10</v>
      </c>
      <c r="H16" s="4">
        <v>120.83245801279597</v>
      </c>
      <c r="J16" s="49">
        <v>1.0000000000000004E-7</v>
      </c>
      <c r="K16" s="49">
        <v>8.7062170215346863E-10</v>
      </c>
      <c r="L16" s="2">
        <v>99.873632267867151</v>
      </c>
      <c r="N16" s="49">
        <v>1.0000000000000004E-7</v>
      </c>
      <c r="O16" s="49">
        <v>8.7062170215346863E-10</v>
      </c>
      <c r="P16" s="2">
        <v>90.102623460750081</v>
      </c>
      <c r="R16" s="49">
        <v>1.0000000000000004E-7</v>
      </c>
      <c r="S16" s="49">
        <v>8.7062170215346863E-10</v>
      </c>
      <c r="T16" s="2">
        <v>120.00000272552634</v>
      </c>
      <c r="V16" s="49">
        <v>1.0000000000000004E-7</v>
      </c>
      <c r="W16" s="49">
        <v>8.7062170215346863E-10</v>
      </c>
      <c r="X16" s="2">
        <v>150.00000000323615</v>
      </c>
      <c r="Z16" s="49">
        <v>1.0000000000000004E-7</v>
      </c>
      <c r="AA16" s="49">
        <v>8.7062170215346863E-10</v>
      </c>
      <c r="AB16" s="2">
        <v>170.00000000041567</v>
      </c>
    </row>
    <row r="17" spans="2:28" x14ac:dyDescent="0.25">
      <c r="B17" s="49">
        <v>3.9999999999999998E-7</v>
      </c>
      <c r="C17" s="49">
        <v>3.4824868086138729E-9</v>
      </c>
      <c r="D17" s="50">
        <v>139.78072383308364</v>
      </c>
      <c r="F17" s="42">
        <v>3.9999999999999998E-7</v>
      </c>
      <c r="G17" s="42">
        <v>3.4824868086138729E-9</v>
      </c>
      <c r="H17" s="4">
        <v>129.66866155253376</v>
      </c>
      <c r="J17" s="49">
        <v>1.0000000000000004E-6</v>
      </c>
      <c r="K17" s="49">
        <v>8.7062170215346861E-9</v>
      </c>
      <c r="L17" s="2">
        <v>112.36181094350007</v>
      </c>
      <c r="N17" s="49">
        <v>1.0000000000000004E-6</v>
      </c>
      <c r="O17" s="49">
        <v>8.7062170215346861E-9</v>
      </c>
      <c r="P17" s="2">
        <v>91.019805886824543</v>
      </c>
      <c r="R17" s="49">
        <v>1.0000000000000004E-6</v>
      </c>
      <c r="S17" s="49">
        <v>8.7062170215346861E-9</v>
      </c>
      <c r="T17" s="2">
        <v>120.00002725526711</v>
      </c>
      <c r="V17" s="49">
        <v>1.0000000000000004E-6</v>
      </c>
      <c r="W17" s="49">
        <v>8.7062170215346861E-9</v>
      </c>
      <c r="X17" s="2">
        <v>150.00000003236119</v>
      </c>
      <c r="Z17" s="49">
        <v>1.0000000000000004E-6</v>
      </c>
      <c r="AA17" s="49">
        <v>8.7062170215346861E-9</v>
      </c>
      <c r="AB17" s="2">
        <v>170.00000000415662</v>
      </c>
    </row>
    <row r="18" spans="2:28" x14ac:dyDescent="0.25">
      <c r="B18" s="49">
        <v>1.0000000000000004E-6</v>
      </c>
      <c r="C18" s="49">
        <v>8.7062170215346861E-9</v>
      </c>
      <c r="D18" s="50">
        <v>147.85881071712024</v>
      </c>
      <c r="F18" s="42">
        <v>1.0000000000000004E-6</v>
      </c>
      <c r="G18" s="42">
        <v>8.7062170215346861E-9</v>
      </c>
      <c r="H18" s="4">
        <v>136.17910339472959</v>
      </c>
      <c r="J18" s="49">
        <v>3.0000000000000001E-6</v>
      </c>
      <c r="K18" s="49">
        <v>2.6118651064604045E-8</v>
      </c>
      <c r="L18" s="2">
        <v>118.69598877234064</v>
      </c>
      <c r="N18" s="49">
        <v>3.9999999999999998E-6</v>
      </c>
      <c r="O18" s="49">
        <v>3.4824868086138731E-8</v>
      </c>
      <c r="P18" s="2">
        <v>93.769700889730885</v>
      </c>
      <c r="R18" s="49">
        <v>1.0000000000000004E-5</v>
      </c>
      <c r="S18" s="49">
        <v>8.7062170215346848E-8</v>
      </c>
      <c r="T18" s="2">
        <v>120.00027255300805</v>
      </c>
      <c r="V18" s="49">
        <v>1.0000000000000004E-5</v>
      </c>
      <c r="W18" s="49">
        <v>8.7062170215346848E-8</v>
      </c>
      <c r="X18" s="2">
        <v>150.00000032361206</v>
      </c>
      <c r="Z18" s="49">
        <v>1.0000000000000004E-5</v>
      </c>
      <c r="AA18" s="49">
        <v>8.7062170215346848E-8</v>
      </c>
      <c r="AB18" s="2">
        <v>170.00000004156595</v>
      </c>
    </row>
    <row r="19" spans="2:28" x14ac:dyDescent="0.25">
      <c r="B19" s="49">
        <v>2.0000000000000003E-6</v>
      </c>
      <c r="C19" s="49">
        <v>1.7412434043069369E-8</v>
      </c>
      <c r="D19" s="50">
        <v>155.45681481297251</v>
      </c>
      <c r="F19" s="42">
        <v>1.9999999999999999E-6</v>
      </c>
      <c r="G19" s="42">
        <v>1.7412434043069366E-8</v>
      </c>
      <c r="H19" s="4">
        <v>141.66674447506554</v>
      </c>
      <c r="J19" s="49">
        <v>1.0000000000000004E-5</v>
      </c>
      <c r="K19" s="49">
        <v>8.7062170215346848E-8</v>
      </c>
      <c r="L19" s="2">
        <v>126.11674550589295</v>
      </c>
      <c r="N19" s="49">
        <v>1.0000000000000004E-5</v>
      </c>
      <c r="O19" s="49">
        <v>8.7062170215346848E-8</v>
      </c>
      <c r="P19" s="2">
        <v>97.466462050650762</v>
      </c>
      <c r="R19" s="49">
        <v>1.0000000000000005E-4</v>
      </c>
      <c r="S19" s="49">
        <v>8.7062170215346864E-7</v>
      </c>
      <c r="T19" s="2">
        <v>120.00272556367574</v>
      </c>
      <c r="V19" s="49">
        <v>1.0000000000000005E-4</v>
      </c>
      <c r="W19" s="49">
        <v>8.7062170215346864E-7</v>
      </c>
      <c r="X19" s="2">
        <v>150.00000323612048</v>
      </c>
      <c r="Z19" s="49">
        <v>1.0000000000000005E-4</v>
      </c>
      <c r="AA19" s="49">
        <v>8.7062170215346864E-7</v>
      </c>
      <c r="AB19" s="2">
        <v>170.00000041565974</v>
      </c>
    </row>
    <row r="20" spans="2:28" x14ac:dyDescent="0.25">
      <c r="B20" s="49">
        <v>3.0000000000000001E-6</v>
      </c>
      <c r="C20" s="49">
        <v>2.6118651064604045E-8</v>
      </c>
      <c r="D20" s="50">
        <v>161.16420072353421</v>
      </c>
      <c r="F20" s="42">
        <v>5.0000000000000004E-6</v>
      </c>
      <c r="G20" s="42">
        <v>4.3531085107673417E-8</v>
      </c>
      <c r="H20" s="4">
        <v>150.17832444156406</v>
      </c>
      <c r="J20" s="49">
        <v>3.0000000000000001E-5</v>
      </c>
      <c r="K20" s="49">
        <v>2.6118651064604046E-7</v>
      </c>
      <c r="L20" s="2">
        <v>133.56212139583616</v>
      </c>
      <c r="N20" s="49">
        <v>3.0000000000000001E-5</v>
      </c>
      <c r="O20" s="49">
        <v>2.6118651064604046E-7</v>
      </c>
      <c r="P20" s="2">
        <v>103.00061824281595</v>
      </c>
      <c r="R20" s="49">
        <v>1.0000000000000005E-3</v>
      </c>
      <c r="S20" s="49">
        <v>8.7062170215346857E-6</v>
      </c>
      <c r="T20" s="2">
        <v>120.02725891567391</v>
      </c>
      <c r="V20" s="49">
        <v>1.0000000000000005E-3</v>
      </c>
      <c r="W20" s="49">
        <v>8.7062170215346857E-6</v>
      </c>
      <c r="X20" s="2">
        <v>150.00003236121887</v>
      </c>
      <c r="Z20" s="49">
        <v>1.0000000000000005E-3</v>
      </c>
      <c r="AA20" s="49">
        <v>8.7062170215346857E-6</v>
      </c>
      <c r="AB20" s="2">
        <v>170.00000415659864</v>
      </c>
    </row>
    <row r="21" spans="2:28" x14ac:dyDescent="0.25">
      <c r="B21" s="49">
        <v>3.9999999999999998E-6</v>
      </c>
      <c r="C21" s="49">
        <v>3.4824868086138731E-8</v>
      </c>
      <c r="D21" s="50">
        <v>166.54604688927253</v>
      </c>
      <c r="F21" s="42">
        <v>1.0000000000000004E-5</v>
      </c>
      <c r="G21" s="42">
        <v>8.7062170215346848E-8</v>
      </c>
      <c r="H21" s="4">
        <v>158.51072831258429</v>
      </c>
      <c r="J21" s="49">
        <v>1.0000000000000005E-4</v>
      </c>
      <c r="K21" s="49">
        <v>8.7062170215346864E-7</v>
      </c>
      <c r="L21" s="2">
        <v>142.97867699448921</v>
      </c>
      <c r="N21" s="49">
        <v>1.0000000000000005E-4</v>
      </c>
      <c r="O21" s="49">
        <v>8.7062170215346864E-7</v>
      </c>
      <c r="P21" s="2">
        <v>109.49046793272922</v>
      </c>
      <c r="R21" s="49">
        <v>1.0000000000000005E-2</v>
      </c>
      <c r="S21" s="49">
        <v>8.7062170215346864E-5</v>
      </c>
      <c r="T21" s="2">
        <v>120.2728363316164</v>
      </c>
      <c r="V21" s="49">
        <v>1.0000000000000005E-2</v>
      </c>
      <c r="W21" s="49">
        <v>8.7062170215346864E-5</v>
      </c>
      <c r="X21" s="2">
        <v>150.0003236136134</v>
      </c>
      <c r="Z21" s="49">
        <v>1.0000000000000005E-2</v>
      </c>
      <c r="AA21" s="49">
        <v>8.7062170215346864E-5</v>
      </c>
      <c r="AB21" s="2">
        <v>170.00004156606383</v>
      </c>
    </row>
    <row r="22" spans="2:28" x14ac:dyDescent="0.25">
      <c r="B22" s="49">
        <v>4.9999999999999996E-6</v>
      </c>
      <c r="C22" s="49">
        <v>4.3531085107673411E-8</v>
      </c>
      <c r="D22" s="50">
        <v>173.12483550098295</v>
      </c>
      <c r="F22" s="42">
        <v>1.5E-5</v>
      </c>
      <c r="G22" s="42">
        <v>1.3059325532302023E-7</v>
      </c>
      <c r="H22" s="4">
        <v>165.30400340804005</v>
      </c>
      <c r="J22" s="49">
        <v>3.0000000000000003E-4</v>
      </c>
      <c r="K22" s="49">
        <v>2.611865106460405E-6</v>
      </c>
      <c r="L22" s="2">
        <v>153.91216306010057</v>
      </c>
      <c r="N22" s="49">
        <v>2.9999999999999997E-4</v>
      </c>
      <c r="O22" s="49">
        <v>2.6118651064604045E-6</v>
      </c>
      <c r="P22" s="2">
        <v>115.67763180020442</v>
      </c>
      <c r="R22" s="49">
        <v>0.10000000000000006</v>
      </c>
      <c r="S22" s="49">
        <v>8.7062170215346875E-4</v>
      </c>
      <c r="T22" s="2">
        <v>122.67774682494553</v>
      </c>
      <c r="V22" s="49">
        <v>0.10000000000000006</v>
      </c>
      <c r="W22" s="49">
        <v>8.7062170215346875E-4</v>
      </c>
      <c r="X22" s="2">
        <v>150.00323627860618</v>
      </c>
      <c r="Z22" s="49">
        <v>0.10000000000000006</v>
      </c>
      <c r="AA22" s="49">
        <v>8.7062170215346875E-4</v>
      </c>
      <c r="AB22" s="2">
        <v>170.00041566833522</v>
      </c>
    </row>
    <row r="23" spans="2:28" x14ac:dyDescent="0.25">
      <c r="B23" s="49">
        <v>5.4099999999999999E-6</v>
      </c>
      <c r="C23" s="49">
        <v>4.7100634086502626E-8</v>
      </c>
      <c r="D23" s="50">
        <v>179.50105527934187</v>
      </c>
      <c r="F23" s="42">
        <v>2.0000000000000005E-5</v>
      </c>
      <c r="G23" s="42">
        <v>1.741243404306937E-7</v>
      </c>
      <c r="H23" s="4">
        <v>173.41110071918365</v>
      </c>
      <c r="J23" s="49">
        <v>5.0000000000000001E-4</v>
      </c>
      <c r="K23" s="49">
        <v>4.3531085107673412E-6</v>
      </c>
      <c r="L23" s="2">
        <v>160.81875731021864</v>
      </c>
      <c r="N23" s="49">
        <v>1.0000000000000005E-3</v>
      </c>
      <c r="O23" s="49">
        <v>8.7062170215346857E-6</v>
      </c>
      <c r="P23" s="2">
        <v>122.85910576608823</v>
      </c>
      <c r="R23" s="49">
        <v>0.4</v>
      </c>
      <c r="S23" s="49">
        <v>3.4824868086138733E-3</v>
      </c>
      <c r="T23" s="2">
        <v>128.57902100346803</v>
      </c>
      <c r="V23" s="49">
        <v>1.0000000000000007</v>
      </c>
      <c r="W23" s="49">
        <v>8.7062170215346877E-3</v>
      </c>
      <c r="X23" s="2">
        <v>150.03237704201976</v>
      </c>
      <c r="Z23" s="49">
        <v>1.0000000000000007</v>
      </c>
      <c r="AA23" s="49">
        <v>8.7062170215346877E-3</v>
      </c>
      <c r="AB23" s="2">
        <v>170.00415745326356</v>
      </c>
    </row>
    <row r="24" spans="2:28" x14ac:dyDescent="0.25">
      <c r="F24" s="42">
        <v>2.1500000000000004E-5</v>
      </c>
      <c r="G24" s="42">
        <v>1.8718366596299572E-7</v>
      </c>
      <c r="H24" s="4">
        <v>179.47937725611163</v>
      </c>
      <c r="J24" s="49">
        <v>6.9999999999999999E-4</v>
      </c>
      <c r="K24" s="49">
        <v>6.094351915074277E-6</v>
      </c>
      <c r="L24" s="2">
        <v>167.16737086367212</v>
      </c>
      <c r="N24" s="49">
        <v>4.0000000000000001E-3</v>
      </c>
      <c r="O24" s="49">
        <v>3.4824868086138729E-5</v>
      </c>
      <c r="P24" s="2">
        <v>131.94417546981157</v>
      </c>
      <c r="R24" s="49">
        <v>1.0000000000000007</v>
      </c>
      <c r="S24" s="49">
        <v>8.7062170215346877E-3</v>
      </c>
      <c r="T24" s="2">
        <v>134.63455523155713</v>
      </c>
      <c r="V24" s="49">
        <v>10.000000000000007</v>
      </c>
      <c r="W24" s="49">
        <v>8.7062170215346887E-2</v>
      </c>
      <c r="X24" s="2">
        <v>150.32520491737213</v>
      </c>
      <c r="Z24" s="49">
        <v>10.000000000000007</v>
      </c>
      <c r="AA24" s="49">
        <v>8.7062170215346887E-2</v>
      </c>
      <c r="AB24" s="2">
        <v>170.04165183476044</v>
      </c>
    </row>
    <row r="25" spans="2:28" x14ac:dyDescent="0.25">
      <c r="J25" s="49">
        <v>8.9999999999999998E-4</v>
      </c>
      <c r="K25" s="49">
        <v>7.8355953193812144E-6</v>
      </c>
      <c r="L25" s="2">
        <v>176.22762589167624</v>
      </c>
      <c r="N25" s="49">
        <v>1.0000000000000005E-2</v>
      </c>
      <c r="O25" s="49">
        <v>8.7062170215346864E-5</v>
      </c>
      <c r="P25" s="2">
        <v>138.72877400345243</v>
      </c>
      <c r="R25" s="49">
        <v>3</v>
      </c>
      <c r="S25" s="49">
        <v>2.6118651064604047E-2</v>
      </c>
      <c r="T25" s="2">
        <v>143.57497471047861</v>
      </c>
      <c r="V25" s="49">
        <v>100.00000000000007</v>
      </c>
      <c r="W25" s="49">
        <v>0.87062170215346879</v>
      </c>
      <c r="X25" s="2">
        <v>153.40612867165592</v>
      </c>
      <c r="Z25" s="49">
        <v>100.00000000000007</v>
      </c>
      <c r="AA25" s="49">
        <v>0.87062170215346879</v>
      </c>
      <c r="AB25" s="2">
        <v>170.42457669648346</v>
      </c>
    </row>
    <row r="26" spans="2:28" x14ac:dyDescent="0.25">
      <c r="J26" s="49">
        <v>9.2099999999999994E-4</v>
      </c>
      <c r="K26" s="49">
        <v>8.0184258768334427E-6</v>
      </c>
      <c r="L26" s="2">
        <v>179.30683792842487</v>
      </c>
      <c r="N26" s="49">
        <v>0.03</v>
      </c>
      <c r="O26" s="49">
        <v>2.6118651064604048E-4</v>
      </c>
      <c r="P26" s="2">
        <v>148.36408655282102</v>
      </c>
      <c r="R26" s="49">
        <v>6</v>
      </c>
      <c r="S26" s="49">
        <v>5.2237302129208095E-2</v>
      </c>
      <c r="T26" s="2">
        <v>150.74085085950355</v>
      </c>
      <c r="V26" s="49">
        <v>300.00000000000006</v>
      </c>
      <c r="W26" s="49">
        <v>2.6118651064604053</v>
      </c>
      <c r="X26" s="2">
        <v>161.6528618712299</v>
      </c>
      <c r="Z26" s="49">
        <v>300.00000000000006</v>
      </c>
      <c r="AA26" s="49">
        <v>2.6118651064604053</v>
      </c>
      <c r="AB26" s="2">
        <v>171.33508240427074</v>
      </c>
    </row>
    <row r="27" spans="2:28" x14ac:dyDescent="0.25">
      <c r="N27" s="49">
        <v>0.06</v>
      </c>
      <c r="O27" s="49">
        <v>5.2237302129208097E-4</v>
      </c>
      <c r="P27" s="2">
        <v>156.12764392963331</v>
      </c>
      <c r="R27" s="49">
        <v>10.000000000000007</v>
      </c>
      <c r="S27" s="49">
        <v>8.7062170215346887E-2</v>
      </c>
      <c r="T27" s="2">
        <v>157.72604315920361</v>
      </c>
      <c r="V27" s="49">
        <v>400.00000000000006</v>
      </c>
      <c r="W27" s="49">
        <v>3.4824868086138738</v>
      </c>
      <c r="X27" s="2">
        <v>167.28648392840427</v>
      </c>
      <c r="Z27" s="49">
        <v>400.00000000000006</v>
      </c>
      <c r="AA27" s="49">
        <v>3.4824868086138738</v>
      </c>
      <c r="AB27" s="2">
        <v>171.82772063637046</v>
      </c>
    </row>
    <row r="28" spans="2:28" x14ac:dyDescent="0.25">
      <c r="N28" s="49">
        <v>0.10000000000000006</v>
      </c>
      <c r="O28" s="49">
        <v>8.7062170215346875E-4</v>
      </c>
      <c r="P28" s="2">
        <v>163.94580789036834</v>
      </c>
      <c r="R28" s="49">
        <v>13.000000000000007</v>
      </c>
      <c r="S28" s="49">
        <v>0.11318082127995094</v>
      </c>
      <c r="T28" s="2">
        <v>162.58376496333548</v>
      </c>
      <c r="V28" s="49">
        <v>470.00000000000006</v>
      </c>
      <c r="W28" s="49">
        <v>4.0919220001213015</v>
      </c>
      <c r="X28" s="2">
        <v>173.39445920222127</v>
      </c>
      <c r="Z28" s="49">
        <v>596.20000000000005</v>
      </c>
      <c r="AA28" s="49">
        <v>5.1906465882389776</v>
      </c>
      <c r="AB28" s="2">
        <v>172.89120818196889</v>
      </c>
    </row>
    <row r="29" spans="2:28" x14ac:dyDescent="0.25">
      <c r="N29" s="49">
        <v>0.13000000000000006</v>
      </c>
      <c r="O29" s="49">
        <v>1.1318082127995091E-3</v>
      </c>
      <c r="P29" s="2">
        <v>170.04853405515991</v>
      </c>
      <c r="R29" s="49">
        <v>16.000000000000007</v>
      </c>
      <c r="S29" s="49">
        <v>0.13929947234455498</v>
      </c>
      <c r="T29" s="2">
        <v>167.94953903852661</v>
      </c>
      <c r="V29" s="49">
        <v>492.00000000000006</v>
      </c>
      <c r="W29" s="49">
        <v>4.2834587745950641</v>
      </c>
      <c r="X29" s="2">
        <v>177.29693511380989</v>
      </c>
      <c r="Z29" s="49">
        <v>1096.2</v>
      </c>
      <c r="AA29" s="49">
        <v>9.5437550990063187</v>
      </c>
      <c r="AB29" s="2">
        <v>176.95003544023166</v>
      </c>
    </row>
    <row r="30" spans="2:28" x14ac:dyDescent="0.25">
      <c r="N30" s="49">
        <v>0.15000000000000005</v>
      </c>
      <c r="O30" s="49">
        <v>1.3059325532302026E-3</v>
      </c>
      <c r="P30" s="2">
        <v>176.40928152536281</v>
      </c>
      <c r="R30" s="49">
        <v>18.000000000000007</v>
      </c>
      <c r="S30" s="49">
        <v>0.15671190638762433</v>
      </c>
      <c r="T30" s="2">
        <v>172.73107322238712</v>
      </c>
      <c r="V30" s="49">
        <v>496.20000000000005</v>
      </c>
      <c r="W30" s="49">
        <v>4.3200248860855099</v>
      </c>
      <c r="X30" s="2">
        <v>179.35791405089222</v>
      </c>
      <c r="Z30" s="49">
        <v>1206.2</v>
      </c>
      <c r="AA30" s="49">
        <v>10.501438971375135</v>
      </c>
      <c r="AB30" s="2">
        <v>179.47571111454579</v>
      </c>
    </row>
    <row r="31" spans="2:28" x14ac:dyDescent="0.25">
      <c r="N31" s="49">
        <v>0.15320000000000006</v>
      </c>
      <c r="O31" s="49">
        <v>1.3337924476991138E-3</v>
      </c>
      <c r="P31" s="2">
        <v>179.54069914064542</v>
      </c>
      <c r="R31" s="49">
        <v>19.000000000000007</v>
      </c>
      <c r="S31" s="49">
        <v>0.16541812340915904</v>
      </c>
      <c r="T31" s="2">
        <v>176.88756443977445</v>
      </c>
    </row>
    <row r="32" spans="2:28" x14ac:dyDescent="0.25">
      <c r="R32" s="49">
        <v>19.230000000000008</v>
      </c>
      <c r="S32" s="49">
        <v>0.16742055332411199</v>
      </c>
      <c r="T32" s="2">
        <v>179.87273732409676</v>
      </c>
    </row>
    <row r="34" spans="2:28" x14ac:dyDescent="0.25">
      <c r="B34" s="105" t="s">
        <v>38</v>
      </c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</row>
    <row r="36" spans="2:28" ht="16.2" x14ac:dyDescent="0.25">
      <c r="B36" s="86" t="s">
        <v>31</v>
      </c>
      <c r="C36" s="86"/>
      <c r="D36" s="86"/>
      <c r="F36" s="86" t="s">
        <v>25</v>
      </c>
      <c r="G36" s="86"/>
      <c r="H36" s="86"/>
      <c r="J36" s="86" t="s">
        <v>32</v>
      </c>
      <c r="K36" s="86"/>
      <c r="L36" s="86"/>
      <c r="N36" s="86" t="s">
        <v>26</v>
      </c>
      <c r="O36" s="86"/>
      <c r="P36" s="86"/>
      <c r="R36" s="86" t="s">
        <v>33</v>
      </c>
      <c r="S36" s="86"/>
      <c r="T36" s="86"/>
      <c r="V36" s="86" t="s">
        <v>34</v>
      </c>
      <c r="W36" s="86"/>
      <c r="X36" s="86"/>
      <c r="Z36" s="86" t="s">
        <v>35</v>
      </c>
      <c r="AA36" s="86"/>
      <c r="AB36" s="86"/>
    </row>
    <row r="37" spans="2:28" ht="27.6" x14ac:dyDescent="0.25">
      <c r="B37" s="24" t="s">
        <v>23</v>
      </c>
      <c r="C37" s="25" t="s">
        <v>24</v>
      </c>
      <c r="D37" s="26" t="s">
        <v>22</v>
      </c>
      <c r="F37" s="24" t="s">
        <v>23</v>
      </c>
      <c r="G37" s="25" t="s">
        <v>24</v>
      </c>
      <c r="H37" s="26" t="s">
        <v>22</v>
      </c>
      <c r="J37" s="24" t="s">
        <v>23</v>
      </c>
      <c r="K37" s="25" t="s">
        <v>24</v>
      </c>
      <c r="L37" s="26" t="s">
        <v>22</v>
      </c>
      <c r="N37" s="24" t="s">
        <v>23</v>
      </c>
      <c r="O37" s="25" t="s">
        <v>24</v>
      </c>
      <c r="P37" s="26" t="s">
        <v>22</v>
      </c>
      <c r="R37" s="24" t="s">
        <v>23</v>
      </c>
      <c r="S37" s="25" t="s">
        <v>24</v>
      </c>
      <c r="T37" s="26" t="s">
        <v>22</v>
      </c>
      <c r="V37" s="24" t="s">
        <v>23</v>
      </c>
      <c r="W37" s="25" t="s">
        <v>24</v>
      </c>
      <c r="X37" s="26" t="s">
        <v>22</v>
      </c>
      <c r="Z37" s="24" t="s">
        <v>23</v>
      </c>
      <c r="AA37" s="25" t="s">
        <v>24</v>
      </c>
      <c r="AB37" s="26" t="s">
        <v>22</v>
      </c>
    </row>
    <row r="38" spans="2:28" x14ac:dyDescent="0.25">
      <c r="B38" s="33">
        <v>9.9999999999999998E-13</v>
      </c>
      <c r="C38" s="33">
        <v>1.2311121460445377E-14</v>
      </c>
      <c r="D38" s="48">
        <v>0.1002867588877564</v>
      </c>
      <c r="F38" s="33">
        <v>9.9999999999999998E-13</v>
      </c>
      <c r="G38" s="33">
        <v>1.2318023740348292E-14</v>
      </c>
      <c r="H38" s="1">
        <v>30.00002460329458</v>
      </c>
      <c r="J38" s="33">
        <v>9.9999999999999998E-13</v>
      </c>
      <c r="K38" s="33">
        <v>1.2336920637241043E-14</v>
      </c>
      <c r="L38" s="1">
        <v>60.000000070939763</v>
      </c>
      <c r="N38" s="33">
        <v>9.9999999999999998E-13</v>
      </c>
      <c r="O38" s="33">
        <v>1.2362828170579249E-14</v>
      </c>
      <c r="P38" s="1">
        <v>90.000000000056545</v>
      </c>
      <c r="R38" s="33">
        <v>9.9999999999999998E-13</v>
      </c>
      <c r="S38" s="33">
        <v>1.2388844744542789E-14</v>
      </c>
      <c r="T38" s="1">
        <v>120.0000000000018</v>
      </c>
      <c r="V38" s="33">
        <v>9.9999999999999998E-13</v>
      </c>
      <c r="W38" s="33">
        <v>1.2407959725571462E-14</v>
      </c>
      <c r="X38" s="1">
        <v>150.00000000000261</v>
      </c>
      <c r="Z38" s="33">
        <v>9.9999999999999998E-13</v>
      </c>
      <c r="AA38" s="33">
        <v>1.2414175591331563E-14</v>
      </c>
      <c r="AB38" s="1">
        <v>169.99999999999878</v>
      </c>
    </row>
    <row r="39" spans="2:28" x14ac:dyDescent="0.25">
      <c r="B39" s="33">
        <v>9.9999999999999994E-12</v>
      </c>
      <c r="C39" s="33">
        <v>1.2311121460445376E-13</v>
      </c>
      <c r="D39" s="48">
        <v>0.31713494951510651</v>
      </c>
      <c r="F39" s="33">
        <v>9.9999999999999994E-12</v>
      </c>
      <c r="G39" s="33">
        <v>1.231802374034829E-13</v>
      </c>
      <c r="H39" s="1">
        <v>30.00024603211963</v>
      </c>
      <c r="J39" s="33">
        <v>9.9999999999999994E-12</v>
      </c>
      <c r="K39" s="33">
        <v>1.2336920637241042E-13</v>
      </c>
      <c r="L39" s="1">
        <v>60.000000709401768</v>
      </c>
      <c r="N39" s="33">
        <v>9.9999999999999994E-12</v>
      </c>
      <c r="O39" s="33">
        <v>1.2362828170579249E-13</v>
      </c>
      <c r="P39" s="1">
        <v>90.000000000569344</v>
      </c>
      <c r="R39" s="33">
        <v>9.9999999999999994E-12</v>
      </c>
      <c r="S39" s="33">
        <v>1.2388844744542787E-13</v>
      </c>
      <c r="T39" s="1">
        <v>120.00000000001243</v>
      </c>
      <c r="V39" s="33">
        <v>9.9999999999999994E-12</v>
      </c>
      <c r="W39" s="33">
        <v>1.240795972557146E-13</v>
      </c>
      <c r="X39" s="1">
        <v>150.00000000001052</v>
      </c>
      <c r="Z39" s="33">
        <v>9.9999999999999994E-12</v>
      </c>
      <c r="AA39" s="33">
        <v>1.2414175591331562E-13</v>
      </c>
      <c r="AB39" s="1">
        <v>169.99999999999878</v>
      </c>
    </row>
    <row r="40" spans="2:28" x14ac:dyDescent="0.25">
      <c r="B40" s="33">
        <v>9.9999999999999991E-11</v>
      </c>
      <c r="C40" s="33">
        <v>1.2311121460445376E-12</v>
      </c>
      <c r="D40" s="48">
        <v>1.002880457385648</v>
      </c>
      <c r="F40" s="33">
        <v>9.9999999999999991E-11</v>
      </c>
      <c r="G40" s="33">
        <v>1.2318023740348291E-12</v>
      </c>
      <c r="H40" s="1">
        <v>30.002460239037408</v>
      </c>
      <c r="J40" s="33">
        <v>9.9999999999999991E-11</v>
      </c>
      <c r="K40" s="33">
        <v>1.2336920637241041E-12</v>
      </c>
      <c r="L40" s="1">
        <v>60.000007094016823</v>
      </c>
      <c r="N40" s="33">
        <v>9.9999999999999991E-11</v>
      </c>
      <c r="O40" s="33">
        <v>1.2362828170579248E-12</v>
      </c>
      <c r="P40" s="1">
        <v>90.000000005690865</v>
      </c>
      <c r="R40" s="33">
        <v>9.9999999999999991E-11</v>
      </c>
      <c r="S40" s="33">
        <v>1.2388844744542787E-12</v>
      </c>
      <c r="T40" s="1">
        <v>120.00000000012024</v>
      </c>
      <c r="V40" s="33">
        <v>9.9999999999999991E-11</v>
      </c>
      <c r="W40" s="33">
        <v>1.240795972557146E-12</v>
      </c>
      <c r="X40" s="1">
        <v>150.00000000010783</v>
      </c>
      <c r="Z40" s="33">
        <v>9.9999999999999991E-11</v>
      </c>
      <c r="AA40" s="33">
        <v>1.2414175591331562E-12</v>
      </c>
      <c r="AB40" s="1">
        <v>170.00000000000634</v>
      </c>
    </row>
    <row r="41" spans="2:28" x14ac:dyDescent="0.25">
      <c r="B41" s="33">
        <v>9.9999999999999986E-10</v>
      </c>
      <c r="C41" s="33">
        <v>1.2311121460445375E-11</v>
      </c>
      <c r="D41" s="48">
        <v>3.1717224618325783</v>
      </c>
      <c r="F41" s="33">
        <v>9.9999999999999986E-10</v>
      </c>
      <c r="G41" s="33">
        <v>1.2318023740348289E-11</v>
      </c>
      <c r="H41" s="1">
        <v>30.024594171733948</v>
      </c>
      <c r="J41" s="33">
        <v>9.9999999999999986E-10</v>
      </c>
      <c r="K41" s="33">
        <v>1.233692063724104E-11</v>
      </c>
      <c r="L41" s="1">
        <v>60.00007094014962</v>
      </c>
      <c r="N41" s="33">
        <v>9.9999999999999986E-10</v>
      </c>
      <c r="O41" s="33">
        <v>1.2362828170579246E-11</v>
      </c>
      <c r="P41" s="1">
        <v>90.000000056903446</v>
      </c>
      <c r="R41" s="33">
        <v>9.9999999999999986E-10</v>
      </c>
      <c r="S41" s="33">
        <v>1.2388844744542786E-11</v>
      </c>
      <c r="T41" s="1">
        <v>120.00000000121187</v>
      </c>
      <c r="V41" s="33">
        <v>9.9999999999999986E-10</v>
      </c>
      <c r="W41" s="33">
        <v>1.240795972557146E-11</v>
      </c>
      <c r="X41" s="1">
        <v>150.00000000107821</v>
      </c>
      <c r="Z41" s="33">
        <v>9.9999999999999986E-10</v>
      </c>
      <c r="AA41" s="33">
        <v>1.241417559133156E-11</v>
      </c>
      <c r="AB41" s="1">
        <v>170.00000000008964</v>
      </c>
    </row>
    <row r="42" spans="2:28" x14ac:dyDescent="0.25">
      <c r="B42" s="33">
        <v>9.9999999999999986E-9</v>
      </c>
      <c r="C42" s="33">
        <v>1.2311121460445375E-10</v>
      </c>
      <c r="D42" s="48">
        <v>10.029858596803896</v>
      </c>
      <c r="F42" s="33">
        <v>9.9999999999999986E-9</v>
      </c>
      <c r="G42" s="33">
        <v>1.2318023740348289E-10</v>
      </c>
      <c r="H42" s="1">
        <v>30.245116298370736</v>
      </c>
      <c r="J42" s="33">
        <v>9.9999999999999986E-9</v>
      </c>
      <c r="K42" s="33">
        <v>1.2336920637241042E-10</v>
      </c>
      <c r="L42" s="1">
        <v>60.000709399233514</v>
      </c>
      <c r="N42" s="33">
        <v>9.9999999999999986E-9</v>
      </c>
      <c r="O42" s="33">
        <v>1.2362828170579248E-10</v>
      </c>
      <c r="P42" s="1">
        <v>90.0000005690423</v>
      </c>
      <c r="R42" s="33">
        <v>9.9999999999999986E-9</v>
      </c>
      <c r="S42" s="33">
        <v>1.2388844744542788E-10</v>
      </c>
      <c r="T42" s="1">
        <v>120.00000001212095</v>
      </c>
      <c r="V42" s="33">
        <v>9.9999999999999986E-9</v>
      </c>
      <c r="W42" s="33">
        <v>1.2407959725571461E-10</v>
      </c>
      <c r="X42" s="1">
        <v>150.00000001076899</v>
      </c>
      <c r="Z42" s="33">
        <v>9.9999999999999986E-9</v>
      </c>
      <c r="AA42" s="33">
        <v>1.2414175591331561E-10</v>
      </c>
      <c r="AB42" s="1">
        <v>170.00000000086951</v>
      </c>
    </row>
    <row r="43" spans="2:28" x14ac:dyDescent="0.25">
      <c r="B43" s="33">
        <v>9.9999999999999982E-8</v>
      </c>
      <c r="C43" s="33">
        <v>1.2311121460445375E-9</v>
      </c>
      <c r="D43" s="48">
        <v>29.518019706510401</v>
      </c>
      <c r="F43" s="33">
        <v>9.9999999999999982E-8</v>
      </c>
      <c r="G43" s="33">
        <v>1.2318023740348289E-9</v>
      </c>
      <c r="H43" s="1">
        <v>32.365268432189559</v>
      </c>
      <c r="J43" s="33">
        <v>9.9999999999999982E-8</v>
      </c>
      <c r="K43" s="33">
        <v>1.233692063724104E-9</v>
      </c>
      <c r="L43" s="1">
        <v>60.007093766221033</v>
      </c>
      <c r="N43" s="33">
        <v>9.9999999999999982E-8</v>
      </c>
      <c r="O43" s="33">
        <v>1.2362828170579247E-9</v>
      </c>
      <c r="P43" s="1">
        <v>90.000005690424288</v>
      </c>
      <c r="R43" s="33">
        <v>9.9999999999999982E-8</v>
      </c>
      <c r="S43" s="33">
        <v>1.2388844744542787E-9</v>
      </c>
      <c r="T43" s="1">
        <v>120.0000001212025</v>
      </c>
      <c r="V43" s="33">
        <v>9.9999999999999982E-8</v>
      </c>
      <c r="W43" s="33">
        <v>1.2407959725571459E-9</v>
      </c>
      <c r="X43" s="1">
        <v>150.00000010769261</v>
      </c>
      <c r="Z43" s="33">
        <v>9.9999999999999982E-8</v>
      </c>
      <c r="AA43" s="33">
        <v>1.241417559133156E-9</v>
      </c>
      <c r="AB43" s="1">
        <v>170.00000000866135</v>
      </c>
    </row>
    <row r="44" spans="2:28" x14ac:dyDescent="0.25">
      <c r="B44" s="33">
        <v>9.9999999999999974E-7</v>
      </c>
      <c r="C44" s="33">
        <v>1.2311121460445374E-8</v>
      </c>
      <c r="D44" s="48">
        <v>53.624558059746022</v>
      </c>
      <c r="F44" s="33">
        <v>3.9999999999999998E-7</v>
      </c>
      <c r="G44" s="33">
        <v>4.9272094961393163E-9</v>
      </c>
      <c r="H44" s="1">
        <v>38.230476072451957</v>
      </c>
      <c r="J44" s="33">
        <v>3.9999999999999998E-7</v>
      </c>
      <c r="K44" s="33">
        <v>4.9347682548964168E-9</v>
      </c>
      <c r="L44" s="1">
        <v>60.028372013061805</v>
      </c>
      <c r="N44" s="33">
        <v>9.9999999999999974E-7</v>
      </c>
      <c r="O44" s="33">
        <v>1.2362828170579245E-8</v>
      </c>
      <c r="P44" s="1">
        <v>90.000056904241561</v>
      </c>
      <c r="R44" s="33">
        <v>9.9999999999999974E-7</v>
      </c>
      <c r="S44" s="33">
        <v>1.2388844744542785E-8</v>
      </c>
      <c r="T44" s="1">
        <v>120.00000121202862</v>
      </c>
      <c r="V44" s="33">
        <v>9.9999999999999974E-7</v>
      </c>
      <c r="W44" s="33">
        <v>1.2407959725571458E-8</v>
      </c>
      <c r="X44" s="1">
        <v>150.00000107693666</v>
      </c>
      <c r="Z44" s="33">
        <v>9.9999999999999974E-7</v>
      </c>
      <c r="AA44" s="33">
        <v>1.2414175591331558E-8</v>
      </c>
      <c r="AB44" s="1">
        <v>170.00000008663974</v>
      </c>
    </row>
    <row r="45" spans="2:28" x14ac:dyDescent="0.25">
      <c r="B45" s="33">
        <v>9.9999999999999974E-6</v>
      </c>
      <c r="C45" s="33">
        <v>1.2311121460445375E-7</v>
      </c>
      <c r="D45" s="48">
        <v>72.68342572627239</v>
      </c>
      <c r="F45" s="33">
        <v>9.9999999999999974E-7</v>
      </c>
      <c r="G45" s="33">
        <v>1.2318023740348288E-8</v>
      </c>
      <c r="H45" s="1">
        <v>45.500303419553717</v>
      </c>
      <c r="J45" s="33">
        <v>9.9999999999999974E-7</v>
      </c>
      <c r="K45" s="33">
        <v>1.2336920637241039E-8</v>
      </c>
      <c r="L45" s="1">
        <v>60.070914347806003</v>
      </c>
      <c r="N45" s="33">
        <v>9.9999999999999974E-6</v>
      </c>
      <c r="O45" s="33">
        <v>1.2362828170579247E-7</v>
      </c>
      <c r="P45" s="1">
        <v>90.000569042427429</v>
      </c>
      <c r="R45" s="33">
        <v>9.9999999999999974E-6</v>
      </c>
      <c r="S45" s="33">
        <v>1.2388844744542785E-7</v>
      </c>
      <c r="T45" s="1">
        <v>120.00001212028424</v>
      </c>
      <c r="V45" s="33">
        <v>9.9999999999999974E-6</v>
      </c>
      <c r="W45" s="33">
        <v>1.2407959725571459E-7</v>
      </c>
      <c r="X45" s="1">
        <v>150.00001076935263</v>
      </c>
      <c r="Z45" s="33">
        <v>9.9999999999999974E-6</v>
      </c>
      <c r="AA45" s="33">
        <v>1.2414175591331559E-7</v>
      </c>
      <c r="AB45" s="1">
        <v>170.00000086638545</v>
      </c>
    </row>
    <row r="46" spans="2:28" x14ac:dyDescent="0.25">
      <c r="B46" s="33">
        <v>9.9999999999999978E-5</v>
      </c>
      <c r="C46" s="33">
        <v>1.2311121460445376E-6</v>
      </c>
      <c r="D46" s="48">
        <v>89.926975897062263</v>
      </c>
      <c r="F46" s="33">
        <v>3.9999999999999998E-6</v>
      </c>
      <c r="G46" s="33">
        <v>4.9272094961393165E-8</v>
      </c>
      <c r="H46" s="1">
        <v>57.820736515690648</v>
      </c>
      <c r="J46" s="33">
        <v>3.9999999999999998E-6</v>
      </c>
      <c r="K46" s="33">
        <v>4.9347682548964168E-8</v>
      </c>
      <c r="L46" s="1">
        <v>60.283309747670515</v>
      </c>
      <c r="N46" s="33">
        <v>9.9999999999999978E-5</v>
      </c>
      <c r="O46" s="33">
        <v>1.2362828170579245E-6</v>
      </c>
      <c r="P46" s="1">
        <v>90.005690425895594</v>
      </c>
      <c r="R46" s="33">
        <v>9.9999999999999978E-5</v>
      </c>
      <c r="S46" s="33">
        <v>1.2388844744542785E-6</v>
      </c>
      <c r="T46" s="1">
        <v>120.00012120290802</v>
      </c>
      <c r="V46" s="33">
        <v>9.9999999999999978E-5</v>
      </c>
      <c r="W46" s="33">
        <v>1.2407959725571459E-6</v>
      </c>
      <c r="X46" s="1">
        <v>150.00010769370022</v>
      </c>
      <c r="Z46" s="33">
        <v>9.9999999999999978E-5</v>
      </c>
      <c r="AA46" s="33">
        <v>1.2414175591331559E-6</v>
      </c>
      <c r="AB46" s="1">
        <v>170.00000866381581</v>
      </c>
    </row>
    <row r="47" spans="2:28" x14ac:dyDescent="0.25">
      <c r="B47" s="33">
        <v>9.999999999999998E-4</v>
      </c>
      <c r="C47" s="33">
        <v>1.2311121460445374E-5</v>
      </c>
      <c r="D47" s="48">
        <v>107.20901137359053</v>
      </c>
      <c r="F47" s="33">
        <v>9.9999999999999974E-6</v>
      </c>
      <c r="G47" s="33">
        <v>1.2318023740348288E-7</v>
      </c>
      <c r="H47" s="1">
        <v>65.446518750501085</v>
      </c>
      <c r="J47" s="33">
        <v>9.9999999999999974E-6</v>
      </c>
      <c r="K47" s="33">
        <v>1.233692063724104E-7</v>
      </c>
      <c r="L47" s="1">
        <v>60.706116552758402</v>
      </c>
      <c r="N47" s="33">
        <v>9.999999999999998E-4</v>
      </c>
      <c r="O47" s="33">
        <v>1.2362828170579245E-5</v>
      </c>
      <c r="P47" s="1">
        <v>90.056903953190371</v>
      </c>
      <c r="R47" s="33">
        <v>9.999999999999998E-4</v>
      </c>
      <c r="S47" s="33">
        <v>1.2388844744542785E-5</v>
      </c>
      <c r="T47" s="1">
        <v>120.00121203581804</v>
      </c>
      <c r="V47" s="33">
        <v>9.999999999999998E-4</v>
      </c>
      <c r="W47" s="33">
        <v>1.2407959725571458E-5</v>
      </c>
      <c r="X47" s="1">
        <v>150.00107695281162</v>
      </c>
      <c r="Z47" s="33">
        <v>9.999999999999998E-4</v>
      </c>
      <c r="AA47" s="33">
        <v>1.2414175591331558E-5</v>
      </c>
      <c r="AB47" s="1">
        <v>170.00008663851841</v>
      </c>
    </row>
    <row r="48" spans="2:28" x14ac:dyDescent="0.25">
      <c r="B48" s="33">
        <v>4.0000000000000001E-3</v>
      </c>
      <c r="C48" s="33">
        <v>4.9244485841781511E-5</v>
      </c>
      <c r="D48" s="48">
        <v>118.36930286453894</v>
      </c>
      <c r="F48" s="33">
        <v>4.0000000000000003E-5</v>
      </c>
      <c r="G48" s="33">
        <v>4.9272094961393174E-7</v>
      </c>
      <c r="H48" s="1">
        <v>76.2623484480592</v>
      </c>
      <c r="J48" s="33">
        <v>4.0000000000000003E-5</v>
      </c>
      <c r="K48" s="33">
        <v>4.9347682548964171E-7</v>
      </c>
      <c r="L48" s="1">
        <v>62.750711280557951</v>
      </c>
      <c r="N48" s="33">
        <v>9.9999999999999985E-3</v>
      </c>
      <c r="O48" s="33">
        <v>1.2362828170579246E-4</v>
      </c>
      <c r="P48" s="1">
        <v>90.568542797786705</v>
      </c>
      <c r="R48" s="33">
        <v>9.9999999999999985E-3</v>
      </c>
      <c r="S48" s="33">
        <v>1.2388844744542788E-4</v>
      </c>
      <c r="T48" s="1">
        <v>120.01212103288221</v>
      </c>
      <c r="V48" s="33">
        <v>9.9999999999999985E-3</v>
      </c>
      <c r="W48" s="33">
        <v>1.2407959725571459E-4</v>
      </c>
      <c r="X48" s="1">
        <v>150.01077111031211</v>
      </c>
      <c r="Z48" s="33">
        <v>9.9999999999999985E-3</v>
      </c>
      <c r="AA48" s="33">
        <v>1.2414175591331561E-4</v>
      </c>
      <c r="AB48" s="1">
        <v>170.00086641866284</v>
      </c>
    </row>
    <row r="49" spans="2:28" x14ac:dyDescent="0.25">
      <c r="B49" s="33">
        <v>9.9999999999999985E-3</v>
      </c>
      <c r="C49" s="33">
        <v>1.2311121460445375E-4</v>
      </c>
      <c r="D49" s="48">
        <v>126.43287011767578</v>
      </c>
      <c r="F49" s="33">
        <v>9.9999999999999978E-5</v>
      </c>
      <c r="G49" s="33">
        <v>1.2318023740348289E-6</v>
      </c>
      <c r="H49" s="1">
        <v>83.132719377883419</v>
      </c>
      <c r="J49" s="33">
        <v>9.9999999999999978E-5</v>
      </c>
      <c r="K49" s="33">
        <v>1.233692063724104E-6</v>
      </c>
      <c r="L49" s="1">
        <v>66.27145020308717</v>
      </c>
      <c r="N49" s="33">
        <v>0.04</v>
      </c>
      <c r="O49" s="33">
        <v>4.9451312682316994E-4</v>
      </c>
      <c r="P49" s="1">
        <v>92.244274112966977</v>
      </c>
      <c r="R49" s="33">
        <v>0.04</v>
      </c>
      <c r="S49" s="33">
        <v>4.9555378978171152E-4</v>
      </c>
      <c r="T49" s="1">
        <v>120.04849313498265</v>
      </c>
      <c r="V49" s="33">
        <v>9.9999999999999978E-2</v>
      </c>
      <c r="W49" s="33">
        <v>1.2407959725571458E-3</v>
      </c>
      <c r="X49" s="1">
        <v>150.1078698856754</v>
      </c>
      <c r="Z49" s="33">
        <v>9.9999999999999978E-2</v>
      </c>
      <c r="AA49" s="33">
        <v>1.2414175591331559E-3</v>
      </c>
      <c r="AB49" s="1">
        <v>170.00866753408727</v>
      </c>
    </row>
    <row r="50" spans="2:28" x14ac:dyDescent="0.25">
      <c r="B50" s="33">
        <v>0.03</v>
      </c>
      <c r="C50" s="33">
        <v>3.693336438133613E-4</v>
      </c>
      <c r="D50" s="48">
        <v>137.44407781908356</v>
      </c>
      <c r="F50" s="33">
        <v>4.0000000000000002E-4</v>
      </c>
      <c r="G50" s="33">
        <v>4.9272094961393172E-6</v>
      </c>
      <c r="H50" s="1">
        <v>93.385273450397904</v>
      </c>
      <c r="J50" s="33">
        <v>2.9999999999999997E-4</v>
      </c>
      <c r="K50" s="33">
        <v>3.7010761911723121E-6</v>
      </c>
      <c r="L50" s="1">
        <v>73.25589220211765</v>
      </c>
      <c r="N50" s="33">
        <v>0.15</v>
      </c>
      <c r="O50" s="33">
        <v>1.854424225586887E-3</v>
      </c>
      <c r="P50" s="1">
        <v>97.367232505037606</v>
      </c>
      <c r="R50" s="33">
        <v>9.9999999999999978E-2</v>
      </c>
      <c r="S50" s="33">
        <v>1.2388844744542786E-3</v>
      </c>
      <c r="T50" s="1">
        <v>120.12127793975593</v>
      </c>
      <c r="V50" s="33">
        <v>0.99999999999999978</v>
      </c>
      <c r="W50" s="33">
        <v>1.2407959725571458E-2</v>
      </c>
      <c r="X50" s="1">
        <v>151.09516621312321</v>
      </c>
      <c r="Z50" s="33">
        <v>0.99999999999999978</v>
      </c>
      <c r="AA50" s="33">
        <v>1.2414175591331558E-2</v>
      </c>
      <c r="AB50" s="1">
        <v>170.08701299067576</v>
      </c>
    </row>
    <row r="51" spans="2:28" x14ac:dyDescent="0.25">
      <c r="B51" s="33">
        <v>0.06</v>
      </c>
      <c r="C51" s="33">
        <v>7.386672876267226E-4</v>
      </c>
      <c r="D51" s="48">
        <v>145.79924202151099</v>
      </c>
      <c r="F51" s="33">
        <v>9.999999999999998E-4</v>
      </c>
      <c r="G51" s="33">
        <v>1.2318023740348288E-5</v>
      </c>
      <c r="H51" s="1">
        <v>100.21055755808104</v>
      </c>
      <c r="J51" s="33">
        <v>9.999999999999998E-4</v>
      </c>
      <c r="K51" s="33">
        <v>1.2336920637241038E-5</v>
      </c>
      <c r="L51" s="1">
        <v>82.092252191378137</v>
      </c>
      <c r="N51" s="33">
        <v>0.4</v>
      </c>
      <c r="O51" s="33">
        <v>4.9451312682316992E-3</v>
      </c>
      <c r="P51" s="1">
        <v>104.0485724884654</v>
      </c>
      <c r="R51" s="33">
        <v>0.4</v>
      </c>
      <c r="S51" s="33">
        <v>4.9555378978171152E-3</v>
      </c>
      <c r="T51" s="1">
        <v>120.48602066927349</v>
      </c>
      <c r="V51" s="33">
        <v>4</v>
      </c>
      <c r="W51" s="33">
        <v>4.9631838902285848E-2</v>
      </c>
      <c r="X51" s="1">
        <v>154.63802357595688</v>
      </c>
      <c r="Z51" s="33">
        <v>9.9999999999999982</v>
      </c>
      <c r="AA51" s="33">
        <v>0.12414175591331558</v>
      </c>
      <c r="AB51" s="1">
        <v>170.90715573881317</v>
      </c>
    </row>
    <row r="52" spans="2:28" x14ac:dyDescent="0.25">
      <c r="B52" s="33">
        <v>0.09</v>
      </c>
      <c r="C52" s="33">
        <v>1.108000931440084E-3</v>
      </c>
      <c r="D52" s="48">
        <v>151.67137472569939</v>
      </c>
      <c r="F52" s="33">
        <v>4.0000000000000001E-3</v>
      </c>
      <c r="G52" s="33">
        <v>4.9272094961393165E-5</v>
      </c>
      <c r="H52" s="1">
        <v>110.8781349828043</v>
      </c>
      <c r="J52" s="33">
        <v>3.0000000000000001E-3</v>
      </c>
      <c r="K52" s="33">
        <v>3.7010761911723125E-5</v>
      </c>
      <c r="L52" s="1">
        <v>90.203680605292647</v>
      </c>
      <c r="N52" s="33">
        <v>0.99999999999999978</v>
      </c>
      <c r="O52" s="33">
        <v>1.2362828170579244E-2</v>
      </c>
      <c r="P52" s="1">
        <v>111.64344078066635</v>
      </c>
      <c r="R52" s="33">
        <v>0.99999999999999978</v>
      </c>
      <c r="S52" s="33">
        <v>1.2388844744542785E-2</v>
      </c>
      <c r="T52" s="1">
        <v>121.21968396945083</v>
      </c>
      <c r="V52" s="33">
        <v>9</v>
      </c>
      <c r="W52" s="33">
        <v>0.11167163753014314</v>
      </c>
      <c r="X52" s="1">
        <v>161.91464926625702</v>
      </c>
      <c r="Z52" s="33">
        <v>30</v>
      </c>
      <c r="AA52" s="33">
        <v>0.37242526773994683</v>
      </c>
      <c r="AB52" s="1">
        <v>173.06572492210859</v>
      </c>
    </row>
    <row r="53" spans="2:28" x14ac:dyDescent="0.25">
      <c r="B53" s="33">
        <v>0.14499999999999999</v>
      </c>
      <c r="C53" s="33">
        <v>1.7851126117645795E-3</v>
      </c>
      <c r="D53" s="48">
        <v>160.5892244320311</v>
      </c>
      <c r="F53" s="33">
        <v>9.9999999999999985E-3</v>
      </c>
      <c r="G53" s="33">
        <v>1.2318023740348291E-4</v>
      </c>
      <c r="H53" s="1">
        <v>118.35870988903514</v>
      </c>
      <c r="J53" s="33">
        <v>9.9999999999999985E-3</v>
      </c>
      <c r="K53" s="33">
        <v>1.2336920637241039E-4</v>
      </c>
      <c r="L53" s="1">
        <v>99.143149727770961</v>
      </c>
      <c r="N53" s="33">
        <v>3</v>
      </c>
      <c r="O53" s="33">
        <v>3.708848451173774E-2</v>
      </c>
      <c r="P53" s="1">
        <v>123.06308883488194</v>
      </c>
      <c r="R53" s="33">
        <v>3</v>
      </c>
      <c r="S53" s="33">
        <v>3.7166534233628361E-2</v>
      </c>
      <c r="T53" s="1">
        <v>123.70809345843873</v>
      </c>
      <c r="V53" s="33">
        <v>13</v>
      </c>
      <c r="W53" s="33">
        <v>0.16130347643242898</v>
      </c>
      <c r="X53" s="1">
        <v>171.16473944664133</v>
      </c>
      <c r="Z53" s="33">
        <v>50</v>
      </c>
      <c r="AA53" s="33">
        <v>0.62070877956657811</v>
      </c>
      <c r="AB53" s="1">
        <v>176.31920648867353</v>
      </c>
    </row>
    <row r="54" spans="2:28" x14ac:dyDescent="0.25">
      <c r="B54" s="33">
        <v>0.19500000000000001</v>
      </c>
      <c r="C54" s="33">
        <v>2.4006686847868487E-3</v>
      </c>
      <c r="D54" s="48">
        <v>169.27925930039959</v>
      </c>
      <c r="F54" s="33">
        <v>0.04</v>
      </c>
      <c r="G54" s="33">
        <v>4.9272094961393164E-4</v>
      </c>
      <c r="H54" s="1">
        <v>130.9224004796846</v>
      </c>
      <c r="J54" s="33">
        <v>0.03</v>
      </c>
      <c r="K54" s="33">
        <v>3.7010761911723128E-4</v>
      </c>
      <c r="L54" s="1">
        <v>107.52432020682215</v>
      </c>
      <c r="N54" s="33">
        <v>6</v>
      </c>
      <c r="O54" s="33">
        <v>7.4176969023475481E-2</v>
      </c>
      <c r="P54" s="1">
        <v>133.46982339902891</v>
      </c>
      <c r="R54" s="33">
        <v>6</v>
      </c>
      <c r="S54" s="33">
        <v>7.4333068467256722E-2</v>
      </c>
      <c r="T54" s="1">
        <v>127.58142166078107</v>
      </c>
      <c r="V54" s="33">
        <v>14.26</v>
      </c>
      <c r="W54" s="33">
        <v>0.17693750568664904</v>
      </c>
      <c r="X54" s="1">
        <v>179.41144228072534</v>
      </c>
      <c r="Z54" s="33">
        <v>57.8</v>
      </c>
      <c r="AA54" s="33">
        <v>0.71753934917896423</v>
      </c>
      <c r="AB54" s="1">
        <v>179.69107123602555</v>
      </c>
    </row>
    <row r="55" spans="2:28" x14ac:dyDescent="0.25">
      <c r="B55" s="33">
        <v>0.22209999999999999</v>
      </c>
      <c r="C55" s="33">
        <v>2.7343000763649181E-3</v>
      </c>
      <c r="D55" s="48">
        <v>179.37521790086814</v>
      </c>
      <c r="F55" s="33">
        <v>9.9999999999999978E-2</v>
      </c>
      <c r="G55" s="33">
        <v>1.2318023740348289E-3</v>
      </c>
      <c r="H55" s="1">
        <v>140.7965147684744</v>
      </c>
      <c r="J55" s="33">
        <v>9.9999999999999978E-2</v>
      </c>
      <c r="K55" s="33">
        <v>1.2336920637241039E-3</v>
      </c>
      <c r="L55" s="1">
        <v>117.25873502060122</v>
      </c>
      <c r="N55" s="33">
        <v>9.9999999999999982</v>
      </c>
      <c r="O55" s="33">
        <v>0.12362828170579244</v>
      </c>
      <c r="P55" s="1">
        <v>145.51841420690792</v>
      </c>
      <c r="R55" s="33">
        <v>9.9999999999999982</v>
      </c>
      <c r="S55" s="33">
        <v>0.12388844744542785</v>
      </c>
      <c r="T55" s="1">
        <v>133.07563252496649</v>
      </c>
    </row>
    <row r="56" spans="2:28" x14ac:dyDescent="0.25">
      <c r="F56" s="33">
        <v>0.19999999999999998</v>
      </c>
      <c r="G56" s="33">
        <v>2.4636047480696582E-3</v>
      </c>
      <c r="H56" s="1">
        <v>150.07027354393745</v>
      </c>
      <c r="J56" s="33">
        <v>0.3</v>
      </c>
      <c r="K56" s="33">
        <v>3.7010761911723121E-3</v>
      </c>
      <c r="L56" s="1">
        <v>127.1406665919657</v>
      </c>
      <c r="N56" s="33">
        <v>11.999999999999998</v>
      </c>
      <c r="O56" s="33">
        <v>0.14835393804695096</v>
      </c>
      <c r="P56" s="1">
        <v>151.99642181216785</v>
      </c>
      <c r="R56" s="33">
        <v>13.999999999999998</v>
      </c>
      <c r="S56" s="33">
        <v>0.17344382642359901</v>
      </c>
      <c r="T56" s="1">
        <v>139.08890558835037</v>
      </c>
    </row>
    <row r="57" spans="2:28" x14ac:dyDescent="0.25">
      <c r="F57" s="33">
        <v>0.3</v>
      </c>
      <c r="G57" s="33">
        <v>3.6954071221044871E-3</v>
      </c>
      <c r="H57" s="1">
        <v>157.08312238336259</v>
      </c>
      <c r="J57" s="33">
        <v>0.7</v>
      </c>
      <c r="K57" s="33">
        <v>8.635844446068729E-3</v>
      </c>
      <c r="L57" s="1">
        <v>136.11058495446886</v>
      </c>
      <c r="N57" s="33">
        <v>13.999999999999998</v>
      </c>
      <c r="O57" s="33">
        <v>0.17307959438810944</v>
      </c>
      <c r="P57" s="1">
        <v>159.68346446684879</v>
      </c>
      <c r="R57" s="33">
        <v>18</v>
      </c>
      <c r="S57" s="33">
        <v>0.22299920540177018</v>
      </c>
      <c r="T57" s="1">
        <v>145.89834008102883</v>
      </c>
    </row>
    <row r="58" spans="2:28" x14ac:dyDescent="0.25">
      <c r="F58" s="33">
        <v>0.4</v>
      </c>
      <c r="G58" s="33">
        <v>4.9272094961393164E-3</v>
      </c>
      <c r="H58" s="1">
        <v>163.78583210847327</v>
      </c>
      <c r="J58" s="33">
        <v>1.3</v>
      </c>
      <c r="K58" s="33">
        <v>1.6037996828413354E-2</v>
      </c>
      <c r="L58" s="1">
        <v>144.25557378603108</v>
      </c>
      <c r="N58" s="33">
        <v>15.299999999999999</v>
      </c>
      <c r="O58" s="33">
        <v>0.18915127100986248</v>
      </c>
      <c r="P58" s="1">
        <v>166.38996898742559</v>
      </c>
      <c r="R58" s="33">
        <v>22</v>
      </c>
      <c r="S58" s="33">
        <v>0.27255458437994134</v>
      </c>
      <c r="T58" s="1">
        <v>154.13030227205863</v>
      </c>
    </row>
    <row r="59" spans="2:28" x14ac:dyDescent="0.25">
      <c r="F59" s="33">
        <v>0.5</v>
      </c>
      <c r="G59" s="33">
        <v>6.1590118701741461E-3</v>
      </c>
      <c r="H59" s="1">
        <v>172.3088790176391</v>
      </c>
      <c r="J59" s="33">
        <v>2.1</v>
      </c>
      <c r="K59" s="33">
        <v>2.5907533338206189E-2</v>
      </c>
      <c r="L59" s="1">
        <v>152.63496872797293</v>
      </c>
      <c r="N59" s="33">
        <v>16.149999999999999</v>
      </c>
      <c r="O59" s="33">
        <v>0.19965967495485484</v>
      </c>
      <c r="P59" s="1">
        <v>173.56096519585634</v>
      </c>
      <c r="R59" s="33">
        <v>24</v>
      </c>
      <c r="S59" s="33">
        <v>0.29733227386902689</v>
      </c>
      <c r="T59" s="1">
        <v>159.29433915345058</v>
      </c>
    </row>
    <row r="60" spans="2:28" x14ac:dyDescent="0.25">
      <c r="F60" s="33">
        <v>0.53320000000000001</v>
      </c>
      <c r="G60" s="33">
        <v>6.5679702583537093E-3</v>
      </c>
      <c r="H60" s="1">
        <v>179.43498714469095</v>
      </c>
      <c r="J60" s="33">
        <v>2.9</v>
      </c>
      <c r="K60" s="33">
        <v>3.577706984799902E-2</v>
      </c>
      <c r="L60" s="1">
        <v>160.77564677013353</v>
      </c>
      <c r="N60" s="33">
        <v>16.396999999999998</v>
      </c>
      <c r="O60" s="33">
        <v>0.20271329351298792</v>
      </c>
      <c r="P60" s="1">
        <v>179.39939438374515</v>
      </c>
      <c r="R60" s="33">
        <v>26</v>
      </c>
      <c r="S60" s="33">
        <v>0.32210996335811248</v>
      </c>
      <c r="T60" s="1">
        <v>166.13025699306692</v>
      </c>
    </row>
    <row r="61" spans="2:28" x14ac:dyDescent="0.25">
      <c r="J61" s="33">
        <v>3.6</v>
      </c>
      <c r="K61" s="33">
        <v>4.4412914294067754E-2</v>
      </c>
      <c r="L61" s="1">
        <v>169.98888554854773</v>
      </c>
      <c r="R61" s="33">
        <v>27</v>
      </c>
      <c r="S61" s="33">
        <v>0.33449880810265531</v>
      </c>
      <c r="T61" s="1">
        <v>171.29713131563543</v>
      </c>
    </row>
    <row r="62" spans="2:28" x14ac:dyDescent="0.25">
      <c r="J62" s="33">
        <v>3.8889</v>
      </c>
      <c r="K62" s="33">
        <v>4.7977050666166685E-2</v>
      </c>
      <c r="L62" s="1">
        <v>179.3815539348515</v>
      </c>
      <c r="R62" s="33">
        <v>27.65</v>
      </c>
      <c r="S62" s="33">
        <v>0.34255155718660812</v>
      </c>
      <c r="T62" s="1">
        <v>179.30709240318137</v>
      </c>
    </row>
  </sheetData>
  <mergeCells count="16">
    <mergeCell ref="Z36:AB36"/>
    <mergeCell ref="Z3:AB3"/>
    <mergeCell ref="B1:AB1"/>
    <mergeCell ref="B34:AB34"/>
    <mergeCell ref="B36:D36"/>
    <mergeCell ref="F36:H36"/>
    <mergeCell ref="J36:L36"/>
    <mergeCell ref="N36:P36"/>
    <mergeCell ref="R36:T36"/>
    <mergeCell ref="V36:X36"/>
    <mergeCell ref="B3:D3"/>
    <mergeCell ref="F3:H3"/>
    <mergeCell ref="J3:L3"/>
    <mergeCell ref="N3:P3"/>
    <mergeCell ref="R3:T3"/>
    <mergeCell ref="V3:X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BDAB-6787-4438-BE35-C0D8C736E55A}">
  <dimension ref="B1:X125"/>
  <sheetViews>
    <sheetView topLeftCell="A103" zoomScale="80" zoomScaleNormal="80" workbookViewId="0">
      <selection activeCell="B113" sqref="B113:X113"/>
    </sheetView>
  </sheetViews>
  <sheetFormatPr defaultRowHeight="13.8" x14ac:dyDescent="0.25"/>
  <cols>
    <col min="1" max="1" width="4.33203125" style="23" customWidth="1"/>
    <col min="2" max="2" width="14" style="23" customWidth="1"/>
    <col min="3" max="3" width="12.5546875" style="23" customWidth="1"/>
    <col min="4" max="4" width="14.44140625" style="23" customWidth="1"/>
    <col min="5" max="5" width="3.77734375" style="23" customWidth="1"/>
    <col min="6" max="6" width="13.33203125" style="23" customWidth="1"/>
    <col min="7" max="7" width="11.6640625" style="23" customWidth="1"/>
    <col min="8" max="8" width="13.33203125" style="23" customWidth="1"/>
    <col min="9" max="9" width="4.33203125" style="23" customWidth="1"/>
    <col min="10" max="10" width="13.44140625" style="23" customWidth="1"/>
    <col min="11" max="11" width="11.77734375" style="23" customWidth="1"/>
    <col min="12" max="12" width="13.6640625" style="23" customWidth="1"/>
    <col min="13" max="13" width="3.44140625" style="23" customWidth="1"/>
    <col min="14" max="14" width="14.21875" style="23" customWidth="1"/>
    <col min="15" max="15" width="11.5546875" style="23" customWidth="1"/>
    <col min="16" max="16" width="13.77734375" style="23" customWidth="1"/>
    <col min="17" max="17" width="4" style="23" customWidth="1"/>
    <col min="18" max="18" width="13.88671875" style="23" customWidth="1"/>
    <col min="19" max="19" width="10.5546875" style="23" customWidth="1"/>
    <col min="20" max="20" width="13.77734375" style="23" customWidth="1"/>
    <col min="21" max="21" width="5.109375" style="23" customWidth="1"/>
    <col min="22" max="22" width="14.77734375" style="23" customWidth="1"/>
    <col min="23" max="23" width="11.77734375" style="23" customWidth="1"/>
    <col min="24" max="24" width="13.33203125" style="23" customWidth="1"/>
    <col min="25" max="16384" width="8.88671875" style="23"/>
  </cols>
  <sheetData>
    <row r="1" spans="2:24" ht="16.8" thickBot="1" x14ac:dyDescent="0.3">
      <c r="B1" s="97" t="s">
        <v>94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9"/>
    </row>
    <row r="3" spans="2:24" x14ac:dyDescent="0.25">
      <c r="B3" s="86" t="s">
        <v>61</v>
      </c>
      <c r="C3" s="86"/>
      <c r="D3" s="86"/>
      <c r="F3" s="86" t="s">
        <v>62</v>
      </c>
      <c r="G3" s="86"/>
      <c r="H3" s="86"/>
      <c r="J3" s="86" t="s">
        <v>63</v>
      </c>
      <c r="K3" s="86"/>
      <c r="L3" s="86"/>
      <c r="N3" s="86" t="s">
        <v>64</v>
      </c>
      <c r="O3" s="86"/>
      <c r="P3" s="86"/>
      <c r="R3" s="86" t="s">
        <v>65</v>
      </c>
      <c r="S3" s="86"/>
      <c r="T3" s="86"/>
      <c r="V3" s="86" t="s">
        <v>66</v>
      </c>
      <c r="W3" s="86"/>
      <c r="X3" s="86"/>
    </row>
    <row r="4" spans="2:24" ht="27.6" x14ac:dyDescent="0.25">
      <c r="B4" s="24" t="s">
        <v>23</v>
      </c>
      <c r="C4" s="25" t="s">
        <v>24</v>
      </c>
      <c r="D4" s="26" t="s">
        <v>22</v>
      </c>
      <c r="F4" s="24" t="s">
        <v>23</v>
      </c>
      <c r="G4" s="25" t="s">
        <v>24</v>
      </c>
      <c r="H4" s="26" t="s">
        <v>22</v>
      </c>
      <c r="J4" s="24" t="s">
        <v>23</v>
      </c>
      <c r="K4" s="25" t="s">
        <v>24</v>
      </c>
      <c r="L4" s="26" t="s">
        <v>22</v>
      </c>
      <c r="N4" s="24" t="s">
        <v>23</v>
      </c>
      <c r="O4" s="25" t="s">
        <v>24</v>
      </c>
      <c r="P4" s="26" t="s">
        <v>22</v>
      </c>
      <c r="R4" s="24" t="s">
        <v>23</v>
      </c>
      <c r="S4" s="25" t="s">
        <v>24</v>
      </c>
      <c r="T4" s="26" t="s">
        <v>22</v>
      </c>
      <c r="V4" s="24" t="s">
        <v>23</v>
      </c>
      <c r="W4" s="25" t="s">
        <v>24</v>
      </c>
      <c r="X4" s="26" t="s">
        <v>22</v>
      </c>
    </row>
    <row r="5" spans="2:24" x14ac:dyDescent="0.25">
      <c r="B5" s="49">
        <v>1E-27</v>
      </c>
      <c r="C5" s="49">
        <v>8.7062170215346826E-30</v>
      </c>
      <c r="D5" s="2">
        <v>1.4311854256095543E-5</v>
      </c>
      <c r="F5" s="49">
        <v>1E-27</v>
      </c>
      <c r="G5" s="49">
        <v>1.0584613159742509E-29</v>
      </c>
      <c r="H5" s="2">
        <v>0</v>
      </c>
      <c r="J5" s="49">
        <v>1E-27</v>
      </c>
      <c r="K5" s="49">
        <v>1.1404823035589712E-29</v>
      </c>
      <c r="L5" s="2">
        <v>0</v>
      </c>
      <c r="N5" s="49">
        <v>1E-27</v>
      </c>
      <c r="O5" s="49">
        <v>1.2158564290498868E-29</v>
      </c>
      <c r="P5" s="2">
        <v>0</v>
      </c>
      <c r="R5" s="49">
        <v>1E-27</v>
      </c>
      <c r="S5" s="49">
        <v>1.2311121460445379E-29</v>
      </c>
      <c r="T5" s="2">
        <v>0</v>
      </c>
      <c r="V5" s="49">
        <v>1E-27</v>
      </c>
      <c r="W5" s="49">
        <v>1.2352452110806173E-29</v>
      </c>
      <c r="X5" s="2">
        <v>0</v>
      </c>
    </row>
    <row r="6" spans="2:24" x14ac:dyDescent="0.25">
      <c r="B6" s="49">
        <v>1E-26</v>
      </c>
      <c r="C6" s="49">
        <v>8.7062170215346823E-29</v>
      </c>
      <c r="D6" s="2">
        <v>4.524194806404823E-5</v>
      </c>
      <c r="F6" s="49">
        <v>1E-26</v>
      </c>
      <c r="G6" s="49">
        <v>1.0584613159742509E-28</v>
      </c>
      <c r="H6" s="2">
        <v>8.5377364625159387E-7</v>
      </c>
      <c r="J6" s="49">
        <v>1E-26</v>
      </c>
      <c r="K6" s="49">
        <v>1.1404823035589711E-28</v>
      </c>
      <c r="L6" s="2">
        <v>0</v>
      </c>
      <c r="N6" s="49">
        <v>1E-26</v>
      </c>
      <c r="O6" s="49">
        <v>1.2158564290498867E-28</v>
      </c>
      <c r="P6" s="2">
        <v>0</v>
      </c>
      <c r="R6" s="49">
        <v>1E-26</v>
      </c>
      <c r="S6" s="49">
        <v>1.2311121460445377E-28</v>
      </c>
      <c r="T6" s="2">
        <v>0</v>
      </c>
      <c r="V6" s="49">
        <v>1E-26</v>
      </c>
      <c r="W6" s="49">
        <v>1.2352452110806172E-28</v>
      </c>
      <c r="X6" s="2">
        <v>0</v>
      </c>
    </row>
    <row r="7" spans="2:24" x14ac:dyDescent="0.25">
      <c r="B7" s="49">
        <v>1E-25</v>
      </c>
      <c r="C7" s="49">
        <v>8.7062170215346828E-28</v>
      </c>
      <c r="D7" s="2">
        <v>1.4307524396529937E-4</v>
      </c>
      <c r="F7" s="49">
        <v>1E-25</v>
      </c>
      <c r="G7" s="49">
        <v>1.0584613159742509E-27</v>
      </c>
      <c r="H7" s="2">
        <v>2.2588727450414019E-6</v>
      </c>
      <c r="J7" s="49">
        <v>1E-25</v>
      </c>
      <c r="K7" s="49">
        <v>1.1404823035589712E-27</v>
      </c>
      <c r="L7" s="2">
        <v>0</v>
      </c>
      <c r="N7" s="49">
        <v>1E-25</v>
      </c>
      <c r="O7" s="49">
        <v>1.215856429049887E-27</v>
      </c>
      <c r="P7" s="2">
        <v>0</v>
      </c>
      <c r="R7" s="49">
        <v>1E-25</v>
      </c>
      <c r="S7" s="49">
        <v>1.2311121460445379E-27</v>
      </c>
      <c r="T7" s="2">
        <v>0</v>
      </c>
      <c r="V7" s="49">
        <v>1E-25</v>
      </c>
      <c r="W7" s="49">
        <v>1.2352452110806172E-27</v>
      </c>
      <c r="X7" s="2">
        <v>0</v>
      </c>
    </row>
    <row r="8" spans="2:24" x14ac:dyDescent="0.25">
      <c r="B8" s="49">
        <v>1.0000000000000001E-24</v>
      </c>
      <c r="C8" s="49">
        <v>8.7062170215346846E-27</v>
      </c>
      <c r="D8" s="2">
        <v>4.524396199636142E-4</v>
      </c>
      <c r="F8" s="49">
        <v>1.0000000000000001E-24</v>
      </c>
      <c r="G8" s="49">
        <v>1.0584613159742511E-26</v>
      </c>
      <c r="H8" s="2">
        <v>6.9360898855753836E-6</v>
      </c>
      <c r="J8" s="49">
        <v>1.0000000000000001E-24</v>
      </c>
      <c r="K8" s="49">
        <v>1.1404823035589714E-26</v>
      </c>
      <c r="L8" s="2">
        <v>1.4787793323740617E-6</v>
      </c>
      <c r="N8" s="49">
        <v>1.0000000000000001E-24</v>
      </c>
      <c r="O8" s="49">
        <v>1.215856429049887E-26</v>
      </c>
      <c r="P8" s="2">
        <v>0</v>
      </c>
      <c r="R8" s="49">
        <v>1.0000000000000001E-24</v>
      </c>
      <c r="S8" s="49">
        <v>1.231112146044538E-26</v>
      </c>
      <c r="T8" s="2">
        <v>0</v>
      </c>
      <c r="V8" s="49">
        <v>1.0000000000000001E-24</v>
      </c>
      <c r="W8" s="49">
        <v>1.2352452110806173E-26</v>
      </c>
      <c r="X8" s="2">
        <v>0</v>
      </c>
    </row>
    <row r="9" spans="2:24" x14ac:dyDescent="0.25">
      <c r="B9" s="49">
        <v>1.0000000000000001E-23</v>
      </c>
      <c r="C9" s="49">
        <v>8.7062170215346834E-26</v>
      </c>
      <c r="D9" s="2">
        <v>1.4307394480921752E-3</v>
      </c>
      <c r="F9" s="49">
        <v>1.0000000000000001E-23</v>
      </c>
      <c r="G9" s="49">
        <v>1.058461315974251E-25</v>
      </c>
      <c r="H9" s="2">
        <v>2.1983635229874415E-5</v>
      </c>
      <c r="J9" s="49">
        <v>1.0000000000000001E-23</v>
      </c>
      <c r="K9" s="49">
        <v>1.1404823035589714E-25</v>
      </c>
      <c r="L9" s="2">
        <v>4.5177454900828038E-6</v>
      </c>
      <c r="N9" s="49">
        <v>1.0000000000000001E-23</v>
      </c>
      <c r="O9" s="49">
        <v>1.215856429049887E-25</v>
      </c>
      <c r="P9" s="2">
        <v>8.5377364625159387E-7</v>
      </c>
      <c r="R9" s="49">
        <v>1.0000000000000001E-23</v>
      </c>
      <c r="S9" s="49">
        <v>1.2311121460445378E-25</v>
      </c>
      <c r="T9" s="2">
        <v>0</v>
      </c>
      <c r="V9" s="49">
        <v>1.0000000000000001E-23</v>
      </c>
      <c r="W9" s="49">
        <v>1.2352452110806174E-25</v>
      </c>
      <c r="X9" s="2">
        <v>0</v>
      </c>
    </row>
    <row r="10" spans="2:24" x14ac:dyDescent="0.25">
      <c r="B10" s="49">
        <v>1E-22</v>
      </c>
      <c r="C10" s="49">
        <v>8.706217021534683E-25</v>
      </c>
      <c r="D10" s="2">
        <v>4.5243953147422189E-3</v>
      </c>
      <c r="F10" s="49">
        <v>1E-22</v>
      </c>
      <c r="G10" s="49">
        <v>1.0584613159742509E-24</v>
      </c>
      <c r="H10" s="2">
        <v>6.9539326268606627E-5</v>
      </c>
      <c r="J10" s="49">
        <v>1E-22</v>
      </c>
      <c r="K10" s="49">
        <v>1.1404823035589711E-24</v>
      </c>
      <c r="L10" s="2">
        <v>1.4388049227044243E-5</v>
      </c>
      <c r="N10" s="49">
        <v>1E-22</v>
      </c>
      <c r="O10" s="49">
        <v>1.2158564290498868E-24</v>
      </c>
      <c r="P10" s="2">
        <v>2.4148365362899556E-6</v>
      </c>
      <c r="R10" s="49">
        <v>1E-22</v>
      </c>
      <c r="S10" s="49">
        <v>1.2311121460445377E-24</v>
      </c>
      <c r="T10" s="2">
        <v>8.5377364625159387E-7</v>
      </c>
      <c r="V10" s="49">
        <v>1E-22</v>
      </c>
      <c r="W10" s="49">
        <v>1.2352452110806173E-24</v>
      </c>
      <c r="X10" s="2">
        <v>0</v>
      </c>
    </row>
    <row r="11" spans="2:24" x14ac:dyDescent="0.25">
      <c r="B11" s="49">
        <v>1.0000000000000001E-21</v>
      </c>
      <c r="C11" s="49">
        <v>8.706217021534683E-24</v>
      </c>
      <c r="D11" s="2">
        <v>1.4307394364933283E-2</v>
      </c>
      <c r="F11" s="49">
        <v>1.0000000000000001E-21</v>
      </c>
      <c r="G11" s="49">
        <v>1.0584613159742508E-23</v>
      </c>
      <c r="H11" s="2">
        <v>2.199092874428665E-4</v>
      </c>
      <c r="J11" s="49">
        <v>1.0000000000000001E-21</v>
      </c>
      <c r="K11" s="49">
        <v>1.140482303558971E-23</v>
      </c>
      <c r="L11" s="2">
        <v>4.546695380965575E-5</v>
      </c>
      <c r="N11" s="49">
        <v>1.0000000000000001E-21</v>
      </c>
      <c r="O11" s="49">
        <v>1.2158564290498868E-23</v>
      </c>
      <c r="P11" s="2">
        <v>7.6363836392846784E-6</v>
      </c>
      <c r="R11" s="49">
        <v>1.0000000000000001E-21</v>
      </c>
      <c r="S11" s="49">
        <v>1.2311121460445377E-23</v>
      </c>
      <c r="T11" s="2">
        <v>3.1945284611787454E-6</v>
      </c>
      <c r="V11" s="49">
        <v>1.0000000000000001E-21</v>
      </c>
      <c r="W11" s="49">
        <v>1.235245211080617E-23</v>
      </c>
      <c r="X11" s="2">
        <v>1.4787793323740617E-6</v>
      </c>
    </row>
    <row r="12" spans="2:24" x14ac:dyDescent="0.25">
      <c r="B12" s="49">
        <v>1.0000000000000001E-20</v>
      </c>
      <c r="C12" s="49">
        <v>8.7062170215346836E-23</v>
      </c>
      <c r="D12" s="2">
        <v>4.5243954609243284E-2</v>
      </c>
      <c r="F12" s="49">
        <v>1.0000000000000001E-20</v>
      </c>
      <c r="G12" s="49">
        <v>1.0584613159742509E-22</v>
      </c>
      <c r="H12" s="2">
        <v>6.9541317874698171E-4</v>
      </c>
      <c r="J12" s="49">
        <v>1.0000000000000001E-20</v>
      </c>
      <c r="K12" s="49">
        <v>1.1404823035589712E-22</v>
      </c>
      <c r="L12" s="2">
        <v>1.4376899239191857E-4</v>
      </c>
      <c r="N12" s="49">
        <v>1.0000000000000001E-20</v>
      </c>
      <c r="O12" s="49">
        <v>1.2158564290498869E-22</v>
      </c>
      <c r="P12" s="2">
        <v>2.4148365388343995E-5</v>
      </c>
      <c r="R12" s="49">
        <v>1.0000000000000001E-20</v>
      </c>
      <c r="S12" s="49">
        <v>1.2311121460445379E-22</v>
      </c>
      <c r="T12" s="2">
        <v>1.0065842839333756E-5</v>
      </c>
      <c r="V12" s="49">
        <v>1.0000000000000001E-20</v>
      </c>
      <c r="W12" s="49">
        <v>1.2352452110806174E-22</v>
      </c>
      <c r="X12" s="2">
        <v>4.2688682312579694E-6</v>
      </c>
    </row>
    <row r="13" spans="2:24" x14ac:dyDescent="0.25">
      <c r="B13" s="49">
        <v>1.0000000000000001E-19</v>
      </c>
      <c r="C13" s="49">
        <v>8.7062170215346838E-22</v>
      </c>
      <c r="D13" s="2">
        <v>0.14307398035110186</v>
      </c>
      <c r="F13" s="49">
        <v>1.0000000000000001E-19</v>
      </c>
      <c r="G13" s="49">
        <v>1.0584613159742508E-21</v>
      </c>
      <c r="H13" s="2">
        <v>2.1990890626611016E-3</v>
      </c>
      <c r="J13" s="49">
        <v>1.0000000000000001E-19</v>
      </c>
      <c r="K13" s="49">
        <v>1.1404823035589712E-21</v>
      </c>
      <c r="L13" s="2">
        <v>4.5463506788103071E-4</v>
      </c>
      <c r="N13" s="49">
        <v>1.0000000000000001E-19</v>
      </c>
      <c r="O13" s="49">
        <v>1.215856429049887E-21</v>
      </c>
      <c r="P13" s="2">
        <v>7.6339968988906111E-5</v>
      </c>
      <c r="R13" s="49">
        <v>1.0000000000000001E-19</v>
      </c>
      <c r="S13" s="49">
        <v>1.2311121460445379E-21</v>
      </c>
      <c r="T13" s="2">
        <v>3.1785156952849895E-5</v>
      </c>
      <c r="V13" s="49">
        <v>1.0000000000000001E-19</v>
      </c>
      <c r="W13" s="49">
        <v>1.2352452110806173E-21</v>
      </c>
      <c r="X13" s="2">
        <v>1.3526318392757252E-5</v>
      </c>
    </row>
    <row r="14" spans="2:24" x14ac:dyDescent="0.25">
      <c r="B14" s="49">
        <v>1.0000000000000001E-18</v>
      </c>
      <c r="C14" s="49">
        <v>8.7062170215346827E-21</v>
      </c>
      <c r="D14" s="2">
        <v>0.45244070537430991</v>
      </c>
      <c r="F14" s="49">
        <v>1.0000000000000001E-18</v>
      </c>
      <c r="G14" s="49">
        <v>1.0584613159742508E-20</v>
      </c>
      <c r="H14" s="2">
        <v>6.9541302718464561E-3</v>
      </c>
      <c r="J14" s="49">
        <v>1.0000000000000001E-18</v>
      </c>
      <c r="K14" s="49">
        <v>1.1404823035589711E-20</v>
      </c>
      <c r="L14" s="2">
        <v>1.4376823187167759E-3</v>
      </c>
      <c r="N14" s="49">
        <v>1.0000000000000001E-18</v>
      </c>
      <c r="O14" s="49">
        <v>1.2158564290498868E-20</v>
      </c>
      <c r="P14" s="2">
        <v>2.4140666876093061E-4</v>
      </c>
      <c r="R14" s="49">
        <v>1.0000000000000001E-18</v>
      </c>
      <c r="S14" s="49">
        <v>1.2311121460445378E-20</v>
      </c>
      <c r="T14" s="2">
        <v>1.004953599808193E-4</v>
      </c>
      <c r="V14" s="49">
        <v>1.0000000000000001E-18</v>
      </c>
      <c r="W14" s="49">
        <v>1.2352452110806171E-20</v>
      </c>
      <c r="X14" s="2">
        <v>4.2799528968783063E-5</v>
      </c>
    </row>
    <row r="15" spans="2:24" x14ac:dyDescent="0.25">
      <c r="B15" s="49">
        <v>1.0000000000000001E-17</v>
      </c>
      <c r="C15" s="49">
        <v>8.7062170215346824E-20</v>
      </c>
      <c r="D15" s="2">
        <v>1.4307752001955982</v>
      </c>
      <c r="F15" s="49">
        <v>1.0000000000000001E-17</v>
      </c>
      <c r="G15" s="49">
        <v>1.0584613159742508E-19</v>
      </c>
      <c r="H15" s="2">
        <v>2.1990890909464104E-2</v>
      </c>
      <c r="J15" s="49">
        <v>1.0000000000000001E-17</v>
      </c>
      <c r="K15" s="49">
        <v>1.140482303558971E-19</v>
      </c>
      <c r="L15" s="2">
        <v>4.5463509204688515E-3</v>
      </c>
      <c r="N15" s="49">
        <v>1.0000000000000001E-17</v>
      </c>
      <c r="O15" s="49">
        <v>1.2158564290498869E-19</v>
      </c>
      <c r="P15" s="2">
        <v>7.6339348335465569E-4</v>
      </c>
      <c r="R15" s="49">
        <v>1.0000000000000001E-17</v>
      </c>
      <c r="S15" s="49">
        <v>1.2311121460445376E-19</v>
      </c>
      <c r="T15" s="2">
        <v>3.1779652552607081E-4</v>
      </c>
      <c r="V15" s="49">
        <v>1.0000000000000001E-17</v>
      </c>
      <c r="W15" s="49">
        <v>1.2352452110806172E-19</v>
      </c>
      <c r="X15" s="2">
        <v>1.35349379974606E-4</v>
      </c>
    </row>
    <row r="16" spans="2:24" x14ac:dyDescent="0.25">
      <c r="B16" s="49">
        <v>1.0000000000000001E-16</v>
      </c>
      <c r="C16" s="49">
        <v>8.7062170215346833E-19</v>
      </c>
      <c r="D16" s="2">
        <v>4.5251266042492722</v>
      </c>
      <c r="F16" s="49">
        <v>1.0000000000000001E-16</v>
      </c>
      <c r="G16" s="49">
        <v>1.058461315974251E-18</v>
      </c>
      <c r="H16" s="2">
        <v>6.9541306865602531E-2</v>
      </c>
      <c r="J16" s="49">
        <v>1.0000000000000001E-16</v>
      </c>
      <c r="K16" s="49">
        <v>1.1404823035589712E-18</v>
      </c>
      <c r="L16" s="2">
        <v>1.4376823858264796E-2</v>
      </c>
      <c r="N16" s="49">
        <v>1.0000000000000001E-16</v>
      </c>
      <c r="O16" s="49">
        <v>1.215856429049887E-18</v>
      </c>
      <c r="P16" s="2">
        <v>2.4140624604485788E-3</v>
      </c>
      <c r="R16" s="49">
        <v>1.0000000000000001E-16</v>
      </c>
      <c r="S16" s="49">
        <v>1.2311121460445379E-18</v>
      </c>
      <c r="T16" s="2">
        <v>1.0049623038286342E-3</v>
      </c>
      <c r="V16" s="49">
        <v>1.0000000000000001E-16</v>
      </c>
      <c r="W16" s="49">
        <v>1.2352452110806173E-18</v>
      </c>
      <c r="X16" s="2">
        <v>4.2801402368923764E-4</v>
      </c>
    </row>
    <row r="17" spans="2:24" x14ac:dyDescent="0.25">
      <c r="B17" s="49">
        <v>1.0000000000000001E-15</v>
      </c>
      <c r="C17" s="49">
        <v>8.7062170215346826E-18</v>
      </c>
      <c r="D17" s="2">
        <v>14.209434069842533</v>
      </c>
      <c r="F17" s="49">
        <v>1.0000000000000001E-15</v>
      </c>
      <c r="G17" s="49">
        <v>1.0584613159742509E-17</v>
      </c>
      <c r="H17" s="2">
        <v>0.21990904255843785</v>
      </c>
      <c r="J17" s="49">
        <v>1.0000000000000001E-15</v>
      </c>
      <c r="K17" s="49">
        <v>1.1404823035589712E-17</v>
      </c>
      <c r="L17" s="2">
        <v>4.5463509992639137E-2</v>
      </c>
      <c r="N17" s="49">
        <v>1.0000000000000001E-15</v>
      </c>
      <c r="O17" s="49">
        <v>1.2158564290498868E-17</v>
      </c>
      <c r="P17" s="2">
        <v>7.633935984996407E-3</v>
      </c>
      <c r="R17" s="49">
        <v>1.0000000000000001E-15</v>
      </c>
      <c r="S17" s="49">
        <v>1.2311121460445377E-17</v>
      </c>
      <c r="T17" s="2">
        <v>3.1779704164867344E-3</v>
      </c>
      <c r="V17" s="49">
        <v>1.0000000000000001E-15</v>
      </c>
      <c r="W17" s="49">
        <v>1.2352452110806171E-17</v>
      </c>
      <c r="X17" s="2">
        <v>1.3534983775565798E-3</v>
      </c>
    </row>
    <row r="18" spans="2:24" x14ac:dyDescent="0.25">
      <c r="B18" s="49">
        <v>1.0000000000000002E-14</v>
      </c>
      <c r="C18" s="49">
        <v>8.7062170215346832E-17</v>
      </c>
      <c r="D18" s="2">
        <v>34.591271833793421</v>
      </c>
      <c r="F18" s="49">
        <v>1.0000000000000002E-14</v>
      </c>
      <c r="G18" s="49">
        <v>1.0584613159742509E-16</v>
      </c>
      <c r="H18" s="2">
        <v>0.69541726867669773</v>
      </c>
      <c r="J18" s="49">
        <v>1.0000000000000002E-14</v>
      </c>
      <c r="K18" s="49">
        <v>1.1404823035589713E-16</v>
      </c>
      <c r="L18" s="2">
        <v>0.14376827594752448</v>
      </c>
      <c r="N18" s="49">
        <v>1.0000000000000002E-14</v>
      </c>
      <c r="O18" s="49">
        <v>1.2158564290498871E-16</v>
      </c>
      <c r="P18" s="2">
        <v>2.4140625400298737E-2</v>
      </c>
      <c r="R18" s="49">
        <v>1.0000000000000002E-14</v>
      </c>
      <c r="S18" s="49">
        <v>1.231112146044538E-16</v>
      </c>
      <c r="T18" s="2">
        <v>1.0049624864344563E-2</v>
      </c>
      <c r="V18" s="49">
        <v>1.0000000000000002E-14</v>
      </c>
      <c r="W18" s="49">
        <v>1.2352452110806172E-16</v>
      </c>
      <c r="X18" s="2">
        <v>4.2801379387889527E-3</v>
      </c>
    </row>
    <row r="19" spans="2:24" x14ac:dyDescent="0.25">
      <c r="B19" s="49">
        <v>1.0000000000000002E-13</v>
      </c>
      <c r="C19" s="49">
        <v>8.7062170215346832E-16</v>
      </c>
      <c r="D19" s="2">
        <v>51.968865654066406</v>
      </c>
      <c r="F19" s="49">
        <v>1.0000000000000002E-13</v>
      </c>
      <c r="G19" s="49">
        <v>1.0584613159742509E-15</v>
      </c>
      <c r="H19" s="2">
        <v>2.1992159122000956</v>
      </c>
      <c r="J19" s="49">
        <v>1.0000000000000002E-13</v>
      </c>
      <c r="K19" s="49">
        <v>1.1404823035589711E-15</v>
      </c>
      <c r="L19" s="2">
        <v>0.4546362780966921</v>
      </c>
      <c r="N19" s="49">
        <v>1.0000000000000002E-13</v>
      </c>
      <c r="O19" s="49">
        <v>1.2158564290498869E-15</v>
      </c>
      <c r="P19" s="2">
        <v>7.6339365435323422E-2</v>
      </c>
      <c r="R19" s="49">
        <v>1.0000000000000002E-13</v>
      </c>
      <c r="S19" s="49">
        <v>1.2311121460445378E-15</v>
      </c>
      <c r="T19" s="2">
        <v>3.1779704407683608E-2</v>
      </c>
      <c r="V19" s="49">
        <v>1.0000000000000002E-13</v>
      </c>
      <c r="W19" s="49">
        <v>1.2352452110806171E-15</v>
      </c>
      <c r="X19" s="2">
        <v>1.3534984237624061E-2</v>
      </c>
    </row>
    <row r="20" spans="2:24" x14ac:dyDescent="0.25">
      <c r="B20" s="49">
        <v>1.0000000000000002E-12</v>
      </c>
      <c r="C20" s="49">
        <v>8.7062170215346842E-15</v>
      </c>
      <c r="D20" s="2">
        <v>65.975310728222311</v>
      </c>
      <c r="F20" s="49">
        <v>1.0000000000000002E-12</v>
      </c>
      <c r="G20" s="49">
        <v>1.0584613159742511E-14</v>
      </c>
      <c r="H20" s="2">
        <v>6.9558233656979223</v>
      </c>
      <c r="J20" s="49">
        <v>1.0000000000000002E-12</v>
      </c>
      <c r="K20" s="49">
        <v>1.1404823035589714E-14</v>
      </c>
      <c r="L20" s="2">
        <v>1.4377192616056864</v>
      </c>
      <c r="N20" s="49">
        <v>1.0000000000000002E-12</v>
      </c>
      <c r="O20" s="49">
        <v>1.2158564290498871E-14</v>
      </c>
      <c r="P20" s="2">
        <v>0.24140643052767791</v>
      </c>
      <c r="R20" s="49">
        <v>1.0000000000000002E-12</v>
      </c>
      <c r="S20" s="49">
        <v>1.231112146044538E-14</v>
      </c>
      <c r="T20" s="2">
        <v>0.10049626090737188</v>
      </c>
      <c r="V20" s="49">
        <v>1.0000000000000002E-12</v>
      </c>
      <c r="W20" s="49">
        <v>1.2352452110806174E-14</v>
      </c>
      <c r="X20" s="2">
        <v>4.2801379223645679E-2</v>
      </c>
    </row>
    <row r="21" spans="2:24" x14ac:dyDescent="0.25">
      <c r="B21" s="49">
        <v>1.0000000000000001E-11</v>
      </c>
      <c r="C21" s="49">
        <v>8.7062170215346832E-14</v>
      </c>
      <c r="D21" s="2">
        <v>78.571080618826144</v>
      </c>
      <c r="F21" s="49">
        <v>1.0000000000000001E-11</v>
      </c>
      <c r="G21" s="49">
        <v>1.058461315974251E-13</v>
      </c>
      <c r="H21" s="2">
        <v>21.41796827148044</v>
      </c>
      <c r="J21" s="49">
        <v>1.0000000000000001E-11</v>
      </c>
      <c r="K21" s="49">
        <v>1.1404823035589712E-13</v>
      </c>
      <c r="L21" s="2">
        <v>4.5472786558091771</v>
      </c>
      <c r="N21" s="49">
        <v>1.0000000000000001E-11</v>
      </c>
      <c r="O21" s="49">
        <v>1.2158564290498871E-13</v>
      </c>
      <c r="P21" s="2">
        <v>0.76339921347028949</v>
      </c>
      <c r="R21" s="49">
        <v>1.0000000000000001E-11</v>
      </c>
      <c r="S21" s="49">
        <v>1.2311121460445379E-13</v>
      </c>
      <c r="T21" s="2">
        <v>0.31779744705142215</v>
      </c>
      <c r="V21" s="49">
        <v>1.0000000000000001E-11</v>
      </c>
      <c r="W21" s="49">
        <v>1.2352452110806173E-13</v>
      </c>
      <c r="X21" s="2">
        <v>0.13534987364881551</v>
      </c>
    </row>
    <row r="22" spans="2:24" x14ac:dyDescent="0.25">
      <c r="B22" s="49">
        <v>1.0000000000000002E-10</v>
      </c>
      <c r="C22" s="49">
        <v>8.7062170215346845E-13</v>
      </c>
      <c r="D22" s="2">
        <v>90.620310973229849</v>
      </c>
      <c r="F22" s="49">
        <v>1.0000000000000002E-10</v>
      </c>
      <c r="G22" s="49">
        <v>1.0584613159742509E-12</v>
      </c>
      <c r="H22" s="2">
        <v>44.485131908337848</v>
      </c>
      <c r="J22" s="49">
        <v>1.0000000000000002E-10</v>
      </c>
      <c r="K22" s="49">
        <v>1.1404823035589714E-12</v>
      </c>
      <c r="L22" s="2">
        <v>14.33247319904973</v>
      </c>
      <c r="N22" s="49">
        <v>1.0000000000000002E-10</v>
      </c>
      <c r="O22" s="49">
        <v>1.215856429049887E-12</v>
      </c>
      <c r="P22" s="2">
        <v>2.4142312504874872</v>
      </c>
      <c r="R22" s="49">
        <v>1.0000000000000002E-10</v>
      </c>
      <c r="S22" s="49">
        <v>1.231112146044538E-12</v>
      </c>
      <c r="T22" s="2">
        <v>1.0049752426615304</v>
      </c>
      <c r="V22" s="49">
        <v>1.0000000000000002E-10</v>
      </c>
      <c r="W22" s="49">
        <v>1.2352452110806173E-12</v>
      </c>
      <c r="X22" s="2">
        <v>0.4280147757800164</v>
      </c>
    </row>
    <row r="23" spans="2:24" x14ac:dyDescent="0.25">
      <c r="B23" s="49">
        <v>1.0000000000000003E-9</v>
      </c>
      <c r="C23" s="49">
        <v>8.7062170215346847E-12</v>
      </c>
      <c r="D23" s="2">
        <v>102.69755720025933</v>
      </c>
      <c r="F23" s="49">
        <v>1.0000000000000003E-9</v>
      </c>
      <c r="G23" s="49">
        <v>1.058461315974251E-11</v>
      </c>
      <c r="H23" s="2">
        <v>62.614579607392521</v>
      </c>
      <c r="J23" s="49">
        <v>1.0000000000000003E-9</v>
      </c>
      <c r="K23" s="49">
        <v>1.1404823035589714E-11</v>
      </c>
      <c r="L23" s="2">
        <v>37.080338699090404</v>
      </c>
      <c r="N23" s="49">
        <v>1.0000000000000003E-9</v>
      </c>
      <c r="O23" s="49">
        <v>1.2158564290498871E-11</v>
      </c>
      <c r="P23" s="2">
        <v>7.6364733613205216</v>
      </c>
      <c r="R23" s="49">
        <v>1.0000000000000003E-9</v>
      </c>
      <c r="S23" s="49">
        <v>1.231112146044538E-11</v>
      </c>
      <c r="T23" s="2">
        <v>3.1783398568945875</v>
      </c>
      <c r="V23" s="49">
        <v>1.0000000000000003E-9</v>
      </c>
      <c r="W23" s="49">
        <v>1.2352452110806173E-11</v>
      </c>
      <c r="X23" s="2">
        <v>1.353529365605781</v>
      </c>
    </row>
    <row r="24" spans="2:24" x14ac:dyDescent="0.25">
      <c r="B24" s="49">
        <v>1.0000000000000004E-8</v>
      </c>
      <c r="C24" s="49">
        <v>8.7062170215346863E-11</v>
      </c>
      <c r="D24" s="2">
        <v>115.39034896389015</v>
      </c>
      <c r="F24" s="49">
        <v>1.0000000000000004E-8</v>
      </c>
      <c r="G24" s="49">
        <v>1.0584613159742512E-10</v>
      </c>
      <c r="H24" s="2">
        <v>78.117000899466248</v>
      </c>
      <c r="J24" s="49">
        <v>1.0000000000000004E-8</v>
      </c>
      <c r="K24" s="49">
        <v>1.1404823035589716E-10</v>
      </c>
      <c r="L24" s="2">
        <v>58.128000259514636</v>
      </c>
      <c r="N24" s="49">
        <v>1.0000000000000004E-8</v>
      </c>
      <c r="O24" s="49">
        <v>1.2158564290498873E-10</v>
      </c>
      <c r="P24" s="2">
        <v>23.473368981960814</v>
      </c>
      <c r="R24" s="49">
        <v>1.0000000000000004E-8</v>
      </c>
      <c r="S24" s="49">
        <v>1.2311121460445382E-10</v>
      </c>
      <c r="T24" s="2">
        <v>10.050544447015447</v>
      </c>
      <c r="V24" s="49">
        <v>1.0000000000000004E-8</v>
      </c>
      <c r="W24" s="49">
        <v>1.2352452110806176E-10</v>
      </c>
      <c r="X24" s="2">
        <v>4.280966106987413</v>
      </c>
    </row>
    <row r="25" spans="2:24" x14ac:dyDescent="0.25">
      <c r="B25" s="49">
        <v>1.0000000000000004E-7</v>
      </c>
      <c r="C25" s="49">
        <v>8.7062170215346863E-10</v>
      </c>
      <c r="D25" s="2">
        <v>129.62508883975534</v>
      </c>
      <c r="F25" s="49">
        <v>1.0000000000000004E-7</v>
      </c>
      <c r="G25" s="49">
        <v>1.0584613159742513E-9</v>
      </c>
      <c r="H25" s="2">
        <v>92.759988493860405</v>
      </c>
      <c r="J25" s="49">
        <v>1.0000000000000004E-7</v>
      </c>
      <c r="K25" s="49">
        <v>1.1404823035589716E-9</v>
      </c>
      <c r="L25" s="2">
        <v>75.267214307357776</v>
      </c>
      <c r="N25" s="49">
        <v>1.0000000000000004E-7</v>
      </c>
      <c r="O25" s="49">
        <v>1.2158564290498873E-9</v>
      </c>
      <c r="P25" s="2">
        <v>48.332132627404683</v>
      </c>
      <c r="R25" s="49">
        <v>1.0000000000000004E-7</v>
      </c>
      <c r="S25" s="49">
        <v>1.2311121460445383E-9</v>
      </c>
      <c r="T25" s="2">
        <v>29.572910042786141</v>
      </c>
      <c r="V25" s="49">
        <v>1.0000000000000004E-7</v>
      </c>
      <c r="W25" s="49">
        <v>1.2352452110806176E-9</v>
      </c>
      <c r="X25" s="2">
        <v>13.514320018517019</v>
      </c>
    </row>
    <row r="26" spans="2:24" x14ac:dyDescent="0.25">
      <c r="B26" s="49">
        <v>1.0000000000000004E-6</v>
      </c>
      <c r="C26" s="49">
        <v>8.7062170215346861E-9</v>
      </c>
      <c r="D26" s="2">
        <v>147.85881071712024</v>
      </c>
      <c r="F26" s="49">
        <v>1.0000000000000004E-6</v>
      </c>
      <c r="G26" s="49">
        <v>1.0584613159742512E-8</v>
      </c>
      <c r="H26" s="2">
        <v>107.59089546577844</v>
      </c>
      <c r="J26" s="49">
        <v>1.0000000000000004E-6</v>
      </c>
      <c r="K26" s="49">
        <v>1.1404823035589716E-8</v>
      </c>
      <c r="L26" s="2">
        <v>91.114022545515823</v>
      </c>
      <c r="N26" s="49">
        <v>1.0000000000000004E-6</v>
      </c>
      <c r="O26" s="49">
        <v>1.2158564290498873E-8</v>
      </c>
      <c r="P26" s="2">
        <v>68.062187481008039</v>
      </c>
      <c r="R26" s="49">
        <v>1.0000000000000004E-6</v>
      </c>
      <c r="S26" s="49">
        <v>1.2311121460445382E-8</v>
      </c>
      <c r="T26" s="2">
        <v>53.696354027656774</v>
      </c>
      <c r="V26" s="49">
        <v>1.0000000000000004E-6</v>
      </c>
      <c r="W26" s="49">
        <v>1.2352452110806176E-8</v>
      </c>
      <c r="X26" s="2">
        <v>36.408573647189534</v>
      </c>
    </row>
    <row r="27" spans="2:24" x14ac:dyDescent="0.25">
      <c r="B27" s="49">
        <v>2.0000000000000003E-6</v>
      </c>
      <c r="C27" s="49">
        <v>1.7412434043069369E-8</v>
      </c>
      <c r="D27" s="2">
        <v>155.45681481297251</v>
      </c>
      <c r="F27" s="49">
        <v>1.0000000000000004E-5</v>
      </c>
      <c r="G27" s="49">
        <v>1.0584613159742512E-7</v>
      </c>
      <c r="H27" s="2">
        <v>123.79924665852307</v>
      </c>
      <c r="J27" s="49">
        <v>1.0000000000000004E-5</v>
      </c>
      <c r="K27" s="49">
        <v>1.1404823035589715E-7</v>
      </c>
      <c r="L27" s="2">
        <v>107.04940522943805</v>
      </c>
      <c r="N27" s="49">
        <v>1.0000000000000004E-5</v>
      </c>
      <c r="O27" s="49">
        <v>1.2158564290498873E-7</v>
      </c>
      <c r="P27" s="2">
        <v>85.310260858159211</v>
      </c>
      <c r="R27" s="49">
        <v>1.0000000000000004E-5</v>
      </c>
      <c r="S27" s="49">
        <v>1.2311121460445381E-7</v>
      </c>
      <c r="T27" s="2">
        <v>72.735893749227571</v>
      </c>
      <c r="V27" s="49">
        <v>1.0000000000000004E-5</v>
      </c>
      <c r="W27" s="49">
        <v>1.2352452110806176E-7</v>
      </c>
      <c r="X27" s="2">
        <v>59.029162764340732</v>
      </c>
    </row>
    <row r="28" spans="2:24" x14ac:dyDescent="0.25">
      <c r="B28" s="49">
        <v>3.0000000000000001E-6</v>
      </c>
      <c r="C28" s="49">
        <v>2.6118651064604045E-8</v>
      </c>
      <c r="D28" s="2">
        <v>161.16420072353421</v>
      </c>
      <c r="F28" s="49">
        <v>1.0000000000000005E-4</v>
      </c>
      <c r="G28" s="49">
        <v>1.0584613159742512E-6</v>
      </c>
      <c r="H28" s="2">
        <v>144.13033867809804</v>
      </c>
      <c r="J28" s="49">
        <v>1.0000000000000005E-4</v>
      </c>
      <c r="K28" s="49">
        <v>1.1404823035589716E-6</v>
      </c>
      <c r="L28" s="2">
        <v>124.53791696021976</v>
      </c>
      <c r="N28" s="49">
        <v>1.0000000000000005E-4</v>
      </c>
      <c r="O28" s="49">
        <v>1.2158564290498874E-6</v>
      </c>
      <c r="P28" s="2">
        <v>102.12749216216429</v>
      </c>
      <c r="R28" s="49">
        <v>1.0000000000000005E-4</v>
      </c>
      <c r="S28" s="49">
        <v>1.2311121460445382E-6</v>
      </c>
      <c r="T28" s="2">
        <v>89.927280926441739</v>
      </c>
      <c r="V28" s="49">
        <v>1.0000000000000005E-4</v>
      </c>
      <c r="W28" s="49">
        <v>1.2352452110806177E-6</v>
      </c>
      <c r="X28" s="2">
        <v>77.398561500581636</v>
      </c>
    </row>
    <row r="29" spans="2:24" x14ac:dyDescent="0.25">
      <c r="B29" s="49">
        <v>3.9999999999999998E-6</v>
      </c>
      <c r="C29" s="49">
        <v>3.4824868086138731E-8</v>
      </c>
      <c r="D29" s="2">
        <v>166.54604688927253</v>
      </c>
      <c r="F29" s="49">
        <v>2.0000000000000004E-4</v>
      </c>
      <c r="G29" s="49">
        <v>2.116922631948502E-6</v>
      </c>
      <c r="H29" s="2">
        <v>152.47817202276727</v>
      </c>
      <c r="J29" s="49">
        <v>1.0000000000000005E-3</v>
      </c>
      <c r="K29" s="49">
        <v>1.1404823035589716E-5</v>
      </c>
      <c r="L29" s="2">
        <v>147.21612992981656</v>
      </c>
      <c r="N29" s="49">
        <v>1.0000000000000005E-3</v>
      </c>
      <c r="O29" s="49">
        <v>1.2158564290498874E-5</v>
      </c>
      <c r="P29" s="2">
        <v>120.12905743566036</v>
      </c>
      <c r="R29" s="49">
        <v>1.0000000000000005E-3</v>
      </c>
      <c r="S29" s="49">
        <v>1.2311121460445383E-5</v>
      </c>
      <c r="T29" s="2">
        <v>107.11285645177618</v>
      </c>
      <c r="V29" s="49">
        <v>1.0000000000000005E-3</v>
      </c>
      <c r="W29" s="49">
        <v>1.2352452110806176E-5</v>
      </c>
      <c r="X29" s="2">
        <v>94.493600786601306</v>
      </c>
    </row>
    <row r="30" spans="2:24" x14ac:dyDescent="0.25">
      <c r="B30" s="49">
        <v>4.9999999999999996E-6</v>
      </c>
      <c r="C30" s="49">
        <v>4.3531085107673411E-8</v>
      </c>
      <c r="D30" s="2">
        <v>173.12483550098295</v>
      </c>
      <c r="F30" s="49">
        <v>3.0000000000000003E-4</v>
      </c>
      <c r="G30" s="49">
        <v>3.1753839479227526E-6</v>
      </c>
      <c r="H30" s="2">
        <v>158.68167364775874</v>
      </c>
      <c r="J30" s="49">
        <v>2.0000000000000005E-3</v>
      </c>
      <c r="K30" s="49">
        <v>2.2809646071179426E-5</v>
      </c>
      <c r="L30" s="2">
        <v>157.38988687527308</v>
      </c>
      <c r="N30" s="49">
        <v>1.0000000000000005E-2</v>
      </c>
      <c r="O30" s="49">
        <v>1.2158564290498874E-4</v>
      </c>
      <c r="P30" s="2">
        <v>142.5562366239709</v>
      </c>
      <c r="R30" s="49">
        <v>1.0000000000000005E-2</v>
      </c>
      <c r="S30" s="49">
        <v>1.2311121460445383E-4</v>
      </c>
      <c r="T30" s="2">
        <v>126.15144234658432</v>
      </c>
      <c r="V30" s="49">
        <v>1.0000000000000005E-2</v>
      </c>
      <c r="W30" s="49">
        <v>1.2352452110806178E-4</v>
      </c>
      <c r="X30" s="2">
        <v>112.02478579067152</v>
      </c>
    </row>
    <row r="31" spans="2:24" x14ac:dyDescent="0.25">
      <c r="B31" s="49">
        <v>5.409999999999999E-6</v>
      </c>
      <c r="C31" s="49">
        <v>4.710063408650262E-8</v>
      </c>
      <c r="D31" s="2">
        <v>179.50105527934187</v>
      </c>
      <c r="F31" s="49">
        <v>4.0000000000000002E-4</v>
      </c>
      <c r="G31" s="49">
        <v>4.2338452638970041E-6</v>
      </c>
      <c r="H31" s="2">
        <v>164.43336501429278</v>
      </c>
      <c r="J31" s="49">
        <v>3.0000000000000005E-3</v>
      </c>
      <c r="K31" s="49">
        <v>3.4214469106769138E-5</v>
      </c>
      <c r="L31" s="2">
        <v>166.25509471296257</v>
      </c>
      <c r="N31" s="49">
        <v>2.0000000000000004E-2</v>
      </c>
      <c r="O31" s="49">
        <v>2.4317128580997742E-4</v>
      </c>
      <c r="P31" s="2">
        <v>151.88176608246127</v>
      </c>
      <c r="R31" s="49">
        <v>0.05</v>
      </c>
      <c r="S31" s="49">
        <v>6.1555607302226885E-4</v>
      </c>
      <c r="T31" s="2">
        <v>142.86145878071994</v>
      </c>
      <c r="V31" s="49">
        <v>0.05</v>
      </c>
      <c r="W31" s="49">
        <v>6.1762260554030861E-4</v>
      </c>
      <c r="X31" s="2">
        <v>125.65915826817313</v>
      </c>
    </row>
    <row r="32" spans="2:24" x14ac:dyDescent="0.25">
      <c r="F32" s="49">
        <v>5.0000000000000001E-4</v>
      </c>
      <c r="G32" s="49">
        <v>5.2923065798712542E-6</v>
      </c>
      <c r="H32" s="2">
        <v>171.0933359270802</v>
      </c>
      <c r="J32" s="49">
        <v>3.4999999999999996E-3</v>
      </c>
      <c r="K32" s="49">
        <v>3.9916880624563981E-5</v>
      </c>
      <c r="L32" s="2">
        <v>171.76852322721447</v>
      </c>
      <c r="N32" s="49">
        <v>3.0000000000000006E-2</v>
      </c>
      <c r="O32" s="49">
        <v>3.6475692871496608E-4</v>
      </c>
      <c r="P32" s="2">
        <v>158.9936148987523</v>
      </c>
      <c r="R32" s="49">
        <v>0.10000000000000006</v>
      </c>
      <c r="S32" s="49">
        <v>1.2311121460445386E-3</v>
      </c>
      <c r="T32" s="2">
        <v>152.50066342130063</v>
      </c>
      <c r="V32" s="49">
        <v>0.10000000000000006</v>
      </c>
      <c r="W32" s="49">
        <v>1.2352452110806179E-3</v>
      </c>
      <c r="X32" s="2">
        <v>132.30715597203351</v>
      </c>
    </row>
    <row r="33" spans="2:24" x14ac:dyDescent="0.25">
      <c r="F33" s="49">
        <v>5.4000000000000012E-4</v>
      </c>
      <c r="G33" s="49">
        <v>5.7156911062609555E-6</v>
      </c>
      <c r="H33" s="2">
        <v>175.16002329469922</v>
      </c>
      <c r="J33" s="49">
        <v>3.6999999999999993E-3</v>
      </c>
      <c r="K33" s="49">
        <v>4.2197845231681923E-5</v>
      </c>
      <c r="L33" s="2">
        <v>175.07467595681388</v>
      </c>
      <c r="N33" s="49">
        <v>4.0000000000000008E-2</v>
      </c>
      <c r="O33" s="49">
        <v>4.8634257161995483E-4</v>
      </c>
      <c r="P33" s="2">
        <v>165.9715237598011</v>
      </c>
      <c r="R33" s="49">
        <v>0.20000000000000007</v>
      </c>
      <c r="S33" s="49">
        <v>2.4622242920890763E-3</v>
      </c>
      <c r="T33" s="2">
        <v>167.887027185763</v>
      </c>
      <c r="V33" s="49">
        <v>0.25</v>
      </c>
      <c r="W33" s="49">
        <v>3.0881130277015429E-3</v>
      </c>
      <c r="X33" s="2">
        <v>142.53790352896661</v>
      </c>
    </row>
    <row r="34" spans="2:24" x14ac:dyDescent="0.25">
      <c r="F34" s="49">
        <v>5.5769999999999995E-4</v>
      </c>
      <c r="G34" s="49">
        <v>5.903038759188396E-6</v>
      </c>
      <c r="H34" s="2">
        <v>179.78776155196618</v>
      </c>
      <c r="J34" s="49">
        <v>3.8159999999999999E-3</v>
      </c>
      <c r="K34" s="49">
        <v>4.3520804703810338E-5</v>
      </c>
      <c r="L34" s="2">
        <v>179.63156024394345</v>
      </c>
      <c r="N34" s="49">
        <v>4.4999999999999998E-2</v>
      </c>
      <c r="O34" s="49">
        <v>5.4713539307244907E-4</v>
      </c>
      <c r="P34" s="2">
        <v>170.12693251308269</v>
      </c>
      <c r="R34" s="49">
        <v>0.22000000000000008</v>
      </c>
      <c r="S34" s="49">
        <v>2.7084467212979842E-3</v>
      </c>
      <c r="T34" s="2">
        <v>172.02148078506292</v>
      </c>
      <c r="V34" s="49">
        <v>0.5</v>
      </c>
      <c r="W34" s="49">
        <v>6.1762260554030857E-3</v>
      </c>
      <c r="X34" s="2">
        <v>152.55423157420583</v>
      </c>
    </row>
    <row r="35" spans="2:24" x14ac:dyDescent="0.25">
      <c r="N35" s="49">
        <v>5.000000000000001E-2</v>
      </c>
      <c r="O35" s="49">
        <v>6.0792821452494347E-4</v>
      </c>
      <c r="P35" s="2">
        <v>177.00070528124223</v>
      </c>
      <c r="R35" s="49">
        <v>0.23660000000000003</v>
      </c>
      <c r="S35" s="49">
        <v>2.9128113375413768E-3</v>
      </c>
      <c r="T35" s="2">
        <v>179.41853427883791</v>
      </c>
      <c r="V35" s="49">
        <v>1.0000000000000007</v>
      </c>
      <c r="W35" s="49">
        <v>1.2352452110806178E-2</v>
      </c>
      <c r="X35" s="2">
        <v>170.25640077948592</v>
      </c>
    </row>
    <row r="36" spans="2:24" x14ac:dyDescent="0.25">
      <c r="N36" s="49">
        <v>5.0530000000000033E-2</v>
      </c>
      <c r="O36" s="49">
        <v>6.1437225359890822E-4</v>
      </c>
      <c r="P36" s="2">
        <v>179.60092970243576</v>
      </c>
      <c r="V36" s="49">
        <v>1.1028000000000004</v>
      </c>
      <c r="W36" s="49">
        <v>1.3622284187797051E-2</v>
      </c>
      <c r="X36" s="2">
        <v>179.93181572929481</v>
      </c>
    </row>
    <row r="37" spans="2:24" ht="14.4" thickBot="1" x14ac:dyDescent="0.3"/>
    <row r="38" spans="2:24" ht="16.8" thickBot="1" x14ac:dyDescent="0.3">
      <c r="B38" s="97" t="s">
        <v>95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9"/>
    </row>
    <row r="40" spans="2:24" x14ac:dyDescent="0.25">
      <c r="B40" s="86" t="s">
        <v>61</v>
      </c>
      <c r="C40" s="86"/>
      <c r="D40" s="86"/>
      <c r="F40" s="86" t="s">
        <v>62</v>
      </c>
      <c r="G40" s="86"/>
      <c r="H40" s="86"/>
      <c r="J40" s="86" t="s">
        <v>63</v>
      </c>
      <c r="K40" s="86"/>
      <c r="L40" s="86"/>
      <c r="N40" s="86" t="s">
        <v>64</v>
      </c>
      <c r="O40" s="86"/>
      <c r="P40" s="86"/>
      <c r="R40" s="86" t="s">
        <v>65</v>
      </c>
      <c r="S40" s="86"/>
      <c r="T40" s="86"/>
      <c r="V40" s="86" t="s">
        <v>66</v>
      </c>
      <c r="W40" s="86"/>
      <c r="X40" s="86"/>
    </row>
    <row r="41" spans="2:24" ht="27.6" x14ac:dyDescent="0.25">
      <c r="B41" s="24" t="s">
        <v>23</v>
      </c>
      <c r="C41" s="25" t="s">
        <v>24</v>
      </c>
      <c r="D41" s="26" t="s">
        <v>22</v>
      </c>
      <c r="F41" s="24" t="s">
        <v>23</v>
      </c>
      <c r="G41" s="25" t="s">
        <v>24</v>
      </c>
      <c r="H41" s="26" t="s">
        <v>22</v>
      </c>
      <c r="J41" s="24" t="s">
        <v>23</v>
      </c>
      <c r="K41" s="25" t="s">
        <v>24</v>
      </c>
      <c r="L41" s="26" t="s">
        <v>22</v>
      </c>
      <c r="N41" s="24" t="s">
        <v>23</v>
      </c>
      <c r="O41" s="25" t="s">
        <v>24</v>
      </c>
      <c r="P41" s="26" t="s">
        <v>22</v>
      </c>
      <c r="R41" s="24" t="s">
        <v>23</v>
      </c>
      <c r="S41" s="25" t="s">
        <v>24</v>
      </c>
      <c r="T41" s="26" t="s">
        <v>22</v>
      </c>
      <c r="V41" s="24" t="s">
        <v>23</v>
      </c>
      <c r="W41" s="25" t="s">
        <v>24</v>
      </c>
      <c r="X41" s="26" t="s">
        <v>22</v>
      </c>
    </row>
    <row r="42" spans="2:24" x14ac:dyDescent="0.25">
      <c r="B42" s="49">
        <v>9.9999999999999998E-17</v>
      </c>
      <c r="C42" s="49">
        <v>8.7062170215346814E-19</v>
      </c>
      <c r="D42" s="2">
        <v>30.020535831139654</v>
      </c>
      <c r="F42" s="49">
        <v>9.9999999999999998E-17</v>
      </c>
      <c r="G42" s="49">
        <v>1.0584613159742508E-18</v>
      </c>
      <c r="H42" s="2">
        <v>30.000008374072081</v>
      </c>
      <c r="J42" s="49">
        <v>9.9999999999999998E-17</v>
      </c>
      <c r="K42" s="49">
        <v>1.140482303558971E-18</v>
      </c>
      <c r="L42" s="2">
        <v>30.000000430292694</v>
      </c>
      <c r="N42" s="49">
        <v>9.9999999999999998E-17</v>
      </c>
      <c r="O42" s="49">
        <v>1.2158564290498868E-18</v>
      </c>
      <c r="P42" s="2">
        <v>30.000000014074732</v>
      </c>
      <c r="R42" s="49">
        <v>9.9999999999999998E-17</v>
      </c>
      <c r="S42" s="49">
        <v>1.2311121460445377E-18</v>
      </c>
      <c r="T42" s="2">
        <v>30.000000002508393</v>
      </c>
      <c r="V42" s="49">
        <v>9.9999999999999998E-17</v>
      </c>
      <c r="W42" s="49">
        <v>1.2352452110806171E-18</v>
      </c>
      <c r="X42" s="2">
        <v>30.0000000004584</v>
      </c>
    </row>
    <row r="43" spans="2:24" x14ac:dyDescent="0.25">
      <c r="B43" s="49">
        <v>1.0000000000000001E-15</v>
      </c>
      <c r="C43" s="49">
        <v>8.7062170215346826E-18</v>
      </c>
      <c r="D43" s="2">
        <v>30.204775448549242</v>
      </c>
      <c r="F43" s="49">
        <v>1.0000000000000001E-15</v>
      </c>
      <c r="G43" s="49">
        <v>1.0584613159742509E-17</v>
      </c>
      <c r="H43" s="2">
        <v>30.000083740625413</v>
      </c>
      <c r="J43" s="49">
        <v>1.0000000000000001E-15</v>
      </c>
      <c r="K43" s="49">
        <v>1.1404823035589712E-17</v>
      </c>
      <c r="L43" s="2">
        <v>30.000004302926758</v>
      </c>
      <c r="N43" s="49">
        <v>1.0000000000000001E-15</v>
      </c>
      <c r="O43" s="49">
        <v>1.2158564290498868E-17</v>
      </c>
      <c r="P43" s="2">
        <v>30.000000140747435</v>
      </c>
      <c r="R43" s="49">
        <v>1.0000000000000001E-15</v>
      </c>
      <c r="S43" s="49">
        <v>1.2311121460445377E-17</v>
      </c>
      <c r="T43" s="2">
        <v>30.000000025084049</v>
      </c>
      <c r="V43" s="49">
        <v>1.0000000000000001E-15</v>
      </c>
      <c r="W43" s="49">
        <v>1.2352452110806171E-17</v>
      </c>
      <c r="X43" s="2">
        <v>30.000000004584141</v>
      </c>
    </row>
    <row r="44" spans="2:24" x14ac:dyDescent="0.25">
      <c r="B44" s="49">
        <v>1.0000000000000002E-14</v>
      </c>
      <c r="C44" s="49">
        <v>8.7062170215346832E-17</v>
      </c>
      <c r="D44" s="2">
        <v>31.982111824479706</v>
      </c>
      <c r="F44" s="49">
        <v>1.0000000000000002E-14</v>
      </c>
      <c r="G44" s="49">
        <v>1.0584613159742509E-16</v>
      </c>
      <c r="H44" s="2">
        <v>30.00083739671442</v>
      </c>
      <c r="J44" s="49">
        <v>1.0000000000000002E-14</v>
      </c>
      <c r="K44" s="49">
        <v>1.1404823035589713E-16</v>
      </c>
      <c r="L44" s="2">
        <v>30.000043029242548</v>
      </c>
      <c r="N44" s="49">
        <v>1.0000000000000002E-14</v>
      </c>
      <c r="O44" s="49">
        <v>1.2158564290498871E-16</v>
      </c>
      <c r="P44" s="2">
        <v>30.000001407474443</v>
      </c>
      <c r="R44" s="49">
        <v>1.0000000000000002E-14</v>
      </c>
      <c r="S44" s="49">
        <v>1.231112146044538E-16</v>
      </c>
      <c r="T44" s="2">
        <v>30.000000250840568</v>
      </c>
      <c r="V44" s="49">
        <v>1.0000000000000002E-14</v>
      </c>
      <c r="W44" s="49">
        <v>1.2352452110806172E-16</v>
      </c>
      <c r="X44" s="2">
        <v>30.000000045841464</v>
      </c>
    </row>
    <row r="45" spans="2:24" x14ac:dyDescent="0.25">
      <c r="B45" s="49">
        <v>1.0000000000000002E-13</v>
      </c>
      <c r="C45" s="49">
        <v>8.7062170215346832E-16</v>
      </c>
      <c r="D45" s="2">
        <v>42.606888388210955</v>
      </c>
      <c r="F45" s="49">
        <v>1.0000000000000002E-13</v>
      </c>
      <c r="G45" s="49">
        <v>1.0584613159742509E-15</v>
      </c>
      <c r="H45" s="2">
        <v>30.00837301288713</v>
      </c>
      <c r="J45" s="49">
        <v>1.0000000000000002E-13</v>
      </c>
      <c r="K45" s="49">
        <v>1.1404823035589711E-15</v>
      </c>
      <c r="L45" s="2">
        <v>30.000430289906976</v>
      </c>
      <c r="N45" s="49">
        <v>1.0000000000000002E-13</v>
      </c>
      <c r="O45" s="49">
        <v>1.2158564290498869E-15</v>
      </c>
      <c r="P45" s="2">
        <v>30.000014074741671</v>
      </c>
      <c r="R45" s="49">
        <v>1.0000000000000002E-13</v>
      </c>
      <c r="S45" s="49">
        <v>1.2311121460445378E-15</v>
      </c>
      <c r="T45" s="2">
        <v>30.000002508405537</v>
      </c>
      <c r="V45" s="49">
        <v>1.0000000000000002E-13</v>
      </c>
      <c r="W45" s="49">
        <v>1.2352452110806171E-15</v>
      </c>
      <c r="X45" s="2">
        <v>30.000000458414533</v>
      </c>
    </row>
    <row r="46" spans="2:24" x14ac:dyDescent="0.25">
      <c r="B46" s="49">
        <v>1.0000000000000002E-12</v>
      </c>
      <c r="C46" s="49">
        <v>8.7062170215346842E-15</v>
      </c>
      <c r="D46" s="2">
        <v>57.838720895846905</v>
      </c>
      <c r="F46" s="49">
        <v>1.0000000000000002E-12</v>
      </c>
      <c r="G46" s="49">
        <v>1.0584613159742511E-14</v>
      </c>
      <c r="H46" s="2">
        <v>30.083634423842323</v>
      </c>
      <c r="J46" s="49">
        <v>1.0000000000000002E-12</v>
      </c>
      <c r="K46" s="49">
        <v>1.1404823035589714E-14</v>
      </c>
      <c r="L46" s="2">
        <v>30.004302647167858</v>
      </c>
      <c r="N46" s="49">
        <v>1.0000000000000002E-12</v>
      </c>
      <c r="O46" s="49">
        <v>1.2158564290498871E-14</v>
      </c>
      <c r="P46" s="2">
        <v>30.000140747147277</v>
      </c>
      <c r="R46" s="49">
        <v>1.0000000000000002E-12</v>
      </c>
      <c r="S46" s="49">
        <v>1.231112146044538E-14</v>
      </c>
      <c r="T46" s="2">
        <v>30.000025084046975</v>
      </c>
      <c r="V46" s="49">
        <v>1.0000000000000002E-12</v>
      </c>
      <c r="W46" s="49">
        <v>1.2352452110806174E-14</v>
      </c>
      <c r="X46" s="2">
        <v>30.000004584145223</v>
      </c>
    </row>
    <row r="47" spans="2:24" x14ac:dyDescent="0.25">
      <c r="B47" s="49">
        <v>1.0000000000000001E-11</v>
      </c>
      <c r="C47" s="49">
        <v>8.7062170215346832E-14</v>
      </c>
      <c r="D47" s="2">
        <v>71.13233408325091</v>
      </c>
      <c r="F47" s="49">
        <v>1.0000000000000001E-11</v>
      </c>
      <c r="G47" s="49">
        <v>1.058461315974251E-13</v>
      </c>
      <c r="H47" s="2">
        <v>30.826500075645033</v>
      </c>
      <c r="J47" s="49">
        <v>1.0000000000000001E-11</v>
      </c>
      <c r="K47" s="49">
        <v>1.1404823035589712E-13</v>
      </c>
      <c r="L47" s="2">
        <v>30.043001253802434</v>
      </c>
      <c r="N47" s="49">
        <v>1.0000000000000001E-11</v>
      </c>
      <c r="O47" s="49">
        <v>1.2158564290498871E-13</v>
      </c>
      <c r="P47" s="2">
        <v>30.001407444523796</v>
      </c>
      <c r="R47" s="49">
        <v>1.0000000000000001E-11</v>
      </c>
      <c r="S47" s="49">
        <v>1.2311121460445379E-13</v>
      </c>
      <c r="T47" s="2">
        <v>30.00025083961388</v>
      </c>
      <c r="V47" s="49">
        <v>1.0000000000000001E-11</v>
      </c>
      <c r="W47" s="49">
        <v>1.2352452110806173E-13</v>
      </c>
      <c r="X47" s="2">
        <v>30.000045841423649</v>
      </c>
    </row>
    <row r="48" spans="2:24" x14ac:dyDescent="0.25">
      <c r="B48" s="49">
        <v>1.0000000000000002E-10</v>
      </c>
      <c r="C48" s="49">
        <v>8.7062170215346845E-13</v>
      </c>
      <c r="D48" s="2">
        <v>83.43065338298257</v>
      </c>
      <c r="F48" s="49">
        <v>1.0000000000000002E-10</v>
      </c>
      <c r="G48" s="49">
        <v>1.0584613159742509E-12</v>
      </c>
      <c r="H48" s="2">
        <v>37.112839793912357</v>
      </c>
      <c r="J48" s="49">
        <v>1.0000000000000002E-10</v>
      </c>
      <c r="K48" s="49">
        <v>1.1404823035589714E-12</v>
      </c>
      <c r="L48" s="2">
        <v>30.427463291097286</v>
      </c>
      <c r="N48" s="49">
        <v>1.0000000000000002E-10</v>
      </c>
      <c r="O48" s="49">
        <v>1.215856429049887E-12</v>
      </c>
      <c r="P48" s="2">
        <v>30.014071749627409</v>
      </c>
      <c r="R48" s="49">
        <v>1.0000000000000002E-10</v>
      </c>
      <c r="S48" s="49">
        <v>1.231112146044538E-12</v>
      </c>
      <c r="T48" s="2">
        <v>30.002508310540055</v>
      </c>
      <c r="V48" s="49">
        <v>1.0000000000000002E-10</v>
      </c>
      <c r="W48" s="49">
        <v>1.2352452110806173E-12</v>
      </c>
      <c r="X48" s="2">
        <v>30.000458411377711</v>
      </c>
    </row>
    <row r="49" spans="2:24" x14ac:dyDescent="0.25">
      <c r="B49" s="49">
        <v>1.0000000000000003E-9</v>
      </c>
      <c r="C49" s="49">
        <v>8.7062170215346847E-12</v>
      </c>
      <c r="D49" s="2">
        <v>95.426724988378211</v>
      </c>
      <c r="F49" s="49">
        <v>1.0000000000000003E-9</v>
      </c>
      <c r="G49" s="49">
        <v>1.058461315974251E-11</v>
      </c>
      <c r="H49" s="2">
        <v>54.527050628589912</v>
      </c>
      <c r="J49" s="49">
        <v>1.0000000000000003E-9</v>
      </c>
      <c r="K49" s="49">
        <v>1.1404823035589714E-11</v>
      </c>
      <c r="L49" s="2">
        <v>33.99635800773116</v>
      </c>
      <c r="N49" s="49">
        <v>1.0000000000000003E-9</v>
      </c>
      <c r="O49" s="49">
        <v>1.2158564290498871E-11</v>
      </c>
      <c r="P49" s="2">
        <v>30.140447235034184</v>
      </c>
      <c r="R49" s="49">
        <v>1.0000000000000003E-9</v>
      </c>
      <c r="S49" s="49">
        <v>1.231112146044538E-11</v>
      </c>
      <c r="T49" s="2">
        <v>30.025074541839732</v>
      </c>
      <c r="V49" s="49">
        <v>1.0000000000000003E-9</v>
      </c>
      <c r="W49" s="49">
        <v>1.2352452110806173E-11</v>
      </c>
      <c r="X49" s="2">
        <v>30.00458382788365</v>
      </c>
    </row>
    <row r="50" spans="2:24" x14ac:dyDescent="0.25">
      <c r="B50" s="49">
        <v>1.0000000000000004E-8</v>
      </c>
      <c r="C50" s="49">
        <v>8.7062170215346863E-11</v>
      </c>
      <c r="D50" s="2">
        <v>107.67101144518692</v>
      </c>
      <c r="F50" s="49">
        <v>1.0000000000000004E-8</v>
      </c>
      <c r="G50" s="49">
        <v>1.0584613159742512E-10</v>
      </c>
      <c r="H50" s="2">
        <v>70.921113894823065</v>
      </c>
      <c r="J50" s="49">
        <v>1.0000000000000004E-8</v>
      </c>
      <c r="K50" s="49">
        <v>1.1404823035589716E-10</v>
      </c>
      <c r="L50" s="2">
        <v>49.908294411309697</v>
      </c>
      <c r="N50" s="49">
        <v>1.0000000000000004E-8</v>
      </c>
      <c r="O50" s="49">
        <v>1.2158564290498873E-10</v>
      </c>
      <c r="P50" s="2">
        <v>31.376764542929056</v>
      </c>
      <c r="R50" s="49">
        <v>1.0000000000000004E-8</v>
      </c>
      <c r="S50" s="49">
        <v>1.2311121460445382E-10</v>
      </c>
      <c r="T50" s="2">
        <v>30.249885376417989</v>
      </c>
      <c r="V50" s="49">
        <v>1.0000000000000004E-8</v>
      </c>
      <c r="W50" s="49">
        <v>1.2352452110806176E-10</v>
      </c>
      <c r="X50" s="2">
        <v>30.045809667348369</v>
      </c>
    </row>
    <row r="51" spans="2:24" x14ac:dyDescent="0.25">
      <c r="B51" s="49">
        <v>1.0000000000000004E-7</v>
      </c>
      <c r="C51" s="49">
        <v>8.7062170215346863E-10</v>
      </c>
      <c r="D51" s="2">
        <v>120.83245801279597</v>
      </c>
      <c r="F51" s="49">
        <v>1.0000000000000004E-7</v>
      </c>
      <c r="G51" s="49">
        <v>1.0584613159742513E-9</v>
      </c>
      <c r="H51" s="2">
        <v>85.824615079472949</v>
      </c>
      <c r="J51" s="49">
        <v>1.0000000000000004E-7</v>
      </c>
      <c r="K51" s="49">
        <v>1.1404823035589716E-9</v>
      </c>
      <c r="L51" s="2">
        <v>68.092911369398848</v>
      </c>
      <c r="N51" s="49">
        <v>1.0000000000000004E-7</v>
      </c>
      <c r="O51" s="49">
        <v>1.2158564290498873E-9</v>
      </c>
      <c r="P51" s="2">
        <v>40.790049978580534</v>
      </c>
      <c r="R51" s="49">
        <v>1.0000000000000004E-7</v>
      </c>
      <c r="S51" s="49">
        <v>1.2311121460445383E-9</v>
      </c>
      <c r="T51" s="2">
        <v>32.409378345624724</v>
      </c>
      <c r="V51" s="49">
        <v>1.0000000000000004E-7</v>
      </c>
      <c r="W51" s="49">
        <v>1.2352452110806176E-9</v>
      </c>
      <c r="X51" s="2">
        <v>30.455213532686301</v>
      </c>
    </row>
    <row r="52" spans="2:24" x14ac:dyDescent="0.25">
      <c r="B52" s="49">
        <v>1.0000000000000004E-6</v>
      </c>
      <c r="C52" s="49">
        <v>8.7062170215346861E-9</v>
      </c>
      <c r="D52" s="2">
        <v>136.17910339472959</v>
      </c>
      <c r="F52" s="49">
        <v>1.0000000000000004E-6</v>
      </c>
      <c r="G52" s="49">
        <v>1.0584613159742512E-8</v>
      </c>
      <c r="H52" s="2">
        <v>100.44294835883082</v>
      </c>
      <c r="J52" s="49">
        <v>1.0000000000000004E-6</v>
      </c>
      <c r="K52" s="49">
        <v>1.1404823035589716E-8</v>
      </c>
      <c r="L52" s="2">
        <v>84.296639530216041</v>
      </c>
      <c r="N52" s="49">
        <v>1.0000000000000004E-6</v>
      </c>
      <c r="O52" s="49">
        <v>1.2158564290498873E-8</v>
      </c>
      <c r="P52" s="2">
        <v>60.661230193636641</v>
      </c>
      <c r="R52" s="49">
        <v>1.0000000000000004E-6</v>
      </c>
      <c r="S52" s="49">
        <v>1.2311121460445382E-8</v>
      </c>
      <c r="T52" s="2">
        <v>45.676103488048888</v>
      </c>
      <c r="V52" s="49">
        <v>1.0000000000000004E-6</v>
      </c>
      <c r="W52" s="49">
        <v>1.2352452110806176E-8</v>
      </c>
      <c r="X52" s="2">
        <v>34.245062739557177</v>
      </c>
    </row>
    <row r="53" spans="2:24" x14ac:dyDescent="0.25">
      <c r="B53" s="49">
        <v>5.0000000000000004E-6</v>
      </c>
      <c r="C53" s="49">
        <v>4.3531085107673417E-8</v>
      </c>
      <c r="D53" s="2">
        <v>150.17832444156406</v>
      </c>
      <c r="F53" s="49">
        <v>1.0000000000000004E-5</v>
      </c>
      <c r="G53" s="49">
        <v>1.0584613159742512E-7</v>
      </c>
      <c r="H53" s="2">
        <v>115.80582544679061</v>
      </c>
      <c r="J53" s="49">
        <v>1.0000000000000004E-5</v>
      </c>
      <c r="K53" s="49">
        <v>1.1404823035589715E-7</v>
      </c>
      <c r="L53" s="2">
        <v>100.04232759185196</v>
      </c>
      <c r="N53" s="49">
        <v>1.0000000000000004E-5</v>
      </c>
      <c r="O53" s="49">
        <v>1.2158564290498873E-7</v>
      </c>
      <c r="P53" s="2">
        <v>78.553154833718381</v>
      </c>
      <c r="R53" s="49">
        <v>1.0000000000000004E-5</v>
      </c>
      <c r="S53" s="49">
        <v>1.2311121460445381E-7</v>
      </c>
      <c r="T53" s="2">
        <v>65.611328478569718</v>
      </c>
      <c r="V53" s="49">
        <v>1.0000000000000004E-5</v>
      </c>
      <c r="W53" s="49">
        <v>1.2352452110806176E-7</v>
      </c>
      <c r="X53" s="2">
        <v>51.127388643744254</v>
      </c>
    </row>
    <row r="54" spans="2:24" x14ac:dyDescent="0.25">
      <c r="B54" s="49">
        <v>1.0000000000000004E-5</v>
      </c>
      <c r="C54" s="49">
        <v>8.7062170215346848E-8</v>
      </c>
      <c r="D54" s="2">
        <v>158.51072831258429</v>
      </c>
      <c r="F54" s="49">
        <v>1.0000000000000005E-4</v>
      </c>
      <c r="G54" s="49">
        <v>1.0584613159742512E-6</v>
      </c>
      <c r="H54" s="2">
        <v>133.58183660786045</v>
      </c>
      <c r="J54" s="49">
        <v>1.0000000000000005E-4</v>
      </c>
      <c r="K54" s="49">
        <v>1.1404823035589716E-6</v>
      </c>
      <c r="L54" s="2">
        <v>116.62383022588692</v>
      </c>
      <c r="N54" s="49">
        <v>1.0000000000000005E-4</v>
      </c>
      <c r="O54" s="49">
        <v>1.2158564290498874E-6</v>
      </c>
      <c r="P54" s="2">
        <v>95.358414428798312</v>
      </c>
      <c r="R54" s="49">
        <v>1.0000000000000005E-4</v>
      </c>
      <c r="S54" s="49">
        <v>1.2311121460445382E-6</v>
      </c>
      <c r="T54" s="2">
        <v>83.250791118377592</v>
      </c>
      <c r="V54" s="49">
        <v>1.0000000000000005E-4</v>
      </c>
      <c r="W54" s="49">
        <v>1.2352452110806177E-6</v>
      </c>
      <c r="X54" s="2">
        <v>70.471926821437151</v>
      </c>
    </row>
    <row r="55" spans="2:24" x14ac:dyDescent="0.25">
      <c r="B55" s="49">
        <v>1.5E-5</v>
      </c>
      <c r="C55" s="49">
        <v>1.3059325532302023E-7</v>
      </c>
      <c r="D55" s="2">
        <v>165.30400340804005</v>
      </c>
      <c r="F55" s="49">
        <v>2.5000000000000001E-4</v>
      </c>
      <c r="G55" s="49">
        <v>2.6461532899356271E-6</v>
      </c>
      <c r="H55" s="2">
        <v>142.23178901498608</v>
      </c>
      <c r="J55" s="49">
        <v>1.0000000000000005E-3</v>
      </c>
      <c r="K55" s="49">
        <v>1.1404823035589716E-5</v>
      </c>
      <c r="L55" s="2">
        <v>136.21143598660743</v>
      </c>
      <c r="N55" s="49">
        <v>1.0000000000000005E-3</v>
      </c>
      <c r="O55" s="49">
        <v>1.2158564290498874E-5</v>
      </c>
      <c r="P55" s="2">
        <v>112.65909752464546</v>
      </c>
      <c r="R55" s="49">
        <v>1.0000000000000005E-3</v>
      </c>
      <c r="S55" s="49">
        <v>1.2311121460445383E-5</v>
      </c>
      <c r="T55" s="2">
        <v>100.25324095749464</v>
      </c>
      <c r="V55" s="49">
        <v>1.0000000000000005E-3</v>
      </c>
      <c r="W55" s="49">
        <v>1.2352452110806176E-5</v>
      </c>
      <c r="X55" s="2">
        <v>87.834533646764385</v>
      </c>
    </row>
    <row r="56" spans="2:24" x14ac:dyDescent="0.25">
      <c r="B56" s="49">
        <v>2.0000000000000005E-5</v>
      </c>
      <c r="C56" s="49">
        <v>1.741243404306937E-7</v>
      </c>
      <c r="D56" s="2">
        <v>173.41110071918365</v>
      </c>
      <c r="F56" s="49">
        <v>5.0000000000000001E-4</v>
      </c>
      <c r="G56" s="49">
        <v>5.2923065798712542E-6</v>
      </c>
      <c r="H56" s="2">
        <v>150.10953331971751</v>
      </c>
      <c r="J56" s="49">
        <v>2E-3</v>
      </c>
      <c r="K56" s="49">
        <v>2.2809646071179423E-5</v>
      </c>
      <c r="L56" s="2">
        <v>143.54477897931335</v>
      </c>
      <c r="N56" s="49">
        <v>1.0000000000000005E-2</v>
      </c>
      <c r="O56" s="49">
        <v>1.2158564290498874E-4</v>
      </c>
      <c r="P56" s="2">
        <v>132.62896631641109</v>
      </c>
      <c r="R56" s="49">
        <v>1.0000000000000005E-2</v>
      </c>
      <c r="S56" s="49">
        <v>1.2311121460445383E-4</v>
      </c>
      <c r="T56" s="2">
        <v>118.27252104391071</v>
      </c>
      <c r="V56" s="49">
        <v>1.0000000000000005E-2</v>
      </c>
      <c r="W56" s="49">
        <v>1.2352452110806178E-4</v>
      </c>
      <c r="X56" s="2">
        <v>105.00326195066545</v>
      </c>
    </row>
    <row r="57" spans="2:24" x14ac:dyDescent="0.25">
      <c r="B57" s="49">
        <v>2.1504999999999995E-5</v>
      </c>
      <c r="C57" s="49">
        <v>1.8722719704810331E-7</v>
      </c>
      <c r="D57" s="2">
        <v>179.6360150421425</v>
      </c>
      <c r="F57" s="49">
        <v>7.5000000000000002E-4</v>
      </c>
      <c r="G57" s="49">
        <v>7.9384598698068814E-6</v>
      </c>
      <c r="H57" s="2">
        <v>155.74437387634185</v>
      </c>
      <c r="J57" s="49">
        <v>5.0000000000000001E-3</v>
      </c>
      <c r="K57" s="49">
        <v>5.702411517794856E-5</v>
      </c>
      <c r="L57" s="2">
        <v>155.96602215694236</v>
      </c>
      <c r="N57" s="49">
        <v>0.02</v>
      </c>
      <c r="O57" s="49">
        <v>2.4317128580997736E-4</v>
      </c>
      <c r="P57" s="2">
        <v>139.93138069612712</v>
      </c>
      <c r="R57" s="49">
        <v>0.10000000000000006</v>
      </c>
      <c r="S57" s="49">
        <v>1.2311121460445386E-3</v>
      </c>
      <c r="T57" s="2">
        <v>140.42214320185826</v>
      </c>
      <c r="V57" s="49">
        <v>0.10000000000000006</v>
      </c>
      <c r="W57" s="49">
        <v>1.2352452110806179E-3</v>
      </c>
      <c r="X57" s="2">
        <v>123.84658486593349</v>
      </c>
    </row>
    <row r="58" spans="2:24" x14ac:dyDescent="0.25">
      <c r="F58" s="49">
        <v>1.0000000000000005E-3</v>
      </c>
      <c r="G58" s="49">
        <v>1.0584613159742514E-5</v>
      </c>
      <c r="H58" s="2">
        <v>160.64229778767009</v>
      </c>
      <c r="J58" s="49">
        <v>7.0000000000000001E-3</v>
      </c>
      <c r="K58" s="49">
        <v>7.9833761249127976E-5</v>
      </c>
      <c r="L58" s="2">
        <v>162.42778505025285</v>
      </c>
      <c r="N58" s="49">
        <v>0.04</v>
      </c>
      <c r="O58" s="49">
        <v>4.8634257161995473E-4</v>
      </c>
      <c r="P58" s="2">
        <v>148.5913017599714</v>
      </c>
      <c r="R58" s="49">
        <v>0.20000000000000007</v>
      </c>
      <c r="S58" s="49">
        <v>2.4622242920890763E-3</v>
      </c>
      <c r="T58" s="2">
        <v>149.48294350564746</v>
      </c>
      <c r="V58" s="49">
        <v>0.5</v>
      </c>
      <c r="W58" s="49">
        <v>6.1762260554030857E-3</v>
      </c>
      <c r="X58" s="2">
        <v>140.47192497536102</v>
      </c>
    </row>
    <row r="59" spans="2:24" x14ac:dyDescent="0.25">
      <c r="F59" s="49">
        <v>1.3000000000000006E-3</v>
      </c>
      <c r="G59" s="49">
        <v>1.3759997107665266E-5</v>
      </c>
      <c r="H59" s="2">
        <v>166.51244532917693</v>
      </c>
      <c r="J59" s="49">
        <v>8.9999999999999993E-3</v>
      </c>
      <c r="K59" s="49">
        <v>1.0264340732030738E-4</v>
      </c>
      <c r="L59" s="2">
        <v>169.49716383509173</v>
      </c>
      <c r="N59" s="49">
        <v>0.06</v>
      </c>
      <c r="O59" s="49">
        <v>7.2951385742993206E-4</v>
      </c>
      <c r="P59" s="2">
        <v>154.85109751655585</v>
      </c>
      <c r="R59" s="49">
        <v>0.30000000000000004</v>
      </c>
      <c r="S59" s="49">
        <v>3.6933364381336133E-3</v>
      </c>
      <c r="T59" s="2">
        <v>156.24496957979017</v>
      </c>
      <c r="V59" s="49">
        <v>1.0000000000000007</v>
      </c>
      <c r="W59" s="49">
        <v>1.2352452110806178E-2</v>
      </c>
      <c r="X59" s="2">
        <v>150.39353760503363</v>
      </c>
    </row>
    <row r="60" spans="2:24" x14ac:dyDescent="0.25">
      <c r="F60" s="49">
        <v>1.5000000000000007E-3</v>
      </c>
      <c r="G60" s="49">
        <v>1.587691973961377E-5</v>
      </c>
      <c r="H60" s="2">
        <v>171.19418327425609</v>
      </c>
      <c r="J60" s="49">
        <v>1.0000000000000005E-2</v>
      </c>
      <c r="K60" s="49">
        <v>1.1404823035589716E-4</v>
      </c>
      <c r="L60" s="2">
        <v>174.73888865337972</v>
      </c>
      <c r="N60" s="49">
        <v>0.08</v>
      </c>
      <c r="O60" s="49">
        <v>9.7268514323990945E-4</v>
      </c>
      <c r="P60" s="2">
        <v>160.39231639899538</v>
      </c>
      <c r="R60" s="49">
        <v>0.4</v>
      </c>
      <c r="S60" s="49">
        <v>4.9244485841781508E-3</v>
      </c>
      <c r="T60" s="2">
        <v>162.54602671976087</v>
      </c>
      <c r="V60" s="49">
        <v>1.5</v>
      </c>
      <c r="W60" s="49">
        <v>1.8528678166209255E-2</v>
      </c>
      <c r="X60" s="2">
        <v>158.51611929249393</v>
      </c>
    </row>
    <row r="61" spans="2:24" x14ac:dyDescent="0.25">
      <c r="F61" s="49">
        <v>1.6640000000000005E-3</v>
      </c>
      <c r="G61" s="49">
        <v>1.761279629781154E-5</v>
      </c>
      <c r="H61" s="2">
        <v>178.51399697561138</v>
      </c>
      <c r="J61" s="49">
        <v>1.0350000000000002E-2</v>
      </c>
      <c r="K61" s="49">
        <v>1.1803991841835352E-4</v>
      </c>
      <c r="L61" s="2">
        <v>179.12124657912887</v>
      </c>
      <c r="N61" s="49">
        <v>0.10000000000000006</v>
      </c>
      <c r="O61" s="49">
        <v>1.2158564290498876E-3</v>
      </c>
      <c r="P61" s="2">
        <v>166.0813961743716</v>
      </c>
      <c r="R61" s="49">
        <v>0.5</v>
      </c>
      <c r="S61" s="49">
        <v>6.1555607302226888E-3</v>
      </c>
      <c r="T61" s="2">
        <v>169.85253664050759</v>
      </c>
      <c r="V61" s="49">
        <v>1.75</v>
      </c>
      <c r="W61" s="49">
        <v>2.16167911939108E-2</v>
      </c>
      <c r="X61" s="2">
        <v>162.70856059133641</v>
      </c>
    </row>
    <row r="62" spans="2:24" x14ac:dyDescent="0.25">
      <c r="N62" s="49">
        <v>0.11000000000000006</v>
      </c>
      <c r="O62" s="49">
        <v>1.3374420719548762E-3</v>
      </c>
      <c r="P62" s="2">
        <v>169.38597816276709</v>
      </c>
      <c r="R62" s="49">
        <v>0.54</v>
      </c>
      <c r="S62" s="49">
        <v>6.6480055886405046E-3</v>
      </c>
      <c r="T62" s="2">
        <v>174.23327205524183</v>
      </c>
      <c r="V62" s="49">
        <v>2.100000000000001</v>
      </c>
      <c r="W62" s="49">
        <v>2.5940149432692971E-2</v>
      </c>
      <c r="X62" s="2">
        <v>169.89595497373384</v>
      </c>
    </row>
    <row r="63" spans="2:24" x14ac:dyDescent="0.25">
      <c r="N63" s="49">
        <v>0.12000000000000005</v>
      </c>
      <c r="O63" s="49">
        <v>1.4590277148598648E-3</v>
      </c>
      <c r="P63" s="2">
        <v>173.76791233721684</v>
      </c>
      <c r="R63" s="49">
        <v>0.56000000000000005</v>
      </c>
      <c r="S63" s="49">
        <v>6.8942280178494117E-3</v>
      </c>
      <c r="T63" s="2">
        <v>179.4804717139076</v>
      </c>
      <c r="V63" s="49">
        <v>2.2000000000000011</v>
      </c>
      <c r="W63" s="49">
        <v>2.7175394643773589E-2</v>
      </c>
      <c r="X63" s="2">
        <v>172.86433171383354</v>
      </c>
    </row>
    <row r="64" spans="2:24" x14ac:dyDescent="0.25">
      <c r="N64" s="49">
        <v>0.12559999999999999</v>
      </c>
      <c r="O64" s="49">
        <v>1.5271156748866577E-3</v>
      </c>
      <c r="P64" s="2">
        <v>179.53743201550924</v>
      </c>
      <c r="R64" s="49">
        <v>0.56010000000000004</v>
      </c>
      <c r="S64" s="49">
        <v>6.8954591299954567E-3</v>
      </c>
      <c r="T64" s="2">
        <v>179.67153649147161</v>
      </c>
      <c r="V64" s="49">
        <v>2.3030000000000008</v>
      </c>
      <c r="W64" s="49">
        <v>2.8447697211186621E-2</v>
      </c>
      <c r="X64" s="2">
        <v>179.58273558164399</v>
      </c>
    </row>
    <row r="65" spans="2:24" ht="14.4" thickBot="1" x14ac:dyDescent="0.3"/>
    <row r="66" spans="2:24" ht="16.8" thickBot="1" x14ac:dyDescent="0.3">
      <c r="B66" s="97" t="s">
        <v>96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9"/>
    </row>
    <row r="68" spans="2:24" x14ac:dyDescent="0.25">
      <c r="B68" s="86" t="s">
        <v>61</v>
      </c>
      <c r="C68" s="86"/>
      <c r="D68" s="86"/>
      <c r="F68" s="86" t="s">
        <v>62</v>
      </c>
      <c r="G68" s="86"/>
      <c r="H68" s="86"/>
      <c r="J68" s="86" t="s">
        <v>63</v>
      </c>
      <c r="K68" s="86"/>
      <c r="L68" s="86"/>
      <c r="N68" s="86" t="s">
        <v>64</v>
      </c>
      <c r="O68" s="86"/>
      <c r="P68" s="86"/>
      <c r="R68" s="86" t="s">
        <v>65</v>
      </c>
      <c r="S68" s="86"/>
      <c r="T68" s="86"/>
      <c r="V68" s="86" t="s">
        <v>66</v>
      </c>
      <c r="W68" s="86"/>
      <c r="X68" s="86"/>
    </row>
    <row r="69" spans="2:24" ht="27.6" x14ac:dyDescent="0.25">
      <c r="B69" s="24" t="s">
        <v>23</v>
      </c>
      <c r="C69" s="25" t="s">
        <v>24</v>
      </c>
      <c r="D69" s="26" t="s">
        <v>22</v>
      </c>
      <c r="F69" s="24" t="s">
        <v>23</v>
      </c>
      <c r="G69" s="25" t="s">
        <v>24</v>
      </c>
      <c r="H69" s="26" t="s">
        <v>22</v>
      </c>
      <c r="J69" s="24" t="s">
        <v>23</v>
      </c>
      <c r="K69" s="25" t="s">
        <v>24</v>
      </c>
      <c r="L69" s="26" t="s">
        <v>22</v>
      </c>
      <c r="N69" s="24" t="s">
        <v>23</v>
      </c>
      <c r="O69" s="25" t="s">
        <v>24</v>
      </c>
      <c r="P69" s="26" t="s">
        <v>22</v>
      </c>
      <c r="R69" s="24" t="s">
        <v>23</v>
      </c>
      <c r="S69" s="25" t="s">
        <v>24</v>
      </c>
      <c r="T69" s="26" t="s">
        <v>22</v>
      </c>
      <c r="V69" s="24" t="s">
        <v>23</v>
      </c>
      <c r="W69" s="25" t="s">
        <v>24</v>
      </c>
      <c r="X69" s="26" t="s">
        <v>22</v>
      </c>
    </row>
    <row r="70" spans="2:24" x14ac:dyDescent="0.25">
      <c r="B70" s="49">
        <v>1.0000000000000001E-9</v>
      </c>
      <c r="C70" s="49">
        <v>1.2362828170579249E-11</v>
      </c>
      <c r="D70" s="2">
        <v>90.000002152623694</v>
      </c>
      <c r="F70" s="49">
        <v>1.0000000000000001E-9</v>
      </c>
      <c r="G70" s="49">
        <v>1.2362828170579249E-11</v>
      </c>
      <c r="H70" s="2">
        <v>90.000001373056534</v>
      </c>
      <c r="J70" s="49">
        <v>1.0000000000000001E-9</v>
      </c>
      <c r="K70" s="49">
        <v>1.2362828170579249E-11</v>
      </c>
      <c r="L70" s="2">
        <v>90.000000856475893</v>
      </c>
      <c r="N70" s="49">
        <v>1.0000000000000001E-9</v>
      </c>
      <c r="O70" s="49">
        <v>1.2362828170579249E-11</v>
      </c>
      <c r="P70" s="2">
        <v>90.000000214240316</v>
      </c>
      <c r="R70" s="49">
        <v>1.0000000000000001E-9</v>
      </c>
      <c r="S70" s="49">
        <v>1.2362828170579249E-11</v>
      </c>
      <c r="T70" s="2">
        <v>90.000000056904994</v>
      </c>
      <c r="V70" s="49">
        <v>1.0000000000000001E-9</v>
      </c>
      <c r="W70" s="49">
        <v>1.2362828170579249E-11</v>
      </c>
      <c r="X70" s="2">
        <v>90.000000012337907</v>
      </c>
    </row>
    <row r="71" spans="2:24" x14ac:dyDescent="0.25">
      <c r="B71" s="49">
        <v>1E-8</v>
      </c>
      <c r="C71" s="49">
        <v>1.236282817057925E-10</v>
      </c>
      <c r="D71" s="2">
        <v>90.000021526238612</v>
      </c>
      <c r="F71" s="49">
        <v>1E-8</v>
      </c>
      <c r="G71" s="49">
        <v>1.236282817057925E-10</v>
      </c>
      <c r="H71" s="2">
        <v>90.00001373056574</v>
      </c>
      <c r="J71" s="49">
        <v>1E-8</v>
      </c>
      <c r="K71" s="49">
        <v>1.236282817057925E-10</v>
      </c>
      <c r="L71" s="2">
        <v>90.000008564759241</v>
      </c>
      <c r="N71" s="49">
        <v>1E-8</v>
      </c>
      <c r="O71" s="49">
        <v>1.236282817057925E-10</v>
      </c>
      <c r="P71" s="2">
        <v>90.000002142405663</v>
      </c>
      <c r="R71" s="49">
        <v>1E-8</v>
      </c>
      <c r="S71" s="49">
        <v>1.236282817057925E-10</v>
      </c>
      <c r="T71" s="2">
        <v>90.000000569042427</v>
      </c>
      <c r="V71" s="49">
        <v>1E-8</v>
      </c>
      <c r="W71" s="49">
        <v>1.236282817057925E-10</v>
      </c>
      <c r="X71" s="2">
        <v>90.000000123416754</v>
      </c>
    </row>
    <row r="72" spans="2:24" x14ac:dyDescent="0.25">
      <c r="B72" s="49">
        <v>9.9999999999999995E-8</v>
      </c>
      <c r="C72" s="49">
        <v>1.2362828170579247E-9</v>
      </c>
      <c r="D72" s="2">
        <v>90.000215262546064</v>
      </c>
      <c r="F72" s="49">
        <v>9.9999999999999995E-8</v>
      </c>
      <c r="G72" s="49">
        <v>1.2362828170579247E-9</v>
      </c>
      <c r="H72" s="2">
        <v>90.000137305683623</v>
      </c>
      <c r="J72" s="49">
        <v>9.9999999999999995E-8</v>
      </c>
      <c r="K72" s="49">
        <v>1.2362828170579247E-9</v>
      </c>
      <c r="L72" s="2">
        <v>90.00008564759716</v>
      </c>
      <c r="N72" s="49">
        <v>9.9999999999999995E-8</v>
      </c>
      <c r="O72" s="49">
        <v>1.2362828170579247E-9</v>
      </c>
      <c r="P72" s="2">
        <v>90.000021424053386</v>
      </c>
      <c r="R72" s="49">
        <v>9.9999999999999995E-8</v>
      </c>
      <c r="S72" s="49">
        <v>1.2362828170579247E-9</v>
      </c>
      <c r="T72" s="2">
        <v>90.000005690424175</v>
      </c>
      <c r="V72" s="49">
        <v>9.9999999999999995E-8</v>
      </c>
      <c r="W72" s="49">
        <v>1.2362828170579247E-9</v>
      </c>
      <c r="X72" s="2">
        <v>90.000001234179933</v>
      </c>
    </row>
    <row r="73" spans="2:24" x14ac:dyDescent="0.25">
      <c r="B73" s="49">
        <v>9.9999999999999995E-7</v>
      </c>
      <c r="C73" s="49">
        <v>1.2362828170579248E-8</v>
      </c>
      <c r="D73" s="2">
        <v>90.002152641444312</v>
      </c>
      <c r="F73" s="49">
        <v>9.9999999999999995E-7</v>
      </c>
      <c r="G73" s="49">
        <v>1.2362828170579248E-8</v>
      </c>
      <c r="H73" s="2">
        <v>90.0013730594343</v>
      </c>
      <c r="J73" s="49">
        <v>9.9999999999999995E-7</v>
      </c>
      <c r="K73" s="49">
        <v>1.2362828170579248E-8</v>
      </c>
      <c r="L73" s="2">
        <v>90.000856476476258</v>
      </c>
      <c r="N73" s="49">
        <v>9.9999999999999995E-7</v>
      </c>
      <c r="O73" s="49">
        <v>1.2362828170579248E-8</v>
      </c>
      <c r="P73" s="2">
        <v>90.000214240541993</v>
      </c>
      <c r="R73" s="49">
        <v>9.9999999999999995E-7</v>
      </c>
      <c r="S73" s="49">
        <v>1.2362828170579248E-8</v>
      </c>
      <c r="T73" s="2">
        <v>90.000056904241674</v>
      </c>
      <c r="V73" s="49">
        <v>9.9999999999999995E-7</v>
      </c>
      <c r="W73" s="49">
        <v>1.2362828170579248E-8</v>
      </c>
      <c r="X73" s="2">
        <v>90.000012341724144</v>
      </c>
    </row>
    <row r="74" spans="2:24" x14ac:dyDescent="0.25">
      <c r="B74" s="49">
        <v>9.9999999999999991E-6</v>
      </c>
      <c r="C74" s="49">
        <v>1.2362828170579247E-7</v>
      </c>
      <c r="D74" s="2">
        <v>90.021527986384356</v>
      </c>
      <c r="F74" s="49">
        <v>9.9999999999999991E-6</v>
      </c>
      <c r="G74" s="49">
        <v>1.2362828170579247E-7</v>
      </c>
      <c r="H74" s="2">
        <v>90.013730847264611</v>
      </c>
      <c r="J74" s="49">
        <v>9.9999999999999991E-6</v>
      </c>
      <c r="K74" s="49">
        <v>1.2362828170579247E-7</v>
      </c>
      <c r="L74" s="2">
        <v>90.008564813597559</v>
      </c>
      <c r="N74" s="49">
        <v>9.9999999999999991E-6</v>
      </c>
      <c r="O74" s="49">
        <v>1.2362828170579247E-7</v>
      </c>
      <c r="P74" s="2">
        <v>90.002142406024163</v>
      </c>
      <c r="R74" s="49">
        <v>9.9999999999999991E-6</v>
      </c>
      <c r="S74" s="49">
        <v>1.2362828170579247E-7</v>
      </c>
      <c r="T74" s="2">
        <v>90.000569042416785</v>
      </c>
      <c r="V74" s="49">
        <v>9.9999999999999991E-6</v>
      </c>
      <c r="W74" s="49">
        <v>1.2362828170579247E-7</v>
      </c>
      <c r="X74" s="2">
        <v>90.000123417241525</v>
      </c>
    </row>
    <row r="75" spans="2:24" x14ac:dyDescent="0.25">
      <c r="B75" s="49">
        <v>9.9999999999999991E-5</v>
      </c>
      <c r="C75" s="49">
        <v>1.2362828170579247E-6</v>
      </c>
      <c r="D75" s="2">
        <v>90.215410582445116</v>
      </c>
      <c r="F75" s="49">
        <v>9.9999999999999991E-5</v>
      </c>
      <c r="G75" s="49">
        <v>1.2362828170579247E-6</v>
      </c>
      <c r="H75" s="2">
        <v>90.137326850125703</v>
      </c>
      <c r="J75" s="49">
        <v>9.9999999999999991E-5</v>
      </c>
      <c r="K75" s="49">
        <v>1.2362828170579247E-6</v>
      </c>
      <c r="L75" s="2">
        <v>90.085651341962119</v>
      </c>
      <c r="N75" s="49">
        <v>9.9999999999999991E-5</v>
      </c>
      <c r="O75" s="49">
        <v>1.2362828170579247E-6</v>
      </c>
      <c r="P75" s="2">
        <v>90.021424094821313</v>
      </c>
      <c r="R75" s="49">
        <v>9.9999999999999991E-5</v>
      </c>
      <c r="S75" s="49">
        <v>1.2362828170579247E-6</v>
      </c>
      <c r="T75" s="2">
        <v>90.005690424764552</v>
      </c>
      <c r="V75" s="49">
        <v>9.9999999999999991E-5</v>
      </c>
      <c r="W75" s="49">
        <v>1.2362828170579247E-6</v>
      </c>
      <c r="X75" s="2">
        <v>90.001234172415337</v>
      </c>
    </row>
    <row r="76" spans="2:24" x14ac:dyDescent="0.25">
      <c r="B76" s="49">
        <v>1E-3</v>
      </c>
      <c r="C76" s="49">
        <v>1.2362828170579249E-5</v>
      </c>
      <c r="D76" s="2">
        <v>92.141356162083426</v>
      </c>
      <c r="F76" s="49">
        <v>1E-3</v>
      </c>
      <c r="G76" s="49">
        <v>1.2362828170579249E-5</v>
      </c>
      <c r="H76" s="2">
        <v>91.368279899498376</v>
      </c>
      <c r="J76" s="49">
        <v>1E-3</v>
      </c>
      <c r="K76" s="49">
        <v>1.2362828170579249E-5</v>
      </c>
      <c r="L76" s="2">
        <v>90.855165423130103</v>
      </c>
      <c r="N76" s="49">
        <v>1E-3</v>
      </c>
      <c r="O76" s="49">
        <v>1.2362828170579249E-5</v>
      </c>
      <c r="P76" s="2">
        <v>90.214218435577166</v>
      </c>
      <c r="R76" s="49">
        <v>1E-3</v>
      </c>
      <c r="S76" s="49">
        <v>1.2362828170579249E-5</v>
      </c>
      <c r="T76" s="2">
        <v>90.056903840161368</v>
      </c>
      <c r="V76" s="49">
        <v>1E-3</v>
      </c>
      <c r="W76" s="49">
        <v>1.2362828170579249E-5</v>
      </c>
      <c r="X76" s="2">
        <v>90.01234172093433</v>
      </c>
    </row>
    <row r="77" spans="2:24" x14ac:dyDescent="0.25">
      <c r="B77" s="49">
        <v>6.0000000000000001E-3</v>
      </c>
      <c r="C77" s="49">
        <v>7.4176969023475491E-5</v>
      </c>
      <c r="D77" s="2">
        <v>100.24144384675101</v>
      </c>
      <c r="F77" s="49">
        <v>6.0000000000000001E-3</v>
      </c>
      <c r="G77" s="49">
        <v>7.4176969023475491E-5</v>
      </c>
      <c r="H77" s="2">
        <v>97.194258041933935</v>
      </c>
      <c r="J77" s="49">
        <v>6.0000000000000001E-3</v>
      </c>
      <c r="K77" s="49">
        <v>7.4176969023475491E-5</v>
      </c>
      <c r="L77" s="2">
        <v>94.819037400744378</v>
      </c>
      <c r="N77" s="49">
        <v>6.0000000000000001E-3</v>
      </c>
      <c r="O77" s="49">
        <v>7.4176969023475491E-5</v>
      </c>
      <c r="P77" s="2">
        <v>91.279479973330652</v>
      </c>
      <c r="R77" s="49">
        <v>6.0000000000000001E-3</v>
      </c>
      <c r="S77" s="49">
        <v>7.4176969023475491E-5</v>
      </c>
      <c r="T77" s="2">
        <v>90.341316696783977</v>
      </c>
      <c r="V77" s="49">
        <v>6.0000000000000001E-3</v>
      </c>
      <c r="W77" s="49">
        <v>7.4176969023475491E-5</v>
      </c>
      <c r="X77" s="2">
        <v>90.074049447967553</v>
      </c>
    </row>
    <row r="78" spans="2:24" x14ac:dyDescent="0.25">
      <c r="B78" s="49">
        <v>0.02</v>
      </c>
      <c r="C78" s="49">
        <v>2.4725656341158497E-4</v>
      </c>
      <c r="D78" s="2">
        <v>110.09453163841934</v>
      </c>
      <c r="F78" s="49">
        <v>2.5000000000000001E-2</v>
      </c>
      <c r="G78" s="49">
        <v>3.090707042644812E-4</v>
      </c>
      <c r="H78" s="2">
        <v>107.26488244041657</v>
      </c>
      <c r="J78" s="49">
        <v>2.5000000000000001E-2</v>
      </c>
      <c r="K78" s="49">
        <v>3.090707042644812E-4</v>
      </c>
      <c r="L78" s="2">
        <v>103.46296357264298</v>
      </c>
      <c r="N78" s="49">
        <v>2.5000000000000001E-2</v>
      </c>
      <c r="O78" s="49">
        <v>3.090707042644812E-4</v>
      </c>
      <c r="P78" s="2">
        <v>94.986393374690095</v>
      </c>
      <c r="R78" s="49">
        <v>2.5000000000000001E-2</v>
      </c>
      <c r="S78" s="49">
        <v>3.090707042644812E-4</v>
      </c>
      <c r="T78" s="2">
        <v>91.414614443003572</v>
      </c>
      <c r="V78" s="49">
        <v>2.5000000000000001E-2</v>
      </c>
      <c r="W78" s="49">
        <v>3.090707042644812E-4</v>
      </c>
      <c r="X78" s="2">
        <v>90.30847596566953</v>
      </c>
    </row>
    <row r="79" spans="2:24" x14ac:dyDescent="0.25">
      <c r="B79" s="49">
        <v>0.05</v>
      </c>
      <c r="C79" s="49">
        <v>6.181414085289624E-4</v>
      </c>
      <c r="D79" s="2">
        <v>119.16716866671108</v>
      </c>
      <c r="F79" s="49">
        <v>0.1</v>
      </c>
      <c r="G79" s="49">
        <v>1.2362828170579248E-3</v>
      </c>
      <c r="H79" s="2">
        <v>119.2154557652447</v>
      </c>
      <c r="J79" s="49">
        <v>0.1</v>
      </c>
      <c r="K79" s="49">
        <v>1.2362828170579248E-3</v>
      </c>
      <c r="L79" s="2">
        <v>114.46939040795546</v>
      </c>
      <c r="N79" s="49">
        <v>0.1</v>
      </c>
      <c r="O79" s="49">
        <v>1.2362828170579248E-3</v>
      </c>
      <c r="P79" s="2">
        <v>103.40730957285892</v>
      </c>
      <c r="R79" s="49">
        <v>0.1</v>
      </c>
      <c r="S79" s="49">
        <v>1.2362828170579248E-3</v>
      </c>
      <c r="T79" s="2">
        <v>95.268598725226795</v>
      </c>
      <c r="V79" s="49">
        <v>0.1</v>
      </c>
      <c r="W79" s="49">
        <v>1.2362828170579248E-3</v>
      </c>
      <c r="X79" s="2">
        <v>91.229883003137701</v>
      </c>
    </row>
    <row r="80" spans="2:24" x14ac:dyDescent="0.25">
      <c r="B80" s="49">
        <v>0.1</v>
      </c>
      <c r="C80" s="49">
        <v>1.2362828170579248E-3</v>
      </c>
      <c r="D80" s="2">
        <v>127.24690905946282</v>
      </c>
      <c r="F80" s="49">
        <v>0.3</v>
      </c>
      <c r="G80" s="49">
        <v>3.708848451173774E-3</v>
      </c>
      <c r="H80" s="2">
        <v>130.36814733100715</v>
      </c>
      <c r="J80" s="49">
        <v>0.3</v>
      </c>
      <c r="K80" s="49">
        <v>3.708848451173774E-3</v>
      </c>
      <c r="L80" s="2">
        <v>124.3842877791289</v>
      </c>
      <c r="N80" s="49">
        <v>0.4</v>
      </c>
      <c r="O80" s="49">
        <v>4.9451312682316992E-3</v>
      </c>
      <c r="P80" s="2">
        <v>114.4001789094642</v>
      </c>
      <c r="R80" s="49">
        <v>0.4</v>
      </c>
      <c r="S80" s="49">
        <v>4.9451312682316992E-3</v>
      </c>
      <c r="T80" s="2">
        <v>104.04160467983387</v>
      </c>
      <c r="V80" s="49">
        <v>0.4</v>
      </c>
      <c r="W80" s="49">
        <v>4.9451312682316992E-3</v>
      </c>
      <c r="X80" s="2">
        <v>94.69737902130818</v>
      </c>
    </row>
    <row r="81" spans="2:24" x14ac:dyDescent="0.25">
      <c r="B81" s="49">
        <v>0.2</v>
      </c>
      <c r="C81" s="49">
        <v>2.4725656341158496E-3</v>
      </c>
      <c r="D81" s="2">
        <v>137.11829612729494</v>
      </c>
      <c r="F81" s="49">
        <v>0.6</v>
      </c>
      <c r="G81" s="49">
        <v>7.4176969023475479E-3</v>
      </c>
      <c r="H81" s="2">
        <v>138.8728973685235</v>
      </c>
      <c r="J81" s="49">
        <v>0.6</v>
      </c>
      <c r="K81" s="49">
        <v>7.4176969023475479E-3</v>
      </c>
      <c r="L81" s="2">
        <v>131.55951209589551</v>
      </c>
      <c r="N81" s="49">
        <v>1.2</v>
      </c>
      <c r="O81" s="49">
        <v>1.4835393804695096E-2</v>
      </c>
      <c r="P81" s="2">
        <v>124.69245550668984</v>
      </c>
      <c r="R81" s="49">
        <v>1.2</v>
      </c>
      <c r="S81" s="49">
        <v>1.4835393804695096E-2</v>
      </c>
      <c r="T81" s="2">
        <v>113.29256604358869</v>
      </c>
      <c r="V81" s="49">
        <v>1.2</v>
      </c>
      <c r="W81" s="49">
        <v>1.4835393804695096E-2</v>
      </c>
      <c r="X81" s="2">
        <v>101.41082498289494</v>
      </c>
    </row>
    <row r="82" spans="2:24" x14ac:dyDescent="0.25">
      <c r="B82" s="49">
        <v>0.32</v>
      </c>
      <c r="C82" s="49">
        <v>3.9561050145853595E-3</v>
      </c>
      <c r="D82" s="2">
        <v>145.70746368233696</v>
      </c>
      <c r="F82" s="49">
        <v>1</v>
      </c>
      <c r="G82" s="49">
        <v>1.2362828170579248E-2</v>
      </c>
      <c r="H82" s="2">
        <v>146.5917905857346</v>
      </c>
      <c r="J82" s="49">
        <v>1.4</v>
      </c>
      <c r="K82" s="49">
        <v>1.7307959438810944E-2</v>
      </c>
      <c r="L82" s="2">
        <v>142.32555637765432</v>
      </c>
      <c r="N82" s="49">
        <v>3</v>
      </c>
      <c r="O82" s="49">
        <v>3.708848451173774E-2</v>
      </c>
      <c r="P82" s="2">
        <v>135.96789707112899</v>
      </c>
      <c r="R82" s="49">
        <v>3</v>
      </c>
      <c r="S82" s="49">
        <v>3.708848451173774E-2</v>
      </c>
      <c r="T82" s="2">
        <v>123.02230357180058</v>
      </c>
      <c r="V82" s="49">
        <v>3</v>
      </c>
      <c r="W82" s="49">
        <v>3.708848451173774E-2</v>
      </c>
      <c r="X82" s="2">
        <v>109.92179314802468</v>
      </c>
    </row>
    <row r="83" spans="2:24" x14ac:dyDescent="0.25">
      <c r="B83" s="49">
        <v>0.5</v>
      </c>
      <c r="C83" s="49">
        <v>6.181414085289624E-3</v>
      </c>
      <c r="D83" s="2">
        <v>157.15875278976949</v>
      </c>
      <c r="F83" s="49">
        <v>1.5</v>
      </c>
      <c r="G83" s="49">
        <v>1.854424225586887E-2</v>
      </c>
      <c r="H83" s="2">
        <v>154.52735132077399</v>
      </c>
      <c r="J83" s="49">
        <v>2.4</v>
      </c>
      <c r="K83" s="49">
        <v>2.9670787609390192E-2</v>
      </c>
      <c r="L83" s="2">
        <v>151.75381501279455</v>
      </c>
      <c r="N83" s="49">
        <v>5.5</v>
      </c>
      <c r="O83" s="49">
        <v>6.7995554938185862E-2</v>
      </c>
      <c r="P83" s="2">
        <v>147.18063743756312</v>
      </c>
      <c r="R83" s="49">
        <v>5.5</v>
      </c>
      <c r="S83" s="49">
        <v>6.7995554938185862E-2</v>
      </c>
      <c r="T83" s="2">
        <v>131.83811126961217</v>
      </c>
      <c r="V83" s="49">
        <v>5.5</v>
      </c>
      <c r="W83" s="49">
        <v>6.7995554938185862E-2</v>
      </c>
      <c r="X83" s="2">
        <v>117.52178203501617</v>
      </c>
    </row>
    <row r="84" spans="2:24" x14ac:dyDescent="0.25">
      <c r="B84" s="49">
        <v>0.63</v>
      </c>
      <c r="C84" s="49">
        <v>7.788581747464926E-3</v>
      </c>
      <c r="D84" s="2">
        <v>166.95152041884748</v>
      </c>
      <c r="F84" s="49">
        <v>2</v>
      </c>
      <c r="G84" s="49">
        <v>2.4725656341158496E-2</v>
      </c>
      <c r="H84" s="2">
        <v>162.46230556722617</v>
      </c>
      <c r="J84" s="49">
        <v>3.5</v>
      </c>
      <c r="K84" s="49">
        <v>4.3269898597027366E-2</v>
      </c>
      <c r="L84" s="2">
        <v>161.77090357440753</v>
      </c>
      <c r="N84" s="49">
        <v>8</v>
      </c>
      <c r="O84" s="49">
        <v>9.8902625364633984E-2</v>
      </c>
      <c r="P84" s="2">
        <v>158.69813121724184</v>
      </c>
      <c r="R84" s="49">
        <v>8</v>
      </c>
      <c r="S84" s="49">
        <v>9.8902625364633984E-2</v>
      </c>
      <c r="T84" s="2">
        <v>139.39207449472929</v>
      </c>
      <c r="V84" s="49">
        <v>10</v>
      </c>
      <c r="W84" s="49">
        <v>0.12362828170579247</v>
      </c>
      <c r="X84" s="2">
        <v>128.19069273288983</v>
      </c>
    </row>
    <row r="85" spans="2:24" x14ac:dyDescent="0.25">
      <c r="B85" s="49">
        <v>0.70279999999999998</v>
      </c>
      <c r="C85" s="49">
        <v>8.6885956382830951E-3</v>
      </c>
      <c r="D85" s="2">
        <v>179.47739366998283</v>
      </c>
      <c r="F85" s="49">
        <v>2.4</v>
      </c>
      <c r="G85" s="49">
        <v>2.9670787609390192E-2</v>
      </c>
      <c r="H85" s="2">
        <v>170.76252237272232</v>
      </c>
      <c r="J85" s="49">
        <v>4.3</v>
      </c>
      <c r="K85" s="49">
        <v>5.3160161133490764E-2</v>
      </c>
      <c r="L85" s="2">
        <v>172.10396032625644</v>
      </c>
      <c r="N85" s="49">
        <v>9.5</v>
      </c>
      <c r="O85" s="49">
        <v>0.11744686762050285</v>
      </c>
      <c r="P85" s="2">
        <v>168.38870610314967</v>
      </c>
      <c r="R85" s="49">
        <v>11</v>
      </c>
      <c r="S85" s="49">
        <v>0.13599110987637172</v>
      </c>
      <c r="T85" s="2">
        <v>148.50613049412334</v>
      </c>
      <c r="V85" s="49">
        <v>15</v>
      </c>
      <c r="W85" s="49">
        <v>0.18544242255868873</v>
      </c>
      <c r="X85" s="2">
        <v>139.30391003445342</v>
      </c>
    </row>
    <row r="86" spans="2:24" x14ac:dyDescent="0.25">
      <c r="F86" s="49">
        <v>2.5701999999999998</v>
      </c>
      <c r="G86" s="49">
        <v>3.177494096402278E-2</v>
      </c>
      <c r="H86" s="2">
        <v>179.40521794055724</v>
      </c>
      <c r="J86" s="49">
        <v>4.5019999999999998</v>
      </c>
      <c r="K86" s="49">
        <v>5.5657452423947769E-2</v>
      </c>
      <c r="L86" s="2">
        <v>179.51398056889104</v>
      </c>
      <c r="N86" s="49">
        <v>10.176</v>
      </c>
      <c r="O86" s="49">
        <v>0.12580413946381444</v>
      </c>
      <c r="P86" s="2">
        <v>179.48877144608358</v>
      </c>
      <c r="R86" s="49">
        <v>14</v>
      </c>
      <c r="S86" s="49">
        <v>0.17307959438810946</v>
      </c>
      <c r="T86" s="2">
        <v>159.39398499822178</v>
      </c>
      <c r="V86" s="49">
        <v>19</v>
      </c>
      <c r="W86" s="49">
        <v>0.23489373524100571</v>
      </c>
      <c r="X86" s="2">
        <v>149.11353080520746</v>
      </c>
    </row>
    <row r="87" spans="2:24" x14ac:dyDescent="0.25">
      <c r="R87" s="49">
        <v>15.8</v>
      </c>
      <c r="S87" s="49">
        <v>0.19533268509515214</v>
      </c>
      <c r="T87" s="2">
        <v>169.36639716269394</v>
      </c>
      <c r="V87" s="49">
        <v>22.5</v>
      </c>
      <c r="W87" s="49">
        <v>0.27816363383803311</v>
      </c>
      <c r="X87" s="2">
        <v>160.09839717854149</v>
      </c>
    </row>
    <row r="88" spans="2:24" x14ac:dyDescent="0.25">
      <c r="R88" s="49">
        <v>16.478000000000002</v>
      </c>
      <c r="S88" s="49">
        <v>0.20371468259480485</v>
      </c>
      <c r="T88" s="2">
        <v>179.57135376908778</v>
      </c>
      <c r="V88" s="49">
        <v>24.5</v>
      </c>
      <c r="W88" s="49">
        <v>0.30288929017919158</v>
      </c>
      <c r="X88" s="2">
        <v>170.21356054351233</v>
      </c>
    </row>
    <row r="89" spans="2:24" x14ac:dyDescent="0.25">
      <c r="V89" s="49">
        <v>25.152999999999999</v>
      </c>
      <c r="W89" s="49">
        <v>0.31096221697457982</v>
      </c>
      <c r="X89" s="2">
        <v>179.47444313912908</v>
      </c>
    </row>
    <row r="90" spans="2:24" ht="14.4" thickBot="1" x14ac:dyDescent="0.3"/>
    <row r="91" spans="2:24" ht="16.8" thickBot="1" x14ac:dyDescent="0.3">
      <c r="B91" s="97" t="s">
        <v>97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9"/>
    </row>
    <row r="93" spans="2:24" x14ac:dyDescent="0.25">
      <c r="B93" s="86" t="s">
        <v>61</v>
      </c>
      <c r="C93" s="86"/>
      <c r="D93" s="86"/>
      <c r="F93" s="86" t="s">
        <v>62</v>
      </c>
      <c r="G93" s="86"/>
      <c r="H93" s="86"/>
      <c r="J93" s="86" t="s">
        <v>63</v>
      </c>
      <c r="K93" s="86"/>
      <c r="L93" s="86"/>
      <c r="N93" s="86" t="s">
        <v>64</v>
      </c>
      <c r="O93" s="86"/>
      <c r="P93" s="86"/>
      <c r="R93" s="86" t="s">
        <v>65</v>
      </c>
      <c r="S93" s="86"/>
      <c r="T93" s="86"/>
      <c r="V93" s="86" t="s">
        <v>66</v>
      </c>
      <c r="W93" s="86"/>
      <c r="X93" s="86"/>
    </row>
    <row r="94" spans="2:24" ht="27.6" x14ac:dyDescent="0.25">
      <c r="B94" s="24" t="s">
        <v>23</v>
      </c>
      <c r="C94" s="25" t="s">
        <v>24</v>
      </c>
      <c r="D94" s="26" t="s">
        <v>22</v>
      </c>
      <c r="F94" s="24" t="s">
        <v>23</v>
      </c>
      <c r="G94" s="25" t="s">
        <v>24</v>
      </c>
      <c r="H94" s="26" t="s">
        <v>22</v>
      </c>
      <c r="J94" s="24" t="s">
        <v>23</v>
      </c>
      <c r="K94" s="25" t="s">
        <v>24</v>
      </c>
      <c r="L94" s="26" t="s">
        <v>22</v>
      </c>
      <c r="N94" s="24" t="s">
        <v>23</v>
      </c>
      <c r="O94" s="25" t="s">
        <v>24</v>
      </c>
      <c r="P94" s="26" t="s">
        <v>22</v>
      </c>
      <c r="R94" s="24" t="s">
        <v>23</v>
      </c>
      <c r="S94" s="25" t="s">
        <v>24</v>
      </c>
      <c r="T94" s="26" t="s">
        <v>22</v>
      </c>
      <c r="V94" s="24" t="s">
        <v>23</v>
      </c>
      <c r="W94" s="25" t="s">
        <v>24</v>
      </c>
      <c r="X94" s="26" t="s">
        <v>22</v>
      </c>
    </row>
    <row r="95" spans="2:24" x14ac:dyDescent="0.25">
      <c r="B95" s="49">
        <v>1.0000000000000001E-5</v>
      </c>
      <c r="C95" s="49">
        <v>1.3890818169190168E-7</v>
      </c>
      <c r="D95" s="2">
        <v>120.00001008283209</v>
      </c>
      <c r="F95" s="49">
        <v>1.0000000000000001E-5</v>
      </c>
      <c r="G95" s="49">
        <v>1.2931828630313022E-7</v>
      </c>
      <c r="H95" s="2">
        <v>120.00001319133666</v>
      </c>
      <c r="J95" s="49">
        <v>1.0000000000000001E-5</v>
      </c>
      <c r="K95" s="49">
        <v>1.2640928599774285E-7</v>
      </c>
      <c r="L95" s="2">
        <v>120.00001386355997</v>
      </c>
      <c r="N95" s="49">
        <v>1.0000000000000001E-5</v>
      </c>
      <c r="O95" s="49">
        <v>1.2417465016652521E-7</v>
      </c>
      <c r="P95" s="2">
        <v>120.00001285755684</v>
      </c>
      <c r="R95" s="49">
        <v>1.0000000000000001E-5</v>
      </c>
      <c r="S95" s="49">
        <v>1.237644225706202E-7</v>
      </c>
      <c r="T95" s="2">
        <v>120.00001210406288</v>
      </c>
      <c r="V95" s="49">
        <v>1.0000000000000001E-5</v>
      </c>
      <c r="W95" s="49">
        <v>1.2365548591269329E-7</v>
      </c>
      <c r="X95" s="2">
        <v>120.00001183296314</v>
      </c>
    </row>
    <row r="96" spans="2:24" x14ac:dyDescent="0.25">
      <c r="B96" s="49">
        <v>1E-4</v>
      </c>
      <c r="C96" s="49">
        <v>1.3890818169190166E-6</v>
      </c>
      <c r="D96" s="2">
        <v>120.00010082840622</v>
      </c>
      <c r="F96" s="49">
        <v>1E-4</v>
      </c>
      <c r="G96" s="49">
        <v>1.2931828630313023E-6</v>
      </c>
      <c r="H96" s="2">
        <v>120.00013191346886</v>
      </c>
      <c r="J96" s="49">
        <v>1E-4</v>
      </c>
      <c r="K96" s="49">
        <v>1.2640928599774285E-6</v>
      </c>
      <c r="L96" s="2">
        <v>120.0001386357</v>
      </c>
      <c r="N96" s="49">
        <v>1E-4</v>
      </c>
      <c r="O96" s="49">
        <v>1.2417465016652522E-6</v>
      </c>
      <c r="P96" s="2">
        <v>120.00012857564641</v>
      </c>
      <c r="R96" s="49">
        <v>1E-4</v>
      </c>
      <c r="S96" s="49">
        <v>1.2376442257062019E-6</v>
      </c>
      <c r="T96" s="2">
        <v>120.00012104068526</v>
      </c>
      <c r="V96" s="49">
        <v>1E-4</v>
      </c>
      <c r="W96" s="49">
        <v>1.236554859126933E-6</v>
      </c>
      <c r="X96" s="2">
        <v>120.00011832969656</v>
      </c>
    </row>
    <row r="97" spans="2:24" x14ac:dyDescent="0.25">
      <c r="B97" s="49">
        <v>1E-3</v>
      </c>
      <c r="C97" s="49">
        <v>1.3890818169190164E-5</v>
      </c>
      <c r="D97" s="2">
        <v>120.00100829257219</v>
      </c>
      <c r="F97" s="49">
        <v>1E-3</v>
      </c>
      <c r="G97" s="49">
        <v>1.293182863031302E-5</v>
      </c>
      <c r="H97" s="2">
        <v>120.00131914486165</v>
      </c>
      <c r="J97" s="49">
        <v>1E-3</v>
      </c>
      <c r="K97" s="49">
        <v>1.2640928599774283E-5</v>
      </c>
      <c r="L97" s="2">
        <v>120.00138636691723</v>
      </c>
      <c r="N97" s="49">
        <v>1E-3</v>
      </c>
      <c r="O97" s="49">
        <v>1.2417465016652519E-5</v>
      </c>
      <c r="P97" s="2">
        <v>120.00128576416022</v>
      </c>
      <c r="R97" s="49">
        <v>1E-3</v>
      </c>
      <c r="S97" s="49">
        <v>1.2376442257062018E-5</v>
      </c>
      <c r="T97" s="2">
        <v>120.00121041353533</v>
      </c>
      <c r="V97" s="49">
        <v>1E-3</v>
      </c>
      <c r="W97" s="49">
        <v>1.2365548591269328E-5</v>
      </c>
      <c r="X97" s="2">
        <v>120.0011833032729</v>
      </c>
    </row>
    <row r="98" spans="2:24" x14ac:dyDescent="0.25">
      <c r="B98" s="49">
        <v>0.01</v>
      </c>
      <c r="C98" s="49">
        <v>1.3890818169190166E-4</v>
      </c>
      <c r="D98" s="2">
        <v>120.01008377623845</v>
      </c>
      <c r="F98" s="49">
        <v>0.01</v>
      </c>
      <c r="G98" s="49">
        <v>1.2931828630313022E-4</v>
      </c>
      <c r="H98" s="2">
        <v>120.01319246466636</v>
      </c>
      <c r="J98" s="49">
        <v>0.01</v>
      </c>
      <c r="K98" s="49">
        <v>1.2640928599774284E-4</v>
      </c>
      <c r="L98" s="2">
        <v>120.01386466002431</v>
      </c>
      <c r="N98" s="49">
        <v>0.01</v>
      </c>
      <c r="O98" s="49">
        <v>1.241746501665252E-4</v>
      </c>
      <c r="P98" s="2">
        <v>120.01285841130485</v>
      </c>
      <c r="R98" s="49">
        <v>0.01</v>
      </c>
      <c r="S98" s="49">
        <v>1.2376442257062018E-4</v>
      </c>
      <c r="T98" s="2">
        <v>120.01210480425235</v>
      </c>
      <c r="V98" s="49">
        <v>0.01</v>
      </c>
      <c r="W98" s="49">
        <v>1.236554859126933E-4</v>
      </c>
      <c r="X98" s="2">
        <v>120.01183366863934</v>
      </c>
    </row>
    <row r="99" spans="2:24" x14ac:dyDescent="0.25">
      <c r="B99" s="49">
        <v>0.1</v>
      </c>
      <c r="C99" s="49">
        <v>1.3890818169190165E-3</v>
      </c>
      <c r="D99" s="2">
        <v>120.10092232050309</v>
      </c>
      <c r="F99" s="49">
        <v>0.1</v>
      </c>
      <c r="G99" s="49">
        <v>1.2931828630313022E-3</v>
      </c>
      <c r="H99" s="2">
        <v>120.13202497652557</v>
      </c>
      <c r="J99" s="49">
        <v>0.1</v>
      </c>
      <c r="K99" s="49">
        <v>1.2640928599774283E-3</v>
      </c>
      <c r="L99" s="2">
        <v>120.13874477802395</v>
      </c>
      <c r="N99" s="49">
        <v>0.1</v>
      </c>
      <c r="O99" s="49">
        <v>1.241746501665252E-3</v>
      </c>
      <c r="P99" s="2">
        <v>120.12866118365274</v>
      </c>
      <c r="R99" s="49">
        <v>0.1</v>
      </c>
      <c r="S99" s="49">
        <v>1.2376442257062018E-3</v>
      </c>
      <c r="T99" s="2">
        <v>120.12111507055859</v>
      </c>
      <c r="V99" s="49">
        <v>0.1</v>
      </c>
      <c r="W99" s="49">
        <v>1.2365548591269327E-3</v>
      </c>
      <c r="X99" s="2">
        <v>120.1184004029972</v>
      </c>
    </row>
    <row r="100" spans="2:24" x14ac:dyDescent="0.25">
      <c r="B100" s="49">
        <v>0.4</v>
      </c>
      <c r="C100" s="49">
        <v>5.556327267676066E-3</v>
      </c>
      <c r="D100" s="2">
        <v>120.40479063299779</v>
      </c>
      <c r="F100" s="49">
        <v>0.4</v>
      </c>
      <c r="G100" s="49">
        <v>5.1727314521252087E-3</v>
      </c>
      <c r="H100" s="2">
        <v>120.52937031571132</v>
      </c>
      <c r="J100" s="49">
        <v>0.4</v>
      </c>
      <c r="K100" s="49">
        <v>5.0563714399097133E-3</v>
      </c>
      <c r="L100" s="2">
        <v>120.55624028544682</v>
      </c>
      <c r="N100" s="49">
        <v>0.4</v>
      </c>
      <c r="O100" s="49">
        <v>4.9669860066610082E-3</v>
      </c>
      <c r="P100" s="2">
        <v>120.5156776677233</v>
      </c>
      <c r="R100" s="49">
        <v>0.4</v>
      </c>
      <c r="S100" s="49">
        <v>4.950576902824807E-3</v>
      </c>
      <c r="T100" s="2">
        <v>120.48536135900487</v>
      </c>
      <c r="V100" s="49">
        <v>0.4</v>
      </c>
      <c r="W100" s="49">
        <v>4.946219436507731E-3</v>
      </c>
      <c r="X100" s="2">
        <v>120.47445790228467</v>
      </c>
    </row>
    <row r="101" spans="2:24" x14ac:dyDescent="0.25">
      <c r="B101" s="49">
        <v>1</v>
      </c>
      <c r="C101" s="49">
        <v>1.3890818169190165E-2</v>
      </c>
      <c r="D101" s="2">
        <v>121.01717830686215</v>
      </c>
      <c r="F101" s="49">
        <v>1</v>
      </c>
      <c r="G101" s="49">
        <v>1.2931828630313022E-2</v>
      </c>
      <c r="H101" s="2">
        <v>121.32899509966639</v>
      </c>
      <c r="J101" s="49">
        <v>1</v>
      </c>
      <c r="K101" s="49">
        <v>1.2640928599774283E-2</v>
      </c>
      <c r="L101" s="2">
        <v>121.3963510800951</v>
      </c>
      <c r="N101" s="49">
        <v>1</v>
      </c>
      <c r="O101" s="49">
        <v>1.2417465016652519E-2</v>
      </c>
      <c r="P101" s="2">
        <v>121.29442232276146</v>
      </c>
      <c r="R101" s="49">
        <v>1</v>
      </c>
      <c r="S101" s="49">
        <v>1.2376442257062017E-2</v>
      </c>
      <c r="T101" s="2">
        <v>121.21799579538992</v>
      </c>
      <c r="V101" s="49">
        <v>1</v>
      </c>
      <c r="W101" s="49">
        <v>1.2365548591269327E-2</v>
      </c>
      <c r="X101" s="2">
        <v>121.19050570537352</v>
      </c>
    </row>
    <row r="102" spans="2:24" x14ac:dyDescent="0.25">
      <c r="B102" s="49">
        <v>3</v>
      </c>
      <c r="C102" s="49">
        <v>4.167245450757049E-2</v>
      </c>
      <c r="D102" s="2">
        <v>123.09461524997263</v>
      </c>
      <c r="F102" s="49">
        <v>3</v>
      </c>
      <c r="G102" s="49">
        <v>3.8795485890939063E-2</v>
      </c>
      <c r="H102" s="2">
        <v>124.02053180673249</v>
      </c>
      <c r="J102" s="49">
        <v>3</v>
      </c>
      <c r="K102" s="49">
        <v>3.7922785799322851E-2</v>
      </c>
      <c r="L102" s="2">
        <v>124.23087708275655</v>
      </c>
      <c r="N102" s="49">
        <v>3</v>
      </c>
      <c r="O102" s="49">
        <v>3.725239504995756E-2</v>
      </c>
      <c r="P102" s="2">
        <v>123.93757880251266</v>
      </c>
      <c r="R102" s="49">
        <v>3</v>
      </c>
      <c r="S102" s="49">
        <v>3.712932677118605E-2</v>
      </c>
      <c r="T102" s="2">
        <v>123.70260680524567</v>
      </c>
      <c r="V102" s="49">
        <v>3</v>
      </c>
      <c r="W102" s="49">
        <v>3.7096645773807981E-2</v>
      </c>
      <c r="X102" s="2">
        <v>123.61758633040148</v>
      </c>
    </row>
    <row r="103" spans="2:24" x14ac:dyDescent="0.25">
      <c r="B103" s="49">
        <v>5</v>
      </c>
      <c r="C103" s="49">
        <v>6.9454090845950819E-2</v>
      </c>
      <c r="D103" s="2">
        <v>125.20740958099127</v>
      </c>
      <c r="F103" s="49">
        <v>5</v>
      </c>
      <c r="G103" s="49">
        <v>6.4659143151565096E-2</v>
      </c>
      <c r="H103" s="2">
        <v>126.70722002423696</v>
      </c>
      <c r="J103" s="49">
        <v>5</v>
      </c>
      <c r="K103" s="49">
        <v>6.3204642998871408E-2</v>
      </c>
      <c r="L103" s="2">
        <v>127.08607567338029</v>
      </c>
      <c r="N103" s="49">
        <v>5</v>
      </c>
      <c r="O103" s="49">
        <v>6.208732508326259E-2</v>
      </c>
      <c r="P103" s="2">
        <v>126.65932736198371</v>
      </c>
      <c r="R103" s="49">
        <v>5</v>
      </c>
      <c r="S103" s="49">
        <v>6.1882211285310081E-2</v>
      </c>
      <c r="T103" s="2">
        <v>126.25980384086421</v>
      </c>
      <c r="V103" s="49">
        <v>5</v>
      </c>
      <c r="W103" s="49">
        <v>6.1827742956346632E-2</v>
      </c>
      <c r="X103" s="2">
        <v>126.11315869542277</v>
      </c>
    </row>
    <row r="104" spans="2:24" x14ac:dyDescent="0.25">
      <c r="B104" s="49">
        <v>8.5</v>
      </c>
      <c r="C104" s="49">
        <v>0.1180719544381164</v>
      </c>
      <c r="D104" s="2">
        <v>128.92676253924506</v>
      </c>
      <c r="F104" s="49">
        <v>8.5</v>
      </c>
      <c r="G104" s="49">
        <v>0.10992054335766067</v>
      </c>
      <c r="H104" s="2">
        <v>131.2940578663719</v>
      </c>
      <c r="J104" s="49">
        <v>8.5</v>
      </c>
      <c r="K104" s="49">
        <v>0.10744789309808141</v>
      </c>
      <c r="L104" s="2">
        <v>132.06100280309369</v>
      </c>
      <c r="N104" s="49">
        <v>8.5</v>
      </c>
      <c r="O104" s="49">
        <v>0.10554845264154641</v>
      </c>
      <c r="P104" s="2">
        <v>131.64258641880048</v>
      </c>
      <c r="R104" s="49">
        <v>8.5</v>
      </c>
      <c r="S104" s="49">
        <v>0.10519975918502715</v>
      </c>
      <c r="T104" s="2">
        <v>130.94480777452497</v>
      </c>
      <c r="V104" s="49">
        <v>8.5</v>
      </c>
      <c r="W104" s="49">
        <v>0.10510716302578929</v>
      </c>
      <c r="X104" s="2">
        <v>130.67715334132143</v>
      </c>
    </row>
    <row r="105" spans="2:24" x14ac:dyDescent="0.25">
      <c r="B105" s="49">
        <v>12</v>
      </c>
      <c r="C105" s="49">
        <v>0.16668981803028196</v>
      </c>
      <c r="D105" s="2">
        <v>132.62400905934351</v>
      </c>
      <c r="F105" s="49">
        <v>12</v>
      </c>
      <c r="G105" s="49">
        <v>0.15518194356375625</v>
      </c>
      <c r="H105" s="2">
        <v>135.71324385102773</v>
      </c>
      <c r="J105" s="49">
        <v>12</v>
      </c>
      <c r="K105" s="49">
        <v>0.15169114319729141</v>
      </c>
      <c r="L105" s="2">
        <v>137.00817903817241</v>
      </c>
      <c r="N105" s="49">
        <v>12</v>
      </c>
      <c r="O105" s="49">
        <v>0.14900958019983024</v>
      </c>
      <c r="P105" s="2">
        <v>136.98039242444969</v>
      </c>
      <c r="R105" s="49">
        <v>12</v>
      </c>
      <c r="S105" s="49">
        <v>0.1485173070847442</v>
      </c>
      <c r="T105" s="2">
        <v>135.97203744594103</v>
      </c>
      <c r="V105" s="49">
        <v>12</v>
      </c>
      <c r="W105" s="49">
        <v>0.14838658309523192</v>
      </c>
      <c r="X105" s="2">
        <v>135.55894743286831</v>
      </c>
    </row>
    <row r="106" spans="2:24" x14ac:dyDescent="0.25">
      <c r="B106" s="49">
        <v>16</v>
      </c>
      <c r="C106" s="49">
        <v>0.22225309070704263</v>
      </c>
      <c r="D106" s="2">
        <v>136.81916423166618</v>
      </c>
      <c r="F106" s="49">
        <v>16</v>
      </c>
      <c r="G106" s="49">
        <v>0.20690925808500835</v>
      </c>
      <c r="H106" s="2">
        <v>140.65254475603484</v>
      </c>
      <c r="J106" s="49">
        <v>16</v>
      </c>
      <c r="K106" s="49">
        <v>0.20225485759638853</v>
      </c>
      <c r="L106" s="2">
        <v>142.75393637332974</v>
      </c>
      <c r="N106" s="49">
        <v>16</v>
      </c>
      <c r="O106" s="49">
        <v>0.1986794402664403</v>
      </c>
      <c r="P106" s="2">
        <v>143.71076919136974</v>
      </c>
      <c r="R106" s="49">
        <v>16</v>
      </c>
      <c r="S106" s="49">
        <v>0.19802307611299227</v>
      </c>
      <c r="T106" s="2">
        <v>142.31504874014811</v>
      </c>
      <c r="V106" s="49">
        <v>16</v>
      </c>
      <c r="W106" s="49">
        <v>0.19784877746030924</v>
      </c>
      <c r="X106" s="2">
        <v>141.68500459857535</v>
      </c>
    </row>
    <row r="107" spans="2:24" x14ac:dyDescent="0.25">
      <c r="B107" s="49">
        <v>23</v>
      </c>
      <c r="C107" s="49">
        <v>0.31948881789137379</v>
      </c>
      <c r="D107" s="2">
        <v>144.27470997255347</v>
      </c>
      <c r="F107" s="49">
        <v>21</v>
      </c>
      <c r="G107" s="49">
        <v>0.27156840123657344</v>
      </c>
      <c r="H107" s="2">
        <v>146.91852451084694</v>
      </c>
      <c r="J107" s="49">
        <v>21</v>
      </c>
      <c r="K107" s="49">
        <v>0.26545950059525997</v>
      </c>
      <c r="L107" s="2">
        <v>150.47858799149679</v>
      </c>
      <c r="N107" s="49">
        <v>20</v>
      </c>
      <c r="O107" s="49">
        <v>0.24834930033305036</v>
      </c>
      <c r="P107" s="2">
        <v>151.57788070865644</v>
      </c>
      <c r="R107" s="49">
        <v>19</v>
      </c>
      <c r="S107" s="49">
        <v>0.23515240288417835</v>
      </c>
      <c r="T107" s="2">
        <v>147.70729311441167</v>
      </c>
      <c r="V107" s="49">
        <v>20</v>
      </c>
      <c r="W107" s="49">
        <v>0.24731097182538653</v>
      </c>
      <c r="X107" s="2">
        <v>148.72514619430692</v>
      </c>
    </row>
    <row r="108" spans="2:24" x14ac:dyDescent="0.25">
      <c r="B108" s="49">
        <v>30</v>
      </c>
      <c r="C108" s="49">
        <v>0.41672454507570494</v>
      </c>
      <c r="D108" s="2">
        <v>152.45572359359474</v>
      </c>
      <c r="F108" s="49">
        <v>27</v>
      </c>
      <c r="G108" s="49">
        <v>0.34915937301845157</v>
      </c>
      <c r="H108" s="2">
        <v>155.22712590320609</v>
      </c>
      <c r="J108" s="49">
        <v>25</v>
      </c>
      <c r="K108" s="49">
        <v>0.31602321499435709</v>
      </c>
      <c r="L108" s="2">
        <v>157.74829435238686</v>
      </c>
      <c r="N108" s="49">
        <v>22.5</v>
      </c>
      <c r="O108" s="49">
        <v>0.27939296287468168</v>
      </c>
      <c r="P108" s="2">
        <v>157.60234375187528</v>
      </c>
      <c r="R108" s="49">
        <v>22.5</v>
      </c>
      <c r="S108" s="49">
        <v>0.27846995078389541</v>
      </c>
      <c r="T108" s="2">
        <v>155.20575672344143</v>
      </c>
      <c r="V108" s="49">
        <v>23.5</v>
      </c>
      <c r="W108" s="49">
        <v>0.29059039189482921</v>
      </c>
      <c r="X108" s="2">
        <v>156.26751950527878</v>
      </c>
    </row>
    <row r="109" spans="2:24" x14ac:dyDescent="0.25">
      <c r="B109" s="49">
        <v>36</v>
      </c>
      <c r="C109" s="49">
        <v>0.50006945409084591</v>
      </c>
      <c r="D109" s="2">
        <v>161.20446396476308</v>
      </c>
      <c r="F109" s="49">
        <v>31</v>
      </c>
      <c r="G109" s="49">
        <v>0.40088668753970369</v>
      </c>
      <c r="H109" s="2">
        <v>162.08411304726081</v>
      </c>
      <c r="J109" s="49">
        <v>27.5</v>
      </c>
      <c r="K109" s="49">
        <v>0.3476255364937928</v>
      </c>
      <c r="L109" s="2">
        <v>163.48485348582929</v>
      </c>
      <c r="N109" s="49">
        <v>24.5</v>
      </c>
      <c r="O109" s="49">
        <v>0.30422789290798674</v>
      </c>
      <c r="P109" s="2">
        <v>163.77985468981393</v>
      </c>
      <c r="R109" s="49">
        <v>25.5</v>
      </c>
      <c r="S109" s="49">
        <v>0.31559927755508144</v>
      </c>
      <c r="T109" s="2">
        <v>163.93408650238001</v>
      </c>
      <c r="V109" s="49">
        <v>26</v>
      </c>
      <c r="W109" s="49">
        <v>0.32150426337300253</v>
      </c>
      <c r="X109" s="2">
        <v>163.42716700396727</v>
      </c>
    </row>
    <row r="110" spans="2:24" x14ac:dyDescent="0.25">
      <c r="B110" s="49">
        <v>40</v>
      </c>
      <c r="C110" s="49">
        <v>0.55563272676760656</v>
      </c>
      <c r="D110" s="2">
        <v>170.14598531751656</v>
      </c>
      <c r="F110" s="49">
        <v>34.5</v>
      </c>
      <c r="G110" s="49">
        <v>0.44614808774579923</v>
      </c>
      <c r="H110" s="2">
        <v>171.12514793351519</v>
      </c>
      <c r="J110" s="49">
        <v>29.8</v>
      </c>
      <c r="K110" s="49">
        <v>0.37669967227327367</v>
      </c>
      <c r="L110" s="2">
        <v>171.30894072352842</v>
      </c>
      <c r="N110" s="49">
        <v>26</v>
      </c>
      <c r="O110" s="49">
        <v>0.32285409043296548</v>
      </c>
      <c r="P110" s="2">
        <v>170.63206289786928</v>
      </c>
      <c r="R110" s="49">
        <v>27.1</v>
      </c>
      <c r="S110" s="49">
        <v>0.33540158516638069</v>
      </c>
      <c r="T110" s="2">
        <v>171.53069970985058</v>
      </c>
      <c r="V110" s="49">
        <v>27.8</v>
      </c>
      <c r="W110" s="49">
        <v>0.34376225083728734</v>
      </c>
      <c r="X110" s="2">
        <v>171.58275414517897</v>
      </c>
    </row>
    <row r="111" spans="2:24" x14ac:dyDescent="0.25">
      <c r="B111" s="49">
        <v>41.55</v>
      </c>
      <c r="C111" s="49">
        <v>0.57716349492985131</v>
      </c>
      <c r="D111" s="2">
        <v>179.49253716977032</v>
      </c>
      <c r="F111" s="49">
        <v>35.67</v>
      </c>
      <c r="G111" s="49">
        <v>0.46127832724326551</v>
      </c>
      <c r="H111" s="2">
        <v>179.48147844978695</v>
      </c>
      <c r="J111" s="49">
        <v>30.696999999999999</v>
      </c>
      <c r="K111" s="49">
        <v>0.38803858522727114</v>
      </c>
      <c r="L111" s="2">
        <v>179.40504533144079</v>
      </c>
      <c r="N111" s="49">
        <v>26.757999999999999</v>
      </c>
      <c r="O111" s="49">
        <v>0.33226652891558811</v>
      </c>
      <c r="P111" s="2">
        <v>179.45689271981547</v>
      </c>
      <c r="R111" s="49">
        <v>27.72</v>
      </c>
      <c r="S111" s="49">
        <v>0.34307497936575909</v>
      </c>
      <c r="T111" s="2">
        <v>179.53800300150391</v>
      </c>
      <c r="V111" s="49">
        <v>28.43</v>
      </c>
      <c r="W111" s="49">
        <v>0.35155254644978695</v>
      </c>
      <c r="X111" s="2">
        <v>179.4576137182882</v>
      </c>
    </row>
    <row r="112" spans="2:24" ht="14.4" thickBot="1" x14ac:dyDescent="0.3"/>
    <row r="113" spans="2:24" ht="16.8" thickBot="1" x14ac:dyDescent="0.3">
      <c r="B113" s="97" t="s">
        <v>98</v>
      </c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9"/>
    </row>
    <row r="115" spans="2:24" x14ac:dyDescent="0.25">
      <c r="B115" s="86" t="s">
        <v>61</v>
      </c>
      <c r="C115" s="86"/>
      <c r="D115" s="86"/>
      <c r="F115" s="86" t="s">
        <v>62</v>
      </c>
      <c r="G115" s="86"/>
      <c r="H115" s="86"/>
      <c r="J115" s="86" t="s">
        <v>63</v>
      </c>
      <c r="K115" s="86"/>
      <c r="L115" s="86"/>
      <c r="N115" s="86" t="s">
        <v>64</v>
      </c>
      <c r="O115" s="86"/>
      <c r="P115" s="86"/>
      <c r="R115" s="86" t="s">
        <v>65</v>
      </c>
      <c r="S115" s="86"/>
      <c r="T115" s="86"/>
      <c r="V115" s="86" t="s">
        <v>66</v>
      </c>
      <c r="W115" s="86"/>
      <c r="X115" s="86"/>
    </row>
    <row r="116" spans="2:24" ht="27.6" x14ac:dyDescent="0.25">
      <c r="B116" s="24" t="s">
        <v>23</v>
      </c>
      <c r="C116" s="25" t="s">
        <v>24</v>
      </c>
      <c r="D116" s="26" t="s">
        <v>22</v>
      </c>
      <c r="F116" s="24" t="s">
        <v>23</v>
      </c>
      <c r="G116" s="25" t="s">
        <v>24</v>
      </c>
      <c r="H116" s="26" t="s">
        <v>22</v>
      </c>
      <c r="J116" s="24" t="s">
        <v>23</v>
      </c>
      <c r="K116" s="25" t="s">
        <v>24</v>
      </c>
      <c r="L116" s="26" t="s">
        <v>22</v>
      </c>
      <c r="N116" s="24" t="s">
        <v>23</v>
      </c>
      <c r="O116" s="25" t="s">
        <v>24</v>
      </c>
      <c r="P116" s="26" t="s">
        <v>22</v>
      </c>
      <c r="R116" s="24" t="s">
        <v>23</v>
      </c>
      <c r="S116" s="25" t="s">
        <v>24</v>
      </c>
      <c r="T116" s="26" t="s">
        <v>22</v>
      </c>
      <c r="V116" s="24" t="s">
        <v>23</v>
      </c>
      <c r="W116" s="25" t="s">
        <v>24</v>
      </c>
      <c r="X116" s="26" t="s">
        <v>22</v>
      </c>
    </row>
    <row r="117" spans="2:24" x14ac:dyDescent="0.25">
      <c r="B117" s="49">
        <v>1</v>
      </c>
      <c r="C117" s="49">
        <v>1.5782153293583942E-2</v>
      </c>
      <c r="D117" s="2">
        <v>170.00917113149518</v>
      </c>
      <c r="F117" s="49">
        <v>1</v>
      </c>
      <c r="G117" s="49">
        <v>1.4813724924972585E-2</v>
      </c>
      <c r="H117" s="2">
        <v>170.00969572900246</v>
      </c>
      <c r="J117" s="49">
        <v>1</v>
      </c>
      <c r="K117" s="49">
        <v>1.3477760418677872E-2</v>
      </c>
      <c r="L117" s="2">
        <v>170.01034742512931</v>
      </c>
      <c r="N117" s="49">
        <v>1</v>
      </c>
      <c r="O117" s="49">
        <v>1.2570809322687275E-2</v>
      </c>
      <c r="P117" s="2">
        <v>170.02602024707886</v>
      </c>
      <c r="R117" s="49">
        <v>1</v>
      </c>
      <c r="S117" s="49">
        <v>1.2414175591331561E-2</v>
      </c>
      <c r="T117" s="2">
        <v>170.08701299067576</v>
      </c>
      <c r="V117" s="49">
        <v>0.01</v>
      </c>
      <c r="W117" s="49">
        <v>1.2373063645344668E-4</v>
      </c>
      <c r="X117" s="2">
        <v>170.0039056751433</v>
      </c>
    </row>
    <row r="118" spans="2:24" x14ac:dyDescent="0.25">
      <c r="B118" s="49">
        <v>4</v>
      </c>
      <c r="C118" s="49">
        <v>6.3128613174335768E-2</v>
      </c>
      <c r="D118" s="2">
        <v>170.03673585293785</v>
      </c>
      <c r="F118" s="49">
        <v>4</v>
      </c>
      <c r="G118" s="49">
        <v>5.925489969989034E-2</v>
      </c>
      <c r="H118" s="2">
        <v>170.0388398247683</v>
      </c>
      <c r="J118" s="49">
        <v>4</v>
      </c>
      <c r="K118" s="49">
        <v>5.3911041674711488E-2</v>
      </c>
      <c r="L118" s="2">
        <v>170.04145394614625</v>
      </c>
      <c r="N118" s="49">
        <v>4</v>
      </c>
      <c r="O118" s="49">
        <v>5.02832372907491E-2</v>
      </c>
      <c r="P118" s="2">
        <v>170.10448776594677</v>
      </c>
      <c r="R118" s="49">
        <v>3</v>
      </c>
      <c r="S118" s="49">
        <v>3.7242526773994686E-2</v>
      </c>
      <c r="T118" s="2">
        <v>170.26334857012915</v>
      </c>
      <c r="V118" s="49">
        <v>0.1</v>
      </c>
      <c r="W118" s="49">
        <v>1.2373063645344669E-3</v>
      </c>
      <c r="X118" s="2">
        <v>170.03912496792086</v>
      </c>
    </row>
    <row r="119" spans="2:24" x14ac:dyDescent="0.25">
      <c r="B119" s="49">
        <v>12</v>
      </c>
      <c r="C119" s="49">
        <v>0.1893858395230073</v>
      </c>
      <c r="D119" s="2">
        <v>170.11062236499228</v>
      </c>
      <c r="F119" s="49">
        <v>12</v>
      </c>
      <c r="G119" s="49">
        <v>0.17776469909967102</v>
      </c>
      <c r="H119" s="2">
        <v>170.1169796634986</v>
      </c>
      <c r="J119" s="49">
        <v>12</v>
      </c>
      <c r="K119" s="49">
        <v>0.16173312502413445</v>
      </c>
      <c r="L119" s="2">
        <v>170.12488173993725</v>
      </c>
      <c r="N119" s="49">
        <v>12</v>
      </c>
      <c r="O119" s="49">
        <v>0.1508497118722473</v>
      </c>
      <c r="P119" s="2">
        <v>170.31681463942786</v>
      </c>
      <c r="R119" s="49">
        <v>8</v>
      </c>
      <c r="S119" s="49">
        <v>9.9313404730652491E-2</v>
      </c>
      <c r="T119" s="2">
        <v>170.71869289165915</v>
      </c>
      <c r="V119" s="49">
        <v>0.6</v>
      </c>
      <c r="W119" s="49">
        <v>7.4238381872067999E-3</v>
      </c>
      <c r="X119" s="2">
        <v>170.23707771243306</v>
      </c>
    </row>
    <row r="120" spans="2:24" x14ac:dyDescent="0.25">
      <c r="B120" s="49">
        <v>35</v>
      </c>
      <c r="C120" s="49">
        <v>0.55237536527543796</v>
      </c>
      <c r="D120" s="2">
        <v>170.32622997980965</v>
      </c>
      <c r="F120" s="49">
        <v>30</v>
      </c>
      <c r="G120" s="49">
        <v>0.44441174774917752</v>
      </c>
      <c r="H120" s="2">
        <v>170.29510553020012</v>
      </c>
      <c r="J120" s="49">
        <v>30</v>
      </c>
      <c r="K120" s="49">
        <v>0.40433281256033615</v>
      </c>
      <c r="L120" s="2">
        <v>170.31521082460887</v>
      </c>
      <c r="N120" s="49">
        <v>30</v>
      </c>
      <c r="O120" s="49">
        <v>0.37712427968061824</v>
      </c>
      <c r="P120" s="2">
        <v>170.81231655846244</v>
      </c>
      <c r="R120" s="49">
        <v>17</v>
      </c>
      <c r="S120" s="49">
        <v>0.21104098505263655</v>
      </c>
      <c r="T120" s="2">
        <v>171.59972889494944</v>
      </c>
      <c r="V120" s="49">
        <v>1.6</v>
      </c>
      <c r="W120" s="49">
        <v>1.9796901832551471E-2</v>
      </c>
      <c r="X120" s="2">
        <v>170.64541778279045</v>
      </c>
    </row>
    <row r="121" spans="2:24" x14ac:dyDescent="0.25">
      <c r="B121" s="49">
        <v>90</v>
      </c>
      <c r="C121" s="49">
        <v>1.4203937964225548</v>
      </c>
      <c r="D121" s="2">
        <v>170.86267445657774</v>
      </c>
      <c r="F121" s="49">
        <v>80</v>
      </c>
      <c r="G121" s="49">
        <v>1.1850979939978068</v>
      </c>
      <c r="H121" s="2">
        <v>170.80807557970203</v>
      </c>
      <c r="J121" s="49">
        <v>80</v>
      </c>
      <c r="K121" s="49">
        <v>1.0782208334942296</v>
      </c>
      <c r="L121" s="2">
        <v>170.86459963860707</v>
      </c>
      <c r="N121" s="49">
        <v>60</v>
      </c>
      <c r="O121" s="49">
        <v>0.75424855936123647</v>
      </c>
      <c r="P121" s="2">
        <v>171.70312289737936</v>
      </c>
      <c r="R121" s="49">
        <v>30</v>
      </c>
      <c r="S121" s="49">
        <v>0.37242526773994683</v>
      </c>
      <c r="T121" s="2">
        <v>173.06572492210859</v>
      </c>
      <c r="V121" s="49">
        <v>3.6</v>
      </c>
      <c r="W121" s="49">
        <v>4.4543029123240804E-2</v>
      </c>
      <c r="X121" s="2">
        <v>171.52034234269343</v>
      </c>
    </row>
    <row r="122" spans="2:24" x14ac:dyDescent="0.25">
      <c r="B122" s="49">
        <v>200</v>
      </c>
      <c r="C122" s="49">
        <v>3.156430658716789</v>
      </c>
      <c r="D122" s="2">
        <v>172.04452687146957</v>
      </c>
      <c r="F122" s="49">
        <v>180</v>
      </c>
      <c r="G122" s="49">
        <v>2.6664704864950655</v>
      </c>
      <c r="H122" s="2">
        <v>171.93164589226294</v>
      </c>
      <c r="J122" s="49">
        <v>180</v>
      </c>
      <c r="K122" s="49">
        <v>2.4259968753620167</v>
      </c>
      <c r="L122" s="2">
        <v>172.07638164147716</v>
      </c>
      <c r="N122" s="49">
        <v>100</v>
      </c>
      <c r="O122" s="49">
        <v>1.2570809322687275</v>
      </c>
      <c r="P122" s="2">
        <v>173.06542245388488</v>
      </c>
      <c r="R122" s="49">
        <v>45</v>
      </c>
      <c r="S122" s="49">
        <v>0.55863790160992033</v>
      </c>
      <c r="T122" s="2">
        <v>175.29079420502291</v>
      </c>
      <c r="V122" s="49">
        <v>5.6</v>
      </c>
      <c r="W122" s="49">
        <v>6.9289156413930131E-2</v>
      </c>
      <c r="X122" s="2">
        <v>172.49577765569822</v>
      </c>
    </row>
    <row r="123" spans="2:24" x14ac:dyDescent="0.25">
      <c r="B123" s="49">
        <v>400</v>
      </c>
      <c r="C123" s="49">
        <v>6.3128613174335779</v>
      </c>
      <c r="D123" s="2">
        <v>174.85209622140036</v>
      </c>
      <c r="F123" s="49">
        <v>300</v>
      </c>
      <c r="G123" s="49">
        <v>4.4441174774917753</v>
      </c>
      <c r="H123" s="2">
        <v>173.53336418862614</v>
      </c>
      <c r="J123" s="49">
        <v>280</v>
      </c>
      <c r="K123" s="49">
        <v>3.7737729172298038</v>
      </c>
      <c r="L123" s="2">
        <v>173.50979565534979</v>
      </c>
      <c r="N123" s="49">
        <v>150</v>
      </c>
      <c r="O123" s="49">
        <v>1.8856213984030914</v>
      </c>
      <c r="P123" s="2">
        <v>175.29053397157475</v>
      </c>
      <c r="R123" s="49">
        <v>57.7</v>
      </c>
      <c r="S123" s="49">
        <v>0.71629793161983113</v>
      </c>
      <c r="T123" s="2">
        <v>179.48245655087794</v>
      </c>
      <c r="V123" s="49">
        <v>8</v>
      </c>
      <c r="W123" s="49">
        <v>9.8984509162757348E-2</v>
      </c>
      <c r="X123" s="2">
        <v>173.86646794449649</v>
      </c>
    </row>
    <row r="124" spans="2:24" x14ac:dyDescent="0.25">
      <c r="B124" s="49">
        <v>542</v>
      </c>
      <c r="C124" s="49">
        <v>8.5539270851224973</v>
      </c>
      <c r="D124" s="2">
        <v>179.41699161761565</v>
      </c>
      <c r="F124" s="49">
        <v>440</v>
      </c>
      <c r="G124" s="49">
        <v>6.5180389669879366</v>
      </c>
      <c r="H124" s="2">
        <v>176.17292324009634</v>
      </c>
      <c r="J124" s="49">
        <v>400</v>
      </c>
      <c r="K124" s="49">
        <v>5.3911041674711493</v>
      </c>
      <c r="L124" s="2">
        <v>175.83520248765024</v>
      </c>
      <c r="N124" s="49">
        <v>192.5</v>
      </c>
      <c r="O124" s="49">
        <v>2.4198807946173004</v>
      </c>
      <c r="P124" s="2">
        <v>179.57493070465935</v>
      </c>
      <c r="V124" s="49">
        <v>10.6</v>
      </c>
      <c r="W124" s="49">
        <v>0.13115447464065347</v>
      </c>
      <c r="X124" s="2">
        <v>175.82993148155256</v>
      </c>
    </row>
    <row r="125" spans="2:24" x14ac:dyDescent="0.25">
      <c r="F125" s="49">
        <v>514</v>
      </c>
      <c r="G125" s="49">
        <v>7.6142546114359089</v>
      </c>
      <c r="H125" s="2">
        <v>179.46922742699215</v>
      </c>
      <c r="J125" s="49">
        <v>483</v>
      </c>
      <c r="K125" s="49">
        <v>6.5097582822214122</v>
      </c>
      <c r="L125" s="2">
        <v>179.53187303360778</v>
      </c>
      <c r="V125" s="49">
        <v>12.8</v>
      </c>
      <c r="W125" s="49">
        <v>0.15837521466041177</v>
      </c>
      <c r="X125" s="2">
        <v>179.46377015731304</v>
      </c>
    </row>
  </sheetData>
  <mergeCells count="35">
    <mergeCell ref="B113:X113"/>
    <mergeCell ref="B115:D115"/>
    <mergeCell ref="F115:H115"/>
    <mergeCell ref="J115:L115"/>
    <mergeCell ref="N115:P115"/>
    <mergeCell ref="R115:T115"/>
    <mergeCell ref="V115:X115"/>
    <mergeCell ref="B91:X91"/>
    <mergeCell ref="B93:D93"/>
    <mergeCell ref="F93:H93"/>
    <mergeCell ref="J93:L93"/>
    <mergeCell ref="N93:P93"/>
    <mergeCell ref="R93:T93"/>
    <mergeCell ref="V93:X93"/>
    <mergeCell ref="B66:X66"/>
    <mergeCell ref="B68:D68"/>
    <mergeCell ref="F68:H68"/>
    <mergeCell ref="J68:L68"/>
    <mergeCell ref="N68:P68"/>
    <mergeCell ref="R68:T68"/>
    <mergeCell ref="V68:X68"/>
    <mergeCell ref="B1:X1"/>
    <mergeCell ref="B38:X38"/>
    <mergeCell ref="B40:D40"/>
    <mergeCell ref="F40:H40"/>
    <mergeCell ref="J40:L40"/>
    <mergeCell ref="N40:P40"/>
    <mergeCell ref="R40:T40"/>
    <mergeCell ref="V40:X40"/>
    <mergeCell ref="B3:D3"/>
    <mergeCell ref="F3:H3"/>
    <mergeCell ref="J3:L3"/>
    <mergeCell ref="N3:P3"/>
    <mergeCell ref="R3:T3"/>
    <mergeCell ref="V3:X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F284F-FA2D-424F-A95A-2DF449E9E7BC}">
  <dimension ref="A2:N7"/>
  <sheetViews>
    <sheetView tabSelected="1" workbookViewId="0">
      <selection activeCell="E24" sqref="E24"/>
    </sheetView>
  </sheetViews>
  <sheetFormatPr defaultRowHeight="13.8" x14ac:dyDescent="0.25"/>
  <cols>
    <col min="1" max="1" width="40.109375" style="93" customWidth="1"/>
    <col min="2" max="2" width="12" style="93" customWidth="1"/>
    <col min="3" max="3" width="13.6640625" style="93" customWidth="1"/>
    <col min="4" max="4" width="18" style="93" customWidth="1"/>
    <col min="5" max="5" width="16" style="93" customWidth="1"/>
    <col min="6" max="6" width="19" style="93" customWidth="1"/>
    <col min="7" max="7" width="21.33203125" style="93" customWidth="1"/>
    <col min="8" max="8" width="26.109375" style="93" customWidth="1"/>
    <col min="9" max="9" width="17.77734375" style="93" customWidth="1"/>
    <col min="10" max="10" width="13.77734375" style="93" customWidth="1"/>
    <col min="11" max="11" width="27.44140625" style="93" customWidth="1"/>
    <col min="12" max="12" width="22.88671875" style="93" customWidth="1"/>
    <col min="13" max="13" width="21.6640625" style="93" customWidth="1"/>
  </cols>
  <sheetData>
    <row r="2" spans="1:14" ht="14.4" thickBot="1" x14ac:dyDescent="0.3">
      <c r="A2" s="92" t="s">
        <v>99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4" x14ac:dyDescent="0.25">
      <c r="A3" s="90" t="s">
        <v>68</v>
      </c>
      <c r="B3" s="90" t="s">
        <v>69</v>
      </c>
      <c r="C3" s="90" t="s">
        <v>70</v>
      </c>
      <c r="D3" s="90" t="s">
        <v>71</v>
      </c>
      <c r="E3" s="90" t="s">
        <v>72</v>
      </c>
      <c r="F3" s="90" t="s">
        <v>73</v>
      </c>
      <c r="G3" s="90" t="s">
        <v>74</v>
      </c>
      <c r="H3" s="90" t="s">
        <v>75</v>
      </c>
      <c r="I3" s="90" t="s">
        <v>76</v>
      </c>
      <c r="J3" s="90" t="s">
        <v>77</v>
      </c>
      <c r="K3" s="90" t="s">
        <v>90</v>
      </c>
      <c r="L3" s="90" t="s">
        <v>89</v>
      </c>
      <c r="M3" s="90" t="s">
        <v>78</v>
      </c>
    </row>
    <row r="4" spans="1:14" ht="14.4" thickBot="1" x14ac:dyDescent="0.3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</row>
    <row r="5" spans="1:14" x14ac:dyDescent="0.25">
      <c r="A5" s="88" t="s">
        <v>79</v>
      </c>
      <c r="B5" s="88" t="s">
        <v>80</v>
      </c>
      <c r="C5" s="88" t="s">
        <v>81</v>
      </c>
      <c r="D5" s="88" t="s">
        <v>82</v>
      </c>
      <c r="E5" s="88">
        <v>298.14999999999998</v>
      </c>
      <c r="F5" s="88">
        <v>25</v>
      </c>
      <c r="G5" s="88">
        <v>0.1128</v>
      </c>
      <c r="H5" s="88">
        <v>71.989999999999995</v>
      </c>
      <c r="I5" s="88">
        <v>0.21</v>
      </c>
      <c r="J5" s="88">
        <v>8.8999999999999995E-4</v>
      </c>
      <c r="K5" s="88">
        <v>0.94199999999999995</v>
      </c>
      <c r="L5" s="88">
        <v>0.27500000000000002</v>
      </c>
      <c r="M5" s="95">
        <v>2.99E-23</v>
      </c>
      <c r="N5" s="94"/>
    </row>
    <row r="6" spans="1:14" x14ac:dyDescent="0.25">
      <c r="A6" s="88" t="s">
        <v>83</v>
      </c>
      <c r="B6" s="88" t="s">
        <v>80</v>
      </c>
      <c r="C6" s="88" t="s">
        <v>84</v>
      </c>
      <c r="D6" s="88" t="s">
        <v>85</v>
      </c>
      <c r="E6" s="88">
        <v>298.14999999999998</v>
      </c>
      <c r="F6" s="88">
        <v>0</v>
      </c>
      <c r="G6" s="88">
        <v>0.10249999999999999</v>
      </c>
      <c r="H6" s="88">
        <v>72.8</v>
      </c>
      <c r="I6" s="88">
        <v>0.21</v>
      </c>
      <c r="J6" s="88">
        <v>1.1000000000000001E-3</v>
      </c>
      <c r="K6" s="88">
        <v>0.83499999999999996</v>
      </c>
      <c r="L6" s="88">
        <v>0.27500000000000002</v>
      </c>
      <c r="M6" s="95">
        <v>2.99E-23</v>
      </c>
    </row>
    <row r="7" spans="1:14" ht="14.4" thickBot="1" x14ac:dyDescent="0.3">
      <c r="A7" s="89" t="s">
        <v>86</v>
      </c>
      <c r="B7" s="89" t="s">
        <v>87</v>
      </c>
      <c r="C7" s="89" t="s">
        <v>81</v>
      </c>
      <c r="D7" s="89" t="s">
        <v>88</v>
      </c>
      <c r="E7" s="89">
        <v>298.14999999999998</v>
      </c>
      <c r="F7" s="89">
        <v>25</v>
      </c>
      <c r="G7" s="89">
        <v>0.1128</v>
      </c>
      <c r="H7" s="89">
        <v>71.989999999999995</v>
      </c>
      <c r="I7" s="89">
        <v>0.21</v>
      </c>
      <c r="J7" s="89">
        <v>8.8999999999999995E-4</v>
      </c>
      <c r="K7" s="89">
        <v>0.94199999999999995</v>
      </c>
      <c r="L7" s="89">
        <v>0.27500000000000002</v>
      </c>
      <c r="M7" s="96">
        <v>2.99E-23</v>
      </c>
    </row>
  </sheetData>
  <mergeCells count="14">
    <mergeCell ref="G3:G4"/>
    <mergeCell ref="H3:H4"/>
    <mergeCell ref="I3:I4"/>
    <mergeCell ref="J3:J4"/>
    <mergeCell ref="M3:M4"/>
    <mergeCell ref="A2:M2"/>
    <mergeCell ref="K3:K4"/>
    <mergeCell ref="L3:L4"/>
    <mergeCell ref="A3:A4"/>
    <mergeCell ref="B3:B4"/>
    <mergeCell ref="C3:C4"/>
    <mergeCell ref="D3:D4"/>
    <mergeCell ref="E3:E4"/>
    <mergeCell ref="F3:F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Fig.3</vt:lpstr>
      <vt:lpstr>Fig.4</vt:lpstr>
      <vt:lpstr>Fig.2 &amp; Fig.S1</vt:lpstr>
      <vt:lpstr>Fig.S2</vt:lpstr>
      <vt:lpstr>Fig.S3</vt:lpstr>
      <vt:lpstr>Validation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GYL</dc:creator>
  <cp:lastModifiedBy>Yanling Gao</cp:lastModifiedBy>
  <dcterms:created xsi:type="dcterms:W3CDTF">2015-06-05T18:19:34Z</dcterms:created>
  <dcterms:modified xsi:type="dcterms:W3CDTF">2024-07-31T13:04:46Z</dcterms:modified>
</cp:coreProperties>
</file>