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to/Projects/devry-programming-courses/ACCT301/"/>
    </mc:Choice>
  </mc:AlternateContent>
  <xr:revisionPtr revIDLastSave="0" documentId="13_ncr:1_{F7B07B12-B362-4147-82C2-666420F991EE}" xr6:coauthVersionLast="40" xr6:coauthVersionMax="40" xr10:uidLastSave="{00000000-0000-0000-0000-000000000000}"/>
  <bookViews>
    <workbookView xWindow="720" yWindow="460" windowWidth="26300" windowHeight="20540" xr2:uid="{4D11D0BF-53E4-7040-99F6-855A6E1C8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J18" i="1"/>
  <c r="J17" i="1"/>
  <c r="I16" i="1"/>
  <c r="I17" i="1" s="1"/>
  <c r="J12" i="1"/>
  <c r="I12" i="1"/>
  <c r="J4" i="1"/>
  <c r="D40" i="1"/>
  <c r="J11" i="1" s="1"/>
  <c r="D34" i="1"/>
  <c r="D36" i="1" s="1"/>
  <c r="D41" i="1" s="1"/>
  <c r="C40" i="1"/>
  <c r="I11" i="1" s="1"/>
  <c r="C34" i="1"/>
  <c r="C36" i="1" s="1"/>
  <c r="C41" i="1" s="1"/>
  <c r="D25" i="1"/>
  <c r="D28" i="1" s="1"/>
  <c r="C25" i="1"/>
  <c r="C28" i="1" s="1"/>
  <c r="D17" i="1"/>
  <c r="J7" i="1" s="1"/>
  <c r="J9" i="1" s="1"/>
  <c r="C17" i="1"/>
  <c r="I5" i="1" s="1"/>
  <c r="D14" i="1"/>
  <c r="C14" i="1"/>
  <c r="D7" i="1"/>
  <c r="C7" i="1"/>
  <c r="I6" i="1" l="1"/>
  <c r="I14" i="1"/>
  <c r="J19" i="1"/>
  <c r="J13" i="1"/>
  <c r="J6" i="1"/>
  <c r="J15" i="1"/>
  <c r="I20" i="1"/>
  <c r="I13" i="1"/>
  <c r="J14" i="1"/>
  <c r="I19" i="1"/>
  <c r="J5" i="1"/>
  <c r="I7" i="1"/>
  <c r="I10" i="1" s="1"/>
  <c r="J20" i="1"/>
  <c r="I15" i="1"/>
  <c r="I4" i="1"/>
</calcChain>
</file>

<file path=xl/sharedStrings.xml><?xml version="1.0" encoding="utf-8"?>
<sst xmlns="http://schemas.openxmlformats.org/spreadsheetml/2006/main" count="64" uniqueCount="57">
  <si>
    <t>Interest expense</t>
  </si>
  <si>
    <t>Robin Company</t>
  </si>
  <si>
    <t>Revenue</t>
  </si>
  <si>
    <t>Net Sales</t>
  </si>
  <si>
    <t>Other Revenues</t>
  </si>
  <si>
    <t>Total Revenues</t>
  </si>
  <si>
    <t>Expenses</t>
  </si>
  <si>
    <t>Cost of goods sold</t>
  </si>
  <si>
    <t>Selling expenses</t>
  </si>
  <si>
    <t>General and administrative expenses</t>
  </si>
  <si>
    <t>Income tax expense</t>
  </si>
  <si>
    <t>Total expenses</t>
  </si>
  <si>
    <t>Earnings from continuing operations before extraordinary items</t>
  </si>
  <si>
    <t>Extraordinary gain (net of $3,000 tax)</t>
  </si>
  <si>
    <t>Net Income</t>
  </si>
  <si>
    <t>Assets</t>
  </si>
  <si>
    <t>Current assets</t>
  </si>
  <si>
    <t>Cash</t>
  </si>
  <si>
    <t>Marketable securities</t>
  </si>
  <si>
    <t>Accounts receivable</t>
  </si>
  <si>
    <t>Inventories</t>
  </si>
  <si>
    <t>Prepaid expenses</t>
  </si>
  <si>
    <t>Total Current assets</t>
  </si>
  <si>
    <t>Plain and equipment (net)</t>
  </si>
  <si>
    <t>Intagibles</t>
  </si>
  <si>
    <t>Total assets</t>
  </si>
  <si>
    <t>Liabilities and Stockholders' Equity</t>
  </si>
  <si>
    <t>Liabilities</t>
  </si>
  <si>
    <t>Current liabilities</t>
  </si>
  <si>
    <t>Accounts payable</t>
  </si>
  <si>
    <t>Total curretn liablilities</t>
  </si>
  <si>
    <t>Bond payable</t>
  </si>
  <si>
    <t>Total liabilities</t>
  </si>
  <si>
    <t>Stockholders' equity</t>
  </si>
  <si>
    <t>Common stock (50,000 shares)</t>
  </si>
  <si>
    <t>Retained earnings</t>
  </si>
  <si>
    <t>Total stockholders' equity</t>
  </si>
  <si>
    <t>Total liabilities and stockholders' equity</t>
  </si>
  <si>
    <t>Net margin</t>
  </si>
  <si>
    <t>Return on investment</t>
  </si>
  <si>
    <t>Return on equity</t>
  </si>
  <si>
    <t>Earning per share</t>
  </si>
  <si>
    <t>Price-earnings ratio martet prices at the end of:</t>
  </si>
  <si>
    <t>Book value per share of common stock</t>
  </si>
  <si>
    <t>Times interest earning</t>
  </si>
  <si>
    <t>Working capital</t>
  </si>
  <si>
    <t>Current ratio</t>
  </si>
  <si>
    <t>Quick (acid-test) ratio</t>
  </si>
  <si>
    <t>Accounts receivable turnover</t>
  </si>
  <si>
    <t>Invetory turnover</t>
  </si>
  <si>
    <t>Debt to equity ratio</t>
  </si>
  <si>
    <t>Dept to assets ratio</t>
  </si>
  <si>
    <t>Solution</t>
  </si>
  <si>
    <t>per share</t>
  </si>
  <si>
    <t>times</t>
  </si>
  <si>
    <t>:1 ratio</t>
  </si>
  <si>
    <t>Avarage 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</si>
</sst>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4"/>
      <name val="Calibri"/>
      <family val="2"/>
      <scheme val="minor"/>
    </font>
    <font>
      <sz val="48"/>
      <color theme="0"/>
      <name val="Abadi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5" xfId="0" applyFont="1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 applyBorder="1"/>
    <xf numFmtId="0" fontId="2" fillId="2" borderId="10" xfId="0" applyFont="1" applyFill="1" applyBorder="1"/>
    <xf numFmtId="0" fontId="0" fillId="2" borderId="16" xfId="0" applyFill="1" applyBorder="1"/>
    <xf numFmtId="0" fontId="2" fillId="2" borderId="17" xfId="0" applyFont="1" applyFill="1" applyBorder="1"/>
    <xf numFmtId="0" fontId="0" fillId="2" borderId="0" xfId="0" applyFill="1" applyBorder="1"/>
    <xf numFmtId="0" fontId="2" fillId="2" borderId="18" xfId="0" applyFont="1" applyFill="1" applyBorder="1" applyAlignment="1">
      <alignment horizontal="left" indent="1"/>
    </xf>
    <xf numFmtId="164" fontId="2" fillId="2" borderId="0" xfId="1" applyNumberFormat="1" applyFont="1" applyFill="1" applyBorder="1"/>
    <xf numFmtId="0" fontId="2" fillId="2" borderId="18" xfId="0" applyFont="1" applyFill="1" applyBorder="1"/>
    <xf numFmtId="164" fontId="2" fillId="2" borderId="2" xfId="1" applyNumberFormat="1" applyFont="1" applyFill="1" applyBorder="1"/>
    <xf numFmtId="0" fontId="2" fillId="2" borderId="18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 wrapText="1"/>
    </xf>
    <xf numFmtId="0" fontId="3" fillId="2" borderId="18" xfId="0" applyFont="1" applyFill="1" applyBorder="1"/>
    <xf numFmtId="164" fontId="2" fillId="2" borderId="1" xfId="1" applyNumberFormat="1" applyFont="1" applyFill="1" applyBorder="1"/>
    <xf numFmtId="0" fontId="2" fillId="2" borderId="18" xfId="0" applyFont="1" applyFill="1" applyBorder="1" applyAlignment="1">
      <alignment horizontal="left" indent="2"/>
    </xf>
    <xf numFmtId="164" fontId="2" fillId="2" borderId="4" xfId="1" applyNumberFormat="1" applyFont="1" applyFill="1" applyBorder="1"/>
    <xf numFmtId="164" fontId="2" fillId="2" borderId="3" xfId="1" applyNumberFormat="1" applyFont="1" applyFill="1" applyBorder="1"/>
    <xf numFmtId="0" fontId="2" fillId="2" borderId="19" xfId="0" applyFont="1" applyFill="1" applyBorder="1"/>
    <xf numFmtId="164" fontId="2" fillId="2" borderId="11" xfId="1" applyNumberFormat="1" applyFont="1" applyFill="1" applyBorder="1"/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0" fillId="2" borderId="6" xfId="0" applyFill="1" applyBorder="1"/>
    <xf numFmtId="44" fontId="2" fillId="2" borderId="0" xfId="1" applyFont="1" applyFill="1" applyBorder="1"/>
    <xf numFmtId="0" fontId="0" fillId="2" borderId="15" xfId="0" applyFill="1" applyBorder="1"/>
    <xf numFmtId="10" fontId="2" fillId="2" borderId="7" xfId="2" applyNumberFormat="1" applyFont="1" applyFill="1" applyBorder="1"/>
    <xf numFmtId="0" fontId="2" fillId="2" borderId="7" xfId="1" applyNumberFormat="1" applyFont="1" applyFill="1" applyBorder="1"/>
    <xf numFmtId="44" fontId="2" fillId="2" borderId="7" xfId="0" applyNumberFormat="1" applyFont="1" applyFill="1" applyBorder="1"/>
    <xf numFmtId="2" fontId="2" fillId="2" borderId="7" xfId="0" applyNumberFormat="1" applyFont="1" applyFill="1" applyBorder="1"/>
    <xf numFmtId="0" fontId="2" fillId="2" borderId="7" xfId="0" applyNumberFormat="1" applyFont="1" applyFill="1" applyBorder="1"/>
    <xf numFmtId="164" fontId="2" fillId="2" borderId="7" xfId="0" applyNumberFormat="1" applyFont="1" applyFill="1" applyBorder="1"/>
    <xf numFmtId="9" fontId="2" fillId="2" borderId="10" xfId="2" applyFont="1" applyFill="1" applyBorder="1"/>
    <xf numFmtId="0" fontId="4" fillId="2" borderId="20" xfId="0" applyFont="1" applyFill="1" applyBorder="1"/>
    <xf numFmtId="0" fontId="0" fillId="2" borderId="21" xfId="0" applyFill="1" applyBorder="1"/>
    <xf numFmtId="164" fontId="2" fillId="2" borderId="21" xfId="1" applyNumberFormat="1" applyFont="1" applyFill="1" applyBorder="1"/>
    <xf numFmtId="164" fontId="2" fillId="2" borderId="22" xfId="1" applyNumberFormat="1" applyFont="1" applyFill="1" applyBorder="1"/>
    <xf numFmtId="164" fontId="2" fillId="2" borderId="23" xfId="1" applyNumberFormat="1" applyFont="1" applyFill="1" applyBorder="1"/>
    <xf numFmtId="164" fontId="2" fillId="2" borderId="24" xfId="1" applyNumberFormat="1" applyFont="1" applyFill="1" applyBorder="1"/>
    <xf numFmtId="164" fontId="2" fillId="2" borderId="25" xfId="1" applyNumberFormat="1" applyFont="1" applyFill="1" applyBorder="1"/>
    <xf numFmtId="164" fontId="2" fillId="2" borderId="26" xfId="1" applyNumberFormat="1" applyFont="1" applyFill="1" applyBorder="1"/>
    <xf numFmtId="10" fontId="2" fillId="2" borderId="21" xfId="2" applyNumberFormat="1" applyFont="1" applyFill="1" applyBorder="1"/>
    <xf numFmtId="0" fontId="2" fillId="2" borderId="21" xfId="0" applyNumberFormat="1" applyFont="1" applyFill="1" applyBorder="1"/>
    <xf numFmtId="0" fontId="2" fillId="2" borderId="21" xfId="0" applyFont="1" applyFill="1" applyBorder="1"/>
    <xf numFmtId="164" fontId="2" fillId="2" borderId="21" xfId="0" applyNumberFormat="1" applyFont="1" applyFill="1" applyBorder="1"/>
    <xf numFmtId="2" fontId="2" fillId="2" borderId="21" xfId="0" applyNumberFormat="1" applyFont="1" applyFill="1" applyBorder="1"/>
    <xf numFmtId="9" fontId="2" fillId="2" borderId="27" xfId="2" applyFont="1" applyFill="1" applyBorder="1"/>
    <xf numFmtId="164" fontId="2" fillId="2" borderId="28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9192-0222-4F45-963B-1416CA790675}">
  <dimension ref="B1:K41"/>
  <sheetViews>
    <sheetView tabSelected="1" topLeftCell="A13" workbookViewId="0">
      <selection activeCell="H16" sqref="H16"/>
    </sheetView>
  </sheetViews>
  <sheetFormatPr baseColWidth="10" defaultRowHeight="16"/>
  <cols>
    <col min="1" max="1" width="3.5" customWidth="1"/>
    <col min="2" max="2" width="59.5" bestFit="1" customWidth="1"/>
    <col min="3" max="4" width="12.83203125" bestFit="1" customWidth="1"/>
    <col min="5" max="5" width="3" customWidth="1"/>
    <col min="6" max="6" width="2.6640625" customWidth="1"/>
    <col min="7" max="7" width="54.5" bestFit="1" customWidth="1"/>
    <col min="9" max="10" width="13.83203125" bestFit="1" customWidth="1"/>
    <col min="11" max="11" width="11.5" bestFit="1" customWidth="1"/>
  </cols>
  <sheetData>
    <row r="1" spans="2:11" ht="17" thickBot="1"/>
    <row r="2" spans="2:11" ht="79" customHeight="1" thickBot="1">
      <c r="B2" s="26" t="s">
        <v>1</v>
      </c>
      <c r="C2" s="27"/>
      <c r="D2" s="28"/>
      <c r="G2" s="26" t="s">
        <v>52</v>
      </c>
      <c r="H2" s="27"/>
      <c r="I2" s="27"/>
      <c r="J2" s="27"/>
      <c r="K2" s="28"/>
    </row>
    <row r="3" spans="2:11" ht="27" thickBot="1">
      <c r="B3" s="1"/>
      <c r="C3" s="29">
        <v>2015</v>
      </c>
      <c r="D3" s="40">
        <v>2014</v>
      </c>
      <c r="G3" s="1"/>
      <c r="H3" s="2"/>
      <c r="I3" s="29">
        <v>2015</v>
      </c>
      <c r="J3" s="40">
        <v>2014</v>
      </c>
      <c r="K3" s="3"/>
    </row>
    <row r="4" spans="2:11" ht="21">
      <c r="B4" s="11" t="s">
        <v>2</v>
      </c>
      <c r="C4" s="12"/>
      <c r="D4" s="41"/>
      <c r="G4" s="4" t="s">
        <v>38</v>
      </c>
      <c r="H4" s="30"/>
      <c r="I4" s="33">
        <f>C17/C5</f>
        <v>0.17142857142857143</v>
      </c>
      <c r="J4" s="48">
        <f>D17/D5</f>
        <v>0.15428571428571428</v>
      </c>
      <c r="K4" s="5"/>
    </row>
    <row r="5" spans="2:11" ht="21">
      <c r="B5" s="13" t="s">
        <v>3</v>
      </c>
      <c r="C5" s="14">
        <v>210000</v>
      </c>
      <c r="D5" s="42">
        <v>175000</v>
      </c>
      <c r="G5" s="6" t="s">
        <v>39</v>
      </c>
      <c r="H5" s="8"/>
      <c r="I5" s="33">
        <f>C17/C28</f>
        <v>0.13432835820895522</v>
      </c>
      <c r="J5" s="48">
        <f>D17/D28</f>
        <v>0.11065573770491803</v>
      </c>
      <c r="K5" s="5"/>
    </row>
    <row r="6" spans="2:11" ht="21">
      <c r="B6" s="13" t="s">
        <v>4</v>
      </c>
      <c r="C6" s="14">
        <v>4000</v>
      </c>
      <c r="D6" s="42">
        <v>5000</v>
      </c>
      <c r="G6" s="6" t="s">
        <v>40</v>
      </c>
      <c r="H6" s="8"/>
      <c r="I6" s="33">
        <f>C17/C40</f>
        <v>0.24827586206896551</v>
      </c>
      <c r="J6" s="48">
        <f>D17/D40</f>
        <v>0.25</v>
      </c>
      <c r="K6" s="5"/>
    </row>
    <row r="7" spans="2:11" ht="22" thickBot="1">
      <c r="B7" s="15" t="s">
        <v>5</v>
      </c>
      <c r="C7" s="16">
        <f>SUM(C5:C6)</f>
        <v>214000</v>
      </c>
      <c r="D7" s="43">
        <f>SUM(D5:D6)</f>
        <v>180000</v>
      </c>
      <c r="G7" s="6" t="s">
        <v>41</v>
      </c>
      <c r="H7" s="8"/>
      <c r="I7" s="34">
        <f>C17/50000</f>
        <v>0.72</v>
      </c>
      <c r="J7" s="49">
        <f>D17/50000</f>
        <v>0.54</v>
      </c>
      <c r="K7" s="7" t="s">
        <v>53</v>
      </c>
    </row>
    <row r="8" spans="2:11" ht="22" thickTop="1">
      <c r="B8" s="17" t="s">
        <v>6</v>
      </c>
      <c r="C8" s="14"/>
      <c r="D8" s="42"/>
      <c r="G8" s="6" t="s">
        <v>42</v>
      </c>
      <c r="H8" s="8"/>
      <c r="I8" s="6"/>
      <c r="J8" s="50"/>
      <c r="K8" s="5"/>
    </row>
    <row r="9" spans="2:11" ht="21">
      <c r="B9" s="13" t="s">
        <v>7</v>
      </c>
      <c r="C9" s="14">
        <v>126000</v>
      </c>
      <c r="D9" s="42">
        <v>103000</v>
      </c>
      <c r="G9" s="6">
        <v>2014</v>
      </c>
      <c r="H9" s="31">
        <v>5.94</v>
      </c>
      <c r="I9" s="35"/>
      <c r="J9" s="49">
        <f>H9/J7</f>
        <v>11</v>
      </c>
      <c r="K9" s="7" t="s">
        <v>53</v>
      </c>
    </row>
    <row r="10" spans="2:11" ht="21">
      <c r="B10" s="13" t="s">
        <v>8</v>
      </c>
      <c r="C10" s="14">
        <v>21000</v>
      </c>
      <c r="D10" s="42">
        <v>19000</v>
      </c>
      <c r="G10" s="6">
        <v>2015</v>
      </c>
      <c r="H10" s="31">
        <v>4.7699999999999996</v>
      </c>
      <c r="I10" s="36">
        <f>H10/I7</f>
        <v>6.625</v>
      </c>
      <c r="J10" s="50"/>
      <c r="K10" s="7" t="s">
        <v>53</v>
      </c>
    </row>
    <row r="11" spans="2:11" ht="21">
      <c r="B11" s="13" t="s">
        <v>9</v>
      </c>
      <c r="C11" s="14">
        <v>11000</v>
      </c>
      <c r="D11" s="42">
        <v>10000</v>
      </c>
      <c r="G11" s="6" t="s">
        <v>43</v>
      </c>
      <c r="H11" s="12"/>
      <c r="I11" s="37">
        <f>C40/50000</f>
        <v>2.9</v>
      </c>
      <c r="J11" s="49">
        <f>D40/50000</f>
        <v>2.16</v>
      </c>
      <c r="K11" s="7" t="s">
        <v>53</v>
      </c>
    </row>
    <row r="12" spans="2:11" ht="21">
      <c r="B12" s="13" t="s">
        <v>0</v>
      </c>
      <c r="C12" s="14">
        <v>3000</v>
      </c>
      <c r="D12" s="42">
        <v>3000</v>
      </c>
      <c r="G12" s="6" t="s">
        <v>44</v>
      </c>
      <c r="H12" s="12"/>
      <c r="I12" s="36">
        <f>SUM(C15,C13,C12)/C12</f>
        <v>18.666666666666668</v>
      </c>
      <c r="J12" s="50">
        <f>SUM(D15,D13,D12)/D12</f>
        <v>16</v>
      </c>
      <c r="K12" s="7" t="s">
        <v>54</v>
      </c>
    </row>
    <row r="13" spans="2:11" ht="21">
      <c r="B13" s="13" t="s">
        <v>10</v>
      </c>
      <c r="C13" s="14">
        <v>21000</v>
      </c>
      <c r="D13" s="42">
        <v>18000</v>
      </c>
      <c r="G13" s="6" t="s">
        <v>45</v>
      </c>
      <c r="H13" s="12"/>
      <c r="I13" s="38">
        <f>C25-C34</f>
        <v>86000</v>
      </c>
      <c r="J13" s="51">
        <f>D25-D34</f>
        <v>70000</v>
      </c>
      <c r="K13" s="5"/>
    </row>
    <row r="14" spans="2:11" ht="22" thickBot="1">
      <c r="B14" s="15" t="s">
        <v>11</v>
      </c>
      <c r="C14" s="16">
        <f>SUM(C9:C13)</f>
        <v>182000</v>
      </c>
      <c r="D14" s="43">
        <f>SUM(D9:D13)</f>
        <v>153000</v>
      </c>
      <c r="G14" s="6" t="s">
        <v>46</v>
      </c>
      <c r="H14" s="12"/>
      <c r="I14" s="36">
        <f>C25/C34</f>
        <v>2.5087719298245612</v>
      </c>
      <c r="J14" s="52">
        <f>D25/D34</f>
        <v>2.0144927536231885</v>
      </c>
      <c r="K14" s="7" t="s">
        <v>55</v>
      </c>
    </row>
    <row r="15" spans="2:11" ht="45" thickTop="1">
      <c r="B15" s="18" t="s">
        <v>12</v>
      </c>
      <c r="C15" s="14">
        <v>32000</v>
      </c>
      <c r="D15" s="42">
        <v>27000</v>
      </c>
      <c r="G15" s="6" t="s">
        <v>47</v>
      </c>
      <c r="H15" s="12"/>
      <c r="I15" s="36">
        <f>SUM(C20:C23)/C34</f>
        <v>2.4561403508771931</v>
      </c>
      <c r="J15" s="52">
        <f>SUM(D20:D23)/D34</f>
        <v>1.9855072463768115</v>
      </c>
      <c r="K15" s="7" t="s">
        <v>55</v>
      </c>
    </row>
    <row r="16" spans="2:11" ht="21">
      <c r="B16" s="17" t="s">
        <v>13</v>
      </c>
      <c r="C16" s="14">
        <v>4000</v>
      </c>
      <c r="D16" s="42">
        <v>0</v>
      </c>
      <c r="G16" s="6" t="s">
        <v>56</v>
      </c>
      <c r="H16" s="12"/>
      <c r="I16" s="54">
        <f>(D22+C22)/2</f>
        <v>33500</v>
      </c>
      <c r="J16" s="55"/>
      <c r="K16" s="5"/>
    </row>
    <row r="17" spans="2:11" ht="22" thickBot="1">
      <c r="B17" s="15" t="s">
        <v>14</v>
      </c>
      <c r="C17" s="16">
        <f>SUM(C15:C16)</f>
        <v>36000</v>
      </c>
      <c r="D17" s="43">
        <f>SUM(D15:D16)</f>
        <v>27000</v>
      </c>
      <c r="G17" s="6" t="s">
        <v>48</v>
      </c>
      <c r="H17" s="12"/>
      <c r="I17" s="36">
        <f>C5/I16</f>
        <v>6.2686567164179108</v>
      </c>
      <c r="J17" s="52">
        <f>D5/I16</f>
        <v>5.2238805970149258</v>
      </c>
      <c r="K17" s="7" t="s">
        <v>54</v>
      </c>
    </row>
    <row r="18" spans="2:11" ht="22" thickTop="1">
      <c r="B18" s="19" t="s">
        <v>15</v>
      </c>
      <c r="C18" s="14"/>
      <c r="D18" s="42"/>
      <c r="G18" s="6" t="s">
        <v>49</v>
      </c>
      <c r="H18" s="12"/>
      <c r="I18" s="36">
        <f>C9/((C23+D23)/2)</f>
        <v>1.2857142857142858</v>
      </c>
      <c r="J18" s="52">
        <f>D9/D23</f>
        <v>1.0729166666666667</v>
      </c>
      <c r="K18" s="5"/>
    </row>
    <row r="19" spans="2:11" ht="21">
      <c r="B19" s="15" t="s">
        <v>16</v>
      </c>
      <c r="C19" s="14"/>
      <c r="D19" s="42"/>
      <c r="G19" s="6" t="s">
        <v>50</v>
      </c>
      <c r="H19" s="12"/>
      <c r="I19" s="36">
        <f>C36/C40</f>
        <v>0.84827586206896555</v>
      </c>
      <c r="J19" s="52">
        <f>D36/D40</f>
        <v>1.2592592592592593</v>
      </c>
      <c r="K19" s="7" t="s">
        <v>54</v>
      </c>
    </row>
    <row r="20" spans="2:11" ht="22" thickBot="1">
      <c r="B20" s="13" t="s">
        <v>17</v>
      </c>
      <c r="C20" s="14">
        <v>4000</v>
      </c>
      <c r="D20" s="42">
        <v>8000</v>
      </c>
      <c r="G20" s="9" t="s">
        <v>51</v>
      </c>
      <c r="H20" s="32"/>
      <c r="I20" s="39">
        <f>C36/C28</f>
        <v>0.45895522388059701</v>
      </c>
      <c r="J20" s="53">
        <f>D36/D28</f>
        <v>0.55737704918032782</v>
      </c>
      <c r="K20" s="10"/>
    </row>
    <row r="21" spans="2:11" ht="21">
      <c r="B21" s="13" t="s">
        <v>18</v>
      </c>
      <c r="C21" s="14">
        <v>1000</v>
      </c>
      <c r="D21" s="42">
        <v>1000</v>
      </c>
    </row>
    <row r="22" spans="2:11" ht="21">
      <c r="B22" s="13" t="s">
        <v>19</v>
      </c>
      <c r="C22" s="14">
        <v>35000</v>
      </c>
      <c r="D22" s="42">
        <v>32000</v>
      </c>
    </row>
    <row r="23" spans="2:11" ht="21">
      <c r="B23" s="13" t="s">
        <v>20</v>
      </c>
      <c r="C23" s="14">
        <v>100000</v>
      </c>
      <c r="D23" s="42">
        <v>96000</v>
      </c>
    </row>
    <row r="24" spans="2:11" ht="21">
      <c r="B24" s="13" t="s">
        <v>21</v>
      </c>
      <c r="C24" s="20">
        <v>3000</v>
      </c>
      <c r="D24" s="44">
        <v>2000</v>
      </c>
    </row>
    <row r="25" spans="2:11" ht="21">
      <c r="B25" s="21" t="s">
        <v>22</v>
      </c>
      <c r="C25" s="14">
        <f>SUM(C20:C24)</f>
        <v>143000</v>
      </c>
      <c r="D25" s="42">
        <f>SUM(D20:D24)</f>
        <v>139000</v>
      </c>
    </row>
    <row r="26" spans="2:11" ht="21">
      <c r="B26" s="15" t="s">
        <v>23</v>
      </c>
      <c r="C26" s="14">
        <v>105000</v>
      </c>
      <c r="D26" s="42">
        <v>105000</v>
      </c>
    </row>
    <row r="27" spans="2:11" ht="21">
      <c r="B27" s="15" t="s">
        <v>24</v>
      </c>
      <c r="C27" s="20">
        <v>20000</v>
      </c>
      <c r="D27" s="44">
        <v>0</v>
      </c>
    </row>
    <row r="28" spans="2:11" ht="22" thickBot="1">
      <c r="B28" s="15" t="s">
        <v>25</v>
      </c>
      <c r="C28" s="16">
        <f>SUM(C25:C27)</f>
        <v>268000</v>
      </c>
      <c r="D28" s="43">
        <f>SUM(D25:D27)</f>
        <v>244000</v>
      </c>
    </row>
    <row r="29" spans="2:11" ht="22" thickTop="1">
      <c r="B29" s="19" t="s">
        <v>26</v>
      </c>
      <c r="C29" s="12"/>
      <c r="D29" s="41"/>
    </row>
    <row r="30" spans="2:11" ht="21">
      <c r="B30" s="15" t="s">
        <v>27</v>
      </c>
      <c r="C30" s="12"/>
      <c r="D30" s="41"/>
    </row>
    <row r="31" spans="2:11" ht="21">
      <c r="B31" s="13" t="s">
        <v>28</v>
      </c>
      <c r="C31" s="12"/>
      <c r="D31" s="41"/>
    </row>
    <row r="32" spans="2:11" ht="21">
      <c r="B32" s="13" t="s">
        <v>29</v>
      </c>
      <c r="C32" s="14">
        <v>40000</v>
      </c>
      <c r="D32" s="42">
        <v>54000</v>
      </c>
    </row>
    <row r="33" spans="2:4" ht="21">
      <c r="B33" s="13" t="s">
        <v>4</v>
      </c>
      <c r="C33" s="14">
        <v>17000</v>
      </c>
      <c r="D33" s="42">
        <v>15000</v>
      </c>
    </row>
    <row r="34" spans="2:4" ht="21">
      <c r="B34" s="13" t="s">
        <v>30</v>
      </c>
      <c r="C34" s="22">
        <f>SUM(C32:C33)</f>
        <v>57000</v>
      </c>
      <c r="D34" s="45">
        <f>SUM(D32:D33)</f>
        <v>69000</v>
      </c>
    </row>
    <row r="35" spans="2:4" ht="21">
      <c r="B35" s="13" t="s">
        <v>31</v>
      </c>
      <c r="C35" s="14">
        <v>66000</v>
      </c>
      <c r="D35" s="42">
        <v>67000</v>
      </c>
    </row>
    <row r="36" spans="2:4" ht="22" thickBot="1">
      <c r="B36" s="21" t="s">
        <v>32</v>
      </c>
      <c r="C36" s="16">
        <f>SUM(C34:C35)</f>
        <v>123000</v>
      </c>
      <c r="D36" s="43">
        <f>SUM(D34:D35)</f>
        <v>136000</v>
      </c>
    </row>
    <row r="37" spans="2:4" ht="22" thickTop="1">
      <c r="B37" s="15" t="s">
        <v>33</v>
      </c>
      <c r="C37" s="14"/>
      <c r="D37" s="42"/>
    </row>
    <row r="38" spans="2:4" ht="21">
      <c r="B38" s="13" t="s">
        <v>34</v>
      </c>
      <c r="C38" s="14">
        <v>115000</v>
      </c>
      <c r="D38" s="42">
        <v>115000</v>
      </c>
    </row>
    <row r="39" spans="2:4" ht="21">
      <c r="B39" s="13" t="s">
        <v>35</v>
      </c>
      <c r="C39" s="14">
        <v>30000</v>
      </c>
      <c r="D39" s="42">
        <v>-7000</v>
      </c>
    </row>
    <row r="40" spans="2:4" ht="21">
      <c r="B40" s="21" t="s">
        <v>36</v>
      </c>
      <c r="C40" s="23">
        <f>SUM(C38:C39)</f>
        <v>145000</v>
      </c>
      <c r="D40" s="46">
        <f>SUM(D38:D39)</f>
        <v>108000</v>
      </c>
    </row>
    <row r="41" spans="2:4" ht="22" thickBot="1">
      <c r="B41" s="24" t="s">
        <v>37</v>
      </c>
      <c r="C41" s="25">
        <f>SUM(C36,C40)</f>
        <v>268000</v>
      </c>
      <c r="D41" s="47">
        <f>SUM(D36,D40)</f>
        <v>244000</v>
      </c>
    </row>
  </sheetData>
  <mergeCells count="3">
    <mergeCell ref="B2:D2"/>
    <mergeCell ref="I16:J16"/>
    <mergeCell ref="G2:K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Kovtun</dc:creator>
  <cp:lastModifiedBy>Roman Kovtun</cp:lastModifiedBy>
  <dcterms:created xsi:type="dcterms:W3CDTF">2019-01-27T18:49:23Z</dcterms:created>
  <dcterms:modified xsi:type="dcterms:W3CDTF">2019-01-27T21:04:48Z</dcterms:modified>
</cp:coreProperties>
</file>