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928811CB-FE1D-4C24-90D3-FC3FDAB35B3C}" xr6:coauthVersionLast="36" xr6:coauthVersionMax="36" xr10:uidLastSave="{00000000-0000-0000-0000-000000000000}"/>
  <bookViews>
    <workbookView xWindow="0" yWindow="0" windowWidth="21570" windowHeight="7965" xr2:uid="{0634F1F7-01A0-4AE1-8CC9-215A1632D3D7}"/>
  </bookViews>
  <sheets>
    <sheet name="Consolidado" sheetId="1" r:id="rId1"/>
    <sheet name="path" sheetId="5" r:id="rId2"/>
  </sheets>
  <definedNames>
    <definedName name="_xlcn.WorksheetConnection_FísicoDiretoPlanilhaModelo.xlsxRolling_Forcast" hidden="1">Consolidado!Rolling_Forcast</definedName>
    <definedName name="path_table">Tabela5[path]</definedName>
    <definedName name="Rolling_Forcast" localSheetId="0" hidden="1">Consolidado!$A$22:$I$37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lling Forcast_179e13f1-1aae-41e0-9eb9-9d3ebb001292" name="Rolling Forcast" connection="Consulta - Rolling Forcast"/>
          <x15:modelTable id="Rolling_Forcast" name="Rolling_Forcast" connection="WorksheetConnection_Físico Direto - Planilha Modelo.xlsx!Rolling_Forcast"/>
        </x15:modelTables>
      </x15:dataModel>
    </ext>
  </extLst>
</workbook>
</file>

<file path=xl/calcChain.xml><?xml version="1.0" encoding="utf-8"?>
<calcChain xmlns="http://schemas.openxmlformats.org/spreadsheetml/2006/main">
  <c r="D7" i="1" l="1"/>
  <c r="D8" i="1" s="1"/>
  <c r="B2" i="1"/>
  <c r="D9" i="1" l="1"/>
  <c r="D10" i="1"/>
  <c r="D11" i="1"/>
  <c r="D12" i="1"/>
  <c r="D15" i="1"/>
  <c r="D14" i="1"/>
  <c r="D13" i="1"/>
  <c r="E7" i="1"/>
  <c r="D16" i="1" l="1"/>
  <c r="E12" i="1"/>
  <c r="E8" i="1"/>
  <c r="E15" i="1"/>
  <c r="E11" i="1"/>
  <c r="E14" i="1"/>
  <c r="E10" i="1"/>
  <c r="E13" i="1"/>
  <c r="E9" i="1"/>
  <c r="F7" i="1"/>
  <c r="F15" i="1" l="1"/>
  <c r="F14" i="1"/>
  <c r="F13" i="1"/>
  <c r="F12" i="1"/>
  <c r="F10" i="1"/>
  <c r="F9" i="1"/>
  <c r="F8" i="1"/>
  <c r="F11" i="1"/>
  <c r="E16" i="1"/>
  <c r="F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06245-A88D-4466-927E-C23D6AE14C1D}" name="Consulta - Rolling Forcast" description="Conexão com a consulta 'Rolling Forcast' na pasta de trabalho." type="100" refreshedVersion="6" minRefreshableVersion="5">
    <extLst>
      <ext xmlns:x15="http://schemas.microsoft.com/office/spreadsheetml/2010/11/main" uri="{DE250136-89BD-433C-8126-D09CA5730AF9}">
        <x15:connection id="fa1342eb-cdaa-4fb6-9dc3-0d6d1e452754"/>
      </ext>
    </extLst>
  </connection>
  <connection id="2" xr16:uid="{BCE6703E-60B2-48BD-914C-41068B3F866F}" keepAlive="1" name="ModelConnection_Rolling Forcast" description="Modelo de Dados" type="5" refreshedVersion="6" minRefreshableVersion="5" saveData="1">
    <dbPr connection="Data Model Connection" command="Rolling Forcas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75CEFE3-D217-4AE7-A52B-7C42ED59015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ACC708B-6675-4E94-A077-65E5FCE80D9B}" name="WorksheetConnection_Físico Direto - Planilha Modelo.xlsx!Rolling_Forcast" type="102" refreshedVersion="6" minRefreshableVersion="5">
    <extLst>
      <ext xmlns:x15="http://schemas.microsoft.com/office/spreadsheetml/2010/11/main" uri="{DE250136-89BD-433C-8126-D09CA5730AF9}">
        <x15:connection id="Rolling_Forcast">
          <x15:rangePr sourceName="_xlcn.WorksheetConnection_FísicoDiretoPlanilhaModelo.xlsxRolling_Forcast"/>
        </x15:connection>
      </ext>
    </extLst>
  </connection>
</connections>
</file>

<file path=xl/sharedStrings.xml><?xml version="1.0" encoding="utf-8"?>
<sst xmlns="http://schemas.openxmlformats.org/spreadsheetml/2006/main" count="124" uniqueCount="29">
  <si>
    <t>Fase Custo Padrão</t>
  </si>
  <si>
    <t>Grupo de Operações</t>
  </si>
  <si>
    <t>Descrição de Operação</t>
  </si>
  <si>
    <t>Condição de Área</t>
  </si>
  <si>
    <t>EPS</t>
  </si>
  <si>
    <t>Classe Equipe</t>
  </si>
  <si>
    <t>Previsão de Data de Operação</t>
  </si>
  <si>
    <t>Volume (Ha)</t>
  </si>
  <si>
    <t>AREA PREPARATION</t>
  </si>
  <si>
    <t>Reforma</t>
  </si>
  <si>
    <t>Rebrota</t>
  </si>
  <si>
    <t>MAINTENANCE 0 - 1</t>
  </si>
  <si>
    <t>MAINTENANCE 1 - 2</t>
  </si>
  <si>
    <t>MAINTENANCE 2 - 3</t>
  </si>
  <si>
    <t>MAINTENANCE 3 - 4</t>
  </si>
  <si>
    <t>MAINTENANCE 4 - 5</t>
  </si>
  <si>
    <t>MAINTENANCE 5 - 6</t>
  </si>
  <si>
    <t>PLANTING</t>
  </si>
  <si>
    <t>Total Geral</t>
  </si>
  <si>
    <t>Unidade</t>
  </si>
  <si>
    <t>ha</t>
  </si>
  <si>
    <t>Todos os Manejos</t>
  </si>
  <si>
    <t>Regional</t>
  </si>
  <si>
    <t>path</t>
  </si>
  <si>
    <t>F:\Silvicultura\01. SP\PROCESSOS\COI Silvicultura - Edicao\01. Programações &amp; Controles\001. Rolling Forcast - RF\2024\Distribuição Operacional</t>
  </si>
  <si>
    <t>Pests control</t>
  </si>
  <si>
    <t>SERV CONTROLE DE PRAGAS DRONE TERCEIRO</t>
  </si>
  <si>
    <t>Maverick</t>
  </si>
  <si>
    <t>Terceiros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</si>
</sst>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2" xfId="0" applyFont="1" applyBorder="1" applyAlignment="1">
      <alignment horizontal="left" vertical="top" indent="4"/>
    </xf>
    <xf numFmtId="0" fontId="4" fillId="2" borderId="0" xfId="0" applyFont="1" applyFill="1" applyAlignment="1">
      <alignment horizontal="center" vertical="center" wrapText="1"/>
    </xf>
    <xf numFmtId="15" fontId="4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combo" dx="22" fmlaLink="$C$1" fmlaRange="$A$4:$A$6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</xdr:row>
          <xdr:rowOff>161925</xdr:rowOff>
        </xdr:from>
        <xdr:to>
          <xdr:col>1</xdr:col>
          <xdr:colOff>1466850</xdr:colOff>
          <xdr:row>5</xdr:row>
          <xdr:rowOff>57150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114300</xdr:colOff>
      <xdr:row>0</xdr:row>
      <xdr:rowOff>95250</xdr:rowOff>
    </xdr:from>
    <xdr:ext cx="1210845" cy="353786"/>
    <xdr:pic>
      <xdr:nvPicPr>
        <xdr:cNvPr id="3" name="Imagem 2" descr="Bracel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21084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ling Forcast" backgroundRefresh="0" connectionId="2" xr16:uid="{7E6ED273-A8DE-4EF0-971C-2EB7F9BE964B}" autoFormatId="16" applyNumberFormats="0" applyBorderFormats="0" applyFontFormats="0" applyPatternFormats="0" applyAlignmentFormats="0" applyWidthHeightFormats="0">
  <queryTableRefresh nextId="11">
    <queryTableFields count="9">
      <queryTableField id="1" name="Fase Custo Padrão" tableColumnId="1"/>
      <queryTableField id="2" name="Grupo de Operações" tableColumnId="2"/>
      <queryTableField id="3" name="Descrição de Operação" tableColumnId="3"/>
      <queryTableField id="4" name="Condição de Área" tableColumnId="4"/>
      <queryTableField id="9" name="Regional" tableColumnId="9"/>
      <queryTableField id="5" name="EPS" tableColumnId="5"/>
      <queryTableField id="6" name="Classe Equipe" tableColumnId="6"/>
      <queryTableField id="7" name="Previsão de Data de Operação" tableColumnId="7"/>
      <queryTableField id="8" name="Volume (Ha)" tableColumnId="8"/>
    </queryTableFields>
  </queryTableRefresh>
  <extLst>
    <ext xmlns:x15="http://schemas.microsoft.com/office/spreadsheetml/2010/11/main" uri="{883FBD77-0823-4a55-B5E3-86C4891E6966}">
      <x15:queryTable sourceDataName="Consulta - Rolling Forca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D0573-5370-43E0-B7B5-AC45CA665A41}" name="Tabela_Rolling_Forcast" displayName="Tabela_Rolling_Forcast" ref="A22:I37" tableType="queryTable" totalsRowShown="0" headerRowDxfId="1">
  <autoFilter ref="A22:I37" xr:uid="{D5D62716-C501-40EA-B445-2D19A38AFF30}"/>
  <tableColumns count="9">
    <tableColumn id="1" xr3:uid="{80A39DBB-B974-4FC4-96FC-2B0CBD87F887}" uniqueName="1" name="Fase Custo Padrão" queryTableFieldId="1"/>
    <tableColumn id="2" xr3:uid="{F25ED5AB-62BE-4039-B839-550583703193}" uniqueName="2" name="Grupo de Operações" queryTableFieldId="2"/>
    <tableColumn id="3" xr3:uid="{2E30F8F6-7573-4E5F-ABE3-95A10570250A}" uniqueName="3" name="Descrição de Operação" queryTableFieldId="3"/>
    <tableColumn id="4" xr3:uid="{C5125F45-1629-4B96-B4B9-A849ABBB8F8D}" uniqueName="4" name="Condição de Área" queryTableFieldId="4"/>
    <tableColumn id="9" xr3:uid="{F5DCAC4E-FE32-4CF1-9F2F-9F24A1258DFD}" uniqueName="9" name="Regional" queryTableFieldId="9"/>
    <tableColumn id="5" xr3:uid="{FD1B5CF6-32E4-4516-81AB-D8DF86EA2F22}" uniqueName="5" name="EPS" queryTableFieldId="5"/>
    <tableColumn id="6" xr3:uid="{2FAA6A34-F391-4090-B45F-8DAB995D1684}" uniqueName="6" name="Classe Equipe" queryTableFieldId="6"/>
    <tableColumn id="7" xr3:uid="{064A6D67-5A64-4F00-B9D7-C8CD881022F6}" uniqueName="7" name="Previsão de Data de Operação" queryTableFieldId="7" dataDxfId="0"/>
    <tableColumn id="8" xr3:uid="{81001FB5-9552-4517-A9CC-8326157B894D}" uniqueName="8" name="Volume (Ha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2360FD-36A1-4D93-87BB-E1EAC1E1DEC1}" name="Tabela5" displayName="Tabela5" ref="A1:A2" totalsRowShown="0">
  <autoFilter ref="A1:A2" xr:uid="{0EB8172B-E523-4AB4-8C92-2AC8613776E8}"/>
  <tableColumns count="1">
    <tableColumn id="1" xr3:uid="{3E7FC84F-67E6-4768-B03E-8BAD55214C83}" name="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0279-5956-4423-932C-6FC351405D01}">
  <dimension ref="A1:I37"/>
  <sheetViews>
    <sheetView showGridLines="0" tabSelected="1" zoomScale="70" zoomScaleNormal="70" workbookViewId="0">
      <selection activeCell="A22" sqref="A22"/>
    </sheetView>
  </sheetViews>
  <sheetFormatPr defaultRowHeight="15" x14ac:dyDescent="0.25"/>
  <cols>
    <col min="1" max="1" width="24.85546875" bestFit="1" customWidth="1"/>
    <col min="2" max="2" width="27.28515625" bestFit="1" customWidth="1"/>
    <col min="3" max="3" width="50.140625" bestFit="1" customWidth="1"/>
    <col min="4" max="4" width="24.5703125" bestFit="1" customWidth="1"/>
    <col min="5" max="5" width="16" customWidth="1"/>
    <col min="6" max="6" width="14" bestFit="1" customWidth="1"/>
    <col min="7" max="7" width="20.5703125" bestFit="1" customWidth="1"/>
    <col min="8" max="8" width="36.28515625" bestFit="1" customWidth="1"/>
    <col min="9" max="9" width="19.5703125" bestFit="1" customWidth="1"/>
    <col min="12" max="12" width="22.140625" bestFit="1" customWidth="1"/>
    <col min="13" max="13" width="37.42578125" bestFit="1" customWidth="1"/>
    <col min="14" max="15" width="14.42578125" bestFit="1" customWidth="1"/>
    <col min="16" max="16" width="9.28515625" bestFit="1" customWidth="1"/>
    <col min="17" max="17" width="14.28515625" bestFit="1" customWidth="1"/>
    <col min="18" max="18" width="11.5703125" bestFit="1" customWidth="1"/>
    <col min="20" max="20" width="12.140625" bestFit="1" customWidth="1"/>
    <col min="21" max="21" width="14.28515625" bestFit="1" customWidth="1"/>
  </cols>
  <sheetData>
    <row r="1" spans="1:6" x14ac:dyDescent="0.25">
      <c r="C1" s="3">
        <v>3</v>
      </c>
    </row>
    <row r="2" spans="1:6" ht="27" thickBot="1" x14ac:dyDescent="0.3">
      <c r="A2" s="4"/>
      <c r="B2" s="4" t="str">
        <f>"SILVICULTURE: BGT 2025 - " &amp;"Regional: "&amp;E23</f>
        <v xml:space="preserve">SILVICULTURE: BGT 2025 - Regional: </v>
      </c>
      <c r="C2" s="4"/>
      <c r="D2" s="4"/>
    </row>
    <row r="3" spans="1:6" ht="19.5" thickTop="1" x14ac:dyDescent="0.3">
      <c r="D3" s="2"/>
    </row>
    <row r="4" spans="1:6" ht="18.75" x14ac:dyDescent="0.3">
      <c r="A4" s="3" t="s">
        <v>9</v>
      </c>
      <c r="C4" s="2"/>
    </row>
    <row r="5" spans="1:6" ht="18.75" x14ac:dyDescent="0.3">
      <c r="A5" s="3" t="s">
        <v>10</v>
      </c>
      <c r="C5" s="2"/>
    </row>
    <row r="6" spans="1:6" x14ac:dyDescent="0.25">
      <c r="A6" s="3" t="s">
        <v>21</v>
      </c>
    </row>
    <row r="7" spans="1:6" ht="18.75" x14ac:dyDescent="0.25">
      <c r="B7" s="5" t="s">
        <v>0</v>
      </c>
      <c r="C7" s="5" t="s">
        <v>19</v>
      </c>
      <c r="D7" s="6">
        <f>MIN(H22:H89555)</f>
        <v>45658</v>
      </c>
      <c r="E7" s="6">
        <f xml:space="preserve">
IF(MONTH($D$7) = 12, DATE(YEAR($D$7)+1, 1, 1), DATE(YEAR($D$7), MONTH($D$7)+1, 1))</f>
        <v>45689</v>
      </c>
      <c r="F7" s="6">
        <f xml:space="preserve">
IF(MONTH($E$7) = 12, DATE(YEAR($E$7)+1, 1, 1), DATE(YEAR($E$7), MONTH($E$7)+1, 1))</f>
        <v>45717</v>
      </c>
    </row>
    <row r="8" spans="1:6" x14ac:dyDescent="0.25">
      <c r="B8" s="10" t="s">
        <v>8</v>
      </c>
      <c r="C8" s="8" t="s">
        <v>20</v>
      </c>
      <c r="D8" s="13">
        <f t="shared" ref="D8:F15" si="0" xml:space="preserve">
IF($C$1=3,
SUMIFS($I$22:$I$106255,$H$22:$H$106255,D$7,$A$22:$A$106255,$B8),
IF($C$1=2,
SUMIFS($I$22:$I$106255,$H$22:$H$106255,D$7,$A$22:$A$106255,$B8,$D$22:$D$106255,"Rebrota"),
IF($C$1=1,
SUMIFS($I$22:$I$106255,$H$22:$H$106255,D$7,$A$22:$A$106255,$B8,$D$22:$D$106255,"Reforma"),
)))</f>
        <v>0</v>
      </c>
      <c r="E8" s="13">
        <f t="shared" si="0"/>
        <v>0</v>
      </c>
      <c r="F8" s="13">
        <f t="shared" si="0"/>
        <v>0</v>
      </c>
    </row>
    <row r="9" spans="1:6" x14ac:dyDescent="0.25">
      <c r="B9" s="10" t="s">
        <v>17</v>
      </c>
      <c r="C9" s="8" t="s">
        <v>20</v>
      </c>
      <c r="D9" s="13">
        <f t="shared" si="0"/>
        <v>0</v>
      </c>
      <c r="E9" s="13">
        <f t="shared" si="0"/>
        <v>0</v>
      </c>
      <c r="F9" s="13">
        <f t="shared" si="0"/>
        <v>0</v>
      </c>
    </row>
    <row r="10" spans="1:6" x14ac:dyDescent="0.25">
      <c r="B10" s="10" t="s">
        <v>11</v>
      </c>
      <c r="C10" s="8" t="s">
        <v>20</v>
      </c>
      <c r="D10" s="13">
        <f t="shared" si="0"/>
        <v>12.89</v>
      </c>
      <c r="E10" s="13">
        <f t="shared" si="0"/>
        <v>42.04</v>
      </c>
      <c r="F10" s="13">
        <f t="shared" si="0"/>
        <v>86.05</v>
      </c>
    </row>
    <row r="11" spans="1:6" x14ac:dyDescent="0.25">
      <c r="B11" s="10" t="s">
        <v>12</v>
      </c>
      <c r="C11" s="8" t="s">
        <v>20</v>
      </c>
      <c r="D11" s="13">
        <f t="shared" si="0"/>
        <v>10.38</v>
      </c>
      <c r="E11" s="13">
        <f t="shared" si="0"/>
        <v>25.28</v>
      </c>
      <c r="F11" s="13">
        <f t="shared" si="0"/>
        <v>60.45</v>
      </c>
    </row>
    <row r="12" spans="1:6" x14ac:dyDescent="0.25">
      <c r="B12" s="10" t="s">
        <v>13</v>
      </c>
      <c r="C12" s="8" t="s">
        <v>20</v>
      </c>
      <c r="D12" s="13">
        <f t="shared" si="0"/>
        <v>8.75</v>
      </c>
      <c r="E12" s="13">
        <f t="shared" si="0"/>
        <v>28.65</v>
      </c>
      <c r="F12" s="13">
        <f t="shared" si="0"/>
        <v>45.35</v>
      </c>
    </row>
    <row r="13" spans="1:6" x14ac:dyDescent="0.25">
      <c r="B13" s="10" t="s">
        <v>14</v>
      </c>
      <c r="C13" s="8" t="s">
        <v>20</v>
      </c>
      <c r="D13" s="13">
        <f t="shared" si="0"/>
        <v>4.34</v>
      </c>
      <c r="E13" s="13">
        <f t="shared" si="0"/>
        <v>18.75</v>
      </c>
      <c r="F13" s="13">
        <f t="shared" si="0"/>
        <v>30.7</v>
      </c>
    </row>
    <row r="14" spans="1:6" x14ac:dyDescent="0.25">
      <c r="B14" s="10" t="s">
        <v>15</v>
      </c>
      <c r="C14" s="8" t="s">
        <v>20</v>
      </c>
      <c r="D14" s="13">
        <f t="shared" si="0"/>
        <v>15.76</v>
      </c>
      <c r="E14" s="13">
        <f t="shared" si="0"/>
        <v>48.61</v>
      </c>
      <c r="F14" s="13">
        <f t="shared" si="0"/>
        <v>62.14</v>
      </c>
    </row>
    <row r="15" spans="1:6" x14ac:dyDescent="0.25">
      <c r="B15" s="11" t="s">
        <v>16</v>
      </c>
      <c r="C15" s="9" t="s">
        <v>20</v>
      </c>
      <c r="D15" s="12">
        <f t="shared" si="0"/>
        <v>0</v>
      </c>
      <c r="E15" s="12">
        <f t="shared" si="0"/>
        <v>0</v>
      </c>
      <c r="F15" s="12">
        <f t="shared" si="0"/>
        <v>0</v>
      </c>
    </row>
    <row r="16" spans="1:6" x14ac:dyDescent="0.25">
      <c r="B16" s="10" t="s">
        <v>18</v>
      </c>
      <c r="C16" s="8" t="s">
        <v>20</v>
      </c>
      <c r="D16" s="13">
        <f>SUM(D$8:D$15)</f>
        <v>52.12</v>
      </c>
      <c r="E16" s="13">
        <f t="shared" ref="E16" si="1">SUM(E$8:E$15)</f>
        <v>163.32999999999998</v>
      </c>
      <c r="F16" s="13">
        <f>SUM(F$8:F$15)</f>
        <v>284.69</v>
      </c>
    </row>
    <row r="22" spans="1:9" ht="15.75" x14ac:dyDescent="0.25">
      <c r="A22" s="7" t="s">
        <v>0</v>
      </c>
      <c r="B22" s="7" t="s">
        <v>1</v>
      </c>
      <c r="C22" s="7" t="s">
        <v>2</v>
      </c>
      <c r="D22" s="7" t="s">
        <v>3</v>
      </c>
      <c r="E22" s="7" t="s">
        <v>22</v>
      </c>
      <c r="F22" s="7" t="s">
        <v>4</v>
      </c>
      <c r="G22" s="7" t="s">
        <v>5</v>
      </c>
      <c r="H22" s="7" t="s">
        <v>6</v>
      </c>
      <c r="I22" s="7" t="s">
        <v>7</v>
      </c>
    </row>
    <row r="23" spans="1:9" x14ac:dyDescent="0.25">
      <c r="A23" t="s">
        <v>11</v>
      </c>
      <c r="B23" t="s">
        <v>25</v>
      </c>
      <c r="C23" t="s">
        <v>26</v>
      </c>
      <c r="D23" t="s">
        <v>9</v>
      </c>
      <c r="F23" t="s">
        <v>27</v>
      </c>
      <c r="G23" t="s">
        <v>28</v>
      </c>
      <c r="H23" s="1">
        <v>45658</v>
      </c>
      <c r="I23">
        <v>12.89</v>
      </c>
    </row>
    <row r="24" spans="1:9" x14ac:dyDescent="0.25">
      <c r="A24" t="s">
        <v>11</v>
      </c>
      <c r="B24" t="s">
        <v>25</v>
      </c>
      <c r="C24" t="s">
        <v>26</v>
      </c>
      <c r="D24" t="s">
        <v>9</v>
      </c>
      <c r="F24" t="s">
        <v>27</v>
      </c>
      <c r="G24" t="s">
        <v>28</v>
      </c>
      <c r="H24" s="1">
        <v>45689</v>
      </c>
      <c r="I24">
        <v>42.04</v>
      </c>
    </row>
    <row r="25" spans="1:9" x14ac:dyDescent="0.25">
      <c r="A25" t="s">
        <v>11</v>
      </c>
      <c r="B25" t="s">
        <v>25</v>
      </c>
      <c r="C25" t="s">
        <v>26</v>
      </c>
      <c r="D25" t="s">
        <v>9</v>
      </c>
      <c r="F25" t="s">
        <v>27</v>
      </c>
      <c r="G25" t="s">
        <v>28</v>
      </c>
      <c r="H25" s="1">
        <v>45717</v>
      </c>
      <c r="I25">
        <v>86.05</v>
      </c>
    </row>
    <row r="26" spans="1:9" x14ac:dyDescent="0.25">
      <c r="A26" t="s">
        <v>12</v>
      </c>
      <c r="B26" t="s">
        <v>25</v>
      </c>
      <c r="C26" t="s">
        <v>26</v>
      </c>
      <c r="D26" t="s">
        <v>9</v>
      </c>
      <c r="F26" t="s">
        <v>27</v>
      </c>
      <c r="G26" t="s">
        <v>28</v>
      </c>
      <c r="H26" s="1">
        <v>45658</v>
      </c>
      <c r="I26">
        <v>10.38</v>
      </c>
    </row>
    <row r="27" spans="1:9" x14ac:dyDescent="0.25">
      <c r="A27" t="s">
        <v>12</v>
      </c>
      <c r="B27" t="s">
        <v>25</v>
      </c>
      <c r="C27" t="s">
        <v>26</v>
      </c>
      <c r="D27" t="s">
        <v>9</v>
      </c>
      <c r="F27" t="s">
        <v>27</v>
      </c>
      <c r="G27" t="s">
        <v>28</v>
      </c>
      <c r="H27" s="1">
        <v>45689</v>
      </c>
      <c r="I27">
        <v>25.28</v>
      </c>
    </row>
    <row r="28" spans="1:9" x14ac:dyDescent="0.25">
      <c r="A28" t="s">
        <v>12</v>
      </c>
      <c r="B28" t="s">
        <v>25</v>
      </c>
      <c r="C28" t="s">
        <v>26</v>
      </c>
      <c r="D28" t="s">
        <v>9</v>
      </c>
      <c r="F28" t="s">
        <v>27</v>
      </c>
      <c r="G28" t="s">
        <v>28</v>
      </c>
      <c r="H28" s="1">
        <v>45717</v>
      </c>
      <c r="I28">
        <v>60.45</v>
      </c>
    </row>
    <row r="29" spans="1:9" x14ac:dyDescent="0.25">
      <c r="A29" t="s">
        <v>13</v>
      </c>
      <c r="B29" t="s">
        <v>25</v>
      </c>
      <c r="C29" t="s">
        <v>26</v>
      </c>
      <c r="D29" t="s">
        <v>9</v>
      </c>
      <c r="F29" t="s">
        <v>27</v>
      </c>
      <c r="G29" t="s">
        <v>28</v>
      </c>
      <c r="H29" s="1">
        <v>45658</v>
      </c>
      <c r="I29">
        <v>8.75</v>
      </c>
    </row>
    <row r="30" spans="1:9" x14ac:dyDescent="0.25">
      <c r="A30" t="s">
        <v>13</v>
      </c>
      <c r="B30" t="s">
        <v>25</v>
      </c>
      <c r="C30" t="s">
        <v>26</v>
      </c>
      <c r="D30" t="s">
        <v>9</v>
      </c>
      <c r="F30" t="s">
        <v>27</v>
      </c>
      <c r="G30" t="s">
        <v>28</v>
      </c>
      <c r="H30" s="1">
        <v>45689</v>
      </c>
      <c r="I30">
        <v>28.65</v>
      </c>
    </row>
    <row r="31" spans="1:9" x14ac:dyDescent="0.25">
      <c r="A31" t="s">
        <v>13</v>
      </c>
      <c r="B31" t="s">
        <v>25</v>
      </c>
      <c r="C31" t="s">
        <v>26</v>
      </c>
      <c r="D31" t="s">
        <v>9</v>
      </c>
      <c r="F31" t="s">
        <v>27</v>
      </c>
      <c r="G31" t="s">
        <v>28</v>
      </c>
      <c r="H31" s="1">
        <v>45717</v>
      </c>
      <c r="I31">
        <v>45.35</v>
      </c>
    </row>
    <row r="32" spans="1:9" x14ac:dyDescent="0.25">
      <c r="A32" t="s">
        <v>14</v>
      </c>
      <c r="B32" t="s">
        <v>25</v>
      </c>
      <c r="C32" t="s">
        <v>26</v>
      </c>
      <c r="D32" t="s">
        <v>9</v>
      </c>
      <c r="F32" t="s">
        <v>27</v>
      </c>
      <c r="G32" t="s">
        <v>28</v>
      </c>
      <c r="H32" s="1">
        <v>45658</v>
      </c>
      <c r="I32">
        <v>4.34</v>
      </c>
    </row>
    <row r="33" spans="1:9" x14ac:dyDescent="0.25">
      <c r="A33" t="s">
        <v>14</v>
      </c>
      <c r="B33" t="s">
        <v>25</v>
      </c>
      <c r="C33" t="s">
        <v>26</v>
      </c>
      <c r="D33" t="s">
        <v>9</v>
      </c>
      <c r="F33" t="s">
        <v>27</v>
      </c>
      <c r="G33" t="s">
        <v>28</v>
      </c>
      <c r="H33" s="1">
        <v>45689</v>
      </c>
      <c r="I33">
        <v>18.75</v>
      </c>
    </row>
    <row r="34" spans="1:9" x14ac:dyDescent="0.25">
      <c r="A34" t="s">
        <v>14</v>
      </c>
      <c r="B34" t="s">
        <v>25</v>
      </c>
      <c r="C34" t="s">
        <v>26</v>
      </c>
      <c r="D34" t="s">
        <v>9</v>
      </c>
      <c r="F34" t="s">
        <v>27</v>
      </c>
      <c r="G34" t="s">
        <v>28</v>
      </c>
      <c r="H34" s="1">
        <v>45717</v>
      </c>
      <c r="I34">
        <v>30.7</v>
      </c>
    </row>
    <row r="35" spans="1:9" x14ac:dyDescent="0.25">
      <c r="A35" t="s">
        <v>15</v>
      </c>
      <c r="B35" t="s">
        <v>25</v>
      </c>
      <c r="C35" t="s">
        <v>26</v>
      </c>
      <c r="D35" t="s">
        <v>9</v>
      </c>
      <c r="F35" t="s">
        <v>27</v>
      </c>
      <c r="G35" t="s">
        <v>28</v>
      </c>
      <c r="H35" s="1">
        <v>45658</v>
      </c>
      <c r="I35">
        <v>15.76</v>
      </c>
    </row>
    <row r="36" spans="1:9" x14ac:dyDescent="0.25">
      <c r="A36" t="s">
        <v>15</v>
      </c>
      <c r="B36" t="s">
        <v>25</v>
      </c>
      <c r="C36" t="s">
        <v>26</v>
      </c>
      <c r="D36" t="s">
        <v>9</v>
      </c>
      <c r="F36" t="s">
        <v>27</v>
      </c>
      <c r="G36" t="s">
        <v>28</v>
      </c>
      <c r="H36" s="1">
        <v>45689</v>
      </c>
      <c r="I36">
        <v>48.61</v>
      </c>
    </row>
    <row r="37" spans="1:9" x14ac:dyDescent="0.25">
      <c r="A37" t="s">
        <v>15</v>
      </c>
      <c r="B37" t="s">
        <v>25</v>
      </c>
      <c r="C37" t="s">
        <v>26</v>
      </c>
      <c r="D37" t="s">
        <v>9</v>
      </c>
      <c r="F37" t="s">
        <v>27</v>
      </c>
      <c r="G37" t="s">
        <v>28</v>
      </c>
      <c r="H37" s="1">
        <v>45717</v>
      </c>
      <c r="I37">
        <v>62.14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1</xdr:col>
                    <xdr:colOff>28575</xdr:colOff>
                    <xdr:row>3</xdr:row>
                    <xdr:rowOff>161925</xdr:rowOff>
                  </from>
                  <to>
                    <xdr:col>1</xdr:col>
                    <xdr:colOff>1466850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C9DB-4D7D-4E35-80A9-CB2C90CA8721}">
  <dimension ref="A1:A2"/>
  <sheetViews>
    <sheetView showGridLines="0" workbookViewId="0">
      <selection activeCell="A3" sqref="A3"/>
    </sheetView>
  </sheetViews>
  <sheetFormatPr defaultRowHeight="15" x14ac:dyDescent="0.25"/>
  <cols>
    <col min="1" max="1" width="7.7109375" customWidth="1"/>
  </cols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b 9 5 3 - 9 3 2 3 - 4 a a 9 - b 6 c 8 - b 6 f e c a 3 6 c 8 7 a "   x m l n s = " h t t p : / / s c h e m a s . m i c r o s o f t . c o m / D a t a M a s h u p " > A A A A A I Q F A A B Q S w M E F A A C A A g A N n t 1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2 e 3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n t 1 W c S o S b h 8 A g A A 0 A U A A B M A H A B G b 3 J t d W x h c y 9 T Z W N 0 a W 9 u M S 5 t I K I Y A C i g F A A A A A A A A A A A A A A A A A A A A A A A A A A A A I 1 T w W r b Q B C 9 G / I P w + Y i g R B t o K e S Q 3 D s p t A m x j b N w Z g w l i b V k t W u u 7 t K U 4 Q L / Z Y c 8 g X 9 A v 9 Y Z 2 V F j Z P Y r S 6 L d m f e v D f z x l H m p d E w 2 Z x v 3 x / 0 D n q u Q E s 5 H I q x U U r q r z A 0 N k P n B R y D I t 8 D / o Z G e + L / w V 1 G K u 1 X 1 p L 2 l 8 b e L I y 5 i e J 6 d o 4 l H Y s p L k j h O z F f z f o h Q / t 5 0 u R n W E p d G E Z o k O o 3 q 9 k S f d G + o v 1 W y V v j m m e V k 0 2 H U p G L 2 q x 4 E 3 U o r q X y F n V u Q J u S g M 8 2 M 1 D l 2 o r S C S n W N j b f X f S I m g B h V s C U 7 n w 6 8 W i 9 u 5 S + i B r K 8 w T E e H g l Y m B Y R v W 7 w 3 6 K u C M y 7 I i 0 R a B E 6 c C S y 1 g z v U p n H / 0 k N B o U e n K e c z 9 J 5 9 P P e L c 3 Z 3 b K 4 Z B Z 4 i O f x y D 1 R u f 2 f Z h h A 9 t x v 6 g Y 0 E H f q E r z O a b S 3 M o c 3 X P S I a D U g f e / 1 C a 1 a K c t V m 2 Z 9 p 8 h 9 x Q M L t i 2 y a E Y s f E Q c o K p x Q U q t s z H c m m s x x y D + M Z / o j N i 5 8 A W p h M 5 c J l R B Q X O r i D y V 5 q n u F v h f 1 V l m d x a 7 D S G n 0 b g 6 8 W C u h D S S e v z c q w f A r q D k T V N F 8 y T t j d 3 n s 4 I e Q N c F H I T m L W 3 J 0 p N M l R o 3 b G 3 F c 0 7 p V O 5 N H C i P F n M n + w B C 9 H u 2 t h y I 3 L 6 Y 0 l B 6 A 4 O S V 2 L I T q C f u W 8 g R H m d n 0 f b O k 5 D z y v x C q B W n y w F R f j N l 0 s u d z 6 Y f 2 b 3 I u g U 7 a F l f x 4 v x X 6 C h w P L f 8 b u P 7 F l t 2 O q c V g N H m Z p t A x 1 Q F b c U k v X k e W b q V r M Z s R P S c R 9 i M N D Q k F v o T 2 E E R n G D 9 C 6 a p c k F 2 t u h Z v n A u P o Q X G k B 7 t b H V o 8 / Z Q Q n e 3 6 z S L e t 7 U S c e m 0 n l 0 l c B R / J x A T + q 9 F N 7 / A V B L A Q I t A B Q A A g A I A D Z 7 d V l T T a o p p g A A A P c A A A A S A A A A A A A A A A A A A A A A A A A A A A B D b 2 5 m a W c v U G F j a 2 F n Z S 5 4 b W x Q S w E C L Q A U A A I A C A A 2 e 3 V Z D 8 r p q 6 Q A A A D p A A A A E w A A A A A A A A A A A A A A A A D y A A A A W 0 N v b n R l b n R f V H l w Z X N d L n h t b F B L A Q I t A B Q A A g A I A D Z 7 d V n E q E m 4 f A I A A N A F A A A T A A A A A A A A A A A A A A A A A O M B A A B G b 3 J t d W x h c y 9 T Z W N 0 a W 9 u M S 5 t U E s F B g A A A A A D A A M A w g A A A K w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z F Q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x s a W 5 n J T I w R m 9 y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0 Z h c 2 U g Q 3 V z d G 8 g U G F k c s O j b y Z x d W 9 0 O y w m c X V v d D t H c n V w b y B k Z S B P c G V y Y c O n w 7 V l c y Z x d W 9 0 O y w m c X V v d D t E Z X N j c m n D p 8 O j b y B k Z S B P c G V y Y c O n w 6 N v J n F 1 b 3 Q 7 L C Z x d W 9 0 O 0 N v b m R p w 6 f D o 2 8 g Z G U g w 4 F y Z W E m c X V v d D s s J n F 1 b 3 Q 7 U m V n a W 9 u Y W w m c X V v d D s s J n F 1 b 3 Q 7 R V B T J n F 1 b 3 Q 7 L C Z x d W 9 0 O 0 N s Y X N z Z S B F c X V p c G U m c X V v d D s s J n F 1 b 3 Q 7 U H J l d m l z w 6 N v I G R l I E R h d G E g Z G U g T 3 B l c m H D p 8 O j b y Z x d W 9 0 O y w m c X V v d D t W b 2 x 1 b W U g K E h h K S Z x d W 9 0 O 1 0 i I C 8 + P E V u d H J 5 I F R 5 c G U 9 I k Z p b G x D b 2 x 1 b W 5 U e X B l c y I g V m F s d W U 9 I n N C Z 1 l H Q m d Z R 0 J n a 0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U m 9 s b G l u Z 1 9 G b 3 J j Y X N 0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U m V j b 3 Z l c n l U Y X J n Z X R S b 3 c i I F Z h b H V l P S J s M j M i I C 8 + P E V u d H J 5 I F R 5 c G U 9 I l J l Y 2 9 2 Z X J 5 V G F y Z 2 V 0 Q 2 9 s d W 1 u I i B W Y W x 1 Z T 0 i b D E i I C 8 + P E V u d H J 5 I F R 5 c G U 9 I l J l Y 2 9 2 Z X J 5 V G F y Z 2 V 0 U 2 h l Z X Q i I F Z h b H V l P S J z U G x h b m l s a G E x I i A v P j x F b n R y e S B U e X B l P S J R d W V y e U l E I i B W Y W x 1 Z T 0 i c z B h O T U y N D A 4 L W F i M T c t N D Z i M C 0 5 N j l h L W E 1 O W R l N j V k Y W Q 3 O S I g L z 4 8 R W 5 0 c n k g V H l w Z T 0 i R m l s b E x h c 3 R V c G R h d G V k I i B W Y W x 1 Z T 0 i Z D I w M j Q t M T E t M j F U M T g 6 M j U 6 N D M u N z E 0 M j I 0 M V o i I C 8 + P E V u d H J 5 I F R 5 c G U 9 I k F k Z G V k V G 9 E Y X R h T W 9 k Z W w i I F Z h b H V l P S J s M S I g L z 4 8 R W 5 0 c n k g V H l w Z T 0 i R m l s b F R v R G F 0 Y U 1 v Z G V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x s a W 5 n I E Z v c m N h c 3 Q v V G l w b y B B b H R l c m F k b y 5 7 R m F z Z S B D d X N 0 b y B Q Y W R y w 6 N v L D B 9 J n F 1 b 3 Q 7 L C Z x d W 9 0 O 1 N l Y 3 R p b 2 4 x L 1 J v b G x p b m c g R m 9 y Y 2 F z d C 9 U a X B v I E F s d G V y Y W R v L n t H c n V w b y B k Z S B P c G V y Y c O n w 7 V l c y w x f S Z x d W 9 0 O y w m c X V v d D t T Z W N 0 a W 9 u M S 9 S b 2 x s a W 5 n I E Z v c m N h c 3 Q v V G l w b y B B b H R l c m F k b y 5 7 R G V z Y 3 J p w 6 f D o 2 8 g Z G U g T 3 B l c m H D p 8 O j b y w y f S Z x d W 9 0 O y w m c X V v d D t T Z W N 0 a W 9 u M S 9 S b 2 x s a W 5 n I E Z v c m N h c 3 Q v V G l w b y B B b H R l c m F k b y 5 7 Q 2 9 u Z G n D p 8 O j b y B k Z S D D g X J l Y S w z f S Z x d W 9 0 O y w m c X V v d D t T Z W N 0 a W 9 u M S 9 S b 2 x s a W 5 n I E Z v c m N h c 3 Q v Q 2 F i Z c O n Y W x o b 3 M g U H J v b W 9 2 a W R v c y 5 7 U m V n a W 9 u Y W w s N H 0 m c X V v d D s s J n F 1 b 3 Q 7 U 2 V j d G l v b j E v U m 9 s b G l u Z y B G b 3 J j Y X N 0 L 1 R p c G 8 g Q W x 0 Z X J h Z G 8 u e 0 V Q U y w 1 f S Z x d W 9 0 O y w m c X V v d D t T Z W N 0 a W 9 u M S 9 S b 2 x s a W 5 n I E Z v c m N h c 3 Q v V G l w b y B B b H R l c m F k b y 5 7 Q 2 x h c 3 N l I E V x d W l w Z S w 2 f S Z x d W 9 0 O y w m c X V v d D t T Z W N 0 a W 9 u M S 9 S b 2 x s a W 5 n I E Z v c m N h c 3 Q v V G l w b y B B b H R l c m F k b y 5 7 U H J l d m l z w 6 N v I G R l I E R h d G E g Z G U g T 3 B l c m H D p 8 O j b y w 3 f S Z x d W 9 0 O y w m c X V v d D t T Z W N 0 a W 9 u M S 9 S b 2 x s a W 5 n I E Z v c m N h c 3 Q v Q 2 9 s d W 5 h I F Z v b H V t Z S A o a G E p I C 4 y L n t W b 2 x 1 b W U g K E h h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b 2 x s a W 5 n I E Z v c m N h c 3 Q v V G l w b y B B b H R l c m F k b y 5 7 R m F z Z S B D d X N 0 b y B Q Y W R y w 6 N v L D B 9 J n F 1 b 3 Q 7 L C Z x d W 9 0 O 1 N l Y 3 R p b 2 4 x L 1 J v b G x p b m c g R m 9 y Y 2 F z d C 9 U a X B v I E F s d G V y Y W R v L n t H c n V w b y B k Z S B P c G V y Y c O n w 7 V l c y w x f S Z x d W 9 0 O y w m c X V v d D t T Z W N 0 a W 9 u M S 9 S b 2 x s a W 5 n I E Z v c m N h c 3 Q v V G l w b y B B b H R l c m F k b y 5 7 R G V z Y 3 J p w 6 f D o 2 8 g Z G U g T 3 B l c m H D p 8 O j b y w y f S Z x d W 9 0 O y w m c X V v d D t T Z W N 0 a W 9 u M S 9 S b 2 x s a W 5 n I E Z v c m N h c 3 Q v V G l w b y B B b H R l c m F k b y 5 7 Q 2 9 u Z G n D p 8 O j b y B k Z S D D g X J l Y S w z f S Z x d W 9 0 O y w m c X V v d D t T Z W N 0 a W 9 u M S 9 S b 2 x s a W 5 n I E Z v c m N h c 3 Q v Q 2 F i Z c O n Y W x o b 3 M g U H J v b W 9 2 a W R v c y 5 7 U m V n a W 9 u Y W w s N H 0 m c X V v d D s s J n F 1 b 3 Q 7 U 2 V j d G l v b j E v U m 9 s b G l u Z y B G b 3 J j Y X N 0 L 1 R p c G 8 g Q W x 0 Z X J h Z G 8 u e 0 V Q U y w 1 f S Z x d W 9 0 O y w m c X V v d D t T Z W N 0 a W 9 u M S 9 S b 2 x s a W 5 n I E Z v c m N h c 3 Q v V G l w b y B B b H R l c m F k b y 5 7 Q 2 x h c 3 N l I E V x d W l w Z S w 2 f S Z x d W 9 0 O y w m c X V v d D t T Z W N 0 a W 9 u M S 9 S b 2 x s a W 5 n I E Z v c m N h c 3 Q v V G l w b y B B b H R l c m F k b y 5 7 U H J l d m l z w 6 N v I G R l I E R h d G E g Z G U g T 3 B l c m H D p 8 O j b y w 3 f S Z x d W 9 0 O y w m c X V v d D t T Z W N 0 a W 9 u M S 9 S b 2 x s a W 5 n I E Z v c m N h c 3 Q v Q 2 9 s d W 5 h I F Z v b H V t Z S A o a G E p I C 4 y L n t W b 2 x 1 b W U g K E h h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G l u Z y U y M E Z v c m N h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G a W x 0 c m F u Z G 8 l M j B h c n F 1 a X Z v J T I w b W F p c y U y M H J l c 2 N l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Q Y X N 0 Y S U y M G R l J T I w V H J h Y m F s a G 8 l M j B J b X B v c n R h Z G E l M j B k b y U y M E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V z Y 2 9 s a G V u Z G 8 l M j B z a G V l d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N v b H V u Y S U y M F Z v b H V t Z S U y M C h o Y S k l M j A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2 N h b W l u a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h c n F 1 a X Z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2 Z p b H R y Y W 5 k b y U y M G 5 v b W U l M j B k b y U y M G F y c X V p d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G k r h I y f q 0 S k K 3 v Q k X h u 3 g A A A A A C A A A A A A A D Z g A A w A A A A B A A A A D l l b i + s d U p 3 q q j v c o i P c R I A A A A A A S A A A C g A A A A E A A A A P K q u R t h e 5 / 2 8 K J W 2 6 d 5 U l R Q A A A A j g C Q K x W G c Y Q q u y J I g 3 J u K 7 F Q M n n D U v p P S G j L B Q C d b a T J h i 2 J C H j v f i O d P h 0 i v 0 p m s H o 5 z O J E R L N V R l p l T 1 E w V j L j 7 Q F 0 8 p S O u m R 8 S X o E 5 d g U A A A A r t O D m E P G 6 v i R r Z 3 8 i 1 9 U F G X A M 3 8 = < / D a t a M a s h u p > 
</file>

<file path=customXml/itemProps1.xml><?xml version="1.0" encoding="utf-8"?>
<ds:datastoreItem xmlns:ds="http://schemas.openxmlformats.org/officeDocument/2006/customXml" ds:itemID="{57140432-0717-4CE3-96E3-F0A5D3D83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Consolidado</vt:lpstr>
      <vt:lpstr>path</vt:lpstr>
      <vt:lpstr>path_table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2024-11-11T11:52:43Z</dcterms:created>
  <dcterms:modified xsi:type="dcterms:W3CDTF">2024-12-05T17:27:52Z</dcterms:modified>
</cp:coreProperties>
</file>