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Таблица 1" sheetId="1" r:id="rId1"/>
    <sheet name="Таблица 2" sheetId="2" r:id="rId2"/>
    <sheet name="Таблица 3" sheetId="3" r:id="rId3"/>
    <sheet name="Лист3" sheetId="4" r:id="rId4"/>
    <sheet name="Лист2" sheetId="6" r:id="rId5"/>
    <sheet name="Лист4" sheetId="7" r:id="rId6"/>
    <sheet name="Лист5" sheetId="8" r:id="rId7"/>
    <sheet name="Лист6" sheetId="9" r:id="rId8"/>
    <sheet name="Лист7" sheetId="10" r:id="rId9"/>
  </sheets>
  <definedNames>
    <definedName name="_c" localSheetId="5">Лист4!$B$4</definedName>
    <definedName name="a" localSheetId="5">Лист4!#REF!</definedName>
    <definedName name="a_" localSheetId="5">Лист4!$B$2</definedName>
    <definedName name="b" localSheetId="5">Лист4!#REF!</definedName>
    <definedName name="b_" localSheetId="5">Лист4!$B$3</definedName>
    <definedName name="c_" localSheetId="5">Лист4!#REF!</definedName>
    <definedName name="cc">Лист4!#REF!</definedName>
    <definedName name="ck" localSheetId="6">Лист5!$G$4</definedName>
    <definedName name="D">Лист4!#REF!</definedName>
    <definedName name="D_" localSheetId="5">Лист4!$B$5</definedName>
    <definedName name="k" localSheetId="6">Лист5!$G$3</definedName>
    <definedName name="n" localSheetId="6">Лист5!$G$5</definedName>
  </definedNames>
  <calcPr calcId="152511"/>
  <fileRecoveryPr repairLoad="1"/>
</workbook>
</file>

<file path=xl/calcChain.xml><?xml version="1.0" encoding="utf-8"?>
<calcChain xmlns="http://schemas.openxmlformats.org/spreadsheetml/2006/main">
  <c r="G7" i="10" l="1"/>
  <c r="F8" i="10"/>
  <c r="G8" i="10" s="1"/>
  <c r="F9" i="10"/>
  <c r="G9" i="10" s="1"/>
  <c r="F7" i="10"/>
  <c r="E6" i="9"/>
  <c r="E7" i="9"/>
  <c r="E8" i="9"/>
  <c r="E9" i="9"/>
  <c r="E5" i="9"/>
  <c r="G9" i="8"/>
  <c r="G10" i="8"/>
  <c r="G11" i="8"/>
  <c r="G12" i="8"/>
  <c r="G13" i="8"/>
  <c r="G8" i="8"/>
  <c r="F9" i="8"/>
  <c r="F10" i="8"/>
  <c r="F11" i="8"/>
  <c r="F12" i="8"/>
  <c r="F13" i="8"/>
  <c r="F8" i="8"/>
  <c r="B5" i="7"/>
  <c r="B8" i="7" s="1"/>
  <c r="K11" i="6"/>
  <c r="K14" i="6" s="1"/>
  <c r="I9" i="6"/>
  <c r="J9" i="6" s="1"/>
  <c r="K9" i="6" s="1"/>
  <c r="G9" i="6"/>
  <c r="I8" i="6"/>
  <c r="J8" i="6" s="1"/>
  <c r="K8" i="6" s="1"/>
  <c r="G8" i="6"/>
  <c r="I7" i="6"/>
  <c r="J7" i="6" s="1"/>
  <c r="K7" i="6" s="1"/>
  <c r="G7" i="6"/>
  <c r="I6" i="6"/>
  <c r="K10" i="6" s="1"/>
  <c r="G6" i="6"/>
  <c r="F13" i="10" l="1"/>
  <c r="G13" i="10"/>
  <c r="A7" i="7"/>
  <c r="B7" i="7"/>
  <c r="A6" i="7"/>
  <c r="A8" i="7"/>
  <c r="J6" i="6"/>
  <c r="K6" i="6" s="1"/>
  <c r="K12" i="6" s="1"/>
  <c r="K13" i="6" s="1"/>
  <c r="C18" i="2" l="1"/>
</calcChain>
</file>

<file path=xl/sharedStrings.xml><?xml version="1.0" encoding="utf-8"?>
<sst xmlns="http://schemas.openxmlformats.org/spreadsheetml/2006/main" count="124" uniqueCount="88">
  <si>
    <t>Количество осадков(мм)</t>
  </si>
  <si>
    <t>Таблица построена на основе наблюдений</t>
  </si>
  <si>
    <t>метеостанции г.Екатеринбурга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</si>
  <si>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</si>
  <si>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</si>
  <si>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</si>
  <si>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</si>
  <si>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</si>
  <si>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</si>
  <si>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</si>
  <si>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</si>
  <si>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</si>
  <si>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</si>
  <si>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</si>
  <si>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</si>
  <si>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Баллы студентов за контрольные точки(к.т.) по информатике</t>
  </si>
  <si>
    <t>Веса контрольных точек</t>
  </si>
  <si>
    <t>ФИО</t>
  </si>
  <si>
    <t>Номера контрольных точек</t>
  </si>
  <si>
    <t>Средний балл</t>
  </si>
  <si>
    <t>Кол-во пропуско</t>
  </si>
  <si>
    <t>Рейтинг</t>
  </si>
  <si>
    <t>Оценка</t>
  </si>
  <si>
    <t>Зачёт</t>
  </si>
  <si>
    <t>Иванов</t>
  </si>
  <si>
    <t>Петров</t>
  </si>
  <si>
    <t>Сидоров</t>
  </si>
  <si>
    <t>Сергеев</t>
  </si>
  <si>
    <t>Средний рейтинг</t>
  </si>
  <si>
    <t>Количество студентов</t>
  </si>
  <si>
    <t>Количество сдавших</t>
  </si>
  <si>
    <t>Успеваемость</t>
  </si>
  <si>
    <t>Качество знаний</t>
  </si>
  <si>
    <t>Решение квадратного уравнения ax2+bx+c=0</t>
  </si>
  <si>
    <t>a</t>
  </si>
  <si>
    <t>b</t>
  </si>
  <si>
    <t>c</t>
  </si>
  <si>
    <t>Дискриминант</t>
  </si>
  <si>
    <t xml:space="preserve">Отчет продаж за </t>
  </si>
  <si>
    <t>25 Март.2002</t>
  </si>
  <si>
    <t>Курс$</t>
  </si>
  <si>
    <t>Скидка при оплате по пластиковым картам</t>
  </si>
  <si>
    <t>Налог при оплате наличными деньгами</t>
  </si>
  <si>
    <t>Заказчик</t>
  </si>
  <si>
    <t>Вид оплаты</t>
  </si>
  <si>
    <t>Наименование</t>
  </si>
  <si>
    <t>Кол-во</t>
  </si>
  <si>
    <t>Цена,$</t>
  </si>
  <si>
    <t>Стоимость, руб</t>
  </si>
  <si>
    <t>Оплачено</t>
  </si>
  <si>
    <t>АлтГТУ</t>
  </si>
  <si>
    <t>ООО "Лимит"</t>
  </si>
  <si>
    <t>Школа № 27</t>
  </si>
  <si>
    <t>Школа № 22</t>
  </si>
  <si>
    <t>Наличные</t>
  </si>
  <si>
    <t>Карта</t>
  </si>
  <si>
    <t>DIMM 32 MB</t>
  </si>
  <si>
    <t>Клавиатура</t>
  </si>
  <si>
    <t>HP DJ 300 Series</t>
  </si>
  <si>
    <t>HP чернила</t>
  </si>
  <si>
    <t>ViewSonic 15"</t>
  </si>
  <si>
    <t>Genius Mouse</t>
  </si>
  <si>
    <t>Сводная экзаменационная ведомость гр. ПГС-01 за</t>
  </si>
  <si>
    <t>семестр 1</t>
  </si>
  <si>
    <t>Размер стипендии</t>
  </si>
  <si>
    <t>Фимилия</t>
  </si>
  <si>
    <t>Математика</t>
  </si>
  <si>
    <t>Химия</t>
  </si>
  <si>
    <t>Начертателтная геометрия</t>
  </si>
  <si>
    <t>Стипендия</t>
  </si>
  <si>
    <t>Васечкин</t>
  </si>
  <si>
    <t>Павлов</t>
  </si>
  <si>
    <t>Ведомость оплвты товара</t>
  </si>
  <si>
    <t>Скидка</t>
  </si>
  <si>
    <t>Молочные изделия</t>
  </si>
  <si>
    <t>№</t>
  </si>
  <si>
    <t>Город</t>
  </si>
  <si>
    <t>Товар</t>
  </si>
  <si>
    <t>Йогурт</t>
  </si>
  <si>
    <t>Сырок</t>
  </si>
  <si>
    <t>Майонез</t>
  </si>
  <si>
    <t>Всего</t>
  </si>
  <si>
    <t>К оплате</t>
  </si>
  <si>
    <t>Барнаул</t>
  </si>
  <si>
    <t>Новосибирск</t>
  </si>
  <si>
    <t>Москва</t>
  </si>
  <si>
    <t>Цена товара: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</si>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</sst>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78" formatCode="0&quot; шт.&quot;"/>
    <numFmt numFmtId="180" formatCode="0.00&quot; руб.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FF9B9B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u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5B5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FF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4" borderId="1" xfId="0" applyFill="1" applyBorder="1"/>
    <xf numFmtId="0" fontId="4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5" borderId="5" xfId="0" applyNumberFormat="1" applyFill="1" applyBorder="1" applyAlignment="1">
      <alignment vertical="center"/>
    </xf>
    <xf numFmtId="0" fontId="0" fillId="5" borderId="6" xfId="0" applyNumberFormat="1" applyFill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8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0" fillId="0" borderId="4" xfId="0" applyFill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0" fillId="0" borderId="7" xfId="0" applyFill="1" applyBorder="1" applyAlignment="1">
      <alignment horizontal="center"/>
    </xf>
    <xf numFmtId="9" fontId="0" fillId="0" borderId="7" xfId="0" applyNumberFormat="1" applyBorder="1"/>
    <xf numFmtId="0" fontId="0" fillId="0" borderId="25" xfId="0" applyBorder="1"/>
    <xf numFmtId="0" fontId="0" fillId="0" borderId="21" xfId="0" applyBorder="1"/>
    <xf numFmtId="0" fontId="1" fillId="0" borderId="25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9" fontId="0" fillId="0" borderId="26" xfId="0" applyNumberFormat="1" applyBorder="1"/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quotePrefix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9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26" xfId="0" applyBorder="1"/>
    <xf numFmtId="164" fontId="6" fillId="0" borderId="23" xfId="0" applyNumberFormat="1" applyFont="1" applyBorder="1" applyAlignment="1">
      <alignment horizontal="center"/>
    </xf>
    <xf numFmtId="0" fontId="6" fillId="3" borderId="19" xfId="0" applyFont="1" applyFill="1" applyBorder="1"/>
    <xf numFmtId="0" fontId="0" fillId="6" borderId="16" xfId="0" applyNumberFormat="1" applyFill="1" applyBorder="1" applyAlignment="1">
      <alignment horizontal="center"/>
    </xf>
    <xf numFmtId="0" fontId="0" fillId="6" borderId="0" xfId="0" applyNumberFormat="1" applyFill="1" applyBorder="1" applyAlignment="1">
      <alignment horizontal="center"/>
    </xf>
    <xf numFmtId="0" fontId="0" fillId="6" borderId="17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9" fontId="0" fillId="0" borderId="33" xfId="0" applyNumberForma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1" fontId="0" fillId="0" borderId="5" xfId="0" applyNumberFormat="1" applyBorder="1"/>
    <xf numFmtId="9" fontId="0" fillId="0" borderId="5" xfId="0" applyNumberFormat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5" xfId="0" applyNumberFormat="1" applyFill="1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/>
    <xf numFmtId="1" fontId="0" fillId="2" borderId="5" xfId="0" applyNumberFormat="1" applyFill="1" applyBorder="1" applyAlignment="1">
      <alignment horizontal="center"/>
    </xf>
    <xf numFmtId="2" fontId="9" fillId="0" borderId="5" xfId="0" applyNumberFormat="1" applyFont="1" applyBorder="1"/>
    <xf numFmtId="2" fontId="9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7" borderId="5" xfId="0" applyFill="1" applyBorder="1"/>
    <xf numFmtId="0" fontId="0" fillId="4" borderId="5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0" xfId="0" applyFont="1" applyBorder="1"/>
    <xf numFmtId="0" fontId="1" fillId="0" borderId="7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2" fontId="0" fillId="0" borderId="0" xfId="0" applyNumberFormat="1" applyBorder="1"/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0" fillId="0" borderId="38" xfId="0" applyBorder="1"/>
    <xf numFmtId="0" fontId="11" fillId="0" borderId="38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0" fillId="0" borderId="39" xfId="0" applyBorder="1"/>
    <xf numFmtId="2" fontId="0" fillId="0" borderId="39" xfId="0" applyNumberFormat="1" applyBorder="1"/>
    <xf numFmtId="0" fontId="0" fillId="0" borderId="40" xfId="0" applyBorder="1"/>
    <xf numFmtId="0" fontId="0" fillId="0" borderId="41" xfId="0" applyBorder="1"/>
    <xf numFmtId="0" fontId="9" fillId="0" borderId="41" xfId="0" applyFont="1" applyBorder="1"/>
    <xf numFmtId="0" fontId="9" fillId="0" borderId="0" xfId="0" applyFont="1" applyBorder="1" applyAlignment="1">
      <alignment horizontal="right"/>
    </xf>
    <xf numFmtId="0" fontId="0" fillId="0" borderId="46" xfId="0" applyBorder="1" applyAlignment="1">
      <alignment horizontal="center" vertical="center"/>
    </xf>
    <xf numFmtId="178" fontId="0" fillId="0" borderId="46" xfId="0" applyNumberFormat="1" applyBorder="1" applyAlignment="1">
      <alignment horizontal="center" vertical="center"/>
    </xf>
    <xf numFmtId="178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 vertical="center"/>
    </xf>
    <xf numFmtId="178" fontId="0" fillId="0" borderId="47" xfId="0" applyNumberFormat="1" applyBorder="1" applyAlignment="1">
      <alignment horizontal="center" vertical="center"/>
    </xf>
    <xf numFmtId="178" fontId="0" fillId="0" borderId="47" xfId="0" applyNumberFormat="1" applyBorder="1" applyAlignment="1">
      <alignment horizontal="center"/>
    </xf>
    <xf numFmtId="180" fontId="0" fillId="0" borderId="47" xfId="0" applyNumberFormat="1" applyBorder="1"/>
    <xf numFmtId="0" fontId="0" fillId="0" borderId="48" xfId="0" applyBorder="1" applyAlignment="1">
      <alignment horizontal="center" vertical="center"/>
    </xf>
    <xf numFmtId="178" fontId="0" fillId="0" borderId="48" xfId="0" applyNumberFormat="1" applyBorder="1" applyAlignment="1">
      <alignment horizontal="center" vertical="center"/>
    </xf>
    <xf numFmtId="178" fontId="0" fillId="0" borderId="48" xfId="0" applyNumberFormat="1" applyBorder="1" applyAlignment="1">
      <alignment horizontal="center"/>
    </xf>
    <xf numFmtId="9" fontId="0" fillId="8" borderId="34" xfId="0" applyNumberFormat="1" applyFill="1" applyBorder="1"/>
    <xf numFmtId="0" fontId="0" fillId="8" borderId="45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9" fillId="8" borderId="44" xfId="0" applyFont="1" applyFill="1" applyBorder="1" applyAlignment="1">
      <alignment horizontal="center"/>
    </xf>
    <xf numFmtId="180" fontId="0" fillId="8" borderId="44" xfId="0" applyNumberFormat="1" applyFill="1" applyBorder="1" applyAlignment="1">
      <alignment horizontal="center" vertical="center"/>
    </xf>
    <xf numFmtId="180" fontId="0" fillId="8" borderId="44" xfId="0" applyNumberFormat="1" applyFill="1" applyBorder="1"/>
    <xf numFmtId="180" fontId="1" fillId="8" borderId="43" xfId="0" applyNumberFormat="1" applyFont="1" applyFill="1" applyBorder="1"/>
    <xf numFmtId="180" fontId="1" fillId="8" borderId="42" xfId="0" applyNumberFormat="1" applyFont="1" applyFill="1" applyBorder="1"/>
    <xf numFmtId="0" fontId="12" fillId="0" borderId="46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180" fontId="12" fillId="0" borderId="46" xfId="0" applyNumberFormat="1" applyFont="1" applyBorder="1"/>
    <xf numFmtId="180" fontId="12" fillId="0" borderId="48" xfId="0" applyNumberFormat="1" applyFont="1" applyBorder="1"/>
  </cellXfs>
  <cellStyles count="1">
    <cellStyle name="Обычный" xfId="0" builtinId="0"/>
  </cellStyles>
  <dxfs count="87">
    <dxf>
      <fill>
        <patternFill>
          <bgColor theme="6" tint="0.39994506668294322"/>
        </patternFill>
      </fill>
    </dxf>
    <dxf>
      <fill>
        <patternFill>
          <bgColor rgb="FFFFFF97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5B5B"/>
        </patternFill>
      </fill>
    </dxf>
    <dxf>
      <fill>
        <patternFill>
          <bgColor theme="3" tint="0.39994506668294322"/>
        </patternFill>
      </fill>
    </dxf>
    <dxf>
      <fill>
        <patternFill>
          <bgColor rgb="FFA3FFC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0070C0"/>
      </font>
    </dxf>
    <dxf>
      <fill>
        <patternFill>
          <bgColor rgb="FFFF9B9B"/>
        </patternFill>
      </fill>
    </dxf>
    <dxf>
      <fill>
        <patternFill>
          <bgColor rgb="FFFF5B5B"/>
        </patternFill>
      </fill>
    </dxf>
    <dxf>
      <fill>
        <patternFill>
          <bgColor rgb="FFDA0000"/>
        </patternFill>
      </fill>
    </dxf>
    <dxf>
      <font>
        <color rgb="FF0070C0"/>
      </font>
    </dxf>
    <dxf>
      <fill>
        <patternFill>
          <bgColor rgb="FFFF9B9B"/>
        </patternFill>
      </fill>
    </dxf>
    <dxf>
      <fill>
        <patternFill>
          <bgColor rgb="FFFF5B5B"/>
        </patternFill>
      </fill>
    </dxf>
    <dxf>
      <fill>
        <patternFill>
          <bgColor rgb="FFDA0000"/>
        </patternFill>
      </fill>
    </dxf>
    <dxf>
      <font>
        <color rgb="FF0070C0"/>
      </font>
    </dxf>
    <dxf>
      <fill>
        <patternFill>
          <bgColor rgb="FFFF9B9B"/>
        </patternFill>
      </fill>
    </dxf>
    <dxf>
      <fill>
        <patternFill>
          <bgColor rgb="FFFF5B5B"/>
        </patternFill>
      </fill>
    </dxf>
    <dxf>
      <fill>
        <patternFill>
          <bgColor rgb="FFDA0000"/>
        </patternFill>
      </fill>
    </dxf>
    <dxf>
      <font>
        <color rgb="FF0070C0"/>
      </font>
    </dxf>
    <dxf>
      <fill>
        <patternFill>
          <bgColor rgb="FFFF9B9B"/>
        </patternFill>
      </fill>
    </dxf>
    <dxf>
      <fill>
        <patternFill>
          <bgColor rgb="FFFF5B5B"/>
        </patternFill>
      </fill>
    </dxf>
    <dxf>
      <fill>
        <patternFill>
          <bgColor rgb="FFDA0000"/>
        </patternFill>
      </fill>
    </dxf>
    <dxf>
      <font>
        <color rgb="FF0070C0"/>
      </font>
    </dxf>
    <dxf>
      <fill>
        <patternFill>
          <bgColor rgb="FFFF9B9B"/>
        </patternFill>
      </fill>
    </dxf>
    <dxf>
      <fill>
        <patternFill>
          <bgColor rgb="FFFF5B5B"/>
        </patternFill>
      </fill>
    </dxf>
    <dxf>
      <fill>
        <patternFill>
          <bgColor rgb="FFDA0000"/>
        </patternFill>
      </fill>
    </dxf>
    <dxf>
      <font>
        <color rgb="FF0070C0"/>
      </font>
    </dxf>
    <dxf>
      <fill>
        <patternFill>
          <bgColor rgb="FFFF9B9B"/>
        </patternFill>
      </fill>
    </dxf>
    <dxf>
      <fill>
        <patternFill>
          <bgColor rgb="FFFF5B5B"/>
        </patternFill>
      </fill>
    </dxf>
    <dxf>
      <fill>
        <patternFill>
          <bgColor rgb="FFDA0000"/>
        </patternFill>
      </fill>
    </dxf>
    <dxf>
      <font>
        <color rgb="FF0070C0"/>
      </font>
    </dxf>
    <dxf>
      <fill>
        <patternFill>
          <bgColor rgb="FFFF9B9B"/>
        </patternFill>
      </fill>
    </dxf>
    <dxf>
      <fill>
        <patternFill>
          <bgColor rgb="FFFF5B5B"/>
        </patternFill>
      </fill>
    </dxf>
    <dxf>
      <fill>
        <patternFill>
          <bgColor rgb="FFDA0000"/>
        </patternFill>
      </fill>
    </dxf>
    <dxf>
      <font>
        <color rgb="FF0070C0"/>
      </font>
    </dxf>
    <dxf>
      <fill>
        <patternFill>
          <bgColor rgb="FFFF9B9B"/>
        </patternFill>
      </fill>
    </dxf>
    <dxf>
      <fill>
        <patternFill>
          <bgColor rgb="FFFF5B5B"/>
        </patternFill>
      </fill>
    </dxf>
    <dxf>
      <fill>
        <patternFill>
          <bgColor rgb="FFDA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</dxf>
    <dxf>
      <fill>
        <patternFill>
          <bgColor rgb="FFFF9B9B"/>
        </patternFill>
      </fill>
    </dxf>
    <dxf>
      <fill>
        <patternFill>
          <bgColor rgb="FFFF5B5B"/>
        </patternFill>
      </fill>
    </dxf>
    <dxf>
      <fill>
        <patternFill>
          <bgColor rgb="FFDA0000"/>
        </patternFill>
      </fill>
    </dxf>
    <dxf>
      <font>
        <color rgb="FF0070C0"/>
      </font>
    </dxf>
    <dxf>
      <fill>
        <patternFill>
          <bgColor rgb="FFFF9B9B"/>
        </patternFill>
      </fill>
    </dxf>
    <dxf>
      <fill>
        <patternFill>
          <bgColor rgb="FFFF5B5B"/>
        </patternFill>
      </fill>
    </dxf>
    <dxf>
      <fill>
        <patternFill>
          <bgColor rgb="FFDA0000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rgb="FFFF9B9B"/>
        </patternFill>
      </fill>
    </dxf>
    <dxf>
      <fill>
        <patternFill>
          <bgColor rgb="FFFF3B3B"/>
        </patternFill>
      </fill>
    </dxf>
    <dxf>
      <font>
        <color rgb="FFFF0000"/>
      </font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FFFF00"/>
      </font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colors>
    <mruColors>
      <color rgb="FFFFFF97"/>
      <color rgb="FF66FFFF"/>
      <color rgb="FFFF5B5B"/>
      <color rgb="FFFF3B3B"/>
      <color rgb="FFA3FFCD"/>
      <color rgb="FFFF7171"/>
      <color rgb="FFFF9B9B"/>
      <color rgb="FFFF9797"/>
      <color rgb="FFD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I16" sqref="I16"/>
    </sheetView>
  </sheetViews>
  <sheetFormatPr defaultRowHeight="15" x14ac:dyDescent="0.25"/>
  <sheetData>
    <row r="1" spans="1:4" x14ac:dyDescent="0.25">
      <c r="A1" s="10" t="s">
        <v>0</v>
      </c>
      <c r="B1" s="11"/>
      <c r="C1" s="11"/>
      <c r="D1" s="11"/>
    </row>
    <row r="2" spans="1:4" x14ac:dyDescent="0.25">
      <c r="A2" s="12" t="s">
        <v>1</v>
      </c>
      <c r="B2" s="11"/>
      <c r="C2" s="11"/>
      <c r="D2" s="11"/>
    </row>
    <row r="3" spans="1:4" x14ac:dyDescent="0.25">
      <c r="A3" s="11" t="s">
        <v>2</v>
      </c>
      <c r="B3" s="11"/>
      <c r="C3" s="11"/>
      <c r="D3" s="11"/>
    </row>
    <row r="4" spans="1:4" x14ac:dyDescent="0.25">
      <c r="A4" s="1"/>
      <c r="B4" s="2">
        <v>2001</v>
      </c>
      <c r="C4" s="2">
        <v>2002</v>
      </c>
      <c r="D4" s="2">
        <v>2003</v>
      </c>
    </row>
    <row r="5" spans="1:4" x14ac:dyDescent="0.25">
      <c r="A5" s="3" t="s">
        <v>3</v>
      </c>
      <c r="B5" s="1">
        <v>37.200000000000003</v>
      </c>
      <c r="C5" s="1">
        <v>34.5</v>
      </c>
      <c r="D5" s="1">
        <v>8</v>
      </c>
    </row>
    <row r="6" spans="1:4" x14ac:dyDescent="0.25">
      <c r="A6" s="3" t="s">
        <v>4</v>
      </c>
      <c r="B6" s="1">
        <v>11.4</v>
      </c>
      <c r="C6" s="1">
        <v>51.3</v>
      </c>
      <c r="D6" s="1">
        <v>1.2</v>
      </c>
    </row>
    <row r="7" spans="1:4" x14ac:dyDescent="0.25">
      <c r="A7" s="3" t="s">
        <v>5</v>
      </c>
      <c r="B7" s="1">
        <v>16.5</v>
      </c>
      <c r="C7" s="1">
        <v>20.5</v>
      </c>
      <c r="D7" s="1">
        <v>3.6</v>
      </c>
    </row>
    <row r="8" spans="1:4" x14ac:dyDescent="0.25">
      <c r="A8" s="3" t="s">
        <v>6</v>
      </c>
      <c r="B8" s="1">
        <v>19.5</v>
      </c>
      <c r="C8" s="1">
        <v>26.9</v>
      </c>
      <c r="D8" s="1">
        <v>11.9</v>
      </c>
    </row>
    <row r="9" spans="1:4" x14ac:dyDescent="0.25">
      <c r="A9" s="3" t="s">
        <v>7</v>
      </c>
      <c r="B9" s="1">
        <v>11.7</v>
      </c>
      <c r="C9" s="1">
        <v>45.5</v>
      </c>
      <c r="D9" s="1">
        <v>66.3</v>
      </c>
    </row>
    <row r="10" spans="1:4" x14ac:dyDescent="0.25">
      <c r="A10" s="3" t="s">
        <v>8</v>
      </c>
      <c r="B10" s="1">
        <v>129.1</v>
      </c>
      <c r="C10" s="1">
        <v>71.5</v>
      </c>
      <c r="D10" s="1">
        <v>60</v>
      </c>
    </row>
    <row r="11" spans="1:4" x14ac:dyDescent="0.25">
      <c r="A11" s="3" t="s">
        <v>9</v>
      </c>
      <c r="B11" s="1">
        <v>57.1</v>
      </c>
      <c r="C11" s="1">
        <v>152.9</v>
      </c>
      <c r="D11" s="1">
        <v>50.6</v>
      </c>
    </row>
    <row r="12" spans="1:4" x14ac:dyDescent="0.25">
      <c r="A12" s="3" t="s">
        <v>10</v>
      </c>
      <c r="B12" s="1">
        <v>43.8</v>
      </c>
      <c r="C12" s="1">
        <v>96.6</v>
      </c>
      <c r="D12" s="1">
        <v>145.19999999999999</v>
      </c>
    </row>
    <row r="13" spans="1:4" x14ac:dyDescent="0.25">
      <c r="A13" s="3" t="s">
        <v>11</v>
      </c>
      <c r="B13" s="1">
        <v>85.7</v>
      </c>
      <c r="C13" s="1">
        <v>74.8</v>
      </c>
      <c r="D13" s="1">
        <v>79.900000000000006</v>
      </c>
    </row>
    <row r="14" spans="1:4" x14ac:dyDescent="0.25">
      <c r="A14" s="3" t="s">
        <v>12</v>
      </c>
      <c r="B14" s="1">
        <v>86</v>
      </c>
      <c r="C14" s="1">
        <v>14.5</v>
      </c>
      <c r="D14" s="1">
        <v>74.900000000000006</v>
      </c>
    </row>
    <row r="15" spans="1:4" x14ac:dyDescent="0.25">
      <c r="A15" s="3" t="s">
        <v>13</v>
      </c>
      <c r="B15" s="1">
        <v>12.5</v>
      </c>
      <c r="C15" s="1">
        <v>21</v>
      </c>
      <c r="D15" s="1">
        <v>58.6</v>
      </c>
    </row>
    <row r="16" spans="1:4" x14ac:dyDescent="0.25">
      <c r="A16" s="3" t="s">
        <v>14</v>
      </c>
      <c r="B16" s="1">
        <v>21.2</v>
      </c>
      <c r="C16" s="1">
        <v>22.3</v>
      </c>
      <c r="D16" s="1">
        <v>9.4</v>
      </c>
    </row>
  </sheetData>
  <mergeCells count="3">
    <mergeCell ref="A1:D1"/>
    <mergeCell ref="A2:D2"/>
    <mergeCell ref="A3:D3"/>
  </mergeCells>
  <conditionalFormatting sqref="B5:D16">
    <cfRule type="cellIs" dxfId="82" priority="1" operator="greaterThan">
      <formula>100</formula>
    </cfRule>
    <cfRule type="cellIs" dxfId="81" priority="2" operator="greaterThan">
      <formula>100</formula>
    </cfRule>
    <cfRule type="cellIs" dxfId="80" priority="3" operator="lessThan">
      <formula>10</formula>
    </cfRule>
    <cfRule type="colorScale" priority="4">
      <colorScale>
        <cfvo type="num" val="&quot;&gt;100&quot;"/>
        <cfvo type="max"/>
        <color rgb="FF0070C0"/>
        <color rgb="FFFFEF9C"/>
      </colorScale>
    </cfRule>
    <cfRule type="colorScale" priority="5">
      <colorScale>
        <cfvo type="num" val="&quot;&lt;10&quot;"/>
        <cfvo type="max"/>
        <color rgb="FFFFFF0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D6" sqref="D6"/>
    </sheetView>
  </sheetViews>
  <sheetFormatPr defaultRowHeight="15" x14ac:dyDescent="0.25"/>
  <sheetData>
    <row r="1" spans="1:4" x14ac:dyDescent="0.25">
      <c r="A1" s="10" t="s">
        <v>0</v>
      </c>
      <c r="B1" s="11"/>
      <c r="C1" s="11"/>
      <c r="D1" s="11"/>
    </row>
    <row r="2" spans="1:4" x14ac:dyDescent="0.25">
      <c r="A2" s="12" t="s">
        <v>1</v>
      </c>
      <c r="B2" s="11"/>
      <c r="C2" s="11"/>
      <c r="D2" s="11"/>
    </row>
    <row r="3" spans="1:4" x14ac:dyDescent="0.25">
      <c r="A3" s="11" t="s">
        <v>2</v>
      </c>
      <c r="B3" s="11"/>
      <c r="C3" s="11"/>
      <c r="D3" s="11"/>
    </row>
    <row r="4" spans="1:4" x14ac:dyDescent="0.25">
      <c r="A4" s="1"/>
      <c r="B4" s="2">
        <v>2001</v>
      </c>
      <c r="C4" s="2">
        <v>2002</v>
      </c>
      <c r="D4" s="2">
        <v>2003</v>
      </c>
    </row>
    <row r="5" spans="1:4" x14ac:dyDescent="0.25">
      <c r="A5" s="3" t="s">
        <v>3</v>
      </c>
      <c r="B5" s="1">
        <v>37.200000000000003</v>
      </c>
      <c r="C5" s="1">
        <v>34.5</v>
      </c>
      <c r="D5" s="1">
        <v>8</v>
      </c>
    </row>
    <row r="6" spans="1:4" x14ac:dyDescent="0.25">
      <c r="A6" s="3" t="s">
        <v>4</v>
      </c>
      <c r="B6" s="1">
        <v>11.4</v>
      </c>
      <c r="C6" s="1">
        <v>51.3</v>
      </c>
      <c r="D6" s="1">
        <v>1.2</v>
      </c>
    </row>
    <row r="7" spans="1:4" x14ac:dyDescent="0.25">
      <c r="A7" s="3" t="s">
        <v>5</v>
      </c>
      <c r="B7" s="1">
        <v>16.5</v>
      </c>
      <c r="C7" s="1">
        <v>20.5</v>
      </c>
      <c r="D7" s="1">
        <v>3.6</v>
      </c>
    </row>
    <row r="8" spans="1:4" x14ac:dyDescent="0.25">
      <c r="A8" s="3" t="s">
        <v>6</v>
      </c>
      <c r="B8" s="1">
        <v>19.5</v>
      </c>
      <c r="C8" s="1">
        <v>26.9</v>
      </c>
      <c r="D8" s="1">
        <v>11.9</v>
      </c>
    </row>
    <row r="9" spans="1:4" x14ac:dyDescent="0.25">
      <c r="A9" s="3" t="s">
        <v>7</v>
      </c>
      <c r="B9" s="1">
        <v>11.7</v>
      </c>
      <c r="C9" s="1">
        <v>45.5</v>
      </c>
      <c r="D9" s="1">
        <v>66.3</v>
      </c>
    </row>
    <row r="10" spans="1:4" x14ac:dyDescent="0.25">
      <c r="A10" s="3" t="s">
        <v>8</v>
      </c>
      <c r="B10" s="1">
        <v>129.1</v>
      </c>
      <c r="C10" s="1">
        <v>71.5</v>
      </c>
      <c r="D10" s="1">
        <v>60</v>
      </c>
    </row>
    <row r="11" spans="1:4" x14ac:dyDescent="0.25">
      <c r="A11" s="3" t="s">
        <v>9</v>
      </c>
      <c r="B11" s="1">
        <v>57.1</v>
      </c>
      <c r="C11" s="1">
        <v>152.9</v>
      </c>
      <c r="D11" s="1">
        <v>50.6</v>
      </c>
    </row>
    <row r="12" spans="1:4" x14ac:dyDescent="0.25">
      <c r="A12" s="3" t="s">
        <v>10</v>
      </c>
      <c r="B12" s="1">
        <v>43.8</v>
      </c>
      <c r="C12" s="1">
        <v>96.6</v>
      </c>
      <c r="D12" s="1">
        <v>145.19999999999999</v>
      </c>
    </row>
    <row r="13" spans="1:4" x14ac:dyDescent="0.25">
      <c r="A13" s="3" t="s">
        <v>11</v>
      </c>
      <c r="B13" s="1">
        <v>85.7</v>
      </c>
      <c r="C13" s="1">
        <v>74.8</v>
      </c>
      <c r="D13" s="1">
        <v>79.900000000000006</v>
      </c>
    </row>
    <row r="14" spans="1:4" x14ac:dyDescent="0.25">
      <c r="A14" s="3" t="s">
        <v>12</v>
      </c>
      <c r="B14" s="1">
        <v>86</v>
      </c>
      <c r="C14" s="1">
        <v>14.5</v>
      </c>
      <c r="D14" s="1">
        <v>74.900000000000006</v>
      </c>
    </row>
    <row r="15" spans="1:4" x14ac:dyDescent="0.25">
      <c r="A15" s="3" t="s">
        <v>13</v>
      </c>
      <c r="B15" s="1">
        <v>12.5</v>
      </c>
      <c r="C15" s="1">
        <v>21</v>
      </c>
      <c r="D15" s="1">
        <v>58.6</v>
      </c>
    </row>
    <row r="16" spans="1:4" x14ac:dyDescent="0.25">
      <c r="A16" s="3" t="s">
        <v>14</v>
      </c>
      <c r="B16" s="1">
        <v>21.2</v>
      </c>
      <c r="C16" s="1">
        <v>22.3</v>
      </c>
      <c r="D16" s="1">
        <v>9.4</v>
      </c>
    </row>
    <row r="18" spans="3:3" x14ac:dyDescent="0.25">
      <c r="C18">
        <f>AVERAGE(C5:C16)</f>
        <v>52.691666666666663</v>
      </c>
    </row>
  </sheetData>
  <mergeCells count="3">
    <mergeCell ref="A1:D1"/>
    <mergeCell ref="A2:D2"/>
    <mergeCell ref="A3:D3"/>
  </mergeCells>
  <conditionalFormatting sqref="B5:B16">
    <cfRule type="top10" dxfId="79" priority="3" percent="1" rank="10"/>
    <cfRule type="expression" dxfId="78" priority="4">
      <formula>MAX($B$5:$B$16)=$B$5</formula>
    </cfRule>
  </conditionalFormatting>
  <conditionalFormatting sqref="C5:C16">
    <cfRule type="aboveAverage" dxfId="77" priority="2"/>
  </conditionalFormatting>
  <conditionalFormatting sqref="D5:D16">
    <cfRule type="top10" dxfId="76" priority="1" percent="1" bottom="1" rank="10"/>
  </conditionalFormatting>
  <pageMargins left="0.7" right="0.7" top="0.75" bottom="0.75" header="0.3" footer="0.3"/>
  <ignoredErrors>
    <ignoredError sqref="C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1" sqref="A11"/>
    </sheetView>
  </sheetViews>
  <sheetFormatPr defaultRowHeight="15" x14ac:dyDescent="0.25"/>
  <sheetData>
    <row r="1" spans="1:4" x14ac:dyDescent="0.25">
      <c r="A1" s="10" t="s">
        <v>0</v>
      </c>
      <c r="B1" s="11"/>
      <c r="C1" s="11"/>
      <c r="D1" s="11"/>
    </row>
    <row r="2" spans="1:4" x14ac:dyDescent="0.25">
      <c r="A2" s="12" t="s">
        <v>1</v>
      </c>
      <c r="B2" s="11"/>
      <c r="C2" s="11"/>
      <c r="D2" s="11"/>
    </row>
    <row r="3" spans="1:4" x14ac:dyDescent="0.25">
      <c r="A3" s="11" t="s">
        <v>2</v>
      </c>
      <c r="B3" s="11"/>
      <c r="C3" s="11"/>
      <c r="D3" s="11"/>
    </row>
    <row r="4" spans="1:4" x14ac:dyDescent="0.25">
      <c r="A4" s="1"/>
      <c r="B4" s="2">
        <v>2001</v>
      </c>
      <c r="C4" s="2">
        <v>2002</v>
      </c>
      <c r="D4" s="2">
        <v>2003</v>
      </c>
    </row>
    <row r="5" spans="1:4" x14ac:dyDescent="0.25">
      <c r="A5" s="3" t="s">
        <v>3</v>
      </c>
      <c r="B5" s="1">
        <v>37.200000000000003</v>
      </c>
      <c r="C5" s="1">
        <v>34.5</v>
      </c>
      <c r="D5" s="1">
        <v>8</v>
      </c>
    </row>
    <row r="6" spans="1:4" x14ac:dyDescent="0.25">
      <c r="A6" s="3" t="s">
        <v>4</v>
      </c>
      <c r="B6" s="1">
        <v>11.4</v>
      </c>
      <c r="C6" s="1">
        <v>51.3</v>
      </c>
      <c r="D6" s="1">
        <v>1.2</v>
      </c>
    </row>
    <row r="7" spans="1:4" x14ac:dyDescent="0.25">
      <c r="A7" s="3" t="s">
        <v>5</v>
      </c>
      <c r="B7" s="1">
        <v>16.5</v>
      </c>
      <c r="C7" s="1">
        <v>20.5</v>
      </c>
      <c r="D7" s="1">
        <v>3.6</v>
      </c>
    </row>
    <row r="8" spans="1:4" x14ac:dyDescent="0.25">
      <c r="A8" s="3" t="s">
        <v>6</v>
      </c>
      <c r="B8" s="1">
        <v>19.5</v>
      </c>
      <c r="C8" s="1">
        <v>26.9</v>
      </c>
      <c r="D8" s="1">
        <v>11.9</v>
      </c>
    </row>
    <row r="9" spans="1:4" x14ac:dyDescent="0.25">
      <c r="A9" s="3" t="s">
        <v>7</v>
      </c>
      <c r="B9" s="1">
        <v>11.7</v>
      </c>
      <c r="C9" s="1">
        <v>45.5</v>
      </c>
      <c r="D9" s="1">
        <v>66.3</v>
      </c>
    </row>
    <row r="10" spans="1:4" x14ac:dyDescent="0.25">
      <c r="A10" s="3" t="s">
        <v>8</v>
      </c>
      <c r="B10" s="1">
        <v>129.1</v>
      </c>
      <c r="C10" s="1">
        <v>71.5</v>
      </c>
      <c r="D10" s="1">
        <v>60</v>
      </c>
    </row>
    <row r="11" spans="1:4" x14ac:dyDescent="0.25">
      <c r="A11" s="13" t="s">
        <v>9</v>
      </c>
      <c r="B11" s="1">
        <v>57.1</v>
      </c>
      <c r="C11" s="1">
        <v>152.9</v>
      </c>
      <c r="D11" s="1">
        <v>50.6</v>
      </c>
    </row>
    <row r="12" spans="1:4" x14ac:dyDescent="0.25">
      <c r="A12" s="3" t="s">
        <v>10</v>
      </c>
      <c r="B12" s="1">
        <v>43.8</v>
      </c>
      <c r="C12" s="1">
        <v>96.6</v>
      </c>
      <c r="D12" s="1">
        <v>145.19999999999999</v>
      </c>
    </row>
    <row r="13" spans="1:4" x14ac:dyDescent="0.25">
      <c r="A13" s="3" t="s">
        <v>11</v>
      </c>
      <c r="B13" s="1">
        <v>85.7</v>
      </c>
      <c r="C13" s="1">
        <v>74.8</v>
      </c>
      <c r="D13" s="1">
        <v>79.900000000000006</v>
      </c>
    </row>
    <row r="14" spans="1:4" x14ac:dyDescent="0.25">
      <c r="A14" s="3" t="s">
        <v>12</v>
      </c>
      <c r="B14" s="1">
        <v>86</v>
      </c>
      <c r="C14" s="1">
        <v>14.5</v>
      </c>
      <c r="D14" s="1">
        <v>74.900000000000006</v>
      </c>
    </row>
    <row r="15" spans="1:4" x14ac:dyDescent="0.25">
      <c r="A15" s="3" t="s">
        <v>13</v>
      </c>
      <c r="B15" s="1">
        <v>12.5</v>
      </c>
      <c r="C15" s="1">
        <v>21</v>
      </c>
      <c r="D15" s="1">
        <v>58.6</v>
      </c>
    </row>
    <row r="16" spans="1:4" x14ac:dyDescent="0.25">
      <c r="A16" s="3" t="s">
        <v>14</v>
      </c>
      <c r="B16" s="1">
        <v>21.2</v>
      </c>
      <c r="C16" s="1">
        <v>22.3</v>
      </c>
      <c r="D16" s="1">
        <v>9.4</v>
      </c>
    </row>
  </sheetData>
  <mergeCells count="3">
    <mergeCell ref="A1:D1"/>
    <mergeCell ref="A2:D2"/>
    <mergeCell ref="A3:D3"/>
  </mergeCells>
  <conditionalFormatting sqref="A5:B16">
    <cfRule type="cellIs" dxfId="75" priority="1" operator="between">
      <formula>50</formula>
      <formula>60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10" workbookViewId="0">
      <selection activeCell="Q26" sqref="Q26"/>
    </sheetView>
  </sheetViews>
  <sheetFormatPr defaultRowHeight="15" x14ac:dyDescent="0.25"/>
  <sheetData>
    <row r="1" spans="1:18" x14ac:dyDescent="0.25">
      <c r="A1" s="4">
        <v>-37.69</v>
      </c>
      <c r="B1" s="4">
        <v>-37.75</v>
      </c>
      <c r="C1" s="4">
        <v>-37.869999999999997</v>
      </c>
      <c r="D1" s="5">
        <v>-37.979999999999997</v>
      </c>
      <c r="E1" s="5">
        <v>-38.04</v>
      </c>
      <c r="F1" s="5">
        <v>-38.11</v>
      </c>
      <c r="G1" s="5">
        <v>-38.25</v>
      </c>
      <c r="H1" s="5">
        <v>-38.409999999999997</v>
      </c>
      <c r="I1" s="5">
        <v>-39.17</v>
      </c>
      <c r="J1" s="5">
        <v>-39.549999999999997</v>
      </c>
      <c r="K1" s="5">
        <v>-39.770000000000003</v>
      </c>
    </row>
    <row r="2" spans="1:18" x14ac:dyDescent="0.25">
      <c r="A2" s="4">
        <v>-37.119999999999997</v>
      </c>
      <c r="B2" s="4">
        <v>-37.200000000000003</v>
      </c>
      <c r="C2" s="4">
        <v>-37.340000000000003</v>
      </c>
      <c r="D2" s="5">
        <v>-37.479999999999997</v>
      </c>
      <c r="E2" s="5">
        <v>-37.56</v>
      </c>
      <c r="F2" s="5">
        <v>-37.64</v>
      </c>
      <c r="G2" s="5">
        <v>-37.81</v>
      </c>
      <c r="H2" s="5">
        <v>-37.99</v>
      </c>
      <c r="I2" s="5">
        <v>-38.64</v>
      </c>
      <c r="J2" s="5">
        <v>-39.21</v>
      </c>
      <c r="K2" s="5">
        <v>-39.58</v>
      </c>
    </row>
    <row r="3" spans="1:18" x14ac:dyDescent="0.25">
      <c r="A3" s="4">
        <v>-36.54</v>
      </c>
      <c r="B3" s="4">
        <v>-36.630000000000003</v>
      </c>
      <c r="C3" s="4">
        <v>-36.799999999999997</v>
      </c>
      <c r="D3" s="5">
        <v>-36.97</v>
      </c>
      <c r="E3" s="5">
        <v>-37.07</v>
      </c>
      <c r="F3" s="5">
        <v>-37.17</v>
      </c>
      <c r="G3" s="5">
        <v>-37.369999999999997</v>
      </c>
      <c r="H3" s="5">
        <v>-37.58</v>
      </c>
      <c r="I3" s="5">
        <v>-38.24</v>
      </c>
      <c r="J3" s="5">
        <v>-38.94</v>
      </c>
      <c r="K3" s="5">
        <v>-39.42</v>
      </c>
    </row>
    <row r="4" spans="1:18" x14ac:dyDescent="0.25">
      <c r="A4" s="5">
        <v>-35.96</v>
      </c>
      <c r="B4" s="5">
        <v>-36.07</v>
      </c>
      <c r="C4" s="5">
        <v>-36.270000000000003</v>
      </c>
      <c r="D4" s="5">
        <v>-36.47</v>
      </c>
      <c r="E4" s="5">
        <v>-36.57</v>
      </c>
      <c r="F4" s="5">
        <v>-36.69</v>
      </c>
      <c r="G4" s="5">
        <v>-36.92</v>
      </c>
      <c r="H4" s="5">
        <v>-37.15</v>
      </c>
      <c r="I4" s="5">
        <v>-37.89</v>
      </c>
      <c r="J4" s="5">
        <v>-38.72</v>
      </c>
      <c r="K4" s="5">
        <v>-39.299999999999997</v>
      </c>
    </row>
    <row r="5" spans="1:18" x14ac:dyDescent="0.25">
      <c r="A5" s="5">
        <v>-33.479999999999997</v>
      </c>
      <c r="B5" s="5">
        <v>-33.659999999999997</v>
      </c>
      <c r="C5" s="5">
        <v>-33.99</v>
      </c>
      <c r="D5" s="5">
        <v>-34.299999999999997</v>
      </c>
      <c r="E5" s="5">
        <v>-34.47</v>
      </c>
      <c r="F5" s="5">
        <v>-34.659999999999997</v>
      </c>
      <c r="G5" s="5">
        <v>-35.01</v>
      </c>
      <c r="H5" s="5">
        <v>-35.369999999999997</v>
      </c>
      <c r="I5" s="5">
        <v>-36.51</v>
      </c>
      <c r="J5" s="5">
        <v>-37.85</v>
      </c>
      <c r="K5" s="5">
        <v>-38.81</v>
      </c>
    </row>
    <row r="6" spans="1:18" x14ac:dyDescent="0.25">
      <c r="A6" s="5">
        <v>-30.63</v>
      </c>
      <c r="B6" s="5">
        <v>-30.91</v>
      </c>
      <c r="C6" s="5">
        <v>-31.39</v>
      </c>
      <c r="D6" s="5">
        <v>-31.86</v>
      </c>
      <c r="E6" s="5">
        <v>-32.1</v>
      </c>
      <c r="F6" s="5">
        <v>-32.369999999999997</v>
      </c>
      <c r="G6" s="5">
        <v>-32.86</v>
      </c>
      <c r="H6" s="5">
        <v>-33.36</v>
      </c>
      <c r="I6" s="5">
        <v>-34.99</v>
      </c>
      <c r="J6" s="5">
        <v>-36.909999999999997</v>
      </c>
      <c r="K6" s="5">
        <v>-38.29</v>
      </c>
    </row>
    <row r="7" spans="1:18" x14ac:dyDescent="0.25">
      <c r="A7" s="5">
        <v>-27.67</v>
      </c>
      <c r="B7" s="5">
        <v>-28.06</v>
      </c>
      <c r="C7" s="5">
        <v>-28.73</v>
      </c>
      <c r="D7" s="5">
        <v>-29.35</v>
      </c>
      <c r="E7" s="5">
        <v>-29.67</v>
      </c>
      <c r="F7" s="5">
        <v>-30.02</v>
      </c>
      <c r="G7" s="5">
        <v>-30.65</v>
      </c>
      <c r="H7" s="5">
        <v>-31.28</v>
      </c>
      <c r="I7" s="5">
        <v>-33.369999999999997</v>
      </c>
      <c r="J7" s="5">
        <v>-35.869999999999997</v>
      </c>
      <c r="K7" s="5">
        <v>-37.69</v>
      </c>
    </row>
    <row r="8" spans="1:18" x14ac:dyDescent="0.25">
      <c r="A8" s="5">
        <v>-24.49</v>
      </c>
      <c r="B8" s="5">
        <v>-25.17</v>
      </c>
      <c r="C8" s="6">
        <v>-26.21</v>
      </c>
      <c r="D8" s="5">
        <v>-27.04</v>
      </c>
      <c r="E8" s="5">
        <v>-27.42</v>
      </c>
      <c r="F8" s="5">
        <v>-27.82</v>
      </c>
      <c r="G8" s="5">
        <v>-28.44</v>
      </c>
      <c r="H8" s="5">
        <v>-28.98</v>
      </c>
      <c r="I8" s="5">
        <v>-30.6</v>
      </c>
      <c r="J8" s="5">
        <v>-32.700000000000003</v>
      </c>
      <c r="K8" s="5">
        <v>-34.32</v>
      </c>
      <c r="L8" s="5">
        <v>-36.299999999999997</v>
      </c>
      <c r="M8" s="5">
        <v>-37.369999999999997</v>
      </c>
      <c r="N8" s="5">
        <v>-37.99</v>
      </c>
      <c r="O8" s="5">
        <v>-38.707999999999998</v>
      </c>
    </row>
    <row r="9" spans="1:18" x14ac:dyDescent="0.25">
      <c r="A9" s="5">
        <v>-23.78</v>
      </c>
      <c r="B9" s="5">
        <v>-24.58</v>
      </c>
      <c r="C9" s="6">
        <v>-25.72</v>
      </c>
      <c r="D9" s="5">
        <v>-26.6</v>
      </c>
      <c r="E9" s="5">
        <v>-26.98</v>
      </c>
      <c r="F9" s="5">
        <v>-27.39</v>
      </c>
      <c r="G9" s="5">
        <v>-28</v>
      </c>
      <c r="H9" s="5">
        <v>-28.49</v>
      </c>
      <c r="I9" s="5">
        <v>-29.8</v>
      </c>
      <c r="J9" s="5">
        <v>-31.64</v>
      </c>
      <c r="K9" s="5">
        <v>-33.08</v>
      </c>
      <c r="L9" s="5">
        <v>-34.81</v>
      </c>
      <c r="M9" s="5">
        <v>-36.020000000000003</v>
      </c>
      <c r="N9" s="5">
        <v>-36.78</v>
      </c>
      <c r="O9" s="5">
        <v>-37.683999999999997</v>
      </c>
    </row>
    <row r="10" spans="1:18" x14ac:dyDescent="0.25">
      <c r="A10" s="5">
        <v>-23.61</v>
      </c>
      <c r="B10" s="5">
        <v>-24.44</v>
      </c>
      <c r="C10" s="5">
        <v>-25</v>
      </c>
      <c r="D10" s="5">
        <v>-26.49</v>
      </c>
      <c r="E10" s="5">
        <v>-26.87</v>
      </c>
      <c r="F10" s="5">
        <v>-27.29</v>
      </c>
      <c r="G10" s="5">
        <v>-27.89</v>
      </c>
      <c r="H10" s="5">
        <v>-28.37</v>
      </c>
      <c r="I10" s="5">
        <v>-29.58</v>
      </c>
      <c r="J10" s="5">
        <v>-31.35</v>
      </c>
      <c r="K10" s="5">
        <v>-32.75</v>
      </c>
      <c r="L10" s="5">
        <v>-34.47</v>
      </c>
      <c r="M10" s="5">
        <v>-35.700000000000003</v>
      </c>
      <c r="N10" s="5">
        <v>-36.479999999999997</v>
      </c>
      <c r="O10" s="5">
        <v>-37.387999999999998</v>
      </c>
      <c r="P10" s="5">
        <v>-38.97</v>
      </c>
      <c r="Q10" s="5">
        <v>-39.299999999999997</v>
      </c>
      <c r="R10" s="5">
        <v>-39.398000000000003</v>
      </c>
    </row>
    <row r="11" spans="1:18" x14ac:dyDescent="0.25">
      <c r="A11" s="5">
        <v>-23.5</v>
      </c>
      <c r="B11" s="5">
        <v>-24.36</v>
      </c>
      <c r="C11" s="5">
        <v>-23.53</v>
      </c>
      <c r="D11" s="5">
        <v>-26.43</v>
      </c>
      <c r="E11" s="5">
        <v>-26.81</v>
      </c>
      <c r="F11" s="5">
        <v>-27.22</v>
      </c>
      <c r="G11" s="5">
        <v>-27.83</v>
      </c>
      <c r="H11" s="5">
        <v>-28.3</v>
      </c>
      <c r="I11" s="5">
        <v>-29.45</v>
      </c>
      <c r="J11" s="5">
        <v>-31.17</v>
      </c>
      <c r="K11" s="5">
        <v>-32.549999999999997</v>
      </c>
      <c r="L11" s="5">
        <v>-34.26</v>
      </c>
      <c r="M11" s="5">
        <v>-35.51</v>
      </c>
      <c r="N11" s="5">
        <v>-36.299999999999997</v>
      </c>
      <c r="O11" s="5">
        <v>-37.201000000000001</v>
      </c>
      <c r="P11" s="5">
        <v>-38.93</v>
      </c>
      <c r="Q11" s="5">
        <v>-29.27</v>
      </c>
      <c r="R11" s="5">
        <v>-39.371000000000002</v>
      </c>
    </row>
    <row r="12" spans="1:18" x14ac:dyDescent="0.25">
      <c r="A12" s="5">
        <v>-22.82</v>
      </c>
      <c r="B12" s="5">
        <v>-23.84</v>
      </c>
      <c r="C12" s="7">
        <v>-25.1</v>
      </c>
      <c r="D12" s="7">
        <v>-26.03</v>
      </c>
      <c r="E12" s="5">
        <v>-26.42</v>
      </c>
      <c r="F12" s="5">
        <v>-26.84</v>
      </c>
      <c r="G12" s="5">
        <v>-27.43</v>
      </c>
      <c r="H12" s="5">
        <v>-27.84</v>
      </c>
      <c r="I12" s="5">
        <v>-28.55</v>
      </c>
      <c r="J12" s="5">
        <v>-29.98</v>
      </c>
      <c r="K12" s="5">
        <v>-31.22</v>
      </c>
      <c r="L12" s="5">
        <v>-33.020000000000003</v>
      </c>
      <c r="M12" s="5">
        <v>-34.35</v>
      </c>
      <c r="N12" s="5">
        <v>-35.15</v>
      </c>
      <c r="O12" s="5">
        <v>-35.881</v>
      </c>
      <c r="P12" s="5">
        <v>-36.06</v>
      </c>
      <c r="Q12" s="5">
        <v>-36.39</v>
      </c>
      <c r="R12" s="5">
        <v>-36.542000000000002</v>
      </c>
    </row>
    <row r="13" spans="1:18" x14ac:dyDescent="0.25">
      <c r="A13" s="5">
        <v>-22.11</v>
      </c>
      <c r="B13" s="5">
        <v>-23.42</v>
      </c>
      <c r="C13" s="7">
        <v>-24.74</v>
      </c>
      <c r="D13" s="7">
        <v>-25.66</v>
      </c>
      <c r="E13" s="5">
        <v>-26.05</v>
      </c>
      <c r="F13" s="5">
        <v>-26.46</v>
      </c>
      <c r="G13" s="5">
        <v>-27.03</v>
      </c>
      <c r="H13" s="5">
        <v>-27.4</v>
      </c>
      <c r="I13" s="5">
        <v>-26.79</v>
      </c>
      <c r="J13" s="5">
        <v>-27.68</v>
      </c>
      <c r="K13" s="5">
        <v>-28.53</v>
      </c>
      <c r="L13" s="5">
        <v>-31.2</v>
      </c>
      <c r="M13" s="5">
        <v>-32.74</v>
      </c>
      <c r="N13" s="5">
        <v>-33.5</v>
      </c>
      <c r="O13" s="5">
        <v>-34.094999999999999</v>
      </c>
      <c r="P13" s="5">
        <v>-33.18</v>
      </c>
      <c r="Q13" s="5">
        <v>-32.869999999999997</v>
      </c>
      <c r="R13" s="5">
        <v>-32.947000000000003</v>
      </c>
    </row>
    <row r="14" spans="1:18" x14ac:dyDescent="0.25">
      <c r="A14" s="5">
        <v>-16.05</v>
      </c>
      <c r="B14" s="5">
        <v>-16.78</v>
      </c>
      <c r="C14" s="7">
        <v>-17.66</v>
      </c>
      <c r="D14" s="7">
        <v>-18.27</v>
      </c>
      <c r="E14" s="5">
        <v>-18.510000000000002</v>
      </c>
      <c r="F14" s="5">
        <v>-18.760000000000002</v>
      </c>
      <c r="G14" s="5">
        <v>-19.100000000000001</v>
      </c>
      <c r="H14" s="5">
        <v>-19.350000000000001</v>
      </c>
      <c r="I14" s="5">
        <v>-19.510000000000002</v>
      </c>
      <c r="J14" s="5">
        <v>-19.68</v>
      </c>
      <c r="K14" s="5">
        <v>-19.82</v>
      </c>
      <c r="L14" s="5">
        <v>-20.23</v>
      </c>
      <c r="M14" s="5">
        <v>-20.78</v>
      </c>
      <c r="N14" s="5">
        <v>-21.11</v>
      </c>
      <c r="O14" s="5">
        <v>-21.414999999999999</v>
      </c>
      <c r="P14" s="5">
        <v>-21.51</v>
      </c>
      <c r="Q14" s="5">
        <v>-21.6</v>
      </c>
      <c r="R14" s="5">
        <v>-21.684999999999999</v>
      </c>
    </row>
    <row r="15" spans="1:18" x14ac:dyDescent="0.25">
      <c r="A15" s="5">
        <v>-11.74</v>
      </c>
      <c r="B15" s="5">
        <v>-11.72</v>
      </c>
      <c r="C15" s="7">
        <v>-11.68</v>
      </c>
      <c r="D15" s="7">
        <v>-11.65</v>
      </c>
      <c r="E15" s="5">
        <v>-11.64</v>
      </c>
      <c r="F15" s="5">
        <v>-11.62</v>
      </c>
      <c r="G15" s="5">
        <v>-11.59</v>
      </c>
      <c r="H15" s="5">
        <v>-11.55</v>
      </c>
      <c r="I15" s="5">
        <v>-11.52</v>
      </c>
      <c r="J15" s="5">
        <v>-11.51</v>
      </c>
      <c r="K15" s="5">
        <v>-11.5</v>
      </c>
      <c r="L15" s="5">
        <v>-11.47</v>
      </c>
      <c r="M15" s="5">
        <v>-11.42</v>
      </c>
      <c r="N15" s="5">
        <v>-11.39</v>
      </c>
      <c r="O15" s="5">
        <v>-11.358000000000001</v>
      </c>
      <c r="P15" s="5">
        <v>-11.34</v>
      </c>
      <c r="Q15" s="5">
        <v>-11.31</v>
      </c>
      <c r="R15" s="5">
        <v>-11.266</v>
      </c>
    </row>
    <row r="16" spans="1:18" x14ac:dyDescent="0.25">
      <c r="A16" s="5">
        <v>-7.3650000000000002</v>
      </c>
      <c r="B16" s="5">
        <v>-6.5810000000000004</v>
      </c>
      <c r="C16" s="7">
        <v>-5.6159999999999997</v>
      </c>
      <c r="D16" s="7">
        <v>-4.9349999999999996</v>
      </c>
      <c r="E16" s="5">
        <v>-4.6580000000000004</v>
      </c>
      <c r="F16" s="5">
        <v>-4.3620000000000001</v>
      </c>
      <c r="G16" s="5">
        <v>-3.9510000000000001</v>
      </c>
      <c r="H16" s="5">
        <v>-3.6349999999999998</v>
      </c>
      <c r="I16" s="5">
        <v>-3.415</v>
      </c>
      <c r="J16" s="5">
        <v>-3.202</v>
      </c>
      <c r="K16" s="5">
        <v>-3.0369999999999999</v>
      </c>
      <c r="L16" s="5">
        <v>-2.5680000000000001</v>
      </c>
      <c r="M16" s="5">
        <v>-1.925</v>
      </c>
      <c r="N16" s="5">
        <v>-1.522</v>
      </c>
      <c r="O16" s="5">
        <v>-1.145</v>
      </c>
      <c r="P16" s="5">
        <v>-1.004</v>
      </c>
      <c r="Q16" s="5">
        <v>-0.85799999999999998</v>
      </c>
      <c r="R16" s="5">
        <v>-0.68700000000000006</v>
      </c>
    </row>
    <row r="17" spans="1:18" x14ac:dyDescent="0.25">
      <c r="A17" s="5">
        <v>-1.1319999999999999</v>
      </c>
      <c r="B17" s="5">
        <v>0.24099999999999999</v>
      </c>
      <c r="C17" s="7">
        <v>1.625</v>
      </c>
      <c r="D17" s="7">
        <v>2.613</v>
      </c>
      <c r="E17" s="5">
        <v>3.03</v>
      </c>
      <c r="F17" s="5">
        <v>3.476</v>
      </c>
      <c r="G17" s="5">
        <v>4.1100000000000003</v>
      </c>
      <c r="H17" s="5">
        <v>4.5270000000000001</v>
      </c>
      <c r="I17" s="5">
        <v>3.9620000000000002</v>
      </c>
      <c r="J17" s="5">
        <v>4.9409999999999998</v>
      </c>
      <c r="K17" s="5">
        <v>5.851</v>
      </c>
      <c r="L17" s="5">
        <v>8.7609999999999992</v>
      </c>
      <c r="M17" s="5">
        <v>10.44</v>
      </c>
      <c r="N17" s="5">
        <v>11.28</v>
      </c>
      <c r="O17" s="5">
        <v>11.929</v>
      </c>
      <c r="P17" s="5">
        <v>10.94</v>
      </c>
      <c r="Q17" s="5">
        <v>10.62</v>
      </c>
      <c r="R17" s="5">
        <v>10.807</v>
      </c>
    </row>
    <row r="18" spans="1:18" x14ac:dyDescent="0.25">
      <c r="A18" s="5">
        <v>-0.30299999999999999</v>
      </c>
      <c r="B18" s="5">
        <v>0.72399999999999998</v>
      </c>
      <c r="C18" s="7">
        <v>2.0489999999999999</v>
      </c>
      <c r="D18" s="7">
        <v>3.0339999999999998</v>
      </c>
      <c r="E18" s="5">
        <v>3.456</v>
      </c>
      <c r="F18" s="5">
        <v>3.907</v>
      </c>
      <c r="G18" s="5">
        <v>4.5579999999999998</v>
      </c>
      <c r="H18" s="5">
        <v>5.0330000000000004</v>
      </c>
      <c r="I18" s="5">
        <v>5.9459999999999997</v>
      </c>
      <c r="J18" s="5">
        <v>7.556</v>
      </c>
      <c r="K18" s="5">
        <v>8.9060000000000006</v>
      </c>
      <c r="L18" s="5">
        <v>10.773999999999999</v>
      </c>
      <c r="M18" s="5">
        <v>12.21</v>
      </c>
      <c r="N18" s="5">
        <v>13.089</v>
      </c>
      <c r="O18" s="5">
        <v>13.897</v>
      </c>
      <c r="P18" s="5">
        <v>14.12</v>
      </c>
      <c r="Q18" s="5">
        <v>14.61</v>
      </c>
      <c r="R18" s="5">
        <v>14.922000000000001</v>
      </c>
    </row>
    <row r="19" spans="1:18" x14ac:dyDescent="0.25">
      <c r="A19" s="5">
        <v>0.45100000000000001</v>
      </c>
      <c r="B19" s="5">
        <v>1.321</v>
      </c>
      <c r="C19" s="7">
        <v>2.5419999999999998</v>
      </c>
      <c r="D19" s="7">
        <v>3.49</v>
      </c>
      <c r="E19" s="5">
        <v>3.9049999999999998</v>
      </c>
      <c r="F19" s="5">
        <v>4.3520000000000003</v>
      </c>
      <c r="G19" s="5">
        <v>5.0170000000000003</v>
      </c>
      <c r="H19" s="5">
        <v>5.5469999999999997</v>
      </c>
      <c r="I19" s="5">
        <v>6.8940000000000001</v>
      </c>
      <c r="J19" s="5">
        <v>8.8219999999999992</v>
      </c>
      <c r="K19" s="5">
        <v>10.337</v>
      </c>
      <c r="L19" s="5">
        <v>12.202999999999999</v>
      </c>
      <c r="M19" s="5">
        <v>13.59</v>
      </c>
      <c r="N19" s="5">
        <v>14.484</v>
      </c>
      <c r="O19" s="5">
        <v>15.51</v>
      </c>
      <c r="P19" s="5">
        <v>17.559999999999999</v>
      </c>
      <c r="Q19" s="5">
        <v>18.05</v>
      </c>
      <c r="R19" s="5">
        <v>18.303000000000001</v>
      </c>
    </row>
    <row r="20" spans="1:18" x14ac:dyDescent="0.25">
      <c r="A20" s="5">
        <v>558</v>
      </c>
      <c r="B20" s="5">
        <v>1.407</v>
      </c>
      <c r="C20" s="8">
        <v>2.6139999999999999</v>
      </c>
      <c r="D20" s="8">
        <v>3.556</v>
      </c>
      <c r="E20" s="5">
        <v>3.97</v>
      </c>
      <c r="F20" s="5">
        <v>4.4160000000000004</v>
      </c>
      <c r="G20" s="5">
        <v>5.0830000000000002</v>
      </c>
      <c r="H20" s="5">
        <v>5.62</v>
      </c>
      <c r="I20" s="5">
        <v>7.0259999999999998</v>
      </c>
      <c r="J20" s="5">
        <v>8.9979999999999993</v>
      </c>
      <c r="K20" s="5">
        <v>10.537000000000001</v>
      </c>
      <c r="L20" s="5">
        <v>12.441000000000001</v>
      </c>
      <c r="M20" s="5">
        <v>13.79</v>
      </c>
      <c r="N20" s="5">
        <v>14.683999999999999</v>
      </c>
      <c r="O20" s="5">
        <v>15.728</v>
      </c>
      <c r="P20" s="5">
        <v>17.59</v>
      </c>
      <c r="Q20" s="5">
        <v>18.07</v>
      </c>
      <c r="R20" s="5">
        <v>18.329999999999998</v>
      </c>
    </row>
    <row r="21" spans="1:18" x14ac:dyDescent="0.25">
      <c r="A21" s="5">
        <v>0.66500000000000004</v>
      </c>
      <c r="B21" s="5">
        <v>1.4950000000000001</v>
      </c>
      <c r="C21" s="8">
        <v>2.6859999999999999</v>
      </c>
      <c r="D21" s="8">
        <v>3.6230000000000002</v>
      </c>
      <c r="E21" s="5">
        <v>4.0359999999999996</v>
      </c>
      <c r="F21" s="5">
        <v>4.4809999999999999</v>
      </c>
      <c r="G21" s="5">
        <v>5.15</v>
      </c>
      <c r="H21" s="5">
        <v>5.694</v>
      </c>
      <c r="I21" s="5">
        <v>0.153</v>
      </c>
      <c r="J21" s="5">
        <v>9.1660000000000004</v>
      </c>
      <c r="K21" s="5">
        <v>10.728999999999999</v>
      </c>
      <c r="L21" s="5">
        <v>12.625999999999999</v>
      </c>
      <c r="M21" s="5">
        <v>13.99</v>
      </c>
      <c r="N21" s="5">
        <v>14.885</v>
      </c>
      <c r="O21" s="5">
        <v>15.923999999999999</v>
      </c>
    </row>
    <row r="22" spans="1:18" x14ac:dyDescent="0.25">
      <c r="A22" s="5">
        <v>1.2729999999999999</v>
      </c>
      <c r="B22" s="5">
        <v>1.9950000000000001</v>
      </c>
      <c r="C22" s="9">
        <v>3.1030000000000002</v>
      </c>
      <c r="D22" s="8">
        <v>4.0049999999999999</v>
      </c>
      <c r="E22" s="5">
        <v>4.4130000000000003</v>
      </c>
      <c r="F22" s="5">
        <v>4.8520000000000003</v>
      </c>
      <c r="G22" s="5">
        <v>5.532</v>
      </c>
      <c r="H22" s="5">
        <v>6.117</v>
      </c>
      <c r="I22" s="5">
        <v>7.8520000000000003</v>
      </c>
      <c r="J22" s="5">
        <v>10.090999999999999</v>
      </c>
      <c r="K22" s="5">
        <v>11.795</v>
      </c>
      <c r="L22" s="5">
        <v>13.868</v>
      </c>
      <c r="M22" s="5">
        <v>15.18</v>
      </c>
      <c r="N22" s="5">
        <v>16.024000000000001</v>
      </c>
      <c r="O22" s="5">
        <v>17.004000000000001</v>
      </c>
    </row>
    <row r="23" spans="1:18" x14ac:dyDescent="0.25">
      <c r="A23" s="5">
        <v>4.4790000000000001</v>
      </c>
      <c r="B23" s="5">
        <v>4.9109999999999996</v>
      </c>
      <c r="C23" s="8">
        <v>5.6509999999999998</v>
      </c>
      <c r="D23" s="8">
        <v>6.3449999999999998</v>
      </c>
      <c r="E23" s="5">
        <v>6.7</v>
      </c>
      <c r="F23" s="5">
        <v>7.0880000000000001</v>
      </c>
      <c r="G23" s="5">
        <v>7.7830000000000004</v>
      </c>
      <c r="H23" s="5">
        <v>8.4770000000000003</v>
      </c>
      <c r="I23" s="5">
        <v>10.74</v>
      </c>
      <c r="J23" s="5">
        <v>13.445</v>
      </c>
      <c r="K23" s="5">
        <v>15.404</v>
      </c>
    </row>
    <row r="24" spans="1:18" x14ac:dyDescent="0.25">
      <c r="A24" s="5">
        <v>7.4530000000000003</v>
      </c>
      <c r="B24" s="5">
        <v>7.7789999999999999</v>
      </c>
      <c r="C24" s="8">
        <v>8.3460000000000001</v>
      </c>
      <c r="D24" s="8">
        <v>8.8940000000000001</v>
      </c>
      <c r="E24" s="5">
        <v>9.1820000000000004</v>
      </c>
      <c r="F24" s="5">
        <v>9.4979999999999993</v>
      </c>
      <c r="G24" s="5">
        <v>10.077</v>
      </c>
      <c r="H24" s="5">
        <v>10.663</v>
      </c>
      <c r="I24" s="5">
        <v>12.54</v>
      </c>
      <c r="J24" s="5">
        <v>14.76</v>
      </c>
      <c r="K24" s="5">
        <v>16.350000000000001</v>
      </c>
    </row>
    <row r="25" spans="1:18" x14ac:dyDescent="0.25">
      <c r="A25" s="5">
        <v>10.31</v>
      </c>
      <c r="B25" s="5">
        <v>10.55</v>
      </c>
      <c r="C25" s="8">
        <v>10.97</v>
      </c>
      <c r="D25" s="8">
        <v>11.385</v>
      </c>
      <c r="E25" s="5">
        <v>11.608000000000001</v>
      </c>
      <c r="F25" s="5">
        <v>11.85</v>
      </c>
      <c r="G25" s="5">
        <v>12.311</v>
      </c>
      <c r="H25" s="5">
        <v>12.776</v>
      </c>
      <c r="I25" s="5">
        <v>14.24</v>
      </c>
      <c r="J25" s="5">
        <v>15.964</v>
      </c>
      <c r="K25" s="5">
        <v>17.193000000000001</v>
      </c>
    </row>
    <row r="26" spans="1:18" x14ac:dyDescent="0.25">
      <c r="A26" s="5">
        <v>12.765000000000001</v>
      </c>
      <c r="B26" s="5">
        <v>12.94</v>
      </c>
      <c r="C26" s="8">
        <v>13.26</v>
      </c>
      <c r="D26" s="8">
        <v>13.573</v>
      </c>
      <c r="E26" s="5">
        <v>13.746</v>
      </c>
      <c r="F26" s="5">
        <v>13.94</v>
      </c>
      <c r="G26" s="5">
        <v>14.3</v>
      </c>
      <c r="H26" s="5">
        <v>14.680999999999999</v>
      </c>
      <c r="I26" s="5">
        <v>15.81</v>
      </c>
      <c r="J26" s="5">
        <v>17.134</v>
      </c>
      <c r="K26" s="5">
        <v>18.027999999999999</v>
      </c>
    </row>
    <row r="27" spans="1:18" x14ac:dyDescent="0.25">
      <c r="A27" s="5">
        <v>13.337999999999999</v>
      </c>
      <c r="B27" s="5">
        <v>13.5</v>
      </c>
      <c r="C27" s="8">
        <v>13.79</v>
      </c>
      <c r="D27" s="8">
        <v>14.084</v>
      </c>
      <c r="E27" s="5">
        <v>14.244999999999999</v>
      </c>
      <c r="F27" s="5">
        <v>14.42</v>
      </c>
      <c r="G27" s="5">
        <v>14.765000000000001</v>
      </c>
      <c r="H27" s="5">
        <v>15.13</v>
      </c>
      <c r="I27" s="5">
        <v>16.28</v>
      </c>
      <c r="J27" s="5">
        <v>17.465</v>
      </c>
      <c r="K27" s="5">
        <v>18.27</v>
      </c>
    </row>
    <row r="28" spans="1:18" x14ac:dyDescent="0.25">
      <c r="A28" s="5">
        <v>13.907999999999999</v>
      </c>
      <c r="B28" s="5">
        <v>14.06</v>
      </c>
      <c r="C28" s="8">
        <v>14.32</v>
      </c>
      <c r="D28" s="8">
        <v>14.592000000000001</v>
      </c>
      <c r="E28" s="5">
        <v>14.74</v>
      </c>
      <c r="F28" s="5">
        <v>14.9</v>
      </c>
      <c r="G28" s="5">
        <v>15.225</v>
      </c>
      <c r="H28" s="5">
        <v>15.58</v>
      </c>
      <c r="I28" s="5">
        <v>16.809999999999999</v>
      </c>
      <c r="J28" s="5">
        <v>17.890999999999998</v>
      </c>
      <c r="K28" s="5">
        <v>18.585000000000001</v>
      </c>
    </row>
    <row r="29" spans="1:18" x14ac:dyDescent="0.25">
      <c r="A29" s="8">
        <v>14.475</v>
      </c>
      <c r="B29" s="5">
        <v>14.61</v>
      </c>
      <c r="C29" s="8">
        <v>14.85</v>
      </c>
      <c r="D29" s="8">
        <v>15.096</v>
      </c>
      <c r="E29" s="5">
        <v>15.231</v>
      </c>
      <c r="F29" s="5">
        <v>15.38</v>
      </c>
      <c r="G29" s="5">
        <v>15.676</v>
      </c>
      <c r="H29" s="5">
        <v>16.021000000000001</v>
      </c>
      <c r="I29" s="5">
        <v>17.59</v>
      </c>
      <c r="J29" s="5">
        <v>18.486000000000001</v>
      </c>
      <c r="K29" s="5">
        <v>19.010000000000002</v>
      </c>
    </row>
  </sheetData>
  <conditionalFormatting sqref="A1:K16">
    <cfRule type="cellIs" dxfId="74" priority="61" operator="between">
      <formula>-18</formula>
      <formula>0</formula>
    </cfRule>
    <cfRule type="cellIs" dxfId="73" priority="62" operator="between">
      <formula>-30</formula>
      <formula>-18</formula>
    </cfRule>
    <cfRule type="cellIs" dxfId="72" priority="63" operator="between">
      <formula>-40</formula>
      <formula>-30</formula>
    </cfRule>
    <cfRule type="cellIs" dxfId="71" priority="67" operator="lessThan">
      <formula>0</formula>
    </cfRule>
  </conditionalFormatting>
  <conditionalFormatting sqref="A17:A18">
    <cfRule type="cellIs" dxfId="70" priority="53" operator="between">
      <formula>-18</formula>
      <formula>0</formula>
    </cfRule>
    <cfRule type="cellIs" dxfId="69" priority="66" operator="lessThan">
      <formula>0</formula>
    </cfRule>
  </conditionalFormatting>
  <conditionalFormatting sqref="L8:O16">
    <cfRule type="cellIs" dxfId="68" priority="57" operator="between">
      <formula>-18</formula>
      <formula>0</formula>
    </cfRule>
    <cfRule type="cellIs" dxfId="67" priority="58" operator="between">
      <formula>-18</formula>
      <formula>0</formula>
    </cfRule>
    <cfRule type="cellIs" dxfId="66" priority="59" operator="between">
      <formula>-30</formula>
      <formula>-18</formula>
    </cfRule>
    <cfRule type="cellIs" dxfId="65" priority="60" operator="between">
      <formula>-40</formula>
      <formula>-30</formula>
    </cfRule>
    <cfRule type="cellIs" dxfId="64" priority="65" operator="lessThan">
      <formula>0</formula>
    </cfRule>
  </conditionalFormatting>
  <conditionalFormatting sqref="P10:R16">
    <cfRule type="cellIs" dxfId="63" priority="54" operator="between">
      <formula>-18</formula>
      <formula>0</formula>
    </cfRule>
    <cfRule type="cellIs" dxfId="62" priority="55" operator="between">
      <formula>-30</formula>
      <formula>-18</formula>
    </cfRule>
    <cfRule type="cellIs" dxfId="61" priority="56" operator="between">
      <formula>-40</formula>
      <formula>-30</formula>
    </cfRule>
    <cfRule type="cellIs" dxfId="60" priority="64" operator="lessThan">
      <formula>0</formula>
    </cfRule>
  </conditionalFormatting>
  <conditionalFormatting sqref="A19:A23">
    <cfRule type="cellIs" dxfId="59" priority="44" operator="between">
      <formula>7</formula>
      <formula>14</formula>
    </cfRule>
    <cfRule type="cellIs" dxfId="58" priority="45" operator="between">
      <formula>0</formula>
      <formula>7</formula>
    </cfRule>
    <cfRule type="cellIs" dxfId="57" priority="52" operator="greaterThan">
      <formula>0</formula>
    </cfRule>
  </conditionalFormatting>
  <conditionalFormatting sqref="B17:K29">
    <cfRule type="cellIs" dxfId="56" priority="46" operator="between">
      <formula>14</formula>
      <formula>20</formula>
    </cfRule>
    <cfRule type="cellIs" dxfId="55" priority="47" operator="between">
      <formula>7</formula>
      <formula>14</formula>
    </cfRule>
    <cfRule type="cellIs" dxfId="54" priority="48" operator="between">
      <formula>0</formula>
      <formula>7</formula>
    </cfRule>
    <cfRule type="cellIs" dxfId="53" priority="51" operator="greaterThan">
      <formula>0</formula>
    </cfRule>
  </conditionalFormatting>
  <conditionalFormatting sqref="A24:A28">
    <cfRule type="cellIs" dxfId="52" priority="40" operator="between">
      <formula>14</formula>
      <formula>20</formula>
    </cfRule>
    <cfRule type="cellIs" dxfId="51" priority="41" operator="between">
      <formula>7</formula>
      <formula>14</formula>
    </cfRule>
    <cfRule type="cellIs" dxfId="50" priority="42" operator="between">
      <formula>0</formula>
      <formula>7</formula>
    </cfRule>
    <cfRule type="cellIs" dxfId="49" priority="43" operator="greaterThan">
      <formula>0</formula>
    </cfRule>
  </conditionalFormatting>
  <conditionalFormatting sqref="A19:A28">
    <cfRule type="cellIs" dxfId="48" priority="39" operator="between">
      <formula>14</formula>
      <formula>20</formula>
    </cfRule>
  </conditionalFormatting>
  <conditionalFormatting sqref="A29">
    <cfRule type="cellIs" dxfId="47" priority="35" operator="between">
      <formula>14</formula>
      <formula>20</formula>
    </cfRule>
    <cfRule type="cellIs" dxfId="46" priority="36" operator="between">
      <formula>7</formula>
      <formula>14</formula>
    </cfRule>
    <cfRule type="cellIs" dxfId="45" priority="37" operator="between">
      <formula>0</formula>
      <formula>7</formula>
    </cfRule>
    <cfRule type="cellIs" dxfId="44" priority="38" operator="greaterThan">
      <formula>0</formula>
    </cfRule>
  </conditionalFormatting>
  <conditionalFormatting sqref="L17:O18">
    <cfRule type="cellIs" dxfId="43" priority="25" operator="between">
      <formula>14</formula>
      <formula>20</formula>
    </cfRule>
    <cfRule type="cellIs" dxfId="42" priority="26" operator="between">
      <formula>7</formula>
      <formula>14</formula>
    </cfRule>
    <cfRule type="cellIs" dxfId="41" priority="27" operator="between">
      <formula>0</formula>
      <formula>7</formula>
    </cfRule>
    <cfRule type="cellIs" dxfId="40" priority="28" operator="greaterThan">
      <formula>0</formula>
    </cfRule>
  </conditionalFormatting>
  <conditionalFormatting sqref="L19:M21">
    <cfRule type="cellIs" dxfId="39" priority="21" operator="between">
      <formula>14</formula>
      <formula>20</formula>
    </cfRule>
    <cfRule type="cellIs" dxfId="38" priority="22" operator="between">
      <formula>7</formula>
      <formula>14</formula>
    </cfRule>
    <cfRule type="cellIs" dxfId="37" priority="23" operator="between">
      <formula>0</formula>
      <formula>7</formula>
    </cfRule>
    <cfRule type="cellIs" dxfId="36" priority="24" operator="greaterThan">
      <formula>0</formula>
    </cfRule>
  </conditionalFormatting>
  <conditionalFormatting sqref="L22">
    <cfRule type="cellIs" dxfId="35" priority="17" operator="between">
      <formula>14</formula>
      <formula>20</formula>
    </cfRule>
    <cfRule type="cellIs" dxfId="34" priority="18" operator="between">
      <formula>7</formula>
      <formula>14</formula>
    </cfRule>
    <cfRule type="cellIs" dxfId="33" priority="19" operator="between">
      <formula>0</formula>
      <formula>7</formula>
    </cfRule>
    <cfRule type="cellIs" dxfId="32" priority="20" operator="greaterThan">
      <formula>0</formula>
    </cfRule>
  </conditionalFormatting>
  <conditionalFormatting sqref="M22:O22">
    <cfRule type="cellIs" dxfId="31" priority="13" operator="between">
      <formula>14</formula>
      <formula>20</formula>
    </cfRule>
    <cfRule type="cellIs" dxfId="30" priority="14" operator="between">
      <formula>7</formula>
      <formula>14</formula>
    </cfRule>
    <cfRule type="cellIs" dxfId="29" priority="15" operator="between">
      <formula>0</formula>
      <formula>7</formula>
    </cfRule>
    <cfRule type="cellIs" dxfId="28" priority="16" operator="greaterThan">
      <formula>0</formula>
    </cfRule>
  </conditionalFormatting>
  <conditionalFormatting sqref="N19:O21">
    <cfRule type="cellIs" dxfId="27" priority="9" operator="between">
      <formula>14</formula>
      <formula>20</formula>
    </cfRule>
    <cfRule type="cellIs" dxfId="26" priority="10" operator="between">
      <formula>7</formula>
      <formula>14</formula>
    </cfRule>
    <cfRule type="cellIs" dxfId="25" priority="11" operator="between">
      <formula>0</formula>
      <formula>7</formula>
    </cfRule>
    <cfRule type="cellIs" dxfId="24" priority="12" operator="greaterThan">
      <formula>0</formula>
    </cfRule>
  </conditionalFormatting>
  <conditionalFormatting sqref="P18:R20">
    <cfRule type="cellIs" dxfId="23" priority="5" operator="between">
      <formula>14</formula>
      <formula>20</formula>
    </cfRule>
    <cfRule type="cellIs" dxfId="22" priority="6" operator="between">
      <formula>7</formula>
      <formula>14</formula>
    </cfRule>
    <cfRule type="cellIs" dxfId="21" priority="7" operator="between">
      <formula>0</formula>
      <formula>7</formula>
    </cfRule>
    <cfRule type="cellIs" dxfId="20" priority="8" operator="greaterThan">
      <formula>0</formula>
    </cfRule>
  </conditionalFormatting>
  <conditionalFormatting sqref="P17:R17">
    <cfRule type="cellIs" dxfId="19" priority="1" operator="between">
      <formula>14</formula>
      <formula>20</formula>
    </cfRule>
    <cfRule type="cellIs" dxfId="18" priority="2" operator="between">
      <formula>7</formula>
      <formula>14</formula>
    </cfRule>
    <cfRule type="cellIs" dxfId="17" priority="3" operator="between">
      <formula>0</formula>
      <formula>7</formula>
    </cfRule>
    <cfRule type="cellIs" dxfId="16" priority="4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7" sqref="K7"/>
    </sheetView>
  </sheetViews>
  <sheetFormatPr defaultRowHeight="15" x14ac:dyDescent="0.25"/>
  <sheetData>
    <row r="1" spans="1:11" ht="45" customHeight="1" thickBot="1" x14ac:dyDescent="0.4">
      <c r="A1" s="14" t="s">
        <v>15</v>
      </c>
      <c r="B1" s="15"/>
      <c r="C1" s="15"/>
      <c r="D1" s="15"/>
      <c r="E1" s="15"/>
      <c r="F1" s="15"/>
      <c r="G1" s="16"/>
      <c r="H1" s="4"/>
      <c r="I1" s="4"/>
      <c r="J1" s="4"/>
      <c r="K1" s="4"/>
    </row>
    <row r="2" spans="1:11" ht="60.75" thickBot="1" x14ac:dyDescent="0.3">
      <c r="A2" s="17" t="s">
        <v>16</v>
      </c>
      <c r="B2" s="18">
        <v>0.2</v>
      </c>
      <c r="C2" s="18">
        <v>0.3</v>
      </c>
      <c r="D2" s="18">
        <v>0.1</v>
      </c>
      <c r="E2" s="18">
        <v>0.1</v>
      </c>
      <c r="F2" s="19">
        <v>0.3</v>
      </c>
      <c r="G2" s="20"/>
      <c r="H2" s="4"/>
      <c r="I2" s="4"/>
      <c r="J2" s="4"/>
      <c r="K2" s="4"/>
    </row>
    <row r="3" spans="1:11" ht="15.75" thickBot="1" x14ac:dyDescent="0.3">
      <c r="A3" s="21"/>
      <c r="B3" s="4"/>
      <c r="C3" s="4"/>
      <c r="D3" s="4"/>
      <c r="E3" s="4"/>
      <c r="F3" s="4"/>
      <c r="G3" s="20"/>
      <c r="H3" s="4"/>
      <c r="I3" s="4"/>
      <c r="J3" s="4"/>
      <c r="K3" s="4"/>
    </row>
    <row r="4" spans="1:11" x14ac:dyDescent="0.25">
      <c r="A4" s="22" t="s">
        <v>17</v>
      </c>
      <c r="B4" s="23" t="s">
        <v>18</v>
      </c>
      <c r="C4" s="23"/>
      <c r="D4" s="23"/>
      <c r="E4" s="23"/>
      <c r="F4" s="23"/>
      <c r="G4" s="24" t="s">
        <v>19</v>
      </c>
      <c r="H4" s="25" t="s">
        <v>20</v>
      </c>
      <c r="I4" s="26" t="s">
        <v>21</v>
      </c>
      <c r="J4" s="26" t="s">
        <v>22</v>
      </c>
      <c r="K4" s="27" t="s">
        <v>23</v>
      </c>
    </row>
    <row r="5" spans="1:11" ht="15.75" thickBot="1" x14ac:dyDescent="0.3">
      <c r="A5" s="28"/>
      <c r="B5" s="29">
        <v>1</v>
      </c>
      <c r="C5" s="29">
        <v>2</v>
      </c>
      <c r="D5" s="29">
        <v>3</v>
      </c>
      <c r="E5" s="29">
        <v>4</v>
      </c>
      <c r="F5" s="29">
        <v>5</v>
      </c>
      <c r="G5" s="30"/>
      <c r="H5" s="31"/>
      <c r="I5" s="32"/>
      <c r="J5" s="32"/>
      <c r="K5" s="33"/>
    </row>
    <row r="6" spans="1:11" x14ac:dyDescent="0.25">
      <c r="A6" s="34" t="s">
        <v>24</v>
      </c>
      <c r="B6" s="35">
        <v>45</v>
      </c>
      <c r="C6" s="36">
        <v>30</v>
      </c>
      <c r="D6" s="36">
        <v>40</v>
      </c>
      <c r="E6" s="36">
        <v>47</v>
      </c>
      <c r="F6" s="37">
        <v>39</v>
      </c>
      <c r="G6" s="38">
        <f>SUMPRODUCT($B$2:$F$2,B6:F6)</f>
        <v>38.4</v>
      </c>
      <c r="H6" s="39">
        <v>2</v>
      </c>
      <c r="I6" s="40">
        <f>IF(H6=0,G6,G6-5)</f>
        <v>33.4</v>
      </c>
      <c r="J6" s="40">
        <f>IF(((0&lt;I6)*(I6&lt;25)),2,IF(((24&lt;I6)*(I6&lt;50)),3,IF(((49&lt;I6)*(I6&lt;75)),4,5)))</f>
        <v>3</v>
      </c>
      <c r="K6" s="41" t="str">
        <f>IF(J6&gt;2,"сдано","не сдано")</f>
        <v>сдано</v>
      </c>
    </row>
    <row r="7" spans="1:11" x14ac:dyDescent="0.25">
      <c r="A7" s="34" t="s">
        <v>25</v>
      </c>
      <c r="B7" s="35">
        <v>46</v>
      </c>
      <c r="C7" s="36">
        <v>38</v>
      </c>
      <c r="D7" s="36">
        <v>42</v>
      </c>
      <c r="E7" s="36">
        <v>44</v>
      </c>
      <c r="F7" s="37">
        <v>36</v>
      </c>
      <c r="G7" s="38">
        <f t="shared" ref="G7:G9" si="0">SUMPRODUCT($B$2:$F$2,B7:F7)</f>
        <v>40</v>
      </c>
      <c r="H7" s="39">
        <v>0</v>
      </c>
      <c r="I7" s="38">
        <f t="shared" ref="I7:I9" si="1">IF(H7=0,G7,G7-5)</f>
        <v>40</v>
      </c>
      <c r="J7" s="40">
        <f>IF(((0&lt;I7)*(I7&lt;25)),2,IF(((24&lt;I7)*(I7&lt;50)),3,IF(((49&lt;I7)*(I7&lt;75)),4,5)))</f>
        <v>3</v>
      </c>
      <c r="K7" s="41" t="str">
        <f t="shared" ref="K7:K9" si="2">IF(J7&gt;2,"сдано","не сдано")</f>
        <v>сдано</v>
      </c>
    </row>
    <row r="8" spans="1:11" x14ac:dyDescent="0.25">
      <c r="A8" s="34" t="s">
        <v>26</v>
      </c>
      <c r="B8" s="72">
        <v>20</v>
      </c>
      <c r="C8" s="73">
        <v>25</v>
      </c>
      <c r="D8" s="73">
        <v>10</v>
      </c>
      <c r="E8" s="73">
        <v>30</v>
      </c>
      <c r="F8" s="74">
        <v>40</v>
      </c>
      <c r="G8" s="38">
        <f t="shared" si="0"/>
        <v>27.5</v>
      </c>
      <c r="H8" s="39">
        <v>3</v>
      </c>
      <c r="I8" s="75">
        <f t="shared" si="1"/>
        <v>22.5</v>
      </c>
      <c r="J8" s="75">
        <f t="shared" ref="J8:J9" si="3">IF(((0&lt;I8)*(I8&lt;25)),2,IF(((24&lt;I8)*(I8&lt;50)),3,IF(((49&lt;I8)*(I8&lt;75)),4,5)))</f>
        <v>2</v>
      </c>
      <c r="K8" s="76" t="str">
        <f t="shared" si="2"/>
        <v>не сдано</v>
      </c>
    </row>
    <row r="9" spans="1:11" ht="15.75" thickBot="1" x14ac:dyDescent="0.3">
      <c r="A9" s="71" t="s">
        <v>27</v>
      </c>
      <c r="B9" s="42">
        <v>50</v>
      </c>
      <c r="C9" s="43">
        <v>44</v>
      </c>
      <c r="D9" s="43">
        <v>39</v>
      </c>
      <c r="E9" s="43">
        <v>48</v>
      </c>
      <c r="F9" s="44">
        <v>42</v>
      </c>
      <c r="G9" s="70">
        <f t="shared" si="0"/>
        <v>44.5</v>
      </c>
      <c r="H9" s="39">
        <v>0</v>
      </c>
      <c r="I9" s="40">
        <f t="shared" si="1"/>
        <v>44.5</v>
      </c>
      <c r="J9" s="40">
        <f t="shared" si="3"/>
        <v>3</v>
      </c>
      <c r="K9" s="41" t="str">
        <f t="shared" si="2"/>
        <v>сдано</v>
      </c>
    </row>
    <row r="10" spans="1:11" x14ac:dyDescent="0.25">
      <c r="A10" s="21"/>
      <c r="B10" s="4"/>
      <c r="C10" s="4"/>
      <c r="D10" s="4"/>
      <c r="E10" s="4"/>
      <c r="F10" s="4"/>
      <c r="G10" s="4"/>
      <c r="H10" s="45" t="s">
        <v>28</v>
      </c>
      <c r="I10" s="46"/>
      <c r="J10" s="47"/>
      <c r="K10" s="48">
        <f>AVERAGE(I6:I9)</f>
        <v>35.1</v>
      </c>
    </row>
    <row r="11" spans="1:11" x14ac:dyDescent="0.25">
      <c r="A11" s="21"/>
      <c r="B11" s="4"/>
      <c r="C11" s="4"/>
      <c r="D11" s="4"/>
      <c r="E11" s="4"/>
      <c r="F11" s="4"/>
      <c r="G11" s="4"/>
      <c r="H11" s="49" t="s">
        <v>29</v>
      </c>
      <c r="I11" s="50"/>
      <c r="J11" s="51"/>
      <c r="K11" s="52">
        <f>COUNTA(A6:A9)</f>
        <v>4</v>
      </c>
    </row>
    <row r="12" spans="1:11" x14ac:dyDescent="0.25">
      <c r="A12" s="21"/>
      <c r="B12" s="4"/>
      <c r="C12" s="4"/>
      <c r="D12" s="4"/>
      <c r="E12" s="4"/>
      <c r="F12" s="4"/>
      <c r="G12" s="4"/>
      <c r="H12" s="49" t="s">
        <v>30</v>
      </c>
      <c r="I12" s="50"/>
      <c r="J12" s="51"/>
      <c r="K12" s="41">
        <f>COUNTIF(K6:K9,"сдано")</f>
        <v>3</v>
      </c>
    </row>
    <row r="13" spans="1:11" x14ac:dyDescent="0.25">
      <c r="A13" s="21"/>
      <c r="B13" s="4"/>
      <c r="C13" s="4"/>
      <c r="D13" s="4"/>
      <c r="E13" s="4"/>
      <c r="F13" s="4"/>
      <c r="G13" s="4"/>
      <c r="H13" s="49" t="s">
        <v>31</v>
      </c>
      <c r="I13" s="50"/>
      <c r="J13" s="51"/>
      <c r="K13" s="53">
        <f>K12/K11</f>
        <v>0.75</v>
      </c>
    </row>
    <row r="14" spans="1:11" ht="15.75" thickBot="1" x14ac:dyDescent="0.3">
      <c r="A14" s="54"/>
      <c r="B14" s="55"/>
      <c r="C14" s="55"/>
      <c r="D14" s="55"/>
      <c r="E14" s="55"/>
      <c r="F14" s="55"/>
      <c r="G14" s="55"/>
      <c r="H14" s="56" t="s">
        <v>32</v>
      </c>
      <c r="I14" s="57"/>
      <c r="J14" s="58"/>
      <c r="K14" s="59">
        <f>(COUNTIF(I6:I9,"&gt;34"))/K11</f>
        <v>0.5</v>
      </c>
    </row>
  </sheetData>
  <mergeCells count="13">
    <mergeCell ref="H14:J14"/>
    <mergeCell ref="J4:J5"/>
    <mergeCell ref="K4:K5"/>
    <mergeCell ref="H10:J10"/>
    <mergeCell ref="H11:J11"/>
    <mergeCell ref="H12:J12"/>
    <mergeCell ref="H13:J13"/>
    <mergeCell ref="A1:G1"/>
    <mergeCell ref="A4:A5"/>
    <mergeCell ref="B4:F4"/>
    <mergeCell ref="G4:G5"/>
    <mergeCell ref="H4:H5"/>
    <mergeCell ref="I4:I5"/>
  </mergeCells>
  <conditionalFormatting sqref="G6:G9">
    <cfRule type="top10" dxfId="15" priority="1" percent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7" sqref="C17"/>
    </sheetView>
  </sheetViews>
  <sheetFormatPr defaultRowHeight="15" x14ac:dyDescent="0.25"/>
  <cols>
    <col min="1" max="1" width="17" customWidth="1"/>
    <col min="2" max="2" width="20.140625" customWidth="1"/>
  </cols>
  <sheetData>
    <row r="1" spans="1:2" ht="30" customHeight="1" x14ac:dyDescent="0.25">
      <c r="A1" s="60" t="s">
        <v>33</v>
      </c>
      <c r="B1" s="61"/>
    </row>
    <row r="2" spans="1:2" x14ac:dyDescent="0.25">
      <c r="A2" s="62" t="s">
        <v>34</v>
      </c>
      <c r="B2" s="20">
        <v>3</v>
      </c>
    </row>
    <row r="3" spans="1:2" x14ac:dyDescent="0.25">
      <c r="A3" s="63" t="s">
        <v>35</v>
      </c>
      <c r="B3" s="20">
        <v>6</v>
      </c>
    </row>
    <row r="4" spans="1:2" x14ac:dyDescent="0.25">
      <c r="A4" s="63" t="s">
        <v>36</v>
      </c>
      <c r="B4" s="20">
        <v>-5</v>
      </c>
    </row>
    <row r="5" spans="1:2" x14ac:dyDescent="0.25">
      <c r="A5" s="64" t="s">
        <v>37</v>
      </c>
      <c r="B5" s="20">
        <f>b_^2-4*a_*_c</f>
        <v>96</v>
      </c>
    </row>
    <row r="6" spans="1:2" ht="30" customHeight="1" x14ac:dyDescent="0.25">
      <c r="A6" s="65" t="str">
        <f>IF(D_&lt;0,"Уравнение не имеет 
действительных корней",IF(D_&gt;0,"Уравнение имеет два действительных корня",IF(D_=0,
"Уравнение имеет два одинаковых корня")))</f>
        <v>Уравнение имеет два действительных корня</v>
      </c>
      <c r="B6" s="66"/>
    </row>
    <row r="7" spans="1:2" x14ac:dyDescent="0.25">
      <c r="A7" s="67" t="str">
        <f>IF(D_&gt;0,"x1",IF(D_=0,"x"," "))</f>
        <v>x1</v>
      </c>
      <c r="B7" s="20">
        <f>IF(D_&gt;=0,(-b_+SQRT(D_))/(2*a_)," ")</f>
        <v>0.63299316185545196</v>
      </c>
    </row>
    <row r="8" spans="1:2" ht="15.75" thickBot="1" x14ac:dyDescent="0.3">
      <c r="A8" s="68" t="str">
        <f>IF(D_&gt;0,"x2"," ")</f>
        <v>x2</v>
      </c>
      <c r="B8" s="69">
        <f>IF(D_&gt;0,(-b_-SQRT(D_))/(2*a_)," ")</f>
        <v>-2.6329931618554521</v>
      </c>
    </row>
  </sheetData>
  <mergeCells count="2">
    <mergeCell ref="A1:B1"/>
    <mergeCell ref="A6:B6"/>
  </mergeCells>
  <conditionalFormatting sqref="A6:B8">
    <cfRule type="expression" dxfId="8" priority="1">
      <formula>$B$5&lt;0</formula>
    </cfRule>
    <cfRule type="expression" dxfId="7" priority="2">
      <formula>$B$5&gt;0</formula>
    </cfRule>
    <cfRule type="expression" dxfId="6" priority="3">
      <formula>($B$5=0)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G16" sqref="G16"/>
    </sheetView>
  </sheetViews>
  <sheetFormatPr defaultRowHeight="15" x14ac:dyDescent="0.25"/>
  <cols>
    <col min="1" max="1" width="13.28515625" customWidth="1"/>
    <col min="2" max="2" width="10.85546875" customWidth="1"/>
    <col min="3" max="3" width="15.42578125" customWidth="1"/>
    <col min="4" max="4" width="8.5703125" customWidth="1"/>
    <col min="5" max="5" width="8.28515625" customWidth="1"/>
    <col min="6" max="6" width="11.140625" customWidth="1"/>
    <col min="7" max="7" width="9.7109375" customWidth="1"/>
  </cols>
  <sheetData>
    <row r="1" spans="1:7" ht="18.75" x14ac:dyDescent="0.3">
      <c r="A1" s="80" t="s">
        <v>38</v>
      </c>
      <c r="B1" s="81"/>
      <c r="C1" s="81"/>
      <c r="D1" s="81"/>
      <c r="E1" s="81"/>
      <c r="F1" s="81"/>
      <c r="G1" s="82"/>
    </row>
    <row r="2" spans="1:7" ht="16.5" thickBot="1" x14ac:dyDescent="0.3">
      <c r="A2" s="83" t="s">
        <v>39</v>
      </c>
      <c r="B2" s="77"/>
      <c r="C2" s="77"/>
      <c r="D2" s="77"/>
      <c r="E2" s="77"/>
      <c r="F2" s="77"/>
      <c r="G2" s="84"/>
    </row>
    <row r="3" spans="1:7" ht="15.75" thickBot="1" x14ac:dyDescent="0.3">
      <c r="A3" s="85" t="s">
        <v>40</v>
      </c>
      <c r="B3" s="78"/>
      <c r="C3" s="78"/>
      <c r="D3" s="78"/>
      <c r="E3" s="78"/>
      <c r="F3" s="4"/>
      <c r="G3" s="92">
        <v>27</v>
      </c>
    </row>
    <row r="4" spans="1:7" ht="15.75" thickBot="1" x14ac:dyDescent="0.3">
      <c r="A4" s="86" t="s">
        <v>41</v>
      </c>
      <c r="B4" s="7"/>
      <c r="C4" s="7"/>
      <c r="D4" s="7"/>
      <c r="E4" s="7"/>
      <c r="F4" s="4"/>
      <c r="G4" s="93">
        <v>7.0000000000000007E-2</v>
      </c>
    </row>
    <row r="5" spans="1:7" ht="15.75" thickBot="1" x14ac:dyDescent="0.3">
      <c r="A5" s="85" t="s">
        <v>42</v>
      </c>
      <c r="B5" s="78"/>
      <c r="C5" s="78"/>
      <c r="D5" s="78"/>
      <c r="E5" s="78"/>
      <c r="F5" s="4"/>
      <c r="G5" s="79">
        <v>0.05</v>
      </c>
    </row>
    <row r="6" spans="1:7" ht="15.75" thickBot="1" x14ac:dyDescent="0.3">
      <c r="A6" s="21"/>
      <c r="B6" s="4"/>
      <c r="C6" s="4"/>
      <c r="D6" s="4"/>
      <c r="E6" s="4"/>
      <c r="F6" s="4"/>
      <c r="G6" s="20"/>
    </row>
    <row r="7" spans="1:7" ht="30.75" thickBot="1" x14ac:dyDescent="0.3">
      <c r="A7" s="94" t="s">
        <v>43</v>
      </c>
      <c r="B7" s="95" t="s">
        <v>44</v>
      </c>
      <c r="C7" s="94" t="s">
        <v>45</v>
      </c>
      <c r="D7" s="94" t="s">
        <v>46</v>
      </c>
      <c r="E7" s="94" t="s">
        <v>47</v>
      </c>
      <c r="F7" s="95" t="s">
        <v>48</v>
      </c>
      <c r="G7" s="94" t="s">
        <v>49</v>
      </c>
    </row>
    <row r="8" spans="1:7" ht="15.75" thickBot="1" x14ac:dyDescent="0.3">
      <c r="A8" s="87" t="s">
        <v>50</v>
      </c>
      <c r="B8" s="87"/>
      <c r="C8" s="87" t="s">
        <v>56</v>
      </c>
      <c r="D8" s="88">
        <v>4</v>
      </c>
      <c r="E8" s="89">
        <v>62.2</v>
      </c>
      <c r="F8" s="107">
        <f>E8*k*D8</f>
        <v>6717.6</v>
      </c>
      <c r="G8" s="106">
        <f>IF(B8="Карта",F8*(1-0.07),IF(B8="Наличные",F8*(1+0.05),F8))</f>
        <v>6717.6</v>
      </c>
    </row>
    <row r="9" spans="1:7" ht="15.75" thickBot="1" x14ac:dyDescent="0.3">
      <c r="A9" s="96" t="s">
        <v>24</v>
      </c>
      <c r="B9" s="96" t="s">
        <v>54</v>
      </c>
      <c r="C9" s="96" t="s">
        <v>57</v>
      </c>
      <c r="D9" s="97">
        <v>1</v>
      </c>
      <c r="E9" s="98">
        <v>4.8</v>
      </c>
      <c r="F9" s="99">
        <f>E9*k*D9</f>
        <v>129.6</v>
      </c>
      <c r="G9" s="100">
        <f t="shared" ref="G9:G13" si="0">IF(B9="Карта",F9*(1-0.07),IF(B9="Наличные",F9*(1+0.05),F9))</f>
        <v>136.08000000000001</v>
      </c>
    </row>
    <row r="10" spans="1:7" ht="15.75" thickBot="1" x14ac:dyDescent="0.3">
      <c r="A10" s="101" t="s">
        <v>51</v>
      </c>
      <c r="B10" s="101" t="s">
        <v>55</v>
      </c>
      <c r="C10" s="101" t="s">
        <v>58</v>
      </c>
      <c r="D10" s="102">
        <v>1</v>
      </c>
      <c r="E10" s="103">
        <v>25.25</v>
      </c>
      <c r="F10" s="103">
        <f>E10*k*D10</f>
        <v>681.75</v>
      </c>
      <c r="G10" s="104">
        <f t="shared" si="0"/>
        <v>634.02749999999992</v>
      </c>
    </row>
    <row r="11" spans="1:7" ht="15.75" thickBot="1" x14ac:dyDescent="0.3">
      <c r="A11" s="87" t="s">
        <v>52</v>
      </c>
      <c r="B11" s="87"/>
      <c r="C11" s="87" t="s">
        <v>59</v>
      </c>
      <c r="D11" s="88">
        <v>1</v>
      </c>
      <c r="E11" s="89">
        <v>6.6</v>
      </c>
      <c r="F11" s="90">
        <f>E11*k*D11</f>
        <v>178.2</v>
      </c>
      <c r="G11" s="91">
        <f t="shared" si="0"/>
        <v>178.2</v>
      </c>
    </row>
    <row r="12" spans="1:7" ht="15.75" thickBot="1" x14ac:dyDescent="0.3">
      <c r="A12" s="101" t="s">
        <v>25</v>
      </c>
      <c r="B12" s="101" t="s">
        <v>55</v>
      </c>
      <c r="C12" s="101" t="s">
        <v>60</v>
      </c>
      <c r="D12" s="102">
        <v>1</v>
      </c>
      <c r="E12" s="105">
        <v>213</v>
      </c>
      <c r="F12" s="103">
        <f>E12*k*D12</f>
        <v>5751</v>
      </c>
      <c r="G12" s="104">
        <f t="shared" si="0"/>
        <v>5348.4299999999994</v>
      </c>
    </row>
    <row r="13" spans="1:7" ht="15.75" thickBot="1" x14ac:dyDescent="0.3">
      <c r="A13" s="87" t="s">
        <v>53</v>
      </c>
      <c r="B13" s="87"/>
      <c r="C13" s="87" t="s">
        <v>61</v>
      </c>
      <c r="D13" s="88">
        <v>5</v>
      </c>
      <c r="E13" s="90">
        <v>2.85</v>
      </c>
      <c r="F13" s="90">
        <f>E13*k*D13</f>
        <v>384.75</v>
      </c>
      <c r="G13" s="91">
        <f t="shared" si="0"/>
        <v>384.75</v>
      </c>
    </row>
  </sheetData>
  <mergeCells count="4">
    <mergeCell ref="A1:G1"/>
    <mergeCell ref="A2:G2"/>
    <mergeCell ref="A5:E5"/>
    <mergeCell ref="A3:E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D13" sqref="D13"/>
    </sheetView>
  </sheetViews>
  <sheetFormatPr defaultRowHeight="15" x14ac:dyDescent="0.25"/>
  <cols>
    <col min="1" max="1" width="10.28515625" customWidth="1"/>
    <col min="2" max="2" width="12.5703125" customWidth="1"/>
    <col min="4" max="4" width="18.42578125" customWidth="1"/>
    <col min="5" max="5" width="11.28515625" customWidth="1"/>
  </cols>
  <sheetData>
    <row r="1" spans="1:5" ht="18" customHeight="1" x14ac:dyDescent="0.25">
      <c r="A1" s="112" t="s">
        <v>62</v>
      </c>
      <c r="B1" s="113"/>
      <c r="C1" s="113"/>
      <c r="D1" s="113"/>
      <c r="E1" s="114"/>
    </row>
    <row r="2" spans="1:5" ht="13.5" customHeight="1" x14ac:dyDescent="0.25">
      <c r="A2" s="115" t="s">
        <v>63</v>
      </c>
      <c r="B2" s="116"/>
      <c r="C2" s="116"/>
      <c r="D2" s="116"/>
      <c r="E2" s="117"/>
    </row>
    <row r="3" spans="1:5" ht="15.75" thickBot="1" x14ac:dyDescent="0.3">
      <c r="A3" s="118"/>
      <c r="B3" s="119"/>
      <c r="C3" s="119"/>
      <c r="D3" s="119" t="s">
        <v>64</v>
      </c>
      <c r="E3" s="120">
        <v>450</v>
      </c>
    </row>
    <row r="4" spans="1:5" ht="30.75" thickBot="1" x14ac:dyDescent="0.3">
      <c r="A4" s="108" t="s">
        <v>65</v>
      </c>
      <c r="B4" s="108" t="s">
        <v>66</v>
      </c>
      <c r="C4" s="108" t="s">
        <v>67</v>
      </c>
      <c r="D4" s="109" t="s">
        <v>68</v>
      </c>
      <c r="E4" s="108" t="s">
        <v>69</v>
      </c>
    </row>
    <row r="5" spans="1:5" ht="15.75" thickBot="1" x14ac:dyDescent="0.3">
      <c r="A5" s="110" t="s">
        <v>24</v>
      </c>
      <c r="B5" s="88">
        <v>5</v>
      </c>
      <c r="C5" s="88">
        <v>3</v>
      </c>
      <c r="D5" s="88">
        <v>4</v>
      </c>
      <c r="E5" s="87">
        <f>IF(AND(OR(B5=2,C5=2,D5=2),OR(B5&lt;4,C5&lt;4,D5&lt;4)),0,IF(AND(B5&gt;=4,C5&gt;=4,D5&gt;=4),$E$3*2,$E$3))</f>
        <v>450</v>
      </c>
    </row>
    <row r="6" spans="1:5" ht="15.75" thickBot="1" x14ac:dyDescent="0.3">
      <c r="A6" s="111" t="s">
        <v>25</v>
      </c>
      <c r="B6" s="88">
        <v>4</v>
      </c>
      <c r="C6" s="88">
        <v>5</v>
      </c>
      <c r="D6" s="88">
        <v>4</v>
      </c>
      <c r="E6" s="87">
        <f t="shared" ref="E6:E9" si="0">IF(AND(OR(B6=2,C6=2,D6=2),OR(B6&lt;4,C6&lt;4,D6&lt;4)),0,IF(AND(B6&gt;=4,C6&gt;=4,D6&gt;=4),$E$3*2,$E$3))</f>
        <v>900</v>
      </c>
    </row>
    <row r="7" spans="1:5" ht="15.75" thickBot="1" x14ac:dyDescent="0.3">
      <c r="A7" s="110" t="s">
        <v>26</v>
      </c>
      <c r="B7" s="88">
        <v>4</v>
      </c>
      <c r="C7" s="88">
        <v>3</v>
      </c>
      <c r="D7" s="88">
        <v>4</v>
      </c>
      <c r="E7" s="87">
        <f t="shared" si="0"/>
        <v>450</v>
      </c>
    </row>
    <row r="8" spans="1:5" ht="15.75" thickBot="1" x14ac:dyDescent="0.3">
      <c r="A8" s="110" t="s">
        <v>70</v>
      </c>
      <c r="B8" s="88">
        <v>0</v>
      </c>
      <c r="C8" s="88">
        <v>3</v>
      </c>
      <c r="D8" s="88">
        <v>3</v>
      </c>
      <c r="E8" s="87">
        <f t="shared" si="0"/>
        <v>450</v>
      </c>
    </row>
    <row r="9" spans="1:5" ht="15.75" thickBot="1" x14ac:dyDescent="0.3">
      <c r="A9" s="111" t="s">
        <v>71</v>
      </c>
      <c r="B9" s="88">
        <v>4</v>
      </c>
      <c r="C9" s="88">
        <v>5</v>
      </c>
      <c r="D9" s="88">
        <v>5</v>
      </c>
      <c r="E9" s="87">
        <f t="shared" si="0"/>
        <v>900</v>
      </c>
    </row>
  </sheetData>
  <mergeCells count="2">
    <mergeCell ref="A1:E1"/>
    <mergeCell ref="A2:E2"/>
  </mergeCells>
  <conditionalFormatting sqref="E5:E9">
    <cfRule type="cellIs" dxfId="5" priority="4" operator="equal">
      <formula>450</formula>
    </cfRule>
    <cfRule type="cellIs" dxfId="4" priority="5" operator="greaterThan">
      <formula>450</formula>
    </cfRule>
  </conditionalFormatting>
  <conditionalFormatting sqref="E5:E9">
    <cfRule type="cellIs" dxfId="3" priority="1" operator="equal">
      <formula>450</formula>
    </cfRule>
    <cfRule type="cellIs" dxfId="2" priority="2" operator="greaterThan">
      <formula>450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workbookViewId="0">
      <selection activeCell="D17" sqref="D17"/>
    </sheetView>
  </sheetViews>
  <sheetFormatPr defaultRowHeight="15" x14ac:dyDescent="0.25"/>
  <cols>
    <col min="1" max="1" width="3.7109375" customWidth="1"/>
    <col min="2" max="2" width="12.5703125" customWidth="1"/>
    <col min="4" max="4" width="10" customWidth="1"/>
    <col min="5" max="5" width="11.42578125" customWidth="1"/>
    <col min="6" max="7" width="11.85546875" bestFit="1" customWidth="1"/>
  </cols>
  <sheetData>
    <row r="1" spans="1:7" ht="16.5" customHeight="1" thickTop="1" x14ac:dyDescent="0.3">
      <c r="A1" s="124" t="s">
        <v>72</v>
      </c>
      <c r="B1" s="125"/>
      <c r="C1" s="125"/>
      <c r="D1" s="125"/>
      <c r="E1" s="125"/>
      <c r="F1" s="125"/>
      <c r="G1" s="126"/>
    </row>
    <row r="2" spans="1:7" ht="6" customHeight="1" thickBot="1" x14ac:dyDescent="0.35">
      <c r="A2" s="127"/>
      <c r="B2" s="121"/>
      <c r="C2" s="121"/>
      <c r="D2" s="121"/>
      <c r="E2" s="121"/>
      <c r="F2" s="121"/>
      <c r="G2" s="128"/>
    </row>
    <row r="3" spans="1:7" ht="16.5" thickTop="1" thickBot="1" x14ac:dyDescent="0.3">
      <c r="A3" s="129"/>
      <c r="B3" s="4"/>
      <c r="C3" s="4"/>
      <c r="D3" s="4"/>
      <c r="E3" s="4"/>
      <c r="F3" s="137" t="s">
        <v>73</v>
      </c>
      <c r="G3" s="148">
        <v>0.1</v>
      </c>
    </row>
    <row r="4" spans="1:7" ht="17.25" thickTop="1" thickBot="1" x14ac:dyDescent="0.3">
      <c r="A4" s="130" t="s">
        <v>74</v>
      </c>
      <c r="B4" s="122"/>
      <c r="C4" s="122"/>
      <c r="D4" s="122"/>
      <c r="E4" s="122"/>
      <c r="F4" s="122"/>
      <c r="G4" s="131"/>
    </row>
    <row r="5" spans="1:7" ht="16.5" thickTop="1" thickBot="1" x14ac:dyDescent="0.3">
      <c r="A5" s="149" t="s">
        <v>75</v>
      </c>
      <c r="B5" s="149" t="s">
        <v>76</v>
      </c>
      <c r="C5" s="149" t="s">
        <v>77</v>
      </c>
      <c r="D5" s="149"/>
      <c r="E5" s="149"/>
      <c r="F5" s="149" t="s">
        <v>81</v>
      </c>
      <c r="G5" s="149" t="s">
        <v>82</v>
      </c>
    </row>
    <row r="6" spans="1:7" ht="16.5" thickTop="1" thickBot="1" x14ac:dyDescent="0.3">
      <c r="A6" s="150"/>
      <c r="B6" s="150"/>
      <c r="C6" s="151" t="s">
        <v>78</v>
      </c>
      <c r="D6" s="151" t="s">
        <v>79</v>
      </c>
      <c r="E6" s="151" t="s">
        <v>80</v>
      </c>
      <c r="F6" s="150"/>
      <c r="G6" s="150"/>
    </row>
    <row r="7" spans="1:7" ht="15.75" thickTop="1" x14ac:dyDescent="0.25">
      <c r="A7" s="138">
        <v>1</v>
      </c>
      <c r="B7" s="157" t="s">
        <v>85</v>
      </c>
      <c r="C7" s="139">
        <v>10</v>
      </c>
      <c r="D7" s="140">
        <v>15</v>
      </c>
      <c r="E7" s="140">
        <v>25</v>
      </c>
      <c r="F7" s="159">
        <f>C7*C$11+D7*D$11+E7*E$11</f>
        <v>836</v>
      </c>
      <c r="G7" s="159">
        <f>IF(F7&gt;=500,F7*0.9,F7)</f>
        <v>752.4</v>
      </c>
    </row>
    <row r="8" spans="1:7" x14ac:dyDescent="0.25">
      <c r="A8" s="141">
        <v>2</v>
      </c>
      <c r="B8" s="141" t="s">
        <v>84</v>
      </c>
      <c r="C8" s="142">
        <v>3</v>
      </c>
      <c r="D8" s="143">
        <v>40</v>
      </c>
      <c r="E8" s="142">
        <v>10</v>
      </c>
      <c r="F8" s="144">
        <f t="shared" ref="F8:F9" si="0">C8*C$11+D8*D$11+E8*E$11</f>
        <v>474.7</v>
      </c>
      <c r="G8" s="144">
        <f t="shared" ref="G8:G9" si="1">IF(F8&gt;=500,F8*0.9,F8)</f>
        <v>474.7</v>
      </c>
    </row>
    <row r="9" spans="1:7" ht="15.75" thickBot="1" x14ac:dyDescent="0.3">
      <c r="A9" s="145">
        <v>3</v>
      </c>
      <c r="B9" s="158" t="s">
        <v>83</v>
      </c>
      <c r="C9" s="146">
        <v>20</v>
      </c>
      <c r="D9" s="147">
        <v>5</v>
      </c>
      <c r="E9" s="146">
        <v>15</v>
      </c>
      <c r="F9" s="160">
        <f t="shared" si="0"/>
        <v>567</v>
      </c>
      <c r="G9" s="160">
        <f t="shared" si="1"/>
        <v>510.3</v>
      </c>
    </row>
    <row r="10" spans="1:7" ht="16.5" thickTop="1" thickBot="1" x14ac:dyDescent="0.3">
      <c r="A10" s="129"/>
      <c r="B10" s="4"/>
      <c r="C10" s="4"/>
      <c r="D10" s="4"/>
      <c r="E10" s="4"/>
      <c r="F10" s="4"/>
      <c r="G10" s="132"/>
    </row>
    <row r="11" spans="1:7" ht="15.75" thickBot="1" x14ac:dyDescent="0.3">
      <c r="A11" s="152" t="s">
        <v>86</v>
      </c>
      <c r="B11" s="152"/>
      <c r="C11" s="153">
        <v>5.9</v>
      </c>
      <c r="D11" s="154">
        <v>4.3</v>
      </c>
      <c r="E11" s="154">
        <v>28.5</v>
      </c>
      <c r="F11" s="123"/>
      <c r="G11" s="133"/>
    </row>
    <row r="12" spans="1:7" ht="15.75" thickBot="1" x14ac:dyDescent="0.3">
      <c r="A12" s="129"/>
      <c r="B12" s="4"/>
      <c r="C12" s="4"/>
      <c r="D12" s="4"/>
      <c r="E12" s="4"/>
      <c r="F12" s="4"/>
      <c r="G12" s="132"/>
    </row>
    <row r="13" spans="1:7" ht="13.5" customHeight="1" thickTop="1" thickBot="1" x14ac:dyDescent="0.3">
      <c r="A13" s="134"/>
      <c r="B13" s="135"/>
      <c r="C13" s="135"/>
      <c r="D13" s="135"/>
      <c r="E13" s="136" t="s">
        <v>87</v>
      </c>
      <c r="F13" s="155">
        <f>SUM(F7:F9)</f>
        <v>1877.7</v>
      </c>
      <c r="G13" s="156">
        <f>SUM(G7:G9)</f>
        <v>1737.3999999999999</v>
      </c>
    </row>
    <row r="14" spans="1:7" ht="15.75" thickTop="1" x14ac:dyDescent="0.25"/>
  </sheetData>
  <mergeCells count="8">
    <mergeCell ref="A11:B11"/>
    <mergeCell ref="A1:G1"/>
    <mergeCell ref="A4:G4"/>
    <mergeCell ref="C5:E5"/>
    <mergeCell ref="A5:A6"/>
    <mergeCell ref="B5:B6"/>
    <mergeCell ref="F5:F6"/>
    <mergeCell ref="G5:G6"/>
  </mergeCells>
  <conditionalFormatting sqref="C7:E9">
    <cfRule type="aboveAverage" dxfId="1" priority="1" aboveAverage="0"/>
    <cfRule type="top10" dxfId="0" priority="2" percent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Таблица 1</vt:lpstr>
      <vt:lpstr>Таблица 2</vt:lpstr>
      <vt:lpstr>Таблица 3</vt:lpstr>
      <vt:lpstr>Лист3</vt:lpstr>
      <vt:lpstr>Лист2</vt:lpstr>
      <vt:lpstr>Лист4</vt:lpstr>
      <vt:lpstr>Лист5</vt:lpstr>
      <vt:lpstr>Лист6</vt:lpstr>
      <vt:lpstr>Лист7</vt:lpstr>
      <vt:lpstr>Лист4!_c</vt:lpstr>
      <vt:lpstr>Лист4!a_</vt:lpstr>
      <vt:lpstr>Лист4!b_</vt:lpstr>
      <vt:lpstr>Лист5!ck</vt:lpstr>
      <vt:lpstr>Лист4!D_</vt:lpstr>
      <vt:lpstr>Лист5!k</vt:lpstr>
      <vt:lpstr>Лист5!n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2024-04-16T16:16:17Z</dcterms:modified>
</cp:coreProperties>
</file>