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" sheetId="1" r:id="rId4"/>
    <sheet state="visible" name="Q2" sheetId="2" r:id="rId5"/>
    <sheet state="visible" name="Q3" sheetId="3" r:id="rId6"/>
    <sheet state="visible" name="Q4" sheetId="4" r:id="rId7"/>
  </sheets>
  <definedNames/>
  <calcPr/>
  <extLst>
    <ext uri="GoogleSheetsCustomDataVersion1">
      <go:sheetsCustomData xmlns:go="http://customooxmlschemas.google.com/" r:id="rId8" roundtripDataSignature="AMtx7mh50FNAeQSiX4+c/Nv3BXHwiHK/Ow=="/>
    </ext>
  </extLst>
</workbook>
</file>

<file path=xl/sharedStrings.xml><?xml version="1.0" encoding="utf-8"?>
<sst xmlns="http://schemas.openxmlformats.org/spreadsheetml/2006/main" count="80" uniqueCount="30">
  <si>
    <t>x</t>
  </si>
  <si>
    <t>y</t>
  </si>
  <si>
    <t>1^2</t>
  </si>
  <si>
    <t>1*e^-x</t>
  </si>
  <si>
    <t>(e^-x)^2</t>
  </si>
  <si>
    <t>1*y</t>
  </si>
  <si>
    <t>e^-x*y</t>
  </si>
  <si>
    <t>DET</t>
  </si>
  <si>
    <t>a1</t>
  </si>
  <si>
    <t>a2</t>
  </si>
  <si>
    <t>DET1</t>
  </si>
  <si>
    <t>DET2</t>
  </si>
  <si>
    <t>1,7</t>
  </si>
  <si>
    <t>4,9</t>
  </si>
  <si>
    <t>3,4</t>
  </si>
  <si>
    <t>5,3</t>
  </si>
  <si>
    <t>Intercepção</t>
  </si>
  <si>
    <t>Inclinação</t>
  </si>
  <si>
    <t>R2</t>
  </si>
  <si>
    <t>(1,7;8,6),(3,6;1,6),(5,7;8,7),(7,2;6,5)</t>
  </si>
  <si>
    <t>x^2</t>
  </si>
  <si>
    <t>x*y</t>
  </si>
  <si>
    <t>n</t>
  </si>
  <si>
    <t>sin^2(x)</t>
  </si>
  <si>
    <t>sin(x)*cos(x)</t>
  </si>
  <si>
    <t>cos^2(x)</t>
  </si>
  <si>
    <t>sin(x)*y</t>
  </si>
  <si>
    <t>cos(x)*y</t>
  </si>
  <si>
    <t>α</t>
  </si>
  <si>
    <t>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</si>
</sst>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00000000000"/>
    <numFmt numFmtId="166" formatCode="0.000000000000000"/>
  </numFmts>
  <fonts count="4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CD668"/>
        <bgColor rgb="FFFCD668"/>
      </patternFill>
    </fill>
    <fill>
      <patternFill patternType="solid">
        <fgColor rgb="FF7AD592"/>
        <bgColor rgb="FF7AD592"/>
      </patternFill>
    </fill>
    <fill>
      <patternFill patternType="solid">
        <fgColor rgb="FFFDE49A"/>
        <bgColor rgb="FFFDE49A"/>
      </patternFill>
    </fill>
  </fills>
  <borders count="2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2" fillId="2" fontId="0" numFmtId="0" xfId="0" applyBorder="1" applyFont="1"/>
    <xf borderId="3" fillId="2" fontId="0" numFmtId="0" xfId="0" applyBorder="1" applyFont="1"/>
    <xf borderId="4" fillId="3" fontId="0" numFmtId="164" xfId="0" applyBorder="1" applyFill="1" applyFont="1" applyNumberFormat="1"/>
    <xf borderId="5" fillId="3" fontId="0" numFmtId="164" xfId="0" applyBorder="1" applyFont="1" applyNumberFormat="1"/>
    <xf borderId="5" fillId="2" fontId="0" numFmtId="0" xfId="0" applyBorder="1" applyFont="1"/>
    <xf borderId="5" fillId="2" fontId="0" numFmtId="164" xfId="0" applyBorder="1" applyFont="1" applyNumberFormat="1"/>
    <xf borderId="6" fillId="2" fontId="0" numFmtId="0" xfId="0" applyBorder="1" applyFont="1"/>
    <xf borderId="7" fillId="2" fontId="0" numFmtId="0" xfId="0" applyBorder="1" applyFont="1"/>
    <xf borderId="8" fillId="2" fontId="0" numFmtId="0" xfId="0" applyBorder="1" applyFont="1"/>
    <xf borderId="8" fillId="2" fontId="0" numFmtId="164" xfId="0" applyBorder="1" applyFont="1" applyNumberFormat="1"/>
    <xf borderId="9" fillId="2" fontId="0" numFmtId="0" xfId="0" applyBorder="1" applyFont="1"/>
    <xf borderId="1" fillId="4" fontId="0" numFmtId="164" xfId="0" applyBorder="1" applyFill="1" applyFont="1" applyNumberFormat="1"/>
    <xf borderId="3" fillId="4" fontId="0" numFmtId="164" xfId="0" applyBorder="1" applyFont="1" applyNumberFormat="1"/>
    <xf borderId="10" fillId="4" fontId="0" numFmtId="164" xfId="0" applyBorder="1" applyFont="1" applyNumberFormat="1"/>
    <xf borderId="7" fillId="4" fontId="0" numFmtId="164" xfId="0" applyBorder="1" applyFont="1" applyNumberFormat="1"/>
    <xf borderId="9" fillId="4" fontId="0" numFmtId="164" xfId="0" applyBorder="1" applyFont="1" applyNumberFormat="1"/>
    <xf borderId="11" fillId="4" fontId="0" numFmtId="164" xfId="0" applyBorder="1" applyFont="1" applyNumberFormat="1"/>
    <xf borderId="1" fillId="2" fontId="0" numFmtId="164" xfId="0" applyBorder="1" applyFont="1" applyNumberFormat="1"/>
    <xf borderId="2" fillId="2" fontId="0" numFmtId="164" xfId="0" applyBorder="1" applyFont="1" applyNumberFormat="1"/>
    <xf borderId="7" fillId="2" fontId="0" numFmtId="164" xfId="0" applyBorder="1" applyFont="1" applyNumberFormat="1"/>
    <xf borderId="1" fillId="4" fontId="0" numFmtId="0" xfId="0" applyBorder="1" applyFont="1"/>
    <xf borderId="7" fillId="4" fontId="0" numFmtId="0" xfId="0" applyBorder="1" applyFont="1"/>
    <xf borderId="12" fillId="2" fontId="0" numFmtId="0" xfId="0" applyAlignment="1" applyBorder="1" applyFont="1">
      <alignment horizontal="center"/>
    </xf>
    <xf borderId="13" fillId="2" fontId="0" numFmtId="0" xfId="0" applyAlignment="1" applyBorder="1" applyFont="1">
      <alignment horizontal="center"/>
    </xf>
    <xf borderId="4" fillId="5" fontId="0" numFmtId="0" xfId="0" applyAlignment="1" applyBorder="1" applyFill="1" applyFont="1">
      <alignment horizontal="center" readingOrder="0"/>
    </xf>
    <xf borderId="6" fillId="5" fontId="0" numFmtId="0" xfId="0" applyAlignment="1" applyBorder="1" applyFont="1">
      <alignment horizontal="center" readingOrder="0"/>
    </xf>
    <xf borderId="7" fillId="5" fontId="0" numFmtId="0" xfId="0" applyAlignment="1" applyBorder="1" applyFont="1">
      <alignment horizontal="center" readingOrder="0"/>
    </xf>
    <xf borderId="9" fillId="5" fontId="0" numFmtId="0" xfId="0" applyAlignment="1" applyBorder="1" applyFont="1">
      <alignment horizontal="center" readingOrder="0"/>
    </xf>
    <xf borderId="0" fillId="0" fontId="1" numFmtId="0" xfId="0" applyFont="1"/>
    <xf borderId="3" fillId="4" fontId="0" numFmtId="165" xfId="0" applyBorder="1" applyFont="1" applyNumberFormat="1"/>
    <xf borderId="4" fillId="2" fontId="0" numFmtId="0" xfId="0" applyBorder="1" applyFont="1"/>
    <xf borderId="6" fillId="4" fontId="0" numFmtId="166" xfId="0" applyBorder="1" applyFont="1" applyNumberFormat="1"/>
    <xf borderId="9" fillId="4" fontId="0" numFmtId="0" xfId="0" applyBorder="1" applyFont="1"/>
    <xf borderId="3" fillId="4" fontId="0" numFmtId="0" xfId="0" applyBorder="1" applyFont="1"/>
    <xf borderId="6" fillId="4" fontId="0" numFmtId="0" xfId="0" applyBorder="1" applyFont="1"/>
    <xf borderId="0" fillId="0" fontId="1" numFmtId="0" xfId="0" applyAlignment="1" applyFont="1">
      <alignment readingOrder="0"/>
    </xf>
    <xf borderId="1" fillId="2" fontId="0" numFmtId="0" xfId="0" applyAlignment="1" applyBorder="1" applyFont="1">
      <alignment horizontal="center"/>
    </xf>
    <xf borderId="2" fillId="2" fontId="0" numFmtId="0" xfId="0" applyAlignment="1" applyBorder="1" applyFont="1">
      <alignment horizontal="center"/>
    </xf>
    <xf borderId="3" fillId="2" fontId="0" numFmtId="0" xfId="0" applyAlignment="1" applyBorder="1" applyFont="1">
      <alignment horizontal="center"/>
    </xf>
    <xf borderId="5" fillId="2" fontId="0" numFmtId="0" xfId="0" applyAlignment="1" applyBorder="1" applyFont="1">
      <alignment horizontal="center"/>
    </xf>
    <xf borderId="6" fillId="2" fontId="0" numFmtId="0" xfId="0" applyAlignment="1" applyBorder="1" applyFont="1">
      <alignment horizontal="center"/>
    </xf>
    <xf borderId="14" fillId="2" fontId="0" numFmtId="0" xfId="0" applyAlignment="1" applyBorder="1" applyFont="1">
      <alignment horizontal="center"/>
    </xf>
    <xf borderId="15" fillId="3" fontId="0" numFmtId="0" xfId="0" applyAlignment="1" applyBorder="1" applyFont="1">
      <alignment horizontal="center"/>
    </xf>
    <xf borderId="7" fillId="2" fontId="0" numFmtId="0" xfId="0" applyAlignment="1" applyBorder="1" applyFont="1">
      <alignment horizontal="center"/>
    </xf>
    <xf borderId="8" fillId="2" fontId="0" numFmtId="0" xfId="0" applyAlignment="1" applyBorder="1" applyFont="1">
      <alignment horizontal="center"/>
    </xf>
    <xf borderId="9" fillId="2" fontId="0" numFmtId="0" xfId="0" applyAlignment="1" applyBorder="1" applyFont="1">
      <alignment horizontal="center"/>
    </xf>
    <xf borderId="0" fillId="0" fontId="2" numFmtId="164" xfId="0" applyFont="1" applyNumberFormat="1"/>
    <xf borderId="16" fillId="4" fontId="0" numFmtId="164" xfId="0" applyBorder="1" applyFont="1" applyNumberFormat="1"/>
    <xf borderId="1" fillId="2" fontId="2" numFmtId="0" xfId="0" applyBorder="1" applyFont="1"/>
    <xf borderId="2" fillId="2" fontId="2" numFmtId="0" xfId="0" applyBorder="1" applyFont="1"/>
    <xf borderId="3" fillId="2" fontId="2" numFmtId="0" xfId="0" applyBorder="1" applyFont="1"/>
    <xf borderId="4" fillId="3" fontId="0" numFmtId="0" xfId="0" applyBorder="1" applyFont="1"/>
    <xf borderId="5" fillId="3" fontId="0" numFmtId="0" xfId="0" applyBorder="1" applyFont="1"/>
    <xf borderId="10" fillId="4" fontId="0" numFmtId="0" xfId="0" applyBorder="1" applyFont="1"/>
    <xf borderId="11" fillId="4" fontId="0" numFmtId="0" xfId="0" applyBorder="1" applyFont="1"/>
    <xf borderId="1" fillId="4" fontId="3" numFmtId="0" xfId="0" applyBorder="1" applyFont="1"/>
    <xf borderId="7" fillId="4" fontId="3" numFmtId="0" xfId="0" applyBorder="1" applyFont="1"/>
    <xf borderId="4" fillId="3" fontId="0" numFmtId="0" xfId="0" applyAlignment="1" applyBorder="1" applyFont="1">
      <alignment horizontal="right"/>
    </xf>
    <xf borderId="17" fillId="3" fontId="0" numFmtId="0" xfId="0" applyAlignment="1" applyBorder="1" applyFont="1">
      <alignment horizontal="right"/>
    </xf>
    <xf borderId="18" fillId="3" fontId="0" numFmtId="0" xfId="0" applyAlignment="1" applyBorder="1" applyFont="1">
      <alignment horizontal="right"/>
    </xf>
    <xf borderId="19" fillId="3" fontId="0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405020607396628"/>
          <c:y val="0.15787054901708578"/>
          <c:w val="0.8951316710411199"/>
          <c:h val="0.7311111111111112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(y)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'Q2'!$B$6:$B$9</c:f>
            </c:numRef>
          </c:xVal>
          <c:yVal>
            <c:numRef>
              <c:f>'Q2'!$C$6:$C$9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471691"/>
        <c:axId val="1439432974"/>
      </c:scatterChart>
      <c:valAx>
        <c:axId val="17574716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9432974"/>
      </c:valAx>
      <c:valAx>
        <c:axId val="1439432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57471691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1</xdr:row>
      <xdr:rowOff>161925</xdr:rowOff>
    </xdr:from>
    <xdr:ext cx="3733800" cy="2409825"/>
    <xdr:graphicFrame>
      <xdr:nvGraphicFramePr>
        <xdr:cNvPr id="48595473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19050</xdr:colOff>
      <xdr:row>18</xdr:row>
      <xdr:rowOff>133350</xdr:rowOff>
    </xdr:from>
    <xdr:ext cx="6886575" cy="13620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57</xdr:row>
      <xdr:rowOff>142875</xdr:rowOff>
    </xdr:from>
    <xdr:ext cx="7686675" cy="1857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</xdr:colOff>
      <xdr:row>48</xdr:row>
      <xdr:rowOff>95250</xdr:rowOff>
    </xdr:from>
    <xdr:ext cx="7239000" cy="13430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/>
    <row r="2" ht="12.75" customHeight="1"/>
    <row r="3" ht="12.75" customHeight="1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3" t="s">
        <v>6</v>
      </c>
    </row>
    <row r="4" ht="12.75" customHeight="1">
      <c r="B4" s="4">
        <v>0.5212</v>
      </c>
      <c r="C4" s="5">
        <v>3.564</v>
      </c>
      <c r="D4" s="6">
        <v>1.0</v>
      </c>
      <c r="E4" s="6">
        <f t="shared" ref="E4:E8" si="1">EXP(-B4)</f>
        <v>0.5938075512</v>
      </c>
      <c r="F4" s="6">
        <f t="shared" ref="F4:F8" si="2">EXP(-B4)^2</f>
        <v>0.3526074079</v>
      </c>
      <c r="G4" s="7">
        <f t="shared" ref="G4:G8" si="3">C4</f>
        <v>3.564</v>
      </c>
      <c r="H4" s="8">
        <f t="shared" ref="H4:H8" si="4">EXP(-B4)*C4</f>
        <v>2.116330112</v>
      </c>
    </row>
    <row r="5" ht="12.75" customHeight="1">
      <c r="B5" s="4">
        <v>0.7854</v>
      </c>
      <c r="C5" s="5">
        <v>2.033</v>
      </c>
      <c r="D5" s="6">
        <v>1.0</v>
      </c>
      <c r="E5" s="6">
        <f t="shared" si="1"/>
        <v>0.4559372904</v>
      </c>
      <c r="F5" s="6">
        <f t="shared" si="2"/>
        <v>0.2078788128</v>
      </c>
      <c r="G5" s="7">
        <f t="shared" si="3"/>
        <v>2.033</v>
      </c>
      <c r="H5" s="8">
        <f t="shared" si="4"/>
        <v>0.9269205114</v>
      </c>
    </row>
    <row r="6" ht="12.75" customHeight="1">
      <c r="B6" s="4">
        <v>0.9186</v>
      </c>
      <c r="C6" s="5">
        <v>0.8472</v>
      </c>
      <c r="D6" s="6">
        <v>1.0</v>
      </c>
      <c r="E6" s="6">
        <f t="shared" si="1"/>
        <v>0.3990773585</v>
      </c>
      <c r="F6" s="6">
        <f t="shared" si="2"/>
        <v>0.159262738</v>
      </c>
      <c r="G6" s="7">
        <f t="shared" si="3"/>
        <v>0.8472</v>
      </c>
      <c r="H6" s="8">
        <f t="shared" si="4"/>
        <v>0.3380983381</v>
      </c>
    </row>
    <row r="7" ht="12.75" customHeight="1">
      <c r="B7" s="4">
        <v>0.4512</v>
      </c>
      <c r="C7" s="5">
        <v>0.6773</v>
      </c>
      <c r="D7" s="6">
        <v>1.0</v>
      </c>
      <c r="E7" s="6">
        <f t="shared" si="1"/>
        <v>0.6368634567</v>
      </c>
      <c r="F7" s="6">
        <f t="shared" si="2"/>
        <v>0.4055950625</v>
      </c>
      <c r="G7" s="7">
        <f t="shared" si="3"/>
        <v>0.6773</v>
      </c>
      <c r="H7" s="8">
        <f t="shared" si="4"/>
        <v>0.4313476193</v>
      </c>
    </row>
    <row r="8" ht="12.75" customHeight="1">
      <c r="B8" s="4">
        <v>0.7559</v>
      </c>
      <c r="C8" s="5">
        <v>0.4318</v>
      </c>
      <c r="D8" s="6">
        <v>1.0</v>
      </c>
      <c r="E8" s="6">
        <f t="shared" si="1"/>
        <v>0.4695877955</v>
      </c>
      <c r="F8" s="6">
        <f t="shared" si="2"/>
        <v>0.2205126977</v>
      </c>
      <c r="G8" s="7">
        <f t="shared" si="3"/>
        <v>0.4318</v>
      </c>
      <c r="H8" s="8">
        <f t="shared" si="4"/>
        <v>0.2027680101</v>
      </c>
    </row>
    <row r="9" ht="12.75" customHeight="1">
      <c r="B9" s="9"/>
      <c r="C9" s="10"/>
      <c r="D9" s="10">
        <f t="shared" ref="D9:H9" si="5">SUM(D4:D8)</f>
        <v>5</v>
      </c>
      <c r="E9" s="10">
        <f t="shared" si="5"/>
        <v>2.555273452</v>
      </c>
      <c r="F9" s="10">
        <f t="shared" si="5"/>
        <v>1.345856719</v>
      </c>
      <c r="G9" s="11">
        <f t="shared" si="5"/>
        <v>7.5533</v>
      </c>
      <c r="H9" s="12">
        <f t="shared" si="5"/>
        <v>4.015464591</v>
      </c>
    </row>
    <row r="10" ht="12.75" customHeight="1"/>
    <row r="11" ht="12.75" customHeight="1">
      <c r="C11" s="13">
        <f t="shared" ref="C11:D11" si="6">D9</f>
        <v>5</v>
      </c>
      <c r="D11" s="14">
        <f t="shared" si="6"/>
        <v>2.555273452</v>
      </c>
      <c r="F11" s="15">
        <f>G9</f>
        <v>7.5533</v>
      </c>
    </row>
    <row r="12" ht="12.75" customHeight="1">
      <c r="C12" s="16">
        <f t="shared" ref="C12:D12" si="7">E9</f>
        <v>2.555273452</v>
      </c>
      <c r="D12" s="17">
        <f t="shared" si="7"/>
        <v>1.345856719</v>
      </c>
      <c r="F12" s="18">
        <f>H9</f>
        <v>4.015464591</v>
      </c>
    </row>
    <row r="13" ht="12.75" customHeight="1"/>
    <row r="14" ht="12.75" customHeight="1"/>
    <row r="15" ht="12.75" customHeight="1">
      <c r="B15" s="19">
        <f t="shared" ref="B15:C15" si="8">C11</f>
        <v>5</v>
      </c>
      <c r="C15" s="20">
        <f t="shared" si="8"/>
        <v>2.555273452</v>
      </c>
      <c r="D15" s="2" t="s">
        <v>7</v>
      </c>
      <c r="E15" s="3">
        <f>MDETERM(B15:C16)</f>
        <v>0.1998611784</v>
      </c>
    </row>
    <row r="16" ht="12.75" customHeight="1">
      <c r="B16" s="21">
        <f t="shared" ref="B16:C16" si="9">C12</f>
        <v>2.555273452</v>
      </c>
      <c r="C16" s="11">
        <f t="shared" si="9"/>
        <v>1.345856719</v>
      </c>
      <c r="D16" s="10"/>
      <c r="E16" s="12"/>
      <c r="G16" s="22" t="s">
        <v>8</v>
      </c>
      <c r="H16" s="14">
        <f>E23/E15</f>
        <v>-0.4750823283</v>
      </c>
    </row>
    <row r="17" ht="12.75" customHeight="1">
      <c r="G17" s="23" t="s">
        <v>9</v>
      </c>
      <c r="H17" s="17">
        <f>E19/E15</f>
        <v>3.885576956</v>
      </c>
    </row>
    <row r="18" ht="12.75" customHeight="1"/>
    <row r="19" ht="12.75" customHeight="1">
      <c r="B19" s="19">
        <f t="shared" ref="B19:B20" si="10">C11</f>
        <v>5</v>
      </c>
      <c r="C19" s="20">
        <f t="shared" ref="C19:C20" si="11">F11</f>
        <v>7.5533</v>
      </c>
      <c r="D19" s="2" t="s">
        <v>10</v>
      </c>
      <c r="E19" s="3">
        <f>MDETERM(B19:C20)</f>
        <v>0.7765759892</v>
      </c>
    </row>
    <row r="20" ht="12.75" customHeight="1">
      <c r="B20" s="21">
        <f t="shared" si="10"/>
        <v>2.555273452</v>
      </c>
      <c r="C20" s="11">
        <f t="shared" si="11"/>
        <v>4.015464591</v>
      </c>
      <c r="D20" s="10"/>
      <c r="E20" s="12"/>
    </row>
    <row r="21" ht="12.75" customHeight="1"/>
    <row r="22" ht="12.75" customHeight="1"/>
    <row r="23" ht="12.75" customHeight="1">
      <c r="B23" s="19">
        <f t="shared" ref="B23:B24" si="12">F11</f>
        <v>7.5533</v>
      </c>
      <c r="C23" s="20">
        <f t="shared" ref="C23:C24" si="13">D11</f>
        <v>2.555273452</v>
      </c>
      <c r="D23" s="2" t="s">
        <v>11</v>
      </c>
      <c r="E23" s="3">
        <f>MDETERM(B23:C24)</f>
        <v>-0.09495051399</v>
      </c>
    </row>
    <row r="24" ht="12.75" customHeight="1">
      <c r="B24" s="21">
        <f t="shared" si="12"/>
        <v>4.015464591</v>
      </c>
      <c r="C24" s="11">
        <f t="shared" si="13"/>
        <v>1.345856719</v>
      </c>
      <c r="D24" s="10"/>
      <c r="E24" s="12"/>
    </row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71"/>
    <col customWidth="1" min="3" max="3" width="25.14"/>
    <col customWidth="1" min="4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24" t="s">
        <v>0</v>
      </c>
      <c r="C5" s="25" t="s">
        <v>1</v>
      </c>
    </row>
    <row r="6" ht="12.75" customHeight="1">
      <c r="B6" s="26" t="s">
        <v>12</v>
      </c>
      <c r="C6" s="27" t="s">
        <v>13</v>
      </c>
    </row>
    <row r="7" ht="12.75" customHeight="1">
      <c r="B7" s="26" t="s">
        <v>14</v>
      </c>
      <c r="C7" s="27">
        <v>9.7</v>
      </c>
    </row>
    <row r="8" ht="12.75" customHeight="1">
      <c r="B8" s="26">
        <v>5.1</v>
      </c>
      <c r="C8" s="27">
        <v>5.4</v>
      </c>
    </row>
    <row r="9" ht="12.75" customHeight="1">
      <c r="B9" s="28">
        <v>7.2</v>
      </c>
      <c r="C9" s="29" t="s">
        <v>15</v>
      </c>
    </row>
    <row r="10" ht="12.75" customHeight="1">
      <c r="M10" s="30">
        <v>0.708727138824107</v>
      </c>
    </row>
    <row r="11" ht="12.75" customHeight="1"/>
    <row r="12" ht="12.75" customHeight="1"/>
    <row r="13" ht="12.75" customHeight="1">
      <c r="B13" s="1" t="s">
        <v>16</v>
      </c>
      <c r="C13" s="31" t="str">
        <f>INTERCEPT(C6:C9,B6:B9)</f>
        <v>#DIV/0!</v>
      </c>
    </row>
    <row r="14" ht="12.75" customHeight="1">
      <c r="B14" s="32" t="s">
        <v>17</v>
      </c>
      <c r="C14" s="33" t="str">
        <f>SLOPE(C6:C9,B6:B9)</f>
        <v>#DIV/0!</v>
      </c>
    </row>
    <row r="15" ht="12.75" customHeight="1">
      <c r="B15" s="9" t="s">
        <v>18</v>
      </c>
      <c r="C15" s="34" t="str">
        <f>RSQ(C6:C9,B6:B9)</f>
        <v>#DIV/0!</v>
      </c>
    </row>
    <row r="16" ht="12.75" customHeight="1"/>
    <row r="17" ht="12.75" customHeight="1">
      <c r="O17" s="30">
        <v>3.0023783117683305</v>
      </c>
    </row>
    <row r="18" ht="12.75" customHeight="1"/>
    <row r="19" ht="12.75" customHeight="1"/>
    <row r="20" ht="12.75" customHeight="1"/>
    <row r="21" ht="12.75" customHeight="1">
      <c r="B21" s="24" t="s">
        <v>0</v>
      </c>
      <c r="C21" s="25" t="s">
        <v>1</v>
      </c>
    </row>
    <row r="22" ht="12.75" customHeight="1">
      <c r="B22" s="26">
        <v>2.0</v>
      </c>
      <c r="C22" s="27">
        <v>4.2</v>
      </c>
    </row>
    <row r="23" ht="12.75" customHeight="1">
      <c r="B23" s="26">
        <v>3.1</v>
      </c>
      <c r="C23" s="27">
        <v>9.7</v>
      </c>
    </row>
    <row r="24" ht="12.75" customHeight="1">
      <c r="B24" s="26">
        <v>5.1</v>
      </c>
      <c r="C24" s="27">
        <v>5.4</v>
      </c>
    </row>
    <row r="25" ht="12.75" customHeight="1">
      <c r="B25" s="28">
        <v>7.2</v>
      </c>
      <c r="C25" s="29">
        <v>5.4</v>
      </c>
    </row>
    <row r="26" ht="12.75" customHeight="1"/>
    <row r="27" ht="12.75" customHeight="1"/>
    <row r="28" ht="12.75" customHeight="1"/>
    <row r="29" ht="12.75" customHeight="1">
      <c r="B29" s="1" t="s">
        <v>16</v>
      </c>
      <c r="C29" s="35">
        <f>INTERCEPT(C22:C25,B22:B25)</f>
        <v>6.879771718</v>
      </c>
    </row>
    <row r="30" ht="12.75" customHeight="1">
      <c r="B30" s="32" t="s">
        <v>17</v>
      </c>
      <c r="C30" s="36">
        <f>SLOPE(C22:C25,B22:B25)</f>
        <v>-0.162016487</v>
      </c>
    </row>
    <row r="31" ht="12.75" customHeight="1">
      <c r="B31" s="9" t="s">
        <v>18</v>
      </c>
      <c r="C31" s="34">
        <f>RSQ(C22:C25,B22:B25)</f>
        <v>0.02361729421</v>
      </c>
    </row>
    <row r="32" ht="12.75" customHeight="1"/>
    <row r="33" ht="12.75" customHeight="1">
      <c r="K33" s="37" t="s">
        <v>19</v>
      </c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8.71"/>
    <col customWidth="1" min="5" max="5" width="15.29"/>
    <col customWidth="1" min="6" max="26" width="8.71"/>
  </cols>
  <sheetData>
    <row r="1" ht="12.75" customHeight="1"/>
    <row r="2" ht="12.75" customHeight="1">
      <c r="B2" s="38" t="s">
        <v>0</v>
      </c>
      <c r="C2" s="39" t="s">
        <v>1</v>
      </c>
      <c r="D2" s="39" t="s">
        <v>20</v>
      </c>
      <c r="E2" s="40" t="s">
        <v>21</v>
      </c>
    </row>
    <row r="3" ht="12.75" customHeight="1">
      <c r="B3" s="4">
        <v>0.5212</v>
      </c>
      <c r="C3" s="5">
        <v>3.564</v>
      </c>
      <c r="D3" s="41">
        <f t="shared" ref="D3:D6" si="1">B3^2</f>
        <v>0.27164944</v>
      </c>
      <c r="E3" s="42">
        <f t="shared" ref="E3:E6" si="2">B3*C3</f>
        <v>1.8575568</v>
      </c>
    </row>
    <row r="4" ht="12.75" customHeight="1">
      <c r="B4" s="4">
        <v>0.7854</v>
      </c>
      <c r="C4" s="5">
        <v>4.356</v>
      </c>
      <c r="D4" s="41">
        <f t="shared" si="1"/>
        <v>0.61685316</v>
      </c>
      <c r="E4" s="42">
        <f t="shared" si="2"/>
        <v>3.4212024</v>
      </c>
      <c r="G4" s="43" t="s">
        <v>22</v>
      </c>
      <c r="H4" s="44">
        <v>4.0</v>
      </c>
    </row>
    <row r="5" ht="12.75" customHeight="1">
      <c r="B5" s="4">
        <v>0.9186</v>
      </c>
      <c r="C5" s="5">
        <v>4.756</v>
      </c>
      <c r="D5" s="41">
        <f t="shared" si="1"/>
        <v>0.84382596</v>
      </c>
      <c r="E5" s="42">
        <f t="shared" si="2"/>
        <v>4.3688616</v>
      </c>
    </row>
    <row r="6" ht="12.75" customHeight="1">
      <c r="B6" s="4">
        <v>1.325</v>
      </c>
      <c r="C6" s="5">
        <v>5.975</v>
      </c>
      <c r="D6" s="41">
        <f t="shared" si="1"/>
        <v>1.755625</v>
      </c>
      <c r="E6" s="42">
        <f t="shared" si="2"/>
        <v>7.916875</v>
      </c>
    </row>
    <row r="7" ht="12.75" customHeight="1">
      <c r="B7" s="45">
        <v>0.7559</v>
      </c>
      <c r="C7" s="46">
        <v>0.04318</v>
      </c>
      <c r="D7" s="46">
        <f t="shared" ref="D7:E7" si="3">SUM(D3:D6)</f>
        <v>3.48795356</v>
      </c>
      <c r="E7" s="47">
        <f t="shared" si="3"/>
        <v>17.5644958</v>
      </c>
    </row>
    <row r="8" ht="12.75" customHeight="1">
      <c r="B8" s="48"/>
      <c r="C8" s="48"/>
      <c r="D8" s="48"/>
      <c r="E8" s="48"/>
      <c r="F8" s="48"/>
      <c r="G8" s="48"/>
      <c r="H8" s="48"/>
    </row>
    <row r="9" ht="12.75" customHeight="1">
      <c r="B9" s="49">
        <f>H4</f>
        <v>4</v>
      </c>
      <c r="C9" s="48"/>
      <c r="D9" s="49">
        <f>B7</f>
        <v>0.7559</v>
      </c>
      <c r="E9" s="48"/>
      <c r="F9" s="49">
        <f>C7</f>
        <v>0.04318</v>
      </c>
      <c r="G9" s="48"/>
      <c r="H9" s="48"/>
    </row>
    <row r="10" ht="12.75" customHeight="1">
      <c r="B10" s="48"/>
      <c r="C10" s="48"/>
      <c r="D10" s="48"/>
      <c r="E10" s="48"/>
      <c r="F10" s="48"/>
      <c r="G10" s="48"/>
      <c r="H10" s="48"/>
    </row>
    <row r="11" ht="12.75" customHeight="1">
      <c r="B11" s="49">
        <f>B7</f>
        <v>0.7559</v>
      </c>
      <c r="C11" s="48"/>
      <c r="D11" s="49">
        <f>D7</f>
        <v>3.48795356</v>
      </c>
      <c r="E11" s="48"/>
      <c r="F11" s="49">
        <f>E7</f>
        <v>17.5644958</v>
      </c>
      <c r="G11" s="48"/>
      <c r="H11" s="48"/>
    </row>
    <row r="12" ht="12.75" customHeight="1">
      <c r="B12" s="48"/>
      <c r="C12" s="48"/>
      <c r="D12" s="48"/>
      <c r="E12" s="48"/>
      <c r="F12" s="48"/>
      <c r="G12" s="48"/>
      <c r="H12" s="48"/>
    </row>
    <row r="13" ht="12.75" customHeight="1">
      <c r="B13" s="48"/>
      <c r="C13" s="48"/>
      <c r="D13" s="48"/>
      <c r="E13" s="48"/>
      <c r="F13" s="48"/>
      <c r="G13" s="48"/>
      <c r="H13" s="48"/>
    </row>
    <row r="14" ht="12.75" customHeight="1">
      <c r="B14" s="48"/>
      <c r="C14" s="48"/>
      <c r="D14" s="48"/>
      <c r="E14" s="48"/>
      <c r="F14" s="48"/>
      <c r="G14" s="48"/>
      <c r="H14" s="48"/>
    </row>
    <row r="15" ht="12.75" customHeight="1">
      <c r="B15" s="48"/>
      <c r="C15" s="48"/>
      <c r="D15" s="48"/>
      <c r="E15" s="48"/>
      <c r="F15" s="48"/>
      <c r="G15" s="48"/>
      <c r="H15" s="48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57"/>
    <col customWidth="1" min="3" max="3" width="8.71"/>
    <col customWidth="1" min="4" max="4" width="10.29"/>
    <col customWidth="1" min="5" max="5" width="12.29"/>
    <col customWidth="1" min="6" max="7" width="8.71"/>
    <col customWidth="1" min="8" max="8" width="14.14"/>
    <col customWidth="1" min="9" max="26" width="8.71"/>
  </cols>
  <sheetData>
    <row r="1" ht="12.75" customHeight="1"/>
    <row r="2" ht="12.75" customHeight="1"/>
    <row r="3" ht="12.75" customHeight="1">
      <c r="B3" s="50" t="s">
        <v>0</v>
      </c>
      <c r="C3" s="51" t="s">
        <v>1</v>
      </c>
      <c r="D3" s="51" t="s">
        <v>23</v>
      </c>
      <c r="E3" s="51" t="s">
        <v>24</v>
      </c>
      <c r="F3" s="51" t="s">
        <v>25</v>
      </c>
      <c r="G3" s="51" t="s">
        <v>26</v>
      </c>
      <c r="H3" s="52" t="s">
        <v>27</v>
      </c>
      <c r="J3" s="50" t="s">
        <v>0</v>
      </c>
      <c r="K3" s="51" t="s">
        <v>1</v>
      </c>
      <c r="L3" s="51" t="s">
        <v>23</v>
      </c>
      <c r="M3" s="51" t="s">
        <v>24</v>
      </c>
      <c r="N3" s="51" t="s">
        <v>25</v>
      </c>
      <c r="O3" s="51" t="s">
        <v>26</v>
      </c>
      <c r="P3" s="52" t="s">
        <v>27</v>
      </c>
    </row>
    <row r="4" ht="12.75" customHeight="1">
      <c r="B4" s="4">
        <v>1.6</v>
      </c>
      <c r="C4" s="5">
        <v>1.4</v>
      </c>
      <c r="D4" s="6">
        <f t="shared" ref="D4:D7" si="1">SIN(B4)^2</f>
        <v>0.9991473879</v>
      </c>
      <c r="E4" s="6">
        <f t="shared" ref="E4:E7" si="2">SIN(B4)*COS(B4)</f>
        <v>-0.02918707171</v>
      </c>
      <c r="F4" s="6">
        <f t="shared" ref="F4:F7" si="3">COS(B4)^2</f>
        <v>0.0008526121026</v>
      </c>
      <c r="G4" s="6">
        <f t="shared" ref="G4:G7" si="4">SIN(B4)*C4</f>
        <v>1.399403044</v>
      </c>
      <c r="H4" s="8">
        <f t="shared" ref="H4:H7" si="5">COS(B4)*C4</f>
        <v>-0.04087933122</v>
      </c>
      <c r="J4" s="53">
        <v>1.3</v>
      </c>
      <c r="K4" s="54">
        <v>3.8</v>
      </c>
      <c r="L4" s="6">
        <f t="shared" ref="L4:L7" si="6">SIN(J4)^2</f>
        <v>0.9284443767</v>
      </c>
      <c r="M4" s="6">
        <f t="shared" ref="M4:M7" si="7">SIN(J4)*COS(J4)</f>
        <v>0.2577506859</v>
      </c>
      <c r="N4" s="6">
        <f t="shared" ref="N4:N7" si="8">COS(J4)^2</f>
        <v>0.07155562332</v>
      </c>
      <c r="O4" s="6">
        <f t="shared" ref="O4:O7" si="9">SIN(J4)*K4</f>
        <v>3.661521105</v>
      </c>
      <c r="P4" s="8">
        <f t="shared" ref="P4:P7" si="10">COS(J4)*K4</f>
        <v>1.016495549</v>
      </c>
    </row>
    <row r="5" ht="12.75" customHeight="1">
      <c r="B5" s="4">
        <v>3.4</v>
      </c>
      <c r="C5" s="5">
        <v>6.1</v>
      </c>
      <c r="D5" s="6">
        <f t="shared" si="1"/>
        <v>0.06530125483</v>
      </c>
      <c r="E5" s="6">
        <f t="shared" si="2"/>
        <v>0.2470566756</v>
      </c>
      <c r="F5" s="6">
        <f t="shared" si="3"/>
        <v>0.9346987452</v>
      </c>
      <c r="G5" s="6">
        <f t="shared" si="4"/>
        <v>-1.558800722</v>
      </c>
      <c r="H5" s="8">
        <f t="shared" si="5"/>
        <v>-5.897468975</v>
      </c>
      <c r="J5" s="53">
        <v>3.7</v>
      </c>
      <c r="K5" s="54">
        <v>1.1</v>
      </c>
      <c r="L5" s="6">
        <f t="shared" si="6"/>
        <v>0.2807263362</v>
      </c>
      <c r="M5" s="6">
        <f t="shared" si="7"/>
        <v>0.4493540479</v>
      </c>
      <c r="N5" s="6">
        <f t="shared" si="8"/>
        <v>0.7192736638</v>
      </c>
      <c r="O5" s="6">
        <f t="shared" si="9"/>
        <v>-0.582819755</v>
      </c>
      <c r="P5" s="8">
        <f t="shared" si="10"/>
        <v>-0.9329100349</v>
      </c>
    </row>
    <row r="6" ht="12.75" customHeight="1">
      <c r="B6" s="4">
        <v>5.7</v>
      </c>
      <c r="C6" s="5">
        <v>5.0</v>
      </c>
      <c r="D6" s="6">
        <f t="shared" si="1"/>
        <v>0.3032545668</v>
      </c>
      <c r="E6" s="6">
        <f t="shared" si="2"/>
        <v>-0.4596642628</v>
      </c>
      <c r="F6" s="6">
        <f t="shared" si="3"/>
        <v>0.6967454332</v>
      </c>
      <c r="G6" s="6">
        <f t="shared" si="4"/>
        <v>-2.753427713</v>
      </c>
      <c r="H6" s="8">
        <f t="shared" si="5"/>
        <v>4.173563924</v>
      </c>
      <c r="J6" s="53">
        <v>5.5</v>
      </c>
      <c r="K6" s="54">
        <v>3.1</v>
      </c>
      <c r="L6" s="6">
        <f t="shared" si="6"/>
        <v>0.497787151</v>
      </c>
      <c r="M6" s="6">
        <f t="shared" si="7"/>
        <v>-0.4999951033</v>
      </c>
      <c r="N6" s="6">
        <f t="shared" si="8"/>
        <v>0.502212849</v>
      </c>
      <c r="O6" s="6">
        <f t="shared" si="9"/>
        <v>-2.187175009</v>
      </c>
      <c r="P6" s="8">
        <f t="shared" si="10"/>
        <v>2.1968763</v>
      </c>
    </row>
    <row r="7" ht="12.75" customHeight="1">
      <c r="B7" s="4">
        <v>8.0</v>
      </c>
      <c r="C7" s="5">
        <v>9.3</v>
      </c>
      <c r="D7" s="6">
        <f t="shared" si="1"/>
        <v>0.9788297402</v>
      </c>
      <c r="E7" s="6">
        <f t="shared" si="2"/>
        <v>-0.1439516583</v>
      </c>
      <c r="F7" s="6">
        <f t="shared" si="3"/>
        <v>0.02117025984</v>
      </c>
      <c r="G7" s="6">
        <f t="shared" si="4"/>
        <v>9.201031694</v>
      </c>
      <c r="H7" s="8">
        <f t="shared" si="5"/>
        <v>-1.353150314</v>
      </c>
      <c r="J7" s="53">
        <v>7.4</v>
      </c>
      <c r="K7" s="54">
        <v>2.9</v>
      </c>
      <c r="L7" s="6">
        <f t="shared" si="6"/>
        <v>0.8076762415</v>
      </c>
      <c r="M7" s="6">
        <f t="shared" si="7"/>
        <v>0.3941260337</v>
      </c>
      <c r="N7" s="6">
        <f t="shared" si="8"/>
        <v>0.1923237585</v>
      </c>
      <c r="O7" s="6">
        <f t="shared" si="9"/>
        <v>2.606253478</v>
      </c>
      <c r="P7" s="8">
        <f t="shared" si="10"/>
        <v>1.27178725</v>
      </c>
    </row>
    <row r="8" ht="12.75" customHeight="1">
      <c r="B8" s="9"/>
      <c r="C8" s="10"/>
      <c r="D8" s="10">
        <f t="shared" ref="D8:H8" si="11">SUM(D4:D7)</f>
        <v>2.34653295</v>
      </c>
      <c r="E8" s="10">
        <f t="shared" si="11"/>
        <v>-0.3857463173</v>
      </c>
      <c r="F8" s="10">
        <f t="shared" si="11"/>
        <v>1.65346705</v>
      </c>
      <c r="G8" s="10">
        <f t="shared" si="11"/>
        <v>6.288206303</v>
      </c>
      <c r="H8" s="12">
        <f t="shared" si="11"/>
        <v>-3.117934696</v>
      </c>
      <c r="J8" s="9"/>
      <c r="K8" s="10"/>
      <c r="L8" s="10">
        <f t="shared" ref="L8:P8" si="12">SUM(L4:L7)</f>
        <v>2.514634105</v>
      </c>
      <c r="M8" s="10">
        <f t="shared" si="12"/>
        <v>0.6012356642</v>
      </c>
      <c r="N8" s="10">
        <f t="shared" si="12"/>
        <v>1.485365895</v>
      </c>
      <c r="O8" s="10">
        <f t="shared" si="12"/>
        <v>3.497779818</v>
      </c>
      <c r="P8" s="12">
        <f t="shared" si="12"/>
        <v>3.552249064</v>
      </c>
    </row>
    <row r="9" ht="12.75" customHeight="1"/>
    <row r="10" ht="12.75" customHeight="1">
      <c r="B10" s="22">
        <f t="shared" ref="B10:C10" si="13">D8</f>
        <v>2.34653295</v>
      </c>
      <c r="C10" s="35">
        <f t="shared" si="13"/>
        <v>-0.3857463173</v>
      </c>
      <c r="E10" s="55">
        <f>G8</f>
        <v>6.288206303</v>
      </c>
      <c r="J10" s="22">
        <f t="shared" ref="J10:K10" si="14">L8</f>
        <v>2.514634105</v>
      </c>
      <c r="K10" s="35">
        <f t="shared" si="14"/>
        <v>0.6012356642</v>
      </c>
      <c r="M10" s="55">
        <f>O8</f>
        <v>3.497779818</v>
      </c>
    </row>
    <row r="11" ht="12.75" customHeight="1">
      <c r="B11" s="23">
        <f t="shared" ref="B11:C11" si="15">E8</f>
        <v>-0.3857463173</v>
      </c>
      <c r="C11" s="34">
        <f t="shared" si="15"/>
        <v>1.65346705</v>
      </c>
      <c r="E11" s="56">
        <f>H8</f>
        <v>-3.117934696</v>
      </c>
      <c r="J11" s="23">
        <f t="shared" ref="J11:K11" si="16">M8</f>
        <v>0.6012356642</v>
      </c>
      <c r="K11" s="34">
        <f t="shared" si="16"/>
        <v>1.485365895</v>
      </c>
      <c r="M11" s="56">
        <f>P8</f>
        <v>3.552249064</v>
      </c>
    </row>
    <row r="12" ht="12.75" customHeight="1"/>
    <row r="13" ht="12.75" customHeight="1"/>
    <row r="14" ht="12.75" customHeight="1">
      <c r="B14" s="1">
        <f t="shared" ref="B14:C14" si="17">B10</f>
        <v>2.34653295</v>
      </c>
      <c r="C14" s="2">
        <f t="shared" si="17"/>
        <v>-0.3857463173</v>
      </c>
      <c r="D14" s="2" t="s">
        <v>7</v>
      </c>
      <c r="E14" s="3">
        <f>MDETERM(B14:C15)</f>
        <v>3.731114693</v>
      </c>
      <c r="J14" s="1">
        <f t="shared" ref="J14:K14" si="18">J10</f>
        <v>2.514634105</v>
      </c>
      <c r="K14" s="2">
        <f t="shared" si="18"/>
        <v>0.6012356642</v>
      </c>
      <c r="L14" s="2" t="s">
        <v>7</v>
      </c>
      <c r="M14" s="3">
        <f>MDETERM(J14:K15)</f>
        <v>3.373667414</v>
      </c>
    </row>
    <row r="15" ht="12.75" customHeight="1">
      <c r="B15" s="9">
        <f t="shared" ref="B15:C15" si="19">B11</f>
        <v>-0.3857463173</v>
      </c>
      <c r="C15" s="10">
        <f t="shared" si="19"/>
        <v>1.65346705</v>
      </c>
      <c r="D15" s="10"/>
      <c r="E15" s="12"/>
      <c r="G15" s="57" t="s">
        <v>28</v>
      </c>
      <c r="H15" s="14">
        <f>E18/E14</f>
        <v>2.464306476</v>
      </c>
      <c r="J15" s="9">
        <f t="shared" ref="J15:K15" si="20">J11</f>
        <v>0.6012356642</v>
      </c>
      <c r="K15" s="10">
        <f t="shared" si="20"/>
        <v>1.485365895</v>
      </c>
      <c r="L15" s="10"/>
      <c r="M15" s="12"/>
      <c r="O15" s="57" t="s">
        <v>28</v>
      </c>
      <c r="P15" s="14">
        <f>M18/M14</f>
        <v>0.9069489218</v>
      </c>
    </row>
    <row r="16" ht="12.75" customHeight="1">
      <c r="G16" s="58" t="s">
        <v>29</v>
      </c>
      <c r="H16" s="17">
        <f>E22/E14</f>
        <v>-1.310783634</v>
      </c>
      <c r="O16" s="58" t="s">
        <v>29</v>
      </c>
      <c r="P16" s="17">
        <f>M22/M14</f>
        <v>2.024389437</v>
      </c>
    </row>
    <row r="17" ht="12.75" customHeight="1"/>
    <row r="18" ht="12.75" customHeight="1">
      <c r="B18" s="1">
        <f t="shared" ref="B18:B19" si="21">E10</f>
        <v>6.288206303</v>
      </c>
      <c r="C18" s="2">
        <f t="shared" ref="C18:C19" si="22">C10</f>
        <v>-0.3857463173</v>
      </c>
      <c r="D18" s="2" t="s">
        <v>10</v>
      </c>
      <c r="E18" s="3">
        <f>MDETERM(B18:C19)</f>
        <v>9.1946101</v>
      </c>
      <c r="J18" s="1">
        <f t="shared" ref="J18:J19" si="23">M10</f>
        <v>3.497779818</v>
      </c>
      <c r="K18" s="2">
        <f t="shared" ref="K18:K19" si="24">K10</f>
        <v>0.6012356642</v>
      </c>
      <c r="L18" s="2" t="s">
        <v>10</v>
      </c>
      <c r="M18" s="3">
        <f>MDETERM(J18:K19)</f>
        <v>3.059744023</v>
      </c>
    </row>
    <row r="19" ht="12.75" customHeight="1">
      <c r="B19" s="9">
        <f t="shared" si="21"/>
        <v>-3.117934696</v>
      </c>
      <c r="C19" s="10">
        <f t="shared" si="22"/>
        <v>1.65346705</v>
      </c>
      <c r="D19" s="10"/>
      <c r="E19" s="12"/>
      <c r="J19" s="9">
        <f t="shared" si="23"/>
        <v>3.552249064</v>
      </c>
      <c r="K19" s="10">
        <f t="shared" si="24"/>
        <v>1.485365895</v>
      </c>
      <c r="L19" s="10"/>
      <c r="M19" s="12"/>
    </row>
    <row r="20" ht="12.75" customHeight="1"/>
    <row r="21" ht="12.75" customHeight="1"/>
    <row r="22" ht="12.75" customHeight="1">
      <c r="B22" s="1">
        <f t="shared" ref="B22:B23" si="25">B10</f>
        <v>2.34653295</v>
      </c>
      <c r="C22" s="2">
        <f t="shared" ref="C22:C23" si="26">E10</f>
        <v>6.288206303</v>
      </c>
      <c r="D22" s="2" t="s">
        <v>11</v>
      </c>
      <c r="E22" s="3">
        <f>MDETERM(B22:C23)</f>
        <v>-4.890684076</v>
      </c>
      <c r="J22" s="1">
        <f t="shared" ref="J22:J23" si="27">J10</f>
        <v>2.514634105</v>
      </c>
      <c r="K22" s="2">
        <f t="shared" ref="K22:K23" si="28">M10</f>
        <v>3.497779818</v>
      </c>
      <c r="L22" s="2" t="s">
        <v>11</v>
      </c>
      <c r="M22" s="3">
        <f>MDETERM(J22:K23)</f>
        <v>6.829616675</v>
      </c>
    </row>
    <row r="23" ht="12.75" customHeight="1">
      <c r="B23" s="9">
        <f t="shared" si="25"/>
        <v>-0.3857463173</v>
      </c>
      <c r="C23" s="10">
        <f t="shared" si="26"/>
        <v>-3.117934696</v>
      </c>
      <c r="D23" s="10"/>
      <c r="E23" s="12"/>
      <c r="J23" s="9">
        <f t="shared" si="27"/>
        <v>0.6012356642</v>
      </c>
      <c r="K23" s="10">
        <f t="shared" si="28"/>
        <v>3.552249064</v>
      </c>
      <c r="L23" s="10"/>
      <c r="M23" s="12"/>
    </row>
    <row r="24" ht="12.75" customHeight="1"/>
    <row r="25" ht="12.75" customHeight="1">
      <c r="B25" s="50" t="s">
        <v>0</v>
      </c>
      <c r="C25" s="51" t="s">
        <v>1</v>
      </c>
      <c r="D25" s="51" t="s">
        <v>23</v>
      </c>
      <c r="E25" s="51" t="s">
        <v>24</v>
      </c>
      <c r="F25" s="51" t="s">
        <v>25</v>
      </c>
      <c r="G25" s="51" t="s">
        <v>26</v>
      </c>
      <c r="H25" s="52" t="s">
        <v>27</v>
      </c>
    </row>
    <row r="26" ht="12.75" customHeight="1">
      <c r="B26" s="59">
        <v>1.0</v>
      </c>
      <c r="C26" s="60">
        <v>2.9</v>
      </c>
      <c r="D26" s="6">
        <f t="shared" ref="D26:D29" si="29">SIN(B26)^2</f>
        <v>0.7080734183</v>
      </c>
      <c r="E26" s="6">
        <f t="shared" ref="E26:E29" si="30">SIN(B26)*COS(B26)</f>
        <v>0.4546487134</v>
      </c>
      <c r="F26" s="6">
        <f t="shared" ref="F26:F29" si="31">COS(B26)^2</f>
        <v>0.2919265817</v>
      </c>
      <c r="G26" s="6">
        <f t="shared" ref="G26:G29" si="32">SIN(B26)*C26</f>
        <v>2.440265856</v>
      </c>
      <c r="H26" s="8">
        <f t="shared" ref="H26:H29" si="33">COS(B26)*C26</f>
        <v>1.566876687</v>
      </c>
      <c r="J26" s="50" t="s">
        <v>0</v>
      </c>
      <c r="K26" s="51" t="s">
        <v>1</v>
      </c>
      <c r="L26" s="51" t="s">
        <v>23</v>
      </c>
      <c r="M26" s="51" t="s">
        <v>24</v>
      </c>
      <c r="N26" s="51" t="s">
        <v>25</v>
      </c>
      <c r="O26" s="51" t="s">
        <v>26</v>
      </c>
      <c r="P26" s="52" t="s">
        <v>27</v>
      </c>
    </row>
    <row r="27" ht="12.75" customHeight="1">
      <c r="B27" s="61">
        <v>3.9</v>
      </c>
      <c r="C27" s="62">
        <v>4.0</v>
      </c>
      <c r="D27" s="6">
        <f t="shared" si="29"/>
        <v>0.4730222897</v>
      </c>
      <c r="E27" s="6">
        <f t="shared" si="30"/>
        <v>0.4992716727</v>
      </c>
      <c r="F27" s="6">
        <f t="shared" si="31"/>
        <v>0.5269777103</v>
      </c>
      <c r="G27" s="6">
        <f t="shared" si="32"/>
        <v>-2.751064637</v>
      </c>
      <c r="H27" s="8">
        <f t="shared" si="33"/>
        <v>-2.903729217</v>
      </c>
      <c r="J27" s="53">
        <v>1.8</v>
      </c>
      <c r="K27" s="54">
        <v>6.0</v>
      </c>
      <c r="L27" s="6">
        <f t="shared" ref="L27:L30" si="34">SIN(J27)^2</f>
        <v>0.9483792082</v>
      </c>
      <c r="M27" s="6">
        <f t="shared" ref="M27:M30" si="35">SIN(J27)*COS(J27)</f>
        <v>-0.2212602216</v>
      </c>
      <c r="N27" s="6">
        <f t="shared" ref="N27:N30" si="36">COS(J27)^2</f>
        <v>0.05162079183</v>
      </c>
      <c r="O27" s="6">
        <f t="shared" ref="O27:O30" si="37">SIN(J27)*K27</f>
        <v>5.843085785</v>
      </c>
      <c r="P27" s="8">
        <f t="shared" ref="P27:P30" si="38">COS(J27)*K27</f>
        <v>-1.363212568</v>
      </c>
    </row>
    <row r="28" ht="12.75" customHeight="1">
      <c r="B28" s="61">
        <v>5.8</v>
      </c>
      <c r="C28" s="62">
        <v>2.9</v>
      </c>
      <c r="D28" s="6">
        <f t="shared" si="29"/>
        <v>0.2158551851</v>
      </c>
      <c r="E28" s="6">
        <f t="shared" si="30"/>
        <v>-0.4114142975</v>
      </c>
      <c r="F28" s="6">
        <f t="shared" si="31"/>
        <v>0.7841448149</v>
      </c>
      <c r="G28" s="6">
        <f t="shared" si="32"/>
        <v>-1.34734632</v>
      </c>
      <c r="H28" s="8">
        <f t="shared" si="33"/>
        <v>2.568006599</v>
      </c>
      <c r="J28" s="53">
        <v>3.0</v>
      </c>
      <c r="K28" s="54">
        <v>5.1</v>
      </c>
      <c r="L28" s="6">
        <f t="shared" si="34"/>
        <v>0.01991485667</v>
      </c>
      <c r="M28" s="6">
        <f t="shared" si="35"/>
        <v>-0.1397077491</v>
      </c>
      <c r="N28" s="6">
        <f t="shared" si="36"/>
        <v>0.9800851433</v>
      </c>
      <c r="O28" s="6">
        <f t="shared" si="37"/>
        <v>0.7197120411</v>
      </c>
      <c r="P28" s="8">
        <f t="shared" si="38"/>
        <v>-5.048961733</v>
      </c>
    </row>
    <row r="29" ht="12.75" customHeight="1">
      <c r="B29" s="61">
        <v>7.0</v>
      </c>
      <c r="C29" s="62">
        <v>8.6</v>
      </c>
      <c r="D29" s="6">
        <f t="shared" si="29"/>
        <v>0.4316313909</v>
      </c>
      <c r="E29" s="6">
        <f t="shared" si="30"/>
        <v>0.4953036778</v>
      </c>
      <c r="F29" s="6">
        <f t="shared" si="31"/>
        <v>0.5683686091</v>
      </c>
      <c r="G29" s="6">
        <f t="shared" si="32"/>
        <v>5.650084749</v>
      </c>
      <c r="H29" s="8">
        <f t="shared" si="33"/>
        <v>6.483559387</v>
      </c>
      <c r="J29" s="53">
        <v>5.7</v>
      </c>
      <c r="K29" s="54">
        <v>3.7</v>
      </c>
      <c r="L29" s="6">
        <f t="shared" si="34"/>
        <v>0.3032545668</v>
      </c>
      <c r="M29" s="6">
        <f t="shared" si="35"/>
        <v>-0.4596642628</v>
      </c>
      <c r="N29" s="6">
        <f t="shared" si="36"/>
        <v>0.6967454332</v>
      </c>
      <c r="O29" s="6">
        <f t="shared" si="37"/>
        <v>-2.037536508</v>
      </c>
      <c r="P29" s="8">
        <f t="shared" si="38"/>
        <v>3.088437304</v>
      </c>
    </row>
    <row r="30" ht="12.75" customHeight="1">
      <c r="B30" s="9"/>
      <c r="C30" s="10"/>
      <c r="D30" s="10">
        <f t="shared" ref="D30:H30" si="39">SUM(D26:D29)</f>
        <v>1.828582284</v>
      </c>
      <c r="E30" s="10">
        <f t="shared" si="39"/>
        <v>1.037809766</v>
      </c>
      <c r="F30" s="10">
        <f t="shared" si="39"/>
        <v>2.171417716</v>
      </c>
      <c r="G30" s="10">
        <f t="shared" si="39"/>
        <v>3.991939648</v>
      </c>
      <c r="H30" s="12">
        <f t="shared" si="39"/>
        <v>7.714713457</v>
      </c>
      <c r="J30" s="53">
        <v>7.8</v>
      </c>
      <c r="K30" s="54">
        <v>1.2</v>
      </c>
      <c r="L30" s="6">
        <f t="shared" si="34"/>
        <v>0.9970888126</v>
      </c>
      <c r="M30" s="6">
        <f t="shared" si="35"/>
        <v>0.05387682615</v>
      </c>
      <c r="N30" s="6">
        <f t="shared" si="36"/>
        <v>0.002911187408</v>
      </c>
      <c r="O30" s="6">
        <f t="shared" si="37"/>
        <v>1.198252014</v>
      </c>
      <c r="P30" s="8">
        <f t="shared" si="38"/>
        <v>0.06474650468</v>
      </c>
    </row>
    <row r="31" ht="12.75" customHeight="1">
      <c r="J31" s="9"/>
      <c r="K31" s="10"/>
      <c r="L31" s="10">
        <f t="shared" ref="L31:P31" si="40">SUM(L27:L30)</f>
        <v>2.268637444</v>
      </c>
      <c r="M31" s="10">
        <f t="shared" si="40"/>
        <v>-0.7667554074</v>
      </c>
      <c r="N31" s="10">
        <f t="shared" si="40"/>
        <v>1.731362556</v>
      </c>
      <c r="O31" s="10">
        <f t="shared" si="40"/>
        <v>5.723513333</v>
      </c>
      <c r="P31" s="12">
        <f t="shared" si="40"/>
        <v>-3.258990492</v>
      </c>
    </row>
    <row r="32" ht="12.75" customHeight="1">
      <c r="B32" s="22">
        <f t="shared" ref="B32:C32" si="41">D30</f>
        <v>1.828582284</v>
      </c>
      <c r="C32" s="35">
        <f t="shared" si="41"/>
        <v>1.037809766</v>
      </c>
      <c r="E32" s="55">
        <f>G30</f>
        <v>3.991939648</v>
      </c>
    </row>
    <row r="33" ht="12.75" customHeight="1">
      <c r="B33" s="23">
        <f t="shared" ref="B33:C33" si="42">E30</f>
        <v>1.037809766</v>
      </c>
      <c r="C33" s="34">
        <f t="shared" si="42"/>
        <v>2.171417716</v>
      </c>
      <c r="E33" s="56">
        <f>H30</f>
        <v>7.714713457</v>
      </c>
      <c r="J33" s="22">
        <f t="shared" ref="J33:K33" si="43">L31</f>
        <v>2.268637444</v>
      </c>
      <c r="K33" s="35">
        <f t="shared" si="43"/>
        <v>-0.7667554074</v>
      </c>
      <c r="M33" s="55">
        <f>O31</f>
        <v>5.723513333</v>
      </c>
    </row>
    <row r="34" ht="12.75" customHeight="1">
      <c r="J34" s="23">
        <f t="shared" ref="J34:K34" si="44">M31</f>
        <v>-0.7667554074</v>
      </c>
      <c r="K34" s="34">
        <f t="shared" si="44"/>
        <v>1.731362556</v>
      </c>
      <c r="M34" s="56">
        <f>P31</f>
        <v>-3.258990492</v>
      </c>
    </row>
    <row r="35" ht="12.75" customHeight="1"/>
    <row r="36" ht="12.75" customHeight="1">
      <c r="B36" s="1">
        <f t="shared" ref="B36:C36" si="45">B32</f>
        <v>1.828582284</v>
      </c>
      <c r="C36" s="2">
        <f t="shared" si="45"/>
        <v>1.037809766</v>
      </c>
      <c r="D36" s="2" t="s">
        <v>7</v>
      </c>
      <c r="E36" s="3">
        <f>MDETERM(B36:C37)</f>
        <v>2.893566855</v>
      </c>
    </row>
    <row r="37" ht="12.75" customHeight="1">
      <c r="B37" s="9">
        <f t="shared" ref="B37:C37" si="46">B33</f>
        <v>1.037809766</v>
      </c>
      <c r="C37" s="10">
        <f t="shared" si="46"/>
        <v>2.171417716</v>
      </c>
      <c r="D37" s="10"/>
      <c r="E37" s="12"/>
      <c r="G37" s="57" t="s">
        <v>28</v>
      </c>
      <c r="H37" s="14">
        <f>E40/E36</f>
        <v>0.2287016457</v>
      </c>
      <c r="J37" s="1">
        <f t="shared" ref="J37:K37" si="47">J33</f>
        <v>2.268637444</v>
      </c>
      <c r="K37" s="2">
        <f t="shared" si="47"/>
        <v>-0.7667554074</v>
      </c>
      <c r="L37" s="2" t="s">
        <v>7</v>
      </c>
      <c r="M37" s="3">
        <f>MDETERM(J37:K38)</f>
        <v>3.339920069</v>
      </c>
    </row>
    <row r="38" ht="12.75" customHeight="1">
      <c r="G38" s="58" t="s">
        <v>29</v>
      </c>
      <c r="H38" s="17">
        <f>E44/E36</f>
        <v>3.443540411</v>
      </c>
      <c r="J38" s="9">
        <f t="shared" ref="J38:K38" si="48">J34</f>
        <v>-0.7667554074</v>
      </c>
      <c r="K38" s="10">
        <f t="shared" si="48"/>
        <v>1.731362556</v>
      </c>
      <c r="L38" s="10"/>
      <c r="M38" s="12"/>
      <c r="O38" s="57" t="s">
        <v>28</v>
      </c>
      <c r="P38" s="14">
        <f>M41/M37</f>
        <v>2.218804024</v>
      </c>
    </row>
    <row r="39" ht="12.75" customHeight="1">
      <c r="O39" s="58" t="s">
        <v>29</v>
      </c>
      <c r="P39" s="17">
        <f>M45/M37</f>
        <v>-0.8997020892</v>
      </c>
    </row>
    <row r="40" ht="12.75" customHeight="1">
      <c r="B40" s="1">
        <f t="shared" ref="B40:B41" si="49">E32</f>
        <v>3.991939648</v>
      </c>
      <c r="C40" s="2">
        <f t="shared" ref="C40:C41" si="50">C32</f>
        <v>1.037809766</v>
      </c>
      <c r="D40" s="2" t="s">
        <v>10</v>
      </c>
      <c r="E40" s="3">
        <f>MDETERM(B40:C41)</f>
        <v>0.6617635018</v>
      </c>
    </row>
    <row r="41" ht="12.75" customHeight="1">
      <c r="B41" s="9">
        <f t="shared" si="49"/>
        <v>7.714713457</v>
      </c>
      <c r="C41" s="10">
        <f t="shared" si="50"/>
        <v>2.171417716</v>
      </c>
      <c r="D41" s="10"/>
      <c r="E41" s="12"/>
      <c r="J41" s="1">
        <f t="shared" ref="J41:J42" si="51">M33</f>
        <v>5.723513333</v>
      </c>
      <c r="K41" s="2">
        <f t="shared" ref="K41:K42" si="52">K33</f>
        <v>-0.7667554074</v>
      </c>
      <c r="L41" s="2" t="s">
        <v>10</v>
      </c>
      <c r="M41" s="3">
        <f>MDETERM(J41:K42)</f>
        <v>7.41062809</v>
      </c>
    </row>
    <row r="42" ht="12.75" customHeight="1">
      <c r="J42" s="9">
        <f t="shared" si="51"/>
        <v>-3.258990492</v>
      </c>
      <c r="K42" s="10">
        <f t="shared" si="52"/>
        <v>1.731362556</v>
      </c>
      <c r="L42" s="10"/>
      <c r="M42" s="12"/>
    </row>
    <row r="43" ht="12.75" customHeight="1"/>
    <row r="44" ht="12.75" customHeight="1">
      <c r="B44" s="1">
        <f t="shared" ref="B44:B45" si="53">B32</f>
        <v>1.828582284</v>
      </c>
      <c r="C44" s="2">
        <f t="shared" ref="C44:C45" si="54">E32</f>
        <v>3.991939648</v>
      </c>
      <c r="D44" s="2" t="s">
        <v>11</v>
      </c>
      <c r="E44" s="3">
        <f>MDETERM(B44:C45)</f>
        <v>9.964114399</v>
      </c>
    </row>
    <row r="45" ht="12.75" customHeight="1">
      <c r="B45" s="9">
        <f t="shared" si="53"/>
        <v>1.037809766</v>
      </c>
      <c r="C45" s="10">
        <f t="shared" si="54"/>
        <v>7.714713457</v>
      </c>
      <c r="D45" s="10"/>
      <c r="E45" s="12"/>
      <c r="J45" s="1">
        <f t="shared" ref="J45:J46" si="55">J33</f>
        <v>2.268637444</v>
      </c>
      <c r="K45" s="2">
        <f t="shared" ref="K45:K46" si="56">M33</f>
        <v>5.723513333</v>
      </c>
      <c r="L45" s="2" t="s">
        <v>11</v>
      </c>
      <c r="M45" s="3">
        <f>MDETERM(J45:K46)</f>
        <v>-3.004933063</v>
      </c>
    </row>
    <row r="46" ht="12.75" customHeight="1">
      <c r="J46" s="9">
        <f t="shared" si="55"/>
        <v>-0.7667554074</v>
      </c>
      <c r="K46" s="10">
        <f t="shared" si="56"/>
        <v>-3.258990492</v>
      </c>
      <c r="L46" s="10"/>
      <c r="M46" s="12"/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