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</sheets>
  <definedNames/>
  <calcPr/>
  <extLst>
    <ext uri="GoogleSheetsCustomDataVersion1">
      <go:sheetsCustomData xmlns:go="http://customooxmlschemas.google.com/" r:id="rId8" roundtripDataSignature="AMtx7mgF4Qhc50tCASLAQ0pxY3IJrFP4sQ=="/>
    </ext>
  </extLst>
</workbook>
</file>

<file path=xl/sharedStrings.xml><?xml version="1.0" encoding="utf-8"?>
<sst xmlns="http://schemas.openxmlformats.org/spreadsheetml/2006/main" count="35" uniqueCount="26">
  <si>
    <t>x</t>
  </si>
  <si>
    <t>y</t>
  </si>
  <si>
    <t>1^2</t>
  </si>
  <si>
    <t>1*e^-x</t>
  </si>
  <si>
    <t>(e^-x)^2</t>
  </si>
  <si>
    <t>1*y</t>
  </si>
  <si>
    <t>e^-x*y</t>
  </si>
  <si>
    <t>DET</t>
  </si>
  <si>
    <t>a1</t>
  </si>
  <si>
    <t>a2</t>
  </si>
  <si>
    <t>DET1</t>
  </si>
  <si>
    <t>DET2</t>
  </si>
  <si>
    <t>Intercepção</t>
  </si>
  <si>
    <t>Inclinação</t>
  </si>
  <si>
    <t>R2</t>
  </si>
  <si>
    <t>{(1,7;8,1),(3,6;9,9),(5,1;2,9),(7,2;7,8)}</t>
  </si>
  <si>
    <t>x^2</t>
  </si>
  <si>
    <t>x*y</t>
  </si>
  <si>
    <t>n</t>
  </si>
  <si>
    <t>sin^2(x)</t>
  </si>
  <si>
    <t>sin(x)*cos(x)</t>
  </si>
  <si>
    <t>cos^2(x)</t>
  </si>
  <si>
    <t>sin(x)*y</t>
  </si>
  <si>
    <t>cos(x)*y</t>
  </si>
  <si>
    <t>α</t>
  </si>
  <si>
    <t>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</si>
</sst>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000000000"/>
  </numFmts>
  <fonts count="6">
    <font>
      <sz val="10.0"/>
      <color rgb="FF000000"/>
      <name val="Arial"/>
    </font>
    <font>
      <color theme="1"/>
      <name val="Arial"/>
    </font>
    <font>
      <u/>
      <sz val="10.0"/>
      <color rgb="FF000000"/>
      <name val="Arial"/>
    </font>
    <font>
      <sz val="11.0"/>
      <color rgb="FF001A1E"/>
      <name val="Poppins"/>
    </font>
    <font>
      <sz val="10.0"/>
      <color theme="1"/>
      <name val="Arial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CD668"/>
        <bgColor rgb="FFFCD668"/>
      </patternFill>
    </fill>
    <fill>
      <patternFill patternType="solid">
        <fgColor rgb="FF7AD592"/>
        <bgColor rgb="FF7AD592"/>
      </patternFill>
    </fill>
    <fill>
      <patternFill patternType="solid">
        <fgColor rgb="FFFDE49A"/>
        <bgColor rgb="FFFDE49A"/>
      </patternFill>
    </fill>
    <fill>
      <patternFill patternType="solid">
        <fgColor rgb="FFE7F3F5"/>
        <bgColor rgb="FFE7F3F5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0" numFmtId="0" xfId="0" applyBorder="1" applyFont="1"/>
    <xf borderId="3" fillId="2" fontId="0" numFmtId="0" xfId="0" applyBorder="1" applyFont="1"/>
    <xf borderId="4" fillId="3" fontId="0" numFmtId="164" xfId="0" applyBorder="1" applyFill="1" applyFont="1" applyNumberFormat="1"/>
    <xf borderId="5" fillId="3" fontId="0" numFmtId="164" xfId="0" applyBorder="1" applyFont="1" applyNumberFormat="1"/>
    <xf borderId="5" fillId="2" fontId="0" numFmtId="0" xfId="0" applyBorder="1" applyFont="1"/>
    <xf borderId="5" fillId="2" fontId="0" numFmtId="164" xfId="0" applyBorder="1" applyFont="1" applyNumberFormat="1"/>
    <xf borderId="6" fillId="2" fontId="0" numFmtId="0" xfId="0" applyBorder="1" applyFont="1"/>
    <xf borderId="7" fillId="2" fontId="0" numFmtId="0" xfId="0" applyBorder="1" applyFont="1"/>
    <xf borderId="8" fillId="2" fontId="0" numFmtId="0" xfId="0" applyBorder="1" applyFont="1"/>
    <xf borderId="8" fillId="2" fontId="0" numFmtId="164" xfId="0" applyBorder="1" applyFont="1" applyNumberFormat="1"/>
    <xf borderId="9" fillId="2" fontId="0" numFmtId="0" xfId="0" applyBorder="1" applyFont="1"/>
    <xf borderId="1" fillId="4" fontId="0" numFmtId="164" xfId="0" applyBorder="1" applyFill="1" applyFont="1" applyNumberFormat="1"/>
    <xf borderId="3" fillId="4" fontId="0" numFmtId="164" xfId="0" applyBorder="1" applyFont="1" applyNumberFormat="1"/>
    <xf borderId="10" fillId="4" fontId="0" numFmtId="164" xfId="0" applyBorder="1" applyFont="1" applyNumberFormat="1"/>
    <xf borderId="7" fillId="4" fontId="0" numFmtId="164" xfId="0" applyBorder="1" applyFont="1" applyNumberFormat="1"/>
    <xf borderId="9" fillId="4" fontId="0" numFmtId="164" xfId="0" applyBorder="1" applyFont="1" applyNumberFormat="1"/>
    <xf borderId="11" fillId="4" fontId="0" numFmtId="164" xfId="0" applyBorder="1" applyFont="1" applyNumberFormat="1"/>
    <xf borderId="1" fillId="2" fontId="0" numFmtId="164" xfId="0" applyBorder="1" applyFont="1" applyNumberFormat="1"/>
    <xf borderId="2" fillId="2" fontId="0" numFmtId="164" xfId="0" applyBorder="1" applyFont="1" applyNumberFormat="1"/>
    <xf borderId="7" fillId="2" fontId="0" numFmtId="164" xfId="0" applyBorder="1" applyFont="1" applyNumberFormat="1"/>
    <xf borderId="1" fillId="4" fontId="0" numFmtId="0" xfId="0" applyBorder="1" applyFont="1"/>
    <xf borderId="7" fillId="4" fontId="0" numFmtId="0" xfId="0" applyBorder="1" applyFont="1"/>
    <xf borderId="12" fillId="2" fontId="0" numFmtId="0" xfId="0" applyAlignment="1" applyBorder="1" applyFont="1">
      <alignment horizontal="center"/>
    </xf>
    <xf borderId="13" fillId="2" fontId="0" numFmtId="0" xfId="0" applyAlignment="1" applyBorder="1" applyFont="1">
      <alignment horizontal="center"/>
    </xf>
    <xf borderId="4" fillId="5" fontId="0" numFmtId="0" xfId="0" applyAlignment="1" applyBorder="1" applyFill="1" applyFont="1">
      <alignment horizontal="center" readingOrder="0"/>
    </xf>
    <xf borderId="6" fillId="5" fontId="0" numFmtId="0" xfId="0" applyAlignment="1" applyBorder="1" applyFont="1">
      <alignment horizontal="center" readingOrder="0"/>
    </xf>
    <xf borderId="7" fillId="5" fontId="0" numFmtId="0" xfId="0" applyAlignment="1" applyBorder="1" applyFont="1">
      <alignment horizontal="center" readingOrder="0"/>
    </xf>
    <xf borderId="9" fillId="5" fontId="0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3" fillId="4" fontId="0" numFmtId="0" xfId="0" applyBorder="1" applyFont="1"/>
    <xf borderId="4" fillId="2" fontId="0" numFmtId="0" xfId="0" applyBorder="1" applyFont="1"/>
    <xf borderId="6" fillId="4" fontId="0" numFmtId="0" xfId="0" applyBorder="1" applyFont="1"/>
    <xf borderId="9" fillId="4" fontId="0" numFmtId="0" xfId="0" applyBorder="1" applyFont="1"/>
    <xf borderId="0" fillId="0" fontId="1" numFmtId="0" xfId="0" applyAlignment="1" applyFont="1">
      <alignment readingOrder="0"/>
    </xf>
    <xf borderId="0" fillId="0" fontId="2" numFmtId="0" xfId="0" applyFont="1"/>
    <xf borderId="0" fillId="6" fontId="3" numFmtId="0" xfId="0" applyAlignment="1" applyFill="1" applyFont="1">
      <alignment horizontal="left" readingOrder="0" vertical="bottom"/>
    </xf>
    <xf borderId="1" fillId="2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/>
    </xf>
    <xf borderId="3" fillId="2" fontId="0" numFmtId="0" xfId="0" applyAlignment="1" applyBorder="1" applyFont="1">
      <alignment horizontal="center"/>
    </xf>
    <xf borderId="0" fillId="6" fontId="3" numFmtId="0" xfId="0" applyAlignment="1" applyFont="1">
      <alignment horizontal="left"/>
    </xf>
    <xf borderId="5" fillId="2" fontId="0" numFmtId="0" xfId="0" applyAlignment="1" applyBorder="1" applyFont="1">
      <alignment horizontal="center"/>
    </xf>
    <xf borderId="6" fillId="2" fontId="0" numFmtId="0" xfId="0" applyAlignment="1" applyBorder="1" applyFont="1">
      <alignment horizontal="center"/>
    </xf>
    <xf borderId="14" fillId="2" fontId="0" numFmtId="0" xfId="0" applyAlignment="1" applyBorder="1" applyFont="1">
      <alignment horizontal="center"/>
    </xf>
    <xf borderId="15" fillId="3" fontId="0" numFmtId="0" xfId="0" applyAlignment="1" applyBorder="1" applyFont="1">
      <alignment horizontal="center"/>
    </xf>
    <xf borderId="7" fillId="2" fontId="0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0" numFmtId="0" xfId="0" applyAlignment="1" applyBorder="1" applyFont="1">
      <alignment horizontal="center"/>
    </xf>
    <xf borderId="16" fillId="4" fontId="0" numFmtId="0" xfId="0" applyBorder="1" applyFont="1"/>
    <xf borderId="16" fillId="4" fontId="0" numFmtId="164" xfId="0" applyBorder="1" applyFont="1" applyNumberFormat="1"/>
    <xf borderId="1" fillId="2" fontId="4" numFmtId="0" xfId="0" applyBorder="1" applyFont="1"/>
    <xf borderId="2" fillId="2" fontId="4" numFmtId="0" xfId="0" applyBorder="1" applyFont="1"/>
    <xf borderId="3" fillId="2" fontId="4" numFmtId="0" xfId="0" applyBorder="1" applyFont="1"/>
    <xf borderId="4" fillId="5" fontId="0" numFmtId="0" xfId="0" applyAlignment="1" applyBorder="1" applyFont="1">
      <alignment horizontal="center"/>
    </xf>
    <xf borderId="6" fillId="5" fontId="0" numFmtId="0" xfId="0" applyAlignment="1" applyBorder="1" applyFont="1">
      <alignment horizontal="center"/>
    </xf>
    <xf borderId="7" fillId="5" fontId="0" numFmtId="0" xfId="0" applyAlignment="1" applyBorder="1" applyFont="1">
      <alignment horizontal="center"/>
    </xf>
    <xf borderId="9" fillId="5" fontId="0" numFmtId="0" xfId="0" applyAlignment="1" applyBorder="1" applyFont="1">
      <alignment horizontal="center"/>
    </xf>
    <xf borderId="10" fillId="4" fontId="0" numFmtId="0" xfId="0" applyBorder="1" applyFont="1"/>
    <xf borderId="11" fillId="4" fontId="0" numFmtId="0" xfId="0" applyBorder="1" applyFont="1"/>
    <xf borderId="0" fillId="0" fontId="1" numFmtId="0" xfId="0" applyFont="1"/>
    <xf borderId="1" fillId="4" fontId="5" numFmtId="0" xfId="0" applyBorder="1" applyFont="1"/>
    <xf borderId="3" fillId="4" fontId="0" numFmtId="165" xfId="0" applyBorder="1" applyFont="1" applyNumberFormat="1"/>
    <xf borderId="7" fillId="4" fontId="5" numFmtId="0" xfId="0" applyBorder="1" applyFont="1"/>
    <xf borderId="9" fillId="4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405020607396628"/>
          <c:y val="0.15787054901708578"/>
          <c:w val="0.8951316710411199"/>
          <c:h val="0.7311111111111112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'Q2'!$B$6:$B$10</c:f>
            </c:numRef>
          </c:xVal>
          <c:yVal>
            <c:numRef>
              <c:f>'Q2'!$C$6:$C$9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330309"/>
        <c:axId val="1784461852"/>
      </c:scatterChart>
      <c:valAx>
        <c:axId val="13943303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4461852"/>
      </c:valAx>
      <c:valAx>
        <c:axId val="17844618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4330309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3</xdr:row>
      <xdr:rowOff>9525</xdr:rowOff>
    </xdr:from>
    <xdr:ext cx="3476625" cy="2247900"/>
    <xdr:graphicFrame>
      <xdr:nvGraphicFramePr>
        <xdr:cNvPr id="48595473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24</xdr:row>
      <xdr:rowOff>57150</xdr:rowOff>
    </xdr:from>
    <xdr:ext cx="13754100" cy="23622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0"/>
    <col customWidth="1" min="4" max="26" width="8.71"/>
  </cols>
  <sheetData>
    <row r="1" ht="12.75" customHeight="1"/>
    <row r="2" ht="12.75" customHeight="1"/>
    <row r="3" ht="12.75" customHeigh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ht="12.75" customHeight="1">
      <c r="B4" s="4">
        <v>-0.6975</v>
      </c>
      <c r="C4" s="5">
        <v>2.084</v>
      </c>
      <c r="D4" s="6">
        <v>1.0</v>
      </c>
      <c r="E4" s="6">
        <f t="shared" ref="E4:E8" si="1">EXP(-B4)</f>
        <v>2.008724613</v>
      </c>
      <c r="F4" s="6">
        <f t="shared" ref="F4:F8" si="2">EXP(-B4)^2</f>
        <v>4.034974573</v>
      </c>
      <c r="G4" s="7">
        <f t="shared" ref="G4:G8" si="3">C4</f>
        <v>2.084</v>
      </c>
      <c r="H4" s="8">
        <f t="shared" ref="H4:H8" si="4">EXP(-B4)*C4</f>
        <v>4.186182094</v>
      </c>
    </row>
    <row r="5" ht="12.75" customHeight="1">
      <c r="B5" s="4">
        <v>-0.6762</v>
      </c>
      <c r="C5" s="5">
        <v>2.033</v>
      </c>
      <c r="D5" s="6">
        <v>1.0</v>
      </c>
      <c r="E5" s="6">
        <f t="shared" si="1"/>
        <v>1.96639123</v>
      </c>
      <c r="F5" s="6">
        <f t="shared" si="2"/>
        <v>3.86669447</v>
      </c>
      <c r="G5" s="7">
        <f t="shared" si="3"/>
        <v>2.033</v>
      </c>
      <c r="H5" s="8">
        <f t="shared" si="4"/>
        <v>3.997673371</v>
      </c>
    </row>
    <row r="6" ht="12.75" customHeight="1">
      <c r="B6" s="4">
        <v>0.0176</v>
      </c>
      <c r="C6" s="5">
        <v>0.8472</v>
      </c>
      <c r="D6" s="6">
        <v>1.0</v>
      </c>
      <c r="E6" s="6">
        <f t="shared" si="1"/>
        <v>0.9825539754</v>
      </c>
      <c r="F6" s="6">
        <f t="shared" si="2"/>
        <v>0.9654123145</v>
      </c>
      <c r="G6" s="7">
        <f t="shared" si="3"/>
        <v>0.8472</v>
      </c>
      <c r="H6" s="8">
        <f t="shared" si="4"/>
        <v>0.8324197279</v>
      </c>
    </row>
    <row r="7" ht="12.75" customHeight="1">
      <c r="B7" s="4">
        <v>0.4512</v>
      </c>
      <c r="C7" s="5">
        <v>0.6773</v>
      </c>
      <c r="D7" s="6">
        <v>1.0</v>
      </c>
      <c r="E7" s="6">
        <f t="shared" si="1"/>
        <v>0.6368634567</v>
      </c>
      <c r="F7" s="6">
        <f t="shared" si="2"/>
        <v>0.4055950625</v>
      </c>
      <c r="G7" s="7">
        <f t="shared" si="3"/>
        <v>0.6773</v>
      </c>
      <c r="H7" s="8">
        <f t="shared" si="4"/>
        <v>0.4313476193</v>
      </c>
    </row>
    <row r="8" ht="12.75" customHeight="1">
      <c r="B8" s="4">
        <v>0.7559</v>
      </c>
      <c r="C8" s="5">
        <v>0.4318</v>
      </c>
      <c r="D8" s="6">
        <v>1.0</v>
      </c>
      <c r="E8" s="6">
        <f t="shared" si="1"/>
        <v>0.4695877955</v>
      </c>
      <c r="F8" s="6">
        <f t="shared" si="2"/>
        <v>0.2205126977</v>
      </c>
      <c r="G8" s="7">
        <f t="shared" si="3"/>
        <v>0.4318</v>
      </c>
      <c r="H8" s="8">
        <f t="shared" si="4"/>
        <v>0.2027680101</v>
      </c>
    </row>
    <row r="9" ht="12.75" customHeight="1">
      <c r="B9" s="9"/>
      <c r="C9" s="10"/>
      <c r="D9" s="10">
        <f t="shared" ref="D9:H9" si="5">SUM(D4:D8)</f>
        <v>5</v>
      </c>
      <c r="E9" s="10">
        <f t="shared" si="5"/>
        <v>6.064121071</v>
      </c>
      <c r="F9" s="10">
        <f t="shared" si="5"/>
        <v>9.493189118</v>
      </c>
      <c r="G9" s="11">
        <f t="shared" si="5"/>
        <v>6.0733</v>
      </c>
      <c r="H9" s="12">
        <f t="shared" si="5"/>
        <v>9.650390823</v>
      </c>
    </row>
    <row r="10" ht="12.75" customHeight="1"/>
    <row r="11" ht="12.75" customHeight="1">
      <c r="C11" s="13">
        <f t="shared" ref="C11:D11" si="6">D9</f>
        <v>5</v>
      </c>
      <c r="D11" s="14">
        <f t="shared" si="6"/>
        <v>6.064121071</v>
      </c>
      <c r="F11" s="15">
        <f>G9</f>
        <v>6.0733</v>
      </c>
    </row>
    <row r="12" ht="12.75" customHeight="1">
      <c r="C12" s="16">
        <f t="shared" ref="C12:D12" si="7">E9</f>
        <v>6.064121071</v>
      </c>
      <c r="D12" s="17">
        <f t="shared" si="7"/>
        <v>9.493189118</v>
      </c>
      <c r="F12" s="18">
        <f>H9</f>
        <v>9.650390823</v>
      </c>
    </row>
    <row r="13" ht="12.75" customHeight="1"/>
    <row r="14" ht="12.75" customHeight="1"/>
    <row r="15" ht="12.75" customHeight="1">
      <c r="B15" s="19">
        <f t="shared" ref="B15:C15" si="8">C11</f>
        <v>5</v>
      </c>
      <c r="C15" s="20">
        <f t="shared" si="8"/>
        <v>6.064121071</v>
      </c>
      <c r="D15" s="2" t="s">
        <v>7</v>
      </c>
      <c r="E15" s="3">
        <f>MDETERM(B15:C16)</f>
        <v>10.69238122</v>
      </c>
    </row>
    <row r="16" ht="12.75" customHeight="1">
      <c r="B16" s="21">
        <f t="shared" ref="B16:C16" si="9">C12</f>
        <v>6.064121071</v>
      </c>
      <c r="C16" s="11">
        <f t="shared" si="9"/>
        <v>9.493189118</v>
      </c>
      <c r="D16" s="10"/>
      <c r="E16" s="12"/>
      <c r="G16" s="22" t="s">
        <v>8</v>
      </c>
      <c r="H16" s="14">
        <f>E23/E15</f>
        <v>-0.08100654548</v>
      </c>
    </row>
    <row r="17" ht="12.75" customHeight="1">
      <c r="G17" s="23" t="s">
        <v>9</v>
      </c>
      <c r="H17" s="17">
        <f>E19/E15</f>
        <v>1.068305308</v>
      </c>
    </row>
    <row r="18" ht="12.75" customHeight="1"/>
    <row r="19" ht="12.75" customHeight="1">
      <c r="B19" s="19">
        <f t="shared" ref="B19:B20" si="10">C11</f>
        <v>5</v>
      </c>
      <c r="C19" s="20">
        <f t="shared" ref="C19:C20" si="11">F11</f>
        <v>6.0733</v>
      </c>
      <c r="D19" s="2" t="s">
        <v>10</v>
      </c>
      <c r="E19" s="3">
        <f>MDETERM(B19:C20)</f>
        <v>11.42272761</v>
      </c>
    </row>
    <row r="20" ht="12.75" customHeight="1">
      <c r="B20" s="21">
        <f t="shared" si="10"/>
        <v>6.064121071</v>
      </c>
      <c r="C20" s="11">
        <f t="shared" si="11"/>
        <v>9.650390823</v>
      </c>
      <c r="D20" s="10"/>
      <c r="E20" s="12"/>
    </row>
    <row r="21" ht="12.75" customHeight="1"/>
    <row r="22" ht="12.75" customHeight="1"/>
    <row r="23" ht="12.75" customHeight="1">
      <c r="B23" s="19">
        <f t="shared" ref="B23:B24" si="12">F11</f>
        <v>6.0733</v>
      </c>
      <c r="C23" s="20">
        <f t="shared" ref="C23:C24" si="13">D11</f>
        <v>6.064121071</v>
      </c>
      <c r="D23" s="2" t="s">
        <v>11</v>
      </c>
      <c r="E23" s="3">
        <f>MDETERM(B23:C24)</f>
        <v>-0.8661528657</v>
      </c>
    </row>
    <row r="24" ht="12.75" customHeight="1">
      <c r="B24" s="21">
        <f t="shared" si="12"/>
        <v>9.650390823</v>
      </c>
      <c r="C24" s="11">
        <f t="shared" si="13"/>
        <v>9.493189118</v>
      </c>
      <c r="D24" s="10"/>
      <c r="E24" s="12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15.86"/>
    <col customWidth="1" min="4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24" t="s">
        <v>0</v>
      </c>
      <c r="C5" s="25" t="s">
        <v>1</v>
      </c>
    </row>
    <row r="6" ht="12.75" customHeight="1">
      <c r="B6" s="26">
        <v>1.7</v>
      </c>
      <c r="C6" s="27">
        <v>8.1</v>
      </c>
    </row>
    <row r="7" ht="12.75" customHeight="1">
      <c r="B7" s="26">
        <v>3.6</v>
      </c>
      <c r="C7" s="27">
        <v>9.9</v>
      </c>
    </row>
    <row r="8" ht="12.75" customHeight="1">
      <c r="B8" s="26">
        <v>5.1</v>
      </c>
      <c r="C8" s="27">
        <v>2.9</v>
      </c>
    </row>
    <row r="9" ht="12.75" customHeight="1">
      <c r="B9" s="28">
        <v>7.2</v>
      </c>
      <c r="C9" s="29">
        <v>7.8</v>
      </c>
      <c r="N9" s="30"/>
    </row>
    <row r="10" ht="12.75" customHeight="1"/>
    <row r="11" ht="12.75" customHeight="1"/>
    <row r="12" ht="12.75" customHeight="1"/>
    <row r="13" ht="12.75" customHeight="1">
      <c r="B13" s="1" t="s">
        <v>12</v>
      </c>
      <c r="C13" s="31">
        <f>INTERCEPT(C6:C9,B6:B9)</f>
        <v>8.77696802</v>
      </c>
    </row>
    <row r="14" ht="12.75" customHeight="1">
      <c r="B14" s="32" t="s">
        <v>13</v>
      </c>
      <c r="C14" s="33">
        <f>SLOPE(C6:C9,B6:B9)</f>
        <v>-0.3640836408</v>
      </c>
    </row>
    <row r="15" ht="12.75" customHeight="1">
      <c r="B15" s="9" t="s">
        <v>14</v>
      </c>
      <c r="C15" s="34">
        <f>RSQ(C6:C9,B6:B9)</f>
        <v>0.0799842343</v>
      </c>
    </row>
    <row r="16" ht="12.75" customHeight="1"/>
    <row r="17" ht="12.75" customHeight="1"/>
    <row r="18" ht="12.75" customHeight="1"/>
    <row r="19" ht="12.75" customHeight="1"/>
    <row r="20" ht="12.75" customHeight="1">
      <c r="E20" s="35" t="s">
        <v>15</v>
      </c>
    </row>
    <row r="21" ht="12.75" customHeight="1"/>
    <row r="22" ht="12.75" customHeight="1"/>
    <row r="23" ht="12.75" customHeight="1">
      <c r="D23" s="36"/>
    </row>
    <row r="24" ht="12.75" customHeight="1"/>
    <row r="25" ht="12.75" customHeight="1"/>
    <row r="26" ht="12.75" customHeight="1">
      <c r="E26" s="37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>
      <c r="B2" s="38" t="s">
        <v>0</v>
      </c>
      <c r="C2" s="39" t="s">
        <v>1</v>
      </c>
      <c r="D2" s="39" t="s">
        <v>16</v>
      </c>
      <c r="E2" s="40" t="s">
        <v>17</v>
      </c>
    </row>
    <row r="3" ht="12.75" customHeight="1">
      <c r="B3" s="41">
        <v>0.5212</v>
      </c>
      <c r="C3" s="41">
        <v>3.564</v>
      </c>
      <c r="D3" s="42">
        <f t="shared" ref="D3:D6" si="1">B3^2</f>
        <v>0.27164944</v>
      </c>
      <c r="E3" s="43">
        <f t="shared" ref="E3:E6" si="2">B3*C3</f>
        <v>1.8575568</v>
      </c>
    </row>
    <row r="4" ht="12.75" customHeight="1">
      <c r="B4" s="41">
        <v>0.7854</v>
      </c>
      <c r="C4" s="41">
        <v>4.356</v>
      </c>
      <c r="D4" s="42">
        <f t="shared" si="1"/>
        <v>0.61685316</v>
      </c>
      <c r="E4" s="43">
        <f t="shared" si="2"/>
        <v>3.4212024</v>
      </c>
      <c r="G4" s="44" t="s">
        <v>18</v>
      </c>
      <c r="H4" s="45">
        <v>4.0</v>
      </c>
    </row>
    <row r="5" ht="12.75" customHeight="1">
      <c r="B5" s="41">
        <v>0.9186</v>
      </c>
      <c r="C5" s="41">
        <v>4.756</v>
      </c>
      <c r="D5" s="42">
        <f t="shared" si="1"/>
        <v>0.84382596</v>
      </c>
      <c r="E5" s="43">
        <f t="shared" si="2"/>
        <v>4.3688616</v>
      </c>
    </row>
    <row r="6" ht="12.75" customHeight="1">
      <c r="B6" s="41">
        <v>1.325</v>
      </c>
      <c r="C6" s="41">
        <v>5.975</v>
      </c>
      <c r="D6" s="42">
        <f t="shared" si="1"/>
        <v>1.755625</v>
      </c>
      <c r="E6" s="43">
        <f t="shared" si="2"/>
        <v>7.916875</v>
      </c>
    </row>
    <row r="7" ht="12.75" customHeight="1">
      <c r="B7" s="46">
        <f t="shared" ref="B7:E7" si="3">SUM(B3:B6)</f>
        <v>3.5502</v>
      </c>
      <c r="C7" s="47">
        <f t="shared" si="3"/>
        <v>18.651</v>
      </c>
      <c r="D7" s="47">
        <f t="shared" si="3"/>
        <v>3.48795356</v>
      </c>
      <c r="E7" s="48">
        <f t="shared" si="3"/>
        <v>17.5644958</v>
      </c>
    </row>
    <row r="8" ht="12.75" customHeight="1"/>
    <row r="9" ht="12.75" customHeight="1">
      <c r="B9" s="49">
        <f>H4</f>
        <v>4</v>
      </c>
      <c r="D9" s="49">
        <f>B7</f>
        <v>3.5502</v>
      </c>
      <c r="F9" s="49">
        <f>C7</f>
        <v>18.651</v>
      </c>
    </row>
    <row r="10" ht="12.75" customHeight="1"/>
    <row r="11" ht="12.75" customHeight="1">
      <c r="B11" s="49">
        <f>B7</f>
        <v>3.5502</v>
      </c>
      <c r="D11" s="50">
        <f>D7</f>
        <v>3.48795356</v>
      </c>
      <c r="F11" s="50">
        <f>E7</f>
        <v>17.5644958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4" width="8.71"/>
    <col customWidth="1" min="5" max="5" width="12.29"/>
    <col customWidth="1" min="6" max="7" width="8.71"/>
    <col customWidth="1" min="8" max="8" width="23.29"/>
    <col customWidth="1" min="9" max="26" width="8.71"/>
  </cols>
  <sheetData>
    <row r="1" ht="12.75" customHeight="1"/>
    <row r="2" ht="12.75" customHeight="1"/>
    <row r="3" ht="12.75" customHeight="1">
      <c r="B3" s="51" t="s">
        <v>0</v>
      </c>
      <c r="C3" s="52" t="s">
        <v>1</v>
      </c>
      <c r="D3" s="52" t="s">
        <v>19</v>
      </c>
      <c r="E3" s="52" t="s">
        <v>20</v>
      </c>
      <c r="F3" s="52" t="s">
        <v>21</v>
      </c>
      <c r="G3" s="52" t="s">
        <v>22</v>
      </c>
      <c r="H3" s="53" t="s">
        <v>23</v>
      </c>
    </row>
    <row r="4" ht="12.75" customHeight="1">
      <c r="B4" s="54">
        <v>1.4</v>
      </c>
      <c r="C4" s="54">
        <v>9.0</v>
      </c>
      <c r="D4" s="6">
        <f t="shared" ref="D4:D7" si="1">SIN(B4)^2</f>
        <v>0.9711111703</v>
      </c>
      <c r="E4" s="6">
        <f t="shared" ref="E4:E7" si="2">SIN(B4)*COS(B4)</f>
        <v>0.1674940751</v>
      </c>
      <c r="F4" s="6">
        <f t="shared" ref="F4:F7" si="3">COS(B4)^2</f>
        <v>0.02888882967</v>
      </c>
      <c r="G4" s="6">
        <f t="shared" ref="G4:G7" si="4">SIN(B4)*C4</f>
        <v>8.86904757</v>
      </c>
      <c r="H4" s="8">
        <f t="shared" ref="H4:H7" si="5">COS(B4)*C4</f>
        <v>1.529704286</v>
      </c>
    </row>
    <row r="5" ht="12.75" customHeight="1">
      <c r="B5" s="54">
        <v>3.8</v>
      </c>
      <c r="C5" s="55">
        <v>1.2</v>
      </c>
      <c r="D5" s="6">
        <f t="shared" si="1"/>
        <v>0.3743700787</v>
      </c>
      <c r="E5" s="6">
        <f t="shared" si="2"/>
        <v>0.483959836</v>
      </c>
      <c r="F5" s="6">
        <f t="shared" si="3"/>
        <v>0.6256299213</v>
      </c>
      <c r="G5" s="6">
        <f t="shared" si="4"/>
        <v>-0.7342294691</v>
      </c>
      <c r="H5" s="8">
        <f t="shared" si="5"/>
        <v>-0.9491612543</v>
      </c>
    </row>
    <row r="6" ht="12.75" customHeight="1">
      <c r="B6" s="54">
        <v>5.3</v>
      </c>
      <c r="C6" s="55">
        <v>9.1</v>
      </c>
      <c r="D6" s="6">
        <f t="shared" si="1"/>
        <v>0.6926690954</v>
      </c>
      <c r="E6" s="6">
        <f t="shared" si="2"/>
        <v>-0.4613877108</v>
      </c>
      <c r="F6" s="6">
        <f t="shared" si="3"/>
        <v>0.3073309046</v>
      </c>
      <c r="G6" s="6">
        <f t="shared" si="4"/>
        <v>-7.573633724</v>
      </c>
      <c r="H6" s="8">
        <f t="shared" si="5"/>
        <v>5.044806459</v>
      </c>
    </row>
    <row r="7" ht="12.75" customHeight="1">
      <c r="B7" s="56">
        <v>7.6</v>
      </c>
      <c r="C7" s="57">
        <v>8.9</v>
      </c>
      <c r="D7" s="6">
        <f t="shared" si="1"/>
        <v>0.9368684915</v>
      </c>
      <c r="E7" s="6">
        <f t="shared" si="2"/>
        <v>0.2431993444</v>
      </c>
      <c r="F7" s="6">
        <f t="shared" si="3"/>
        <v>0.06313150849</v>
      </c>
      <c r="G7" s="6">
        <f t="shared" si="4"/>
        <v>8.614485081</v>
      </c>
      <c r="H7" s="8">
        <f t="shared" si="5"/>
        <v>2.236212599</v>
      </c>
    </row>
    <row r="8" ht="12.75" customHeight="1">
      <c r="B8" s="9"/>
      <c r="C8" s="10"/>
      <c r="D8" s="10">
        <f t="shared" ref="D8:H8" si="6">SUM(D4:D7)</f>
        <v>2.975018836</v>
      </c>
      <c r="E8" s="10">
        <f t="shared" si="6"/>
        <v>0.4332655447</v>
      </c>
      <c r="F8" s="10">
        <f t="shared" si="6"/>
        <v>1.024981164</v>
      </c>
      <c r="G8" s="10">
        <f t="shared" si="6"/>
        <v>9.175669458</v>
      </c>
      <c r="H8" s="12">
        <f t="shared" si="6"/>
        <v>7.86156209</v>
      </c>
    </row>
    <row r="9" ht="12.75" customHeight="1"/>
    <row r="10" ht="12.75" customHeight="1">
      <c r="B10" s="22">
        <f t="shared" ref="B10:C10" si="7">D8</f>
        <v>2.975018836</v>
      </c>
      <c r="C10" s="31">
        <f t="shared" si="7"/>
        <v>0.4332655447</v>
      </c>
      <c r="E10" s="58">
        <f>G8</f>
        <v>9.175669458</v>
      </c>
    </row>
    <row r="11" ht="12.75" customHeight="1">
      <c r="B11" s="23">
        <f t="shared" ref="B11:C11" si="8">E8</f>
        <v>0.4332655447</v>
      </c>
      <c r="C11" s="34">
        <f t="shared" si="8"/>
        <v>1.024981164</v>
      </c>
      <c r="E11" s="59">
        <f>H8</f>
        <v>7.86156209</v>
      </c>
      <c r="L11" s="60">
        <v>-1.7243599654507842</v>
      </c>
    </row>
    <row r="12" ht="12.75" customHeight="1"/>
    <row r="13" ht="12.75" customHeight="1"/>
    <row r="14" ht="12.75" customHeight="1">
      <c r="B14" s="1">
        <f t="shared" ref="B14:C14" si="9">B10</f>
        <v>2.975018836</v>
      </c>
      <c r="C14" s="2">
        <f t="shared" si="9"/>
        <v>0.4332655447</v>
      </c>
      <c r="D14" s="2" t="s">
        <v>7</v>
      </c>
      <c r="E14" s="3">
        <f>MDETERM(B14:C15)</f>
        <v>2.861619237</v>
      </c>
    </row>
    <row r="15" ht="12.75" customHeight="1">
      <c r="B15" s="9">
        <f t="shared" ref="B15:C15" si="10">B11</f>
        <v>0.4332655447</v>
      </c>
      <c r="C15" s="10">
        <f t="shared" si="10"/>
        <v>1.024981164</v>
      </c>
      <c r="D15" s="10"/>
      <c r="E15" s="12"/>
      <c r="G15" s="61" t="s">
        <v>24</v>
      </c>
      <c r="H15" s="62">
        <f>E18/E14</f>
        <v>2.096276228</v>
      </c>
    </row>
    <row r="16" ht="12.75" customHeight="1">
      <c r="G16" s="63" t="s">
        <v>25</v>
      </c>
      <c r="H16" s="64">
        <f>E22/E14</f>
        <v>6.783849374</v>
      </c>
    </row>
    <row r="17" ht="12.75" customHeight="1">
      <c r="N17" s="60">
        <v>2.2867938145019853</v>
      </c>
    </row>
    <row r="18" ht="12.75" customHeight="1">
      <c r="B18" s="1">
        <f t="shared" ref="B18:B19" si="11">E10</f>
        <v>9.175669458</v>
      </c>
      <c r="C18" s="2">
        <f t="shared" ref="C18:C19" si="12">C10</f>
        <v>0.4332655447</v>
      </c>
      <c r="D18" s="2" t="s">
        <v>10</v>
      </c>
      <c r="E18" s="3">
        <f>MDETERM(B18:C19)</f>
        <v>5.998744381</v>
      </c>
    </row>
    <row r="19" ht="12.75" customHeight="1">
      <c r="B19" s="9">
        <f t="shared" si="11"/>
        <v>7.86156209</v>
      </c>
      <c r="C19" s="10">
        <f t="shared" si="12"/>
        <v>1.024981164</v>
      </c>
      <c r="D19" s="10"/>
      <c r="E19" s="12"/>
    </row>
    <row r="20" ht="12.75" customHeight="1"/>
    <row r="21" ht="12.75" customHeight="1"/>
    <row r="22" ht="12.75" customHeight="1">
      <c r="B22" s="1">
        <f t="shared" ref="B22:B23" si="13">B10</f>
        <v>2.975018836</v>
      </c>
      <c r="C22" s="2">
        <f t="shared" ref="C22:C23" si="14">E10</f>
        <v>9.175669458</v>
      </c>
      <c r="D22" s="2" t="s">
        <v>11</v>
      </c>
      <c r="E22" s="3">
        <f>MDETERM(B22:C23)</f>
        <v>19.41279387</v>
      </c>
    </row>
    <row r="23" ht="12.75" customHeight="1">
      <c r="B23" s="9">
        <f t="shared" si="13"/>
        <v>0.4332655447</v>
      </c>
      <c r="C23" s="10">
        <f t="shared" si="14"/>
        <v>7.86156209</v>
      </c>
      <c r="D23" s="10"/>
      <c r="E23" s="1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