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0" documentId="11_9C29901DC2865A034E31A7EFA2D9EA356A1A4D9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print 1" sheetId="1" r:id="rId1"/>
    <sheet name="Resumo" sheetId="2" r:id="rId2"/>
  </sheets>
  <definedNames>
    <definedName name="_xlnm._FilterDatabase" localSheetId="0" hidden="1">'Sprint 1'!$A$3:$AD$28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2" i="1" l="1"/>
  <c r="AB32" i="1"/>
  <c r="AA32" i="1"/>
  <c r="Z32" i="1"/>
  <c r="Y32" i="1"/>
  <c r="X32" i="1"/>
  <c r="AC31" i="1"/>
  <c r="AC33" i="1" s="1"/>
  <c r="AB31" i="1"/>
  <c r="AB33" i="1" s="1"/>
  <c r="AA31" i="1"/>
  <c r="AA33" i="1" s="1"/>
  <c r="Z31" i="1"/>
  <c r="Z33" i="1" s="1"/>
  <c r="Y31" i="1"/>
  <c r="Y33" i="1" s="1"/>
  <c r="X31" i="1"/>
  <c r="X33" i="1" s="1"/>
  <c r="AC30" i="1"/>
  <c r="AB30" i="1"/>
  <c r="AA30" i="1"/>
  <c r="Z30" i="1"/>
  <c r="Y30" i="1"/>
  <c r="X30" i="1"/>
  <c r="AE28" i="1"/>
  <c r="AD28" i="1"/>
  <c r="J28" i="1"/>
  <c r="I28" i="1"/>
  <c r="H28" i="1"/>
  <c r="G28" i="1"/>
  <c r="F28" i="1"/>
  <c r="E28" i="1"/>
  <c r="S28" i="1" s="1"/>
  <c r="AE27" i="1"/>
  <c r="AD27" i="1"/>
  <c r="J27" i="1"/>
  <c r="I27" i="1"/>
  <c r="H27" i="1"/>
  <c r="G27" i="1"/>
  <c r="F27" i="1"/>
  <c r="E27" i="1"/>
  <c r="S27" i="1" s="1"/>
  <c r="AE26" i="1"/>
  <c r="AD26" i="1"/>
  <c r="J26" i="1"/>
  <c r="I26" i="1"/>
  <c r="H26" i="1"/>
  <c r="G26" i="1"/>
  <c r="F26" i="1"/>
  <c r="E26" i="1"/>
  <c r="S26" i="1" s="1"/>
  <c r="AE25" i="1"/>
  <c r="AD25" i="1"/>
  <c r="J25" i="1"/>
  <c r="I25" i="1"/>
  <c r="H25" i="1"/>
  <c r="G25" i="1"/>
  <c r="F25" i="1"/>
  <c r="E25" i="1"/>
  <c r="S25" i="1" s="1"/>
  <c r="AE24" i="1"/>
  <c r="N10" i="2" s="1"/>
  <c r="AD24" i="1"/>
  <c r="L10" i="2" s="1"/>
  <c r="J24" i="1"/>
  <c r="I24" i="1"/>
  <c r="H24" i="1"/>
  <c r="G24" i="1"/>
  <c r="F24" i="1"/>
  <c r="E24" i="1"/>
  <c r="S24" i="1" s="1"/>
  <c r="AE23" i="1"/>
  <c r="AD23" i="1"/>
  <c r="J23" i="1"/>
  <c r="I23" i="1"/>
  <c r="H23" i="1"/>
  <c r="G23" i="1"/>
  <c r="F23" i="1"/>
  <c r="E23" i="1"/>
  <c r="S23" i="1" s="1"/>
  <c r="AE22" i="1"/>
  <c r="AD22" i="1"/>
  <c r="J22" i="1"/>
  <c r="I22" i="1"/>
  <c r="H22" i="1"/>
  <c r="G22" i="1"/>
  <c r="F22" i="1"/>
  <c r="E22" i="1"/>
  <c r="S22" i="1" s="1"/>
  <c r="AE21" i="1"/>
  <c r="AD21" i="1"/>
  <c r="J21" i="1"/>
  <c r="I21" i="1"/>
  <c r="H21" i="1"/>
  <c r="G21" i="1"/>
  <c r="F21" i="1"/>
  <c r="E21" i="1"/>
  <c r="S21" i="1" s="1"/>
  <c r="AE20" i="1"/>
  <c r="AD20" i="1"/>
  <c r="J20" i="1"/>
  <c r="I20" i="1"/>
  <c r="H20" i="1"/>
  <c r="G20" i="1"/>
  <c r="F20" i="1"/>
  <c r="E20" i="1"/>
  <c r="S20" i="1" s="1"/>
  <c r="AE19" i="1"/>
  <c r="N9" i="2" s="1"/>
  <c r="AD19" i="1"/>
  <c r="L9" i="2" s="1"/>
  <c r="J19" i="1"/>
  <c r="I19" i="1"/>
  <c r="H19" i="1"/>
  <c r="G19" i="1"/>
  <c r="F19" i="1"/>
  <c r="E19" i="1"/>
  <c r="S19" i="1" s="1"/>
  <c r="AE18" i="1"/>
  <c r="N11" i="2" s="1"/>
  <c r="AD18" i="1"/>
  <c r="L11" i="2" s="1"/>
  <c r="J18" i="1"/>
  <c r="I18" i="1"/>
  <c r="H18" i="1"/>
  <c r="G18" i="1"/>
  <c r="F18" i="1"/>
  <c r="E18" i="1"/>
  <c r="S18" i="1" s="1"/>
  <c r="AE17" i="1"/>
  <c r="N12" i="2" s="1"/>
  <c r="AD17" i="1"/>
  <c r="L12" i="2" s="1"/>
  <c r="J17" i="1"/>
  <c r="I17" i="1"/>
  <c r="H17" i="1"/>
  <c r="G17" i="1"/>
  <c r="F17" i="1"/>
  <c r="E17" i="1"/>
  <c r="S17" i="1" s="1"/>
  <c r="AE16" i="1"/>
  <c r="AD16" i="1"/>
  <c r="J16" i="1"/>
  <c r="I16" i="1"/>
  <c r="H16" i="1"/>
  <c r="G16" i="1"/>
  <c r="F16" i="1"/>
  <c r="E16" i="1"/>
  <c r="S16" i="1" s="1"/>
  <c r="AE15" i="1"/>
  <c r="AD15" i="1"/>
  <c r="J15" i="1"/>
  <c r="I15" i="1"/>
  <c r="H15" i="1"/>
  <c r="G15" i="1"/>
  <c r="F15" i="1"/>
  <c r="E15" i="1"/>
  <c r="S15" i="1" s="1"/>
  <c r="AE14" i="1"/>
  <c r="AD14" i="1"/>
  <c r="J14" i="1"/>
  <c r="I14" i="1"/>
  <c r="H14" i="1"/>
  <c r="G14" i="1"/>
  <c r="F14" i="1"/>
  <c r="E14" i="1"/>
  <c r="S14" i="1" s="1"/>
  <c r="AE13" i="1"/>
  <c r="AD13" i="1"/>
  <c r="J13" i="1"/>
  <c r="I13" i="1"/>
  <c r="H13" i="1"/>
  <c r="G13" i="1"/>
  <c r="F13" i="1"/>
  <c r="E13" i="1"/>
  <c r="S13" i="1" s="1"/>
  <c r="AE12" i="1"/>
  <c r="AD12" i="1"/>
  <c r="J12" i="1"/>
  <c r="I12" i="1"/>
  <c r="H12" i="1"/>
  <c r="G12" i="1"/>
  <c r="F12" i="1"/>
  <c r="E12" i="1"/>
  <c r="S12" i="1" s="1"/>
  <c r="AE11" i="1"/>
  <c r="AD11" i="1"/>
  <c r="J11" i="1"/>
  <c r="I11" i="1"/>
  <c r="H11" i="1"/>
  <c r="G11" i="1"/>
  <c r="F11" i="1"/>
  <c r="E11" i="1"/>
  <c r="S11" i="1" s="1"/>
  <c r="AE10" i="1"/>
  <c r="N5" i="2" s="1"/>
  <c r="AD10" i="1"/>
  <c r="L5" i="2" s="1"/>
  <c r="J10" i="1"/>
  <c r="I10" i="1"/>
  <c r="H10" i="1"/>
  <c r="G10" i="1"/>
  <c r="F10" i="1"/>
  <c r="E10" i="1"/>
  <c r="S10" i="1" s="1"/>
  <c r="AE9" i="1"/>
  <c r="AD9" i="1"/>
  <c r="J9" i="1"/>
  <c r="I9" i="1"/>
  <c r="H9" i="1"/>
  <c r="G9" i="1"/>
  <c r="F9" i="1"/>
  <c r="E9" i="1"/>
  <c r="S9" i="1" s="1"/>
  <c r="AE8" i="1"/>
  <c r="AD8" i="1"/>
  <c r="J8" i="1"/>
  <c r="I8" i="1"/>
  <c r="H8" i="1"/>
  <c r="G8" i="1"/>
  <c r="F8" i="1"/>
  <c r="E8" i="1"/>
  <c r="S8" i="1" s="1"/>
  <c r="AE7" i="1"/>
  <c r="N7" i="2" s="1"/>
  <c r="AD7" i="1"/>
  <c r="L7" i="2" s="1"/>
  <c r="J7" i="1"/>
  <c r="I7" i="1"/>
  <c r="H7" i="1"/>
  <c r="G7" i="1"/>
  <c r="F7" i="1"/>
  <c r="E7" i="1"/>
  <c r="S7" i="1" s="1"/>
  <c r="AE6" i="1"/>
  <c r="AD6" i="1"/>
  <c r="J6" i="1"/>
  <c r="I6" i="1"/>
  <c r="H6" i="1"/>
  <c r="G6" i="1"/>
  <c r="F6" i="1"/>
  <c r="E6" i="1"/>
  <c r="S6" i="1" s="1"/>
  <c r="AE5" i="1"/>
  <c r="N8" i="2" s="1"/>
  <c r="AD5" i="1"/>
  <c r="L8" i="2" s="1"/>
  <c r="J5" i="1"/>
  <c r="I5" i="1"/>
  <c r="H5" i="1"/>
  <c r="G5" i="1"/>
  <c r="F5" i="1"/>
  <c r="E5" i="1"/>
  <c r="S5" i="1" s="1"/>
  <c r="AE4" i="1"/>
  <c r="N6" i="2" s="1"/>
  <c r="AD4" i="1"/>
  <c r="L6" i="2" s="1"/>
  <c r="J4" i="1"/>
  <c r="I4" i="1"/>
  <c r="H4" i="1"/>
  <c r="G4" i="1"/>
  <c r="F4" i="1"/>
  <c r="E4" i="1"/>
  <c r="J3" i="1"/>
  <c r="J30" i="1" s="1"/>
  <c r="I3" i="1"/>
  <c r="I30" i="1" s="1"/>
  <c r="H3" i="1"/>
  <c r="H30" i="1" s="1"/>
  <c r="G3" i="1"/>
  <c r="G30" i="1" s="1"/>
  <c r="F3" i="1"/>
  <c r="F30" i="1" s="1"/>
  <c r="E3" i="1"/>
  <c r="E30" i="1" s="1"/>
  <c r="E32" i="1" l="1"/>
  <c r="E31" i="1"/>
  <c r="E33" i="1" s="1"/>
  <c r="S4" i="1"/>
  <c r="F32" i="1"/>
  <c r="F31" i="1"/>
  <c r="F33" i="1" s="1"/>
  <c r="G32" i="1"/>
  <c r="G31" i="1"/>
  <c r="G33" i="1" s="1"/>
  <c r="H32" i="1"/>
  <c r="H31" i="1"/>
  <c r="H33" i="1" s="1"/>
  <c r="I32" i="1"/>
  <c r="I31" i="1"/>
  <c r="I33" i="1" s="1"/>
  <c r="J32" i="1"/>
  <c r="J31" i="1"/>
  <c r="J33" i="1" s="1"/>
  <c r="G7" i="2"/>
  <c r="D6" i="2"/>
  <c r="U5" i="1"/>
  <c r="V5" i="1" s="1"/>
  <c r="T5" i="1"/>
  <c r="G6" i="2"/>
  <c r="U6" i="1"/>
  <c r="V6" i="1" s="1"/>
  <c r="T6" i="1"/>
  <c r="D8" i="2"/>
  <c r="U7" i="1"/>
  <c r="V7" i="1" s="1"/>
  <c r="T7" i="1"/>
  <c r="G8" i="2"/>
  <c r="U8" i="1"/>
  <c r="V8" i="1" s="1"/>
  <c r="T8" i="1"/>
  <c r="U9" i="1"/>
  <c r="V9" i="1" s="1"/>
  <c r="T9" i="1"/>
  <c r="D5" i="2"/>
  <c r="U10" i="1"/>
  <c r="V10" i="1" s="1"/>
  <c r="T10" i="1"/>
  <c r="L13" i="2"/>
  <c r="M5" i="2"/>
  <c r="G5" i="2"/>
  <c r="N13" i="2"/>
  <c r="U11" i="1"/>
  <c r="V11" i="1" s="1"/>
  <c r="T11" i="1"/>
  <c r="U12" i="1"/>
  <c r="V12" i="1" s="1"/>
  <c r="T12" i="1"/>
  <c r="U13" i="1"/>
  <c r="V13" i="1" s="1"/>
  <c r="T13" i="1"/>
  <c r="U14" i="1"/>
  <c r="V14" i="1" s="1"/>
  <c r="T14" i="1"/>
  <c r="U15" i="1"/>
  <c r="V15" i="1" s="1"/>
  <c r="T15" i="1"/>
  <c r="U16" i="1"/>
  <c r="V16" i="1" s="1"/>
  <c r="T16" i="1"/>
  <c r="D12" i="2"/>
  <c r="U17" i="1"/>
  <c r="V17" i="1" s="1"/>
  <c r="T17" i="1"/>
  <c r="F12" i="2" s="1"/>
  <c r="M12" i="2"/>
  <c r="G12" i="2"/>
  <c r="D11" i="2"/>
  <c r="U18" i="1"/>
  <c r="V18" i="1" s="1"/>
  <c r="T18" i="1"/>
  <c r="F11" i="2" s="1"/>
  <c r="M11" i="2"/>
  <c r="G11" i="2"/>
  <c r="D9" i="2"/>
  <c r="U19" i="1"/>
  <c r="V19" i="1" s="1"/>
  <c r="T19" i="1"/>
  <c r="M9" i="2"/>
  <c r="G9" i="2"/>
  <c r="U20" i="1"/>
  <c r="V20" i="1" s="1"/>
  <c r="T20" i="1"/>
  <c r="U21" i="1"/>
  <c r="V21" i="1" s="1"/>
  <c r="T21" i="1"/>
  <c r="U22" i="1"/>
  <c r="V22" i="1" s="1"/>
  <c r="T22" i="1"/>
  <c r="U23" i="1"/>
  <c r="V23" i="1" s="1"/>
  <c r="T23" i="1"/>
  <c r="D10" i="2"/>
  <c r="U24" i="1"/>
  <c r="V24" i="1" s="1"/>
  <c r="T24" i="1"/>
  <c r="F10" i="2" s="1"/>
  <c r="M10" i="2"/>
  <c r="G10" i="2"/>
  <c r="U25" i="1"/>
  <c r="V25" i="1" s="1"/>
  <c r="T25" i="1"/>
  <c r="U26" i="1"/>
  <c r="V26" i="1" s="1"/>
  <c r="T26" i="1"/>
  <c r="U27" i="1"/>
  <c r="V27" i="1" s="1"/>
  <c r="T27" i="1"/>
  <c r="U28" i="1"/>
  <c r="V28" i="1" s="1"/>
  <c r="T28" i="1"/>
  <c r="F9" i="2" l="1"/>
  <c r="M6" i="2"/>
  <c r="M8" i="2"/>
  <c r="M7" i="2"/>
  <c r="F5" i="2"/>
  <c r="F8" i="2"/>
  <c r="F6" i="2"/>
  <c r="D7" i="2"/>
  <c r="U4" i="1"/>
  <c r="V4" i="1" s="1"/>
  <c r="T4" i="1"/>
  <c r="F7" i="2" s="1"/>
  <c r="D13" i="2" l="1"/>
  <c r="F13" i="2"/>
  <c r="E10" i="2" l="1"/>
  <c r="E9" i="2"/>
  <c r="E11" i="2"/>
  <c r="E12" i="2"/>
  <c r="E5" i="2"/>
  <c r="E8" i="2"/>
  <c r="E6" i="2"/>
  <c r="E7" i="2"/>
</calcChain>
</file>

<file path=xl/sharedStrings.xml><?xml version="1.0" encoding="utf-8"?>
<sst xmlns="http://schemas.openxmlformats.org/spreadsheetml/2006/main" count="454" uniqueCount="76">
  <si>
    <t>Acertos</t>
  </si>
  <si>
    <t>Respostas</t>
  </si>
  <si>
    <t>SWOT</t>
  </si>
  <si>
    <t>Respostas Concorrencia</t>
  </si>
  <si>
    <t>Id</t>
  </si>
  <si>
    <t>Questão</t>
  </si>
  <si>
    <t>Palavra Chave</t>
  </si>
  <si>
    <t>Resultado</t>
  </si>
  <si>
    <t>x</t>
  </si>
  <si>
    <t>Equipe</t>
  </si>
  <si>
    <t>Ana</t>
  </si>
  <si>
    <t>Gabriela</t>
  </si>
  <si>
    <t>Karoline</t>
  </si>
  <si>
    <t>Lucas</t>
  </si>
  <si>
    <t>Mikaele</t>
  </si>
  <si>
    <t>Qtd. Acertos</t>
  </si>
  <si>
    <t>Qtd. Erros</t>
  </si>
  <si>
    <t>% Acertos</t>
  </si>
  <si>
    <t>S or W</t>
  </si>
  <si>
    <t>Aylla</t>
  </si>
  <si>
    <t>Alison</t>
  </si>
  <si>
    <t>Adrian</t>
  </si>
  <si>
    <t>Geovanna</t>
  </si>
  <si>
    <t>Leonardo</t>
  </si>
  <si>
    <t>Sergio</t>
  </si>
  <si>
    <t>O que é Market Share?</t>
  </si>
  <si>
    <t>Valor</t>
  </si>
  <si>
    <t>D</t>
  </si>
  <si>
    <t>B</t>
  </si>
  <si>
    <t>O que é Share of Mind?</t>
  </si>
  <si>
    <t>Planejamento Estratégico</t>
  </si>
  <si>
    <t>O que é Brand Valuation?</t>
  </si>
  <si>
    <t>C</t>
  </si>
  <si>
    <t>A</t>
  </si>
  <si>
    <t>O que é fidelidade de um cliente por uma marca?</t>
  </si>
  <si>
    <t>Cliente</t>
  </si>
  <si>
    <t>O que é lealdade de um cliente por uma marca?</t>
  </si>
  <si>
    <t>Quando um cliente torna-se tolerante a falhas de uma empresa?</t>
  </si>
  <si>
    <t>Ao entrar em um mercado, qual a informação que se deve considerar, para iniciar o planejamento? Lembre-se que atuará neste mercado pela primeira vez neste país.</t>
  </si>
  <si>
    <t>Mercado</t>
  </si>
  <si>
    <t>E</t>
  </si>
  <si>
    <t>Analise a frase e escolha a opção que mais a representa. "Se você conhece o inimigo e conhece a si mesmo, não precisa temer o resultado de cem batalhas."</t>
  </si>
  <si>
    <t>X</t>
  </si>
  <si>
    <t>Analise a frase e escolha a opção que mals a representa. "Se você se conhece, mas não conhece o inimigo, para cada vitória ganha sofrerá também uma derrota."</t>
  </si>
  <si>
    <t>O que é valor?</t>
  </si>
  <si>
    <t>O resultado da diferença entre as vantagens obtidas pelo cliente e os diversos custos Ividos na sua compra, pode ser denominado de:</t>
  </si>
  <si>
    <t>Qual o primeiro passo de um Planejamento Estratégico?</t>
  </si>
  <si>
    <t>O que é Análise SWOT?</t>
  </si>
  <si>
    <t>O que é nível de serviço?</t>
  </si>
  <si>
    <t>Nível de serviço</t>
  </si>
  <si>
    <t>O que é giro de estoque?</t>
  </si>
  <si>
    <t>Giro de Estoque</t>
  </si>
  <si>
    <t>O que é uma boa gestão de logística? Escolha a resposta que mais representa a pergunta</t>
  </si>
  <si>
    <t>Logistica</t>
  </si>
  <si>
    <t>Qual a importância da demografia para uma empresa?</t>
  </si>
  <si>
    <t>Uma empresa deve buscar satisfazer toda a demanda de um mercado?</t>
  </si>
  <si>
    <t>Quanto maior a venda, malor o sucesso de uma empresa? Esta frase está correta?</t>
  </si>
  <si>
    <t>O que é o posicionamento de uma empresa?</t>
  </si>
  <si>
    <t>O que pode ser traduzido como participação de mercado de uma empresa?</t>
  </si>
  <si>
    <t>Market Share</t>
  </si>
  <si>
    <t>Como dimensionar um armazém?</t>
  </si>
  <si>
    <t>A gestão de preços está relacionada com o posicionamento e a lealdade?</t>
  </si>
  <si>
    <t>Escolha a questão que mais se relaciona com cicio de vida de um produto:</t>
  </si>
  <si>
    <t>O posicionamento pode ser obtido com as seguintes variáveis:</t>
  </si>
  <si>
    <t>Sim</t>
  </si>
  <si>
    <t>Acertou</t>
  </si>
  <si>
    <t>Não</t>
  </si>
  <si>
    <t>Errou</t>
  </si>
  <si>
    <t>Da nossa Empresa</t>
  </si>
  <si>
    <t>Da Concorrencia</t>
  </si>
  <si>
    <t>Valor para o Cliente]</t>
  </si>
  <si>
    <t>Nossos Acertos</t>
  </si>
  <si>
    <t>% Representatividade</t>
  </si>
  <si>
    <t>Acertos Concorrência</t>
  </si>
  <si>
    <t>Qtd.</t>
  </si>
  <si>
    <t>Nosso diferencial competitivo = "Planejamento Estratégico"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</si>
</sst>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Arial"/>
      <scheme val="minor"/>
    </font>
    <font>
      <sz val="11"/>
      <name val="Aptos Narrow"/>
    </font>
    <font>
      <b/>
      <sz val="11"/>
      <name val="Aptos Narrow"/>
    </font>
    <font>
      <sz val="11"/>
      <name val="Arial"/>
    </font>
    <font>
      <b/>
      <sz val="11"/>
      <color rgb="FFC00000"/>
      <name val="Aptos Narrow"/>
    </font>
    <font>
      <sz val="11"/>
      <color rgb="FF7F7F7F"/>
      <name val="Aptos Narrow"/>
    </font>
    <font>
      <sz val="11"/>
      <color rgb="FF0E284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AE2D5"/>
        <bgColor rgb="FFFAE2D5"/>
      </patternFill>
    </fill>
    <fill>
      <patternFill patternType="solid">
        <fgColor rgb="FFDBE9F7"/>
        <bgColor rgb="FFDBE9F7"/>
      </patternFill>
    </fill>
    <fill>
      <patternFill patternType="solid">
        <fgColor rgb="FFD9F2D0"/>
        <bgColor rgb="FFD9F2D0"/>
      </patternFill>
    </fill>
  </fills>
  <borders count="7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9" fontId="1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3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center" vertical="center"/>
    </xf>
    <xf numFmtId="9" fontId="1" fillId="5" borderId="5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9" fontId="1" fillId="3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4" xfId="0" applyFont="1" applyBorder="1" applyAlignment="1"/>
  </cellXfs>
  <cellStyles count="1">
    <cellStyle name="Normal" xfId="0" builtinId="0"/>
  </cellStyles>
  <dxfs count="4">
    <dxf>
      <font>
        <b/>
      </font>
      <fill>
        <patternFill patternType="solid">
          <fgColor rgb="FFD9F2D0"/>
          <bgColor rgb="FFD9F2D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</font>
      <fill>
        <patternFill patternType="solid">
          <fgColor rgb="FFD9F2D0"/>
          <bgColor rgb="FFD9F2D0"/>
        </patternFill>
      </fill>
    </dxf>
    <dxf>
      <fill>
        <patternFill patternType="solid">
          <fgColor rgb="FFD9F2D0"/>
          <bgColor rgb="FFD9F2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rPr lang="en-US" sz="1400" b="1" i="0">
                <a:solidFill>
                  <a:srgbClr val="000000"/>
                </a:solidFill>
                <a:latin typeface="+mn-lt"/>
              </a:rPr>
              <a:t>Pesquisa de Conhecimento
Projeto 1  (Sprint1) - GPI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941349873802584E-2"/>
          <c:y val="0.21532038359789188"/>
          <c:w val="0.83154289737567855"/>
          <c:h val="0.60189420704097274"/>
        </c:manualLayout>
      </c:layout>
      <c:barChart>
        <c:barDir val="col"/>
        <c:grouping val="stacked"/>
        <c:varyColors val="1"/>
        <c:ser>
          <c:idx val="0"/>
          <c:order val="0"/>
          <c:tx>
            <c:v>Acertou</c:v>
          </c:tx>
          <c:spPr>
            <a:solidFill>
              <a:srgbClr val="4D93D9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8026-41E6-90CE-0592C61AB3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1'!$E$30:$J$30</c:f>
              <c:strCache>
                <c:ptCount val="6"/>
                <c:pt idx="0">
                  <c:v>Equipe</c:v>
                </c:pt>
                <c:pt idx="1">
                  <c:v>Ana</c:v>
                </c:pt>
                <c:pt idx="2">
                  <c:v>Gabriela</c:v>
                </c:pt>
                <c:pt idx="3">
                  <c:v>Karoline</c:v>
                </c:pt>
                <c:pt idx="4">
                  <c:v>Lucas</c:v>
                </c:pt>
                <c:pt idx="5">
                  <c:v>Mikaele</c:v>
                </c:pt>
              </c:strCache>
            </c:strRef>
          </c:cat>
          <c:val>
            <c:numRef>
              <c:f>'Sprint 1'!$E$31:$J$31</c:f>
              <c:numCache>
                <c:formatCode>General</c:formatCode>
                <c:ptCount val="6"/>
                <c:pt idx="0">
                  <c:v>18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026-41E6-90CE-0592C61AB3C8}"/>
            </c:ext>
          </c:extLst>
        </c:ser>
        <c:ser>
          <c:idx val="1"/>
          <c:order val="1"/>
          <c:tx>
            <c:v>Errou</c:v>
          </c:tx>
          <c:spPr>
            <a:solidFill>
              <a:srgbClr val="C00000">
                <a:alpha val="49804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1'!$E$30:$J$30</c:f>
              <c:strCache>
                <c:ptCount val="6"/>
                <c:pt idx="0">
                  <c:v>Equipe</c:v>
                </c:pt>
                <c:pt idx="1">
                  <c:v>Ana</c:v>
                </c:pt>
                <c:pt idx="2">
                  <c:v>Gabriela</c:v>
                </c:pt>
                <c:pt idx="3">
                  <c:v>Karoline</c:v>
                </c:pt>
                <c:pt idx="4">
                  <c:v>Lucas</c:v>
                </c:pt>
                <c:pt idx="5">
                  <c:v>Mikaele</c:v>
                </c:pt>
              </c:strCache>
            </c:strRef>
          </c:cat>
          <c:val>
            <c:numRef>
              <c:f>'Sprint 1'!$E$32:$J$32</c:f>
              <c:numCache>
                <c:formatCode>General</c:formatCode>
                <c:ptCount val="6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026-41E6-90CE-0592C61AB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96611"/>
        <c:axId val="555874258"/>
      </c:barChart>
      <c:lineChart>
        <c:grouping val="standard"/>
        <c:varyColors val="0"/>
        <c:ser>
          <c:idx val="2"/>
          <c:order val="2"/>
          <c:tx>
            <c:v>% Acertos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1'!$E$30:$J$30</c:f>
              <c:strCache>
                <c:ptCount val="6"/>
                <c:pt idx="0">
                  <c:v>Equipe</c:v>
                </c:pt>
                <c:pt idx="1">
                  <c:v>Ana</c:v>
                </c:pt>
                <c:pt idx="2">
                  <c:v>Gabriela</c:v>
                </c:pt>
                <c:pt idx="3">
                  <c:v>Karoline</c:v>
                </c:pt>
                <c:pt idx="4">
                  <c:v>Lucas</c:v>
                </c:pt>
                <c:pt idx="5">
                  <c:v>Mikaele</c:v>
                </c:pt>
              </c:strCache>
            </c:strRef>
          </c:cat>
          <c:val>
            <c:numRef>
              <c:f>'Sprint 1'!$E$33:$J$33</c:f>
              <c:numCache>
                <c:formatCode>0%</c:formatCode>
                <c:ptCount val="6"/>
                <c:pt idx="0">
                  <c:v>0.72</c:v>
                </c:pt>
                <c:pt idx="1">
                  <c:v>0.4</c:v>
                </c:pt>
                <c:pt idx="2">
                  <c:v>0.4</c:v>
                </c:pt>
                <c:pt idx="3">
                  <c:v>0.36</c:v>
                </c:pt>
                <c:pt idx="4">
                  <c:v>0.4</c:v>
                </c:pt>
                <c:pt idx="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6-41E6-90CE-0592C61AB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96611"/>
        <c:axId val="555874258"/>
      </c:lineChart>
      <c:catAx>
        <c:axId val="80896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5874258"/>
        <c:crosses val="autoZero"/>
        <c:auto val="1"/>
        <c:lblAlgn val="ctr"/>
        <c:lblOffset val="100"/>
        <c:noMultiLvlLbl val="1"/>
      </c:catAx>
      <c:valAx>
        <c:axId val="555874258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Qtd. Perguntas</a:t>
                </a:r>
              </a:p>
            </c:rich>
          </c:tx>
          <c:layout>
            <c:manualLayout>
              <c:xMode val="edge"/>
              <c:yMode val="edge"/>
              <c:x val="1.9337682840075232E-3"/>
              <c:y val="0.370355778720868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89661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sz="1400" b="1" i="0">
                <a:solidFill>
                  <a:srgbClr val="757575"/>
                </a:solidFill>
                <a:latin typeface="+mn-lt"/>
              </a:rPr>
              <a:t>Avaliação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Nossos Acertos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Resumo!$C$5:$C$12</c:f>
              <c:strCache>
                <c:ptCount val="8"/>
                <c:pt idx="0">
                  <c:v>Mercado</c:v>
                </c:pt>
                <c:pt idx="1">
                  <c:v>Planejamento Estratégico</c:v>
                </c:pt>
                <c:pt idx="2">
                  <c:v>Valor</c:v>
                </c:pt>
                <c:pt idx="3">
                  <c:v>Cliente</c:v>
                </c:pt>
                <c:pt idx="4">
                  <c:v>Logistica</c:v>
                </c:pt>
                <c:pt idx="5">
                  <c:v>Market Share</c:v>
                </c:pt>
                <c:pt idx="6">
                  <c:v>Giro de Estoque</c:v>
                </c:pt>
                <c:pt idx="7">
                  <c:v>Nível de serviço</c:v>
                </c:pt>
              </c:strCache>
            </c:strRef>
          </c:cat>
          <c:val>
            <c:numRef>
              <c:f>Resumo!$D$5:$D$12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888-4D28-9039-595445DA2280}"/>
            </c:ext>
          </c:extLst>
        </c:ser>
        <c:ser>
          <c:idx val="1"/>
          <c:order val="1"/>
          <c:tx>
            <c:v>Acertos Concorrência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Resumo!$C$5:$C$12</c:f>
              <c:strCache>
                <c:ptCount val="8"/>
                <c:pt idx="0">
                  <c:v>Mercado</c:v>
                </c:pt>
                <c:pt idx="1">
                  <c:v>Planejamento Estratégico</c:v>
                </c:pt>
                <c:pt idx="2">
                  <c:v>Valor</c:v>
                </c:pt>
                <c:pt idx="3">
                  <c:v>Cliente</c:v>
                </c:pt>
                <c:pt idx="4">
                  <c:v>Logistica</c:v>
                </c:pt>
                <c:pt idx="5">
                  <c:v>Market Share</c:v>
                </c:pt>
                <c:pt idx="6">
                  <c:v>Giro de Estoque</c:v>
                </c:pt>
                <c:pt idx="7">
                  <c:v>Nível de serviço</c:v>
                </c:pt>
              </c:strCache>
            </c:strRef>
          </c:cat>
          <c:val>
            <c:numRef>
              <c:f>Resumo!$G$5:$G$12</c:f>
              <c:numCache>
                <c:formatCode>General</c:formatCode>
                <c:ptCount val="8"/>
                <c:pt idx="0">
                  <c:v>21</c:v>
                </c:pt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888-4D28-9039-595445DA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300754"/>
        <c:axId val="906053712"/>
      </c:barChart>
      <c:catAx>
        <c:axId val="781300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053712"/>
        <c:crosses val="autoZero"/>
        <c:auto val="1"/>
        <c:lblAlgn val="ctr"/>
        <c:lblOffset val="100"/>
        <c:noMultiLvlLbl val="1"/>
      </c:catAx>
      <c:valAx>
        <c:axId val="90605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Respostas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130075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v>% Representatividade</c:v>
          </c:tx>
          <c:spPr>
            <a:solidFill>
              <a:srgbClr val="F1A98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EA72E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732-464B-879D-0ED41D8099B8}"/>
              </c:ext>
            </c:extLst>
          </c:dPt>
          <c:dPt>
            <c:idx val="1"/>
            <c:invertIfNegative val="1"/>
            <c:bubble3D val="0"/>
            <c:spPr>
              <a:solidFill>
                <a:srgbClr val="4EA72E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732-464B-879D-0ED41D8099B8}"/>
              </c:ext>
            </c:extLst>
          </c:dPt>
          <c:dPt>
            <c:idx val="2"/>
            <c:invertIfNegative val="1"/>
            <c:bubble3D val="0"/>
            <c:spPr>
              <a:solidFill>
                <a:srgbClr val="4EA72E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732-464B-879D-0ED41D8099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Resumo!$C$5:$C$12</c:f>
              <c:strCache>
                <c:ptCount val="8"/>
                <c:pt idx="0">
                  <c:v>Mercado</c:v>
                </c:pt>
                <c:pt idx="1">
                  <c:v>Planejamento Estratégico</c:v>
                </c:pt>
                <c:pt idx="2">
                  <c:v>Valor</c:v>
                </c:pt>
                <c:pt idx="3">
                  <c:v>Cliente</c:v>
                </c:pt>
                <c:pt idx="4">
                  <c:v>Logistica</c:v>
                </c:pt>
                <c:pt idx="5">
                  <c:v>Market Share</c:v>
                </c:pt>
                <c:pt idx="6">
                  <c:v>Giro de Estoque</c:v>
                </c:pt>
                <c:pt idx="7">
                  <c:v>Nível de serviço</c:v>
                </c:pt>
              </c:strCache>
            </c:strRef>
          </c:cat>
          <c:val>
            <c:numRef>
              <c:f>Resumo!$E$5:$E$12</c:f>
              <c:numCache>
                <c:formatCode>0%</c:formatCode>
                <c:ptCount val="8"/>
                <c:pt idx="0">
                  <c:v>0.29411764705882354</c:v>
                </c:pt>
                <c:pt idx="1">
                  <c:v>0.23529411764705882</c:v>
                </c:pt>
                <c:pt idx="2">
                  <c:v>0.19117647058823528</c:v>
                </c:pt>
                <c:pt idx="3">
                  <c:v>8.8235294117647065E-2</c:v>
                </c:pt>
                <c:pt idx="4">
                  <c:v>8.8235294117647065E-2</c:v>
                </c:pt>
                <c:pt idx="5">
                  <c:v>5.8823529411764705E-2</c:v>
                </c:pt>
                <c:pt idx="6">
                  <c:v>2.9411764705882353E-2</c:v>
                </c:pt>
                <c:pt idx="7">
                  <c:v>1.4705882352941176E-2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D732-464B-879D-0ED41D809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853588"/>
        <c:axId val="1971120524"/>
      </c:barChart>
      <c:catAx>
        <c:axId val="385853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120524"/>
        <c:crosses val="autoZero"/>
        <c:auto val="1"/>
        <c:lblAlgn val="ctr"/>
        <c:lblOffset val="100"/>
        <c:noMultiLvlLbl val="1"/>
      </c:catAx>
      <c:valAx>
        <c:axId val="1971120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585358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</xdr:colOff>
      <xdr:row>28</xdr:row>
      <xdr:rowOff>95250</xdr:rowOff>
    </xdr:from>
    <xdr:ext cx="10010775" cy="3362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15</xdr:row>
      <xdr:rowOff>85725</xdr:rowOff>
    </xdr:from>
    <xdr:ext cx="9144000" cy="28765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19050</xdr:colOff>
      <xdr:row>15</xdr:row>
      <xdr:rowOff>57150</xdr:rowOff>
    </xdr:from>
    <xdr:ext cx="6391275" cy="37242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"/>
  <sheetViews>
    <sheetView showGridLines="0" tabSelected="1" workbookViewId="0">
      <pane ySplit="3" topLeftCell="A4" activePane="bottomLeft" state="frozen"/>
      <selection pane="bottomLeft" activeCell="B5" sqref="B5"/>
    </sheetView>
  </sheetViews>
  <sheetFormatPr defaultColWidth="11.25" defaultRowHeight="15" customHeight="1"/>
  <cols>
    <col min="1" max="1" width="12" customWidth="1"/>
    <col min="2" max="2" width="91.5" customWidth="1"/>
    <col min="3" max="3" width="23.5" customWidth="1"/>
    <col min="4" max="4" width="14.625" customWidth="1"/>
    <col min="5" max="10" width="12.375" customWidth="1"/>
    <col min="11" max="11" width="2.5" customWidth="1"/>
    <col min="12" max="17" width="12.375" customWidth="1"/>
    <col min="18" max="18" width="2" customWidth="1"/>
    <col min="19" max="20" width="17.875" customWidth="1"/>
    <col min="21" max="22" width="9.125" customWidth="1"/>
    <col min="23" max="23" width="10.375" customWidth="1"/>
    <col min="24" max="29" width="9.125" customWidth="1"/>
    <col min="30" max="30" width="16.875" customWidth="1"/>
    <col min="31" max="31" width="12.375" customWidth="1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/>
      <c r="C2" s="1"/>
      <c r="D2" s="1"/>
      <c r="E2" s="19" t="s">
        <v>0</v>
      </c>
      <c r="F2" s="22"/>
      <c r="G2" s="22"/>
      <c r="H2" s="22"/>
      <c r="I2" s="22"/>
      <c r="J2" s="23"/>
      <c r="K2" s="1"/>
      <c r="L2" s="19" t="s">
        <v>1</v>
      </c>
      <c r="M2" s="22"/>
      <c r="N2" s="22"/>
      <c r="O2" s="22"/>
      <c r="P2" s="22"/>
      <c r="Q2" s="23"/>
      <c r="R2" s="1"/>
      <c r="S2" s="20" t="s">
        <v>2</v>
      </c>
      <c r="T2" s="24"/>
      <c r="U2" s="1"/>
      <c r="V2" s="1"/>
      <c r="W2" s="1"/>
      <c r="X2" s="19" t="s">
        <v>3</v>
      </c>
      <c r="Y2" s="22"/>
      <c r="Z2" s="22"/>
      <c r="AA2" s="22"/>
      <c r="AB2" s="22"/>
      <c r="AC2" s="23"/>
      <c r="AD2" s="19" t="s">
        <v>2</v>
      </c>
      <c r="AE2" s="23"/>
    </row>
    <row r="3" spans="1:31">
      <c r="A3" s="2" t="s">
        <v>4</v>
      </c>
      <c r="B3" s="2" t="s">
        <v>5</v>
      </c>
      <c r="C3" s="2" t="s">
        <v>6</v>
      </c>
      <c r="D3" s="2" t="s">
        <v>7</v>
      </c>
      <c r="E3" s="3" t="str">
        <f t="shared" ref="E3:J3" si="0">L3</f>
        <v>Equipe</v>
      </c>
      <c r="F3" s="3" t="str">
        <f t="shared" si="0"/>
        <v>Ana</v>
      </c>
      <c r="G3" s="3" t="str">
        <f t="shared" si="0"/>
        <v>Gabriela</v>
      </c>
      <c r="H3" s="3" t="str">
        <f t="shared" si="0"/>
        <v>Karoline</v>
      </c>
      <c r="I3" s="3" t="str">
        <f t="shared" si="0"/>
        <v>Lucas</v>
      </c>
      <c r="J3" s="3" t="str">
        <f t="shared" si="0"/>
        <v>Mikaele</v>
      </c>
      <c r="K3" s="1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4" t="s">
        <v>8</v>
      </c>
      <c r="S3" s="3" t="s">
        <v>15</v>
      </c>
      <c r="T3" s="5" t="s">
        <v>16</v>
      </c>
      <c r="U3" s="3" t="s">
        <v>17</v>
      </c>
      <c r="V3" s="3" t="s">
        <v>18</v>
      </c>
      <c r="W3" s="1" t="s">
        <v>8</v>
      </c>
      <c r="X3" s="3" t="s">
        <v>19</v>
      </c>
      <c r="Y3" s="3" t="s">
        <v>20</v>
      </c>
      <c r="Z3" s="3" t="s">
        <v>21</v>
      </c>
      <c r="AA3" s="3" t="s">
        <v>22</v>
      </c>
      <c r="AB3" s="3" t="s">
        <v>23</v>
      </c>
      <c r="AC3" s="3" t="s">
        <v>24</v>
      </c>
      <c r="AD3" s="3" t="s">
        <v>15</v>
      </c>
      <c r="AE3" s="5" t="s">
        <v>16</v>
      </c>
    </row>
    <row r="4" spans="1:31">
      <c r="A4" s="6">
        <v>1</v>
      </c>
      <c r="B4" s="6" t="s">
        <v>25</v>
      </c>
      <c r="C4" s="6" t="s">
        <v>26</v>
      </c>
      <c r="D4" s="6" t="s">
        <v>27</v>
      </c>
      <c r="E4" s="6" t="str">
        <f t="shared" ref="E4:J4" si="1">IF($D4=L4,"Sim","Não")</f>
        <v>Sim</v>
      </c>
      <c r="F4" s="6" t="str">
        <f t="shared" si="1"/>
        <v>Sim</v>
      </c>
      <c r="G4" s="6" t="str">
        <f t="shared" si="1"/>
        <v>Sim</v>
      </c>
      <c r="H4" s="6" t="str">
        <f t="shared" si="1"/>
        <v>Não</v>
      </c>
      <c r="I4" s="6" t="str">
        <f t="shared" si="1"/>
        <v>Sim</v>
      </c>
      <c r="J4" s="6" t="str">
        <f t="shared" si="1"/>
        <v>Sim</v>
      </c>
      <c r="K4" s="6"/>
      <c r="L4" s="6" t="s">
        <v>27</v>
      </c>
      <c r="M4" s="6" t="s">
        <v>27</v>
      </c>
      <c r="N4" s="6" t="s">
        <v>27</v>
      </c>
      <c r="O4" s="6" t="s">
        <v>28</v>
      </c>
      <c r="P4" s="6" t="s">
        <v>27</v>
      </c>
      <c r="Q4" s="6" t="s">
        <v>27</v>
      </c>
      <c r="R4" s="1"/>
      <c r="S4" s="6">
        <f t="shared" ref="S4:S28" si="2">COUNTIF(E4:J4,"Sim")</f>
        <v>5</v>
      </c>
      <c r="T4" s="6">
        <f t="shared" ref="T4:T28" si="3">6-S4</f>
        <v>1</v>
      </c>
      <c r="U4" s="7">
        <f t="shared" ref="U4:U28" si="4">S4/6</f>
        <v>0.83333333333333337</v>
      </c>
      <c r="V4" s="6" t="str">
        <f t="shared" ref="V4:V28" si="5">IF(U4&gt;=0.6,"S","W")</f>
        <v>S</v>
      </c>
      <c r="W4" s="1"/>
      <c r="X4" s="6" t="s">
        <v>27</v>
      </c>
      <c r="Y4" s="6" t="s">
        <v>27</v>
      </c>
      <c r="Z4" s="6" t="s">
        <v>27</v>
      </c>
      <c r="AA4" s="6" t="s">
        <v>27</v>
      </c>
      <c r="AB4" s="6" t="s">
        <v>27</v>
      </c>
      <c r="AC4" s="6" t="s">
        <v>27</v>
      </c>
      <c r="AD4" s="6">
        <f t="shared" ref="AD4:AD28" si="6">COUNTIF(X4:AC4,"&lt;&gt;"&amp;"X")</f>
        <v>6</v>
      </c>
      <c r="AE4" s="6">
        <f t="shared" ref="AE4:AE28" si="7">COUNTIF(X4:AC4,"x")</f>
        <v>0</v>
      </c>
    </row>
    <row r="5" spans="1:31">
      <c r="A5" s="6">
        <v>2</v>
      </c>
      <c r="B5" s="6" t="s">
        <v>29</v>
      </c>
      <c r="C5" s="6" t="s">
        <v>30</v>
      </c>
      <c r="D5" s="6" t="s">
        <v>28</v>
      </c>
      <c r="E5" s="6" t="str">
        <f t="shared" ref="E5:J5" si="8">IF($D5=L5,"Sim","Não")</f>
        <v>Sim</v>
      </c>
      <c r="F5" s="6" t="str">
        <f t="shared" si="8"/>
        <v>Não</v>
      </c>
      <c r="G5" s="6" t="str">
        <f t="shared" si="8"/>
        <v>Não</v>
      </c>
      <c r="H5" s="6" t="str">
        <f t="shared" si="8"/>
        <v>Não</v>
      </c>
      <c r="I5" s="6" t="str">
        <f t="shared" si="8"/>
        <v>Não</v>
      </c>
      <c r="J5" s="6" t="str">
        <f t="shared" si="8"/>
        <v>Sim</v>
      </c>
      <c r="K5" s="6"/>
      <c r="L5" s="6" t="s">
        <v>28</v>
      </c>
      <c r="M5" s="6" t="s">
        <v>27</v>
      </c>
      <c r="N5" s="6" t="s">
        <v>27</v>
      </c>
      <c r="O5" s="6" t="s">
        <v>27</v>
      </c>
      <c r="P5" s="6" t="s">
        <v>27</v>
      </c>
      <c r="Q5" s="6" t="s">
        <v>28</v>
      </c>
      <c r="R5" s="1"/>
      <c r="S5" s="6">
        <f t="shared" si="2"/>
        <v>2</v>
      </c>
      <c r="T5" s="6">
        <f t="shared" si="3"/>
        <v>4</v>
      </c>
      <c r="U5" s="7">
        <f t="shared" si="4"/>
        <v>0.33333333333333331</v>
      </c>
      <c r="V5" s="6" t="str">
        <f t="shared" si="5"/>
        <v>W</v>
      </c>
      <c r="W5" s="1"/>
      <c r="X5" s="6" t="s">
        <v>8</v>
      </c>
      <c r="Y5" s="6" t="s">
        <v>28</v>
      </c>
      <c r="Z5" s="6" t="s">
        <v>28</v>
      </c>
      <c r="AA5" s="6" t="s">
        <v>28</v>
      </c>
      <c r="AB5" s="6" t="s">
        <v>8</v>
      </c>
      <c r="AC5" s="6" t="s">
        <v>8</v>
      </c>
      <c r="AD5" s="6">
        <f t="shared" si="6"/>
        <v>3</v>
      </c>
      <c r="AE5" s="6">
        <f t="shared" si="7"/>
        <v>3</v>
      </c>
    </row>
    <row r="6" spans="1:31">
      <c r="A6" s="6">
        <v>3</v>
      </c>
      <c r="B6" s="6" t="s">
        <v>31</v>
      </c>
      <c r="C6" s="6" t="s">
        <v>26</v>
      </c>
      <c r="D6" s="6" t="s">
        <v>32</v>
      </c>
      <c r="E6" s="6" t="str">
        <f t="shared" ref="E6:J6" si="9">IF($D6=L6,"Sim","Não")</f>
        <v>Sim</v>
      </c>
      <c r="F6" s="6" t="str">
        <f t="shared" si="9"/>
        <v>Não</v>
      </c>
      <c r="G6" s="6" t="str">
        <f t="shared" si="9"/>
        <v>Não</v>
      </c>
      <c r="H6" s="6" t="str">
        <f t="shared" si="9"/>
        <v>Não</v>
      </c>
      <c r="I6" s="6" t="str">
        <f t="shared" si="9"/>
        <v>Não</v>
      </c>
      <c r="J6" s="6" t="str">
        <f t="shared" si="9"/>
        <v>Sim</v>
      </c>
      <c r="K6" s="6"/>
      <c r="L6" s="6" t="s">
        <v>32</v>
      </c>
      <c r="M6" s="6" t="s">
        <v>33</v>
      </c>
      <c r="N6" s="6" t="s">
        <v>33</v>
      </c>
      <c r="O6" s="6" t="s">
        <v>27</v>
      </c>
      <c r="P6" s="6" t="s">
        <v>27</v>
      </c>
      <c r="Q6" s="6" t="s">
        <v>32</v>
      </c>
      <c r="R6" s="1"/>
      <c r="S6" s="6">
        <f t="shared" si="2"/>
        <v>2</v>
      </c>
      <c r="T6" s="6">
        <f t="shared" si="3"/>
        <v>4</v>
      </c>
      <c r="U6" s="7">
        <f t="shared" si="4"/>
        <v>0.33333333333333331</v>
      </c>
      <c r="V6" s="6" t="str">
        <f t="shared" si="5"/>
        <v>W</v>
      </c>
      <c r="W6" s="1"/>
      <c r="X6" s="6" t="s">
        <v>32</v>
      </c>
      <c r="Y6" s="6" t="s">
        <v>32</v>
      </c>
      <c r="Z6" s="6" t="s">
        <v>32</v>
      </c>
      <c r="AA6" s="6" t="s">
        <v>8</v>
      </c>
      <c r="AB6" s="6" t="s">
        <v>32</v>
      </c>
      <c r="AC6" s="6" t="s">
        <v>32</v>
      </c>
      <c r="AD6" s="6">
        <f t="shared" si="6"/>
        <v>5</v>
      </c>
      <c r="AE6" s="6">
        <f t="shared" si="7"/>
        <v>1</v>
      </c>
    </row>
    <row r="7" spans="1:31">
      <c r="A7" s="6">
        <v>4</v>
      </c>
      <c r="B7" s="6" t="s">
        <v>34</v>
      </c>
      <c r="C7" s="6" t="s">
        <v>35</v>
      </c>
      <c r="D7" s="6" t="s">
        <v>33</v>
      </c>
      <c r="E7" s="6" t="str">
        <f t="shared" ref="E7:J7" si="10">IF($D7=L7,"Sim","Não")</f>
        <v>Não</v>
      </c>
      <c r="F7" s="6" t="str">
        <f t="shared" si="10"/>
        <v>Não</v>
      </c>
      <c r="G7" s="6" t="str">
        <f t="shared" si="10"/>
        <v>Não</v>
      </c>
      <c r="H7" s="6" t="str">
        <f t="shared" si="10"/>
        <v>Não</v>
      </c>
      <c r="I7" s="6" t="str">
        <f t="shared" si="10"/>
        <v>Não</v>
      </c>
      <c r="J7" s="6" t="str">
        <f t="shared" si="10"/>
        <v>Não</v>
      </c>
      <c r="K7" s="6"/>
      <c r="L7" s="6" t="s">
        <v>28</v>
      </c>
      <c r="M7" s="6" t="s">
        <v>32</v>
      </c>
      <c r="N7" s="6" t="s">
        <v>32</v>
      </c>
      <c r="O7" s="6" t="s">
        <v>28</v>
      </c>
      <c r="P7" s="6" t="s">
        <v>28</v>
      </c>
      <c r="Q7" s="6" t="s">
        <v>28</v>
      </c>
      <c r="R7" s="1"/>
      <c r="S7" s="6">
        <f t="shared" si="2"/>
        <v>0</v>
      </c>
      <c r="T7" s="6">
        <f t="shared" si="3"/>
        <v>6</v>
      </c>
      <c r="U7" s="7">
        <f t="shared" si="4"/>
        <v>0</v>
      </c>
      <c r="V7" s="6" t="str">
        <f t="shared" si="5"/>
        <v>W</v>
      </c>
      <c r="W7" s="1"/>
      <c r="X7" s="6" t="s">
        <v>33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>
        <f t="shared" si="6"/>
        <v>1</v>
      </c>
      <c r="AE7" s="6">
        <f t="shared" si="7"/>
        <v>5</v>
      </c>
    </row>
    <row r="8" spans="1:31">
      <c r="A8" s="6">
        <v>5</v>
      </c>
      <c r="B8" s="6" t="s">
        <v>36</v>
      </c>
      <c r="C8" s="6" t="s">
        <v>35</v>
      </c>
      <c r="D8" s="6" t="s">
        <v>27</v>
      </c>
      <c r="E8" s="6" t="str">
        <f t="shared" ref="E8:J8" si="11">IF($D8=L8,"Sim","Não")</f>
        <v>Sim</v>
      </c>
      <c r="F8" s="6" t="str">
        <f t="shared" si="11"/>
        <v>Não</v>
      </c>
      <c r="G8" s="6" t="str">
        <f t="shared" si="11"/>
        <v>Não</v>
      </c>
      <c r="H8" s="6" t="str">
        <f t="shared" si="11"/>
        <v>Não</v>
      </c>
      <c r="I8" s="6" t="str">
        <f t="shared" si="11"/>
        <v>Não</v>
      </c>
      <c r="J8" s="6" t="str">
        <f t="shared" si="11"/>
        <v>Sim</v>
      </c>
      <c r="K8" s="6"/>
      <c r="L8" s="6" t="s">
        <v>27</v>
      </c>
      <c r="M8" s="6" t="s">
        <v>28</v>
      </c>
      <c r="N8" s="6" t="s">
        <v>32</v>
      </c>
      <c r="O8" s="6" t="s">
        <v>32</v>
      </c>
      <c r="P8" s="6" t="s">
        <v>28</v>
      </c>
      <c r="Q8" s="6" t="s">
        <v>27</v>
      </c>
      <c r="R8" s="1"/>
      <c r="S8" s="6">
        <f t="shared" si="2"/>
        <v>2</v>
      </c>
      <c r="T8" s="6">
        <f t="shared" si="3"/>
        <v>4</v>
      </c>
      <c r="U8" s="7">
        <f t="shared" si="4"/>
        <v>0.33333333333333331</v>
      </c>
      <c r="V8" s="6" t="str">
        <f t="shared" si="5"/>
        <v>W</v>
      </c>
      <c r="W8" s="1"/>
      <c r="X8" s="6" t="s">
        <v>8</v>
      </c>
      <c r="Y8" s="6" t="s">
        <v>27</v>
      </c>
      <c r="Z8" s="6" t="s">
        <v>27</v>
      </c>
      <c r="AA8" s="6" t="s">
        <v>27</v>
      </c>
      <c r="AB8" s="6" t="s">
        <v>8</v>
      </c>
      <c r="AC8" s="6" t="s">
        <v>8</v>
      </c>
      <c r="AD8" s="6">
        <f t="shared" si="6"/>
        <v>3</v>
      </c>
      <c r="AE8" s="6">
        <f t="shared" si="7"/>
        <v>3</v>
      </c>
    </row>
    <row r="9" spans="1:31">
      <c r="A9" s="6">
        <v>6</v>
      </c>
      <c r="B9" s="6" t="s">
        <v>37</v>
      </c>
      <c r="C9" s="6" t="s">
        <v>35</v>
      </c>
      <c r="D9" s="6" t="s">
        <v>28</v>
      </c>
      <c r="E9" s="6" t="str">
        <f t="shared" ref="E9:J9" si="12">IF($D9=L9,"Sim","Não")</f>
        <v>Sim</v>
      </c>
      <c r="F9" s="6" t="str">
        <f t="shared" si="12"/>
        <v>Sim</v>
      </c>
      <c r="G9" s="6" t="str">
        <f t="shared" si="12"/>
        <v>Não</v>
      </c>
      <c r="H9" s="6" t="str">
        <f t="shared" si="12"/>
        <v>Não</v>
      </c>
      <c r="I9" s="6" t="str">
        <f t="shared" si="12"/>
        <v>Não</v>
      </c>
      <c r="J9" s="6" t="str">
        <f t="shared" si="12"/>
        <v>Não</v>
      </c>
      <c r="K9" s="6"/>
      <c r="L9" s="6" t="s">
        <v>28</v>
      </c>
      <c r="M9" s="6" t="s">
        <v>28</v>
      </c>
      <c r="N9" s="6" t="s">
        <v>27</v>
      </c>
      <c r="O9" s="6" t="s">
        <v>27</v>
      </c>
      <c r="P9" s="6" t="s">
        <v>27</v>
      </c>
      <c r="Q9" s="6" t="s">
        <v>27</v>
      </c>
      <c r="R9" s="1"/>
      <c r="S9" s="6">
        <f t="shared" si="2"/>
        <v>2</v>
      </c>
      <c r="T9" s="6">
        <f t="shared" si="3"/>
        <v>4</v>
      </c>
      <c r="U9" s="7">
        <f t="shared" si="4"/>
        <v>0.33333333333333331</v>
      </c>
      <c r="V9" s="6" t="str">
        <f t="shared" si="5"/>
        <v>W</v>
      </c>
      <c r="W9" s="1"/>
      <c r="X9" s="6" t="s">
        <v>8</v>
      </c>
      <c r="Y9" s="6" t="s">
        <v>28</v>
      </c>
      <c r="Z9" s="6" t="s">
        <v>28</v>
      </c>
      <c r="AA9" s="6" t="s">
        <v>28</v>
      </c>
      <c r="AB9" s="6" t="s">
        <v>28</v>
      </c>
      <c r="AC9" s="6" t="s">
        <v>8</v>
      </c>
      <c r="AD9" s="6">
        <f t="shared" si="6"/>
        <v>4</v>
      </c>
      <c r="AE9" s="6">
        <f t="shared" si="7"/>
        <v>2</v>
      </c>
    </row>
    <row r="10" spans="1:31">
      <c r="A10" s="6">
        <v>7</v>
      </c>
      <c r="B10" s="8" t="s">
        <v>38</v>
      </c>
      <c r="C10" s="6" t="s">
        <v>39</v>
      </c>
      <c r="D10" s="6" t="s">
        <v>33</v>
      </c>
      <c r="E10" s="6" t="str">
        <f t="shared" ref="E10:J10" si="13">IF($D10=L10,"Sim","Não")</f>
        <v>Sim</v>
      </c>
      <c r="F10" s="6" t="str">
        <f t="shared" si="13"/>
        <v>Não</v>
      </c>
      <c r="G10" s="6" t="str">
        <f t="shared" si="13"/>
        <v>Não</v>
      </c>
      <c r="H10" s="6" t="str">
        <f t="shared" si="13"/>
        <v>Sim</v>
      </c>
      <c r="I10" s="6" t="str">
        <f t="shared" si="13"/>
        <v>Não</v>
      </c>
      <c r="J10" s="6" t="str">
        <f t="shared" si="13"/>
        <v>Não</v>
      </c>
      <c r="K10" s="6"/>
      <c r="L10" s="6" t="s">
        <v>33</v>
      </c>
      <c r="M10" s="6" t="s">
        <v>40</v>
      </c>
      <c r="N10" s="6" t="s">
        <v>27</v>
      </c>
      <c r="O10" s="6" t="s">
        <v>33</v>
      </c>
      <c r="P10" s="6" t="s">
        <v>32</v>
      </c>
      <c r="Q10" s="6" t="s">
        <v>28</v>
      </c>
      <c r="R10" s="1"/>
      <c r="S10" s="6">
        <f t="shared" si="2"/>
        <v>2</v>
      </c>
      <c r="T10" s="6">
        <f t="shared" si="3"/>
        <v>4</v>
      </c>
      <c r="U10" s="7">
        <f t="shared" si="4"/>
        <v>0.33333333333333331</v>
      </c>
      <c r="V10" s="6" t="str">
        <f t="shared" si="5"/>
        <v>W</v>
      </c>
      <c r="W10" s="1"/>
      <c r="X10" s="6" t="s">
        <v>33</v>
      </c>
      <c r="Y10" s="6" t="s">
        <v>33</v>
      </c>
      <c r="Z10" s="6" t="s">
        <v>33</v>
      </c>
      <c r="AA10" s="6" t="s">
        <v>33</v>
      </c>
      <c r="AB10" s="6" t="s">
        <v>33</v>
      </c>
      <c r="AC10" s="6" t="s">
        <v>33</v>
      </c>
      <c r="AD10" s="6">
        <f t="shared" si="6"/>
        <v>6</v>
      </c>
      <c r="AE10" s="6">
        <f t="shared" si="7"/>
        <v>0</v>
      </c>
    </row>
    <row r="11" spans="1:31">
      <c r="A11" s="6">
        <v>8</v>
      </c>
      <c r="B11" s="6" t="s">
        <v>41</v>
      </c>
      <c r="C11" s="6" t="s">
        <v>39</v>
      </c>
      <c r="D11" s="6" t="s">
        <v>32</v>
      </c>
      <c r="E11" s="6" t="str">
        <f t="shared" ref="E11:J11" si="14">IF($D11=L11,"Sim","Não")</f>
        <v>Sim</v>
      </c>
      <c r="F11" s="6" t="str">
        <f t="shared" si="14"/>
        <v>Sim</v>
      </c>
      <c r="G11" s="6" t="str">
        <f t="shared" si="14"/>
        <v>Sim</v>
      </c>
      <c r="H11" s="6" t="str">
        <f t="shared" si="14"/>
        <v>Sim</v>
      </c>
      <c r="I11" s="6" t="str">
        <f t="shared" si="14"/>
        <v>Não</v>
      </c>
      <c r="J11" s="6" t="str">
        <f t="shared" si="14"/>
        <v>Sim</v>
      </c>
      <c r="K11" s="6"/>
      <c r="L11" s="6" t="s">
        <v>32</v>
      </c>
      <c r="M11" s="6" t="s">
        <v>32</v>
      </c>
      <c r="N11" s="6" t="s">
        <v>32</v>
      </c>
      <c r="O11" s="6" t="s">
        <v>32</v>
      </c>
      <c r="P11" s="6" t="s">
        <v>27</v>
      </c>
      <c r="Q11" s="6" t="s">
        <v>32</v>
      </c>
      <c r="R11" s="1"/>
      <c r="S11" s="6">
        <f t="shared" si="2"/>
        <v>5</v>
      </c>
      <c r="T11" s="6">
        <f t="shared" si="3"/>
        <v>1</v>
      </c>
      <c r="U11" s="7">
        <f t="shared" si="4"/>
        <v>0.83333333333333337</v>
      </c>
      <c r="V11" s="6" t="str">
        <f t="shared" si="5"/>
        <v>S</v>
      </c>
      <c r="W11" s="1"/>
      <c r="X11" s="6" t="s">
        <v>32</v>
      </c>
      <c r="Y11" s="6" t="s">
        <v>32</v>
      </c>
      <c r="Z11" s="6" t="s">
        <v>32</v>
      </c>
      <c r="AA11" s="6" t="s">
        <v>42</v>
      </c>
      <c r="AB11" s="6" t="s">
        <v>32</v>
      </c>
      <c r="AC11" s="6" t="s">
        <v>32</v>
      </c>
      <c r="AD11" s="6">
        <f t="shared" si="6"/>
        <v>5</v>
      </c>
      <c r="AE11" s="6">
        <f t="shared" si="7"/>
        <v>1</v>
      </c>
    </row>
    <row r="12" spans="1:31">
      <c r="A12" s="6">
        <v>9</v>
      </c>
      <c r="B12" s="6" t="s">
        <v>43</v>
      </c>
      <c r="C12" s="6" t="s">
        <v>39</v>
      </c>
      <c r="D12" s="6" t="s">
        <v>27</v>
      </c>
      <c r="E12" s="6" t="str">
        <f t="shared" ref="E12:J12" si="15">IF($D12=L12,"Sim","Não")</f>
        <v>Sim</v>
      </c>
      <c r="F12" s="6" t="str">
        <f t="shared" si="15"/>
        <v>Sim</v>
      </c>
      <c r="G12" s="6" t="str">
        <f t="shared" si="15"/>
        <v>Sim</v>
      </c>
      <c r="H12" s="6" t="str">
        <f t="shared" si="15"/>
        <v>Sim</v>
      </c>
      <c r="I12" s="6" t="str">
        <f t="shared" si="15"/>
        <v>Sim</v>
      </c>
      <c r="J12" s="6" t="str">
        <f t="shared" si="15"/>
        <v>Sim</v>
      </c>
      <c r="K12" s="6"/>
      <c r="L12" s="6" t="s">
        <v>27</v>
      </c>
      <c r="M12" s="6" t="s">
        <v>27</v>
      </c>
      <c r="N12" s="6" t="s">
        <v>27</v>
      </c>
      <c r="O12" s="6" t="s">
        <v>27</v>
      </c>
      <c r="P12" s="6" t="s">
        <v>27</v>
      </c>
      <c r="Q12" s="6" t="s">
        <v>27</v>
      </c>
      <c r="R12" s="1"/>
      <c r="S12" s="6">
        <f t="shared" si="2"/>
        <v>6</v>
      </c>
      <c r="T12" s="6">
        <f t="shared" si="3"/>
        <v>0</v>
      </c>
      <c r="U12" s="7">
        <f t="shared" si="4"/>
        <v>1</v>
      </c>
      <c r="V12" s="6" t="str">
        <f t="shared" si="5"/>
        <v>S</v>
      </c>
      <c r="W12" s="1"/>
      <c r="X12" s="6" t="s">
        <v>27</v>
      </c>
      <c r="Y12" s="6" t="s">
        <v>27</v>
      </c>
      <c r="Z12" s="6" t="s">
        <v>27</v>
      </c>
      <c r="AA12" s="6" t="s">
        <v>27</v>
      </c>
      <c r="AB12" s="6" t="s">
        <v>27</v>
      </c>
      <c r="AC12" s="6" t="s">
        <v>42</v>
      </c>
      <c r="AD12" s="6">
        <f t="shared" si="6"/>
        <v>5</v>
      </c>
      <c r="AE12" s="6">
        <f t="shared" si="7"/>
        <v>1</v>
      </c>
    </row>
    <row r="13" spans="1:31">
      <c r="A13" s="6">
        <v>10</v>
      </c>
      <c r="B13" s="6" t="s">
        <v>44</v>
      </c>
      <c r="C13" s="6" t="s">
        <v>26</v>
      </c>
      <c r="D13" s="6" t="s">
        <v>28</v>
      </c>
      <c r="E13" s="6" t="str">
        <f t="shared" ref="E13:J13" si="16">IF($D13=L13,"Sim","Não")</f>
        <v>Sim</v>
      </c>
      <c r="F13" s="6" t="str">
        <f t="shared" si="16"/>
        <v>Não</v>
      </c>
      <c r="G13" s="6" t="str">
        <f t="shared" si="16"/>
        <v>Não</v>
      </c>
      <c r="H13" s="6" t="str">
        <f t="shared" si="16"/>
        <v>Não</v>
      </c>
      <c r="I13" s="6" t="str">
        <f t="shared" si="16"/>
        <v>Sim</v>
      </c>
      <c r="J13" s="6" t="str">
        <f t="shared" si="16"/>
        <v>Não</v>
      </c>
      <c r="K13" s="6"/>
      <c r="L13" s="6" t="s">
        <v>28</v>
      </c>
      <c r="M13" s="6" t="s">
        <v>33</v>
      </c>
      <c r="N13" s="6" t="s">
        <v>33</v>
      </c>
      <c r="O13" s="6" t="s">
        <v>32</v>
      </c>
      <c r="P13" s="6" t="s">
        <v>28</v>
      </c>
      <c r="Q13" s="6" t="s">
        <v>32</v>
      </c>
      <c r="R13" s="1"/>
      <c r="S13" s="6">
        <f t="shared" si="2"/>
        <v>2</v>
      </c>
      <c r="T13" s="6">
        <f t="shared" si="3"/>
        <v>4</v>
      </c>
      <c r="U13" s="7">
        <f t="shared" si="4"/>
        <v>0.33333333333333331</v>
      </c>
      <c r="V13" s="6" t="str">
        <f t="shared" si="5"/>
        <v>W</v>
      </c>
      <c r="W13" s="1"/>
      <c r="X13" s="6" t="s">
        <v>42</v>
      </c>
      <c r="Y13" s="6" t="s">
        <v>42</v>
      </c>
      <c r="Z13" s="6" t="s">
        <v>42</v>
      </c>
      <c r="AA13" s="6" t="s">
        <v>28</v>
      </c>
      <c r="AB13" s="6" t="s">
        <v>28</v>
      </c>
      <c r="AC13" s="6" t="s">
        <v>42</v>
      </c>
      <c r="AD13" s="6">
        <f t="shared" si="6"/>
        <v>2</v>
      </c>
      <c r="AE13" s="6">
        <f t="shared" si="7"/>
        <v>4</v>
      </c>
    </row>
    <row r="14" spans="1:31">
      <c r="A14" s="6">
        <v>11</v>
      </c>
      <c r="B14" s="6" t="s">
        <v>45</v>
      </c>
      <c r="C14" s="6" t="s">
        <v>35</v>
      </c>
      <c r="D14" s="6" t="s">
        <v>33</v>
      </c>
      <c r="E14" s="6" t="str">
        <f t="shared" ref="E14:J14" si="17">IF($D14=L14,"Sim","Não")</f>
        <v>Sim</v>
      </c>
      <c r="F14" s="6" t="str">
        <f t="shared" si="17"/>
        <v>Não</v>
      </c>
      <c r="G14" s="6" t="str">
        <f t="shared" si="17"/>
        <v>Não</v>
      </c>
      <c r="H14" s="6" t="str">
        <f t="shared" si="17"/>
        <v>Não</v>
      </c>
      <c r="I14" s="6" t="str">
        <f t="shared" si="17"/>
        <v>Sim</v>
      </c>
      <c r="J14" s="6" t="str">
        <f t="shared" si="17"/>
        <v>Não</v>
      </c>
      <c r="K14" s="6"/>
      <c r="L14" s="6" t="s">
        <v>33</v>
      </c>
      <c r="M14" s="6" t="s">
        <v>32</v>
      </c>
      <c r="N14" s="6" t="s">
        <v>32</v>
      </c>
      <c r="O14" s="6" t="s">
        <v>28</v>
      </c>
      <c r="P14" s="6" t="s">
        <v>33</v>
      </c>
      <c r="Q14" s="6" t="s">
        <v>32</v>
      </c>
      <c r="R14" s="1"/>
      <c r="S14" s="6">
        <f t="shared" si="2"/>
        <v>2</v>
      </c>
      <c r="T14" s="6">
        <f t="shared" si="3"/>
        <v>4</v>
      </c>
      <c r="U14" s="7">
        <f t="shared" si="4"/>
        <v>0.33333333333333331</v>
      </c>
      <c r="V14" s="6" t="str">
        <f t="shared" si="5"/>
        <v>W</v>
      </c>
      <c r="W14" s="1"/>
      <c r="X14" s="6" t="s">
        <v>33</v>
      </c>
      <c r="Y14" s="6" t="s">
        <v>42</v>
      </c>
      <c r="Z14" s="6" t="s">
        <v>33</v>
      </c>
      <c r="AA14" s="6" t="s">
        <v>33</v>
      </c>
      <c r="AB14" s="6" t="s">
        <v>33</v>
      </c>
      <c r="AC14" s="6" t="s">
        <v>33</v>
      </c>
      <c r="AD14" s="6">
        <f t="shared" si="6"/>
        <v>5</v>
      </c>
      <c r="AE14" s="6">
        <f t="shared" si="7"/>
        <v>1</v>
      </c>
    </row>
    <row r="15" spans="1:31">
      <c r="A15" s="6">
        <v>12</v>
      </c>
      <c r="B15" s="6" t="s">
        <v>46</v>
      </c>
      <c r="C15" s="6" t="s">
        <v>30</v>
      </c>
      <c r="D15" s="6" t="s">
        <v>28</v>
      </c>
      <c r="E15" s="6" t="str">
        <f t="shared" ref="E15:J15" si="18">IF($D15=L15,"Sim","Não")</f>
        <v>Sim</v>
      </c>
      <c r="F15" s="6" t="str">
        <f t="shared" si="18"/>
        <v>Sim</v>
      </c>
      <c r="G15" s="6" t="str">
        <f t="shared" si="18"/>
        <v>Sim</v>
      </c>
      <c r="H15" s="6" t="str">
        <f t="shared" si="18"/>
        <v>Não</v>
      </c>
      <c r="I15" s="6" t="str">
        <f t="shared" si="18"/>
        <v>Sim</v>
      </c>
      <c r="J15" s="6" t="str">
        <f t="shared" si="18"/>
        <v>Sim</v>
      </c>
      <c r="K15" s="6"/>
      <c r="L15" s="6" t="s">
        <v>28</v>
      </c>
      <c r="M15" s="6" t="s">
        <v>28</v>
      </c>
      <c r="N15" s="6" t="s">
        <v>28</v>
      </c>
      <c r="O15" s="6" t="s">
        <v>27</v>
      </c>
      <c r="P15" s="6" t="s">
        <v>28</v>
      </c>
      <c r="Q15" s="6" t="s">
        <v>28</v>
      </c>
      <c r="R15" s="1"/>
      <c r="S15" s="6">
        <f t="shared" si="2"/>
        <v>5</v>
      </c>
      <c r="T15" s="6">
        <f t="shared" si="3"/>
        <v>1</v>
      </c>
      <c r="U15" s="7">
        <f t="shared" si="4"/>
        <v>0.83333333333333337</v>
      </c>
      <c r="V15" s="6" t="str">
        <f t="shared" si="5"/>
        <v>S</v>
      </c>
      <c r="W15" s="1"/>
      <c r="X15" s="6" t="s">
        <v>42</v>
      </c>
      <c r="Y15" s="6" t="s">
        <v>28</v>
      </c>
      <c r="Z15" s="6" t="s">
        <v>42</v>
      </c>
      <c r="AA15" s="6" t="s">
        <v>42</v>
      </c>
      <c r="AB15" s="6" t="s">
        <v>42</v>
      </c>
      <c r="AC15" s="6" t="s">
        <v>42</v>
      </c>
      <c r="AD15" s="6">
        <f t="shared" si="6"/>
        <v>1</v>
      </c>
      <c r="AE15" s="6">
        <f t="shared" si="7"/>
        <v>5</v>
      </c>
    </row>
    <row r="16" spans="1:31">
      <c r="A16" s="6">
        <v>13</v>
      </c>
      <c r="B16" s="6" t="s">
        <v>47</v>
      </c>
      <c r="C16" s="6" t="s">
        <v>30</v>
      </c>
      <c r="D16" s="6" t="s">
        <v>27</v>
      </c>
      <c r="E16" s="6" t="str">
        <f t="shared" ref="E16:J16" si="19">IF($D16=L16,"Sim","Não")</f>
        <v>Não</v>
      </c>
      <c r="F16" s="6" t="str">
        <f t="shared" si="19"/>
        <v>Não</v>
      </c>
      <c r="G16" s="6" t="str">
        <f t="shared" si="19"/>
        <v>Não</v>
      </c>
      <c r="H16" s="6" t="str">
        <f t="shared" si="19"/>
        <v>Não</v>
      </c>
      <c r="I16" s="6" t="str">
        <f t="shared" si="19"/>
        <v>Não</v>
      </c>
      <c r="J16" s="6" t="str">
        <f t="shared" si="19"/>
        <v>Não</v>
      </c>
      <c r="K16" s="6"/>
      <c r="L16" s="6" t="s">
        <v>32</v>
      </c>
      <c r="M16" s="6" t="s">
        <v>32</v>
      </c>
      <c r="N16" s="6" t="s">
        <v>32</v>
      </c>
      <c r="O16" s="6" t="s">
        <v>33</v>
      </c>
      <c r="P16" s="6" t="s">
        <v>32</v>
      </c>
      <c r="Q16" s="6" t="s">
        <v>28</v>
      </c>
      <c r="R16" s="1"/>
      <c r="S16" s="6">
        <f t="shared" si="2"/>
        <v>0</v>
      </c>
      <c r="T16" s="6">
        <f t="shared" si="3"/>
        <v>6</v>
      </c>
      <c r="U16" s="7">
        <f t="shared" si="4"/>
        <v>0</v>
      </c>
      <c r="V16" s="6" t="str">
        <f t="shared" si="5"/>
        <v>W</v>
      </c>
      <c r="W16" s="1"/>
      <c r="X16" s="6" t="s">
        <v>27</v>
      </c>
      <c r="Y16" s="6" t="s">
        <v>27</v>
      </c>
      <c r="Z16" s="6" t="s">
        <v>27</v>
      </c>
      <c r="AA16" s="6" t="s">
        <v>42</v>
      </c>
      <c r="AB16" s="6" t="s">
        <v>27</v>
      </c>
      <c r="AC16" s="6" t="s">
        <v>27</v>
      </c>
      <c r="AD16" s="6">
        <f t="shared" si="6"/>
        <v>5</v>
      </c>
      <c r="AE16" s="6">
        <f t="shared" si="7"/>
        <v>1</v>
      </c>
    </row>
    <row r="17" spans="1:31">
      <c r="A17" s="6">
        <v>14</v>
      </c>
      <c r="B17" s="6" t="s">
        <v>48</v>
      </c>
      <c r="C17" s="6" t="s">
        <v>49</v>
      </c>
      <c r="D17" s="6" t="s">
        <v>27</v>
      </c>
      <c r="E17" s="6" t="str">
        <f t="shared" ref="E17:J17" si="20">IF($D17=L17,"Sim","Não")</f>
        <v>Não</v>
      </c>
      <c r="F17" s="6" t="str">
        <f t="shared" si="20"/>
        <v>Não</v>
      </c>
      <c r="G17" s="6" t="str">
        <f t="shared" si="20"/>
        <v>Não</v>
      </c>
      <c r="H17" s="6" t="str">
        <f t="shared" si="20"/>
        <v>Sim</v>
      </c>
      <c r="I17" s="6" t="str">
        <f t="shared" si="20"/>
        <v>Não</v>
      </c>
      <c r="J17" s="6" t="str">
        <f t="shared" si="20"/>
        <v>Não</v>
      </c>
      <c r="K17" s="6"/>
      <c r="L17" s="6" t="s">
        <v>32</v>
      </c>
      <c r="M17" s="6" t="s">
        <v>28</v>
      </c>
      <c r="N17" s="6" t="s">
        <v>28</v>
      </c>
      <c r="O17" s="6" t="s">
        <v>27</v>
      </c>
      <c r="P17" s="6" t="s">
        <v>33</v>
      </c>
      <c r="Q17" s="6" t="s">
        <v>28</v>
      </c>
      <c r="R17" s="1"/>
      <c r="S17" s="6">
        <f t="shared" si="2"/>
        <v>1</v>
      </c>
      <c r="T17" s="6">
        <f t="shared" si="3"/>
        <v>5</v>
      </c>
      <c r="U17" s="7">
        <f t="shared" si="4"/>
        <v>0.16666666666666666</v>
      </c>
      <c r="V17" s="6" t="str">
        <f t="shared" si="5"/>
        <v>W</v>
      </c>
      <c r="W17" s="1"/>
      <c r="X17" s="6" t="s">
        <v>27</v>
      </c>
      <c r="Y17" s="6" t="s">
        <v>42</v>
      </c>
      <c r="Z17" s="6" t="s">
        <v>42</v>
      </c>
      <c r="AA17" s="6" t="s">
        <v>42</v>
      </c>
      <c r="AB17" s="6" t="s">
        <v>42</v>
      </c>
      <c r="AC17" s="6" t="s">
        <v>27</v>
      </c>
      <c r="AD17" s="6">
        <f t="shared" si="6"/>
        <v>2</v>
      </c>
      <c r="AE17" s="6">
        <f t="shared" si="7"/>
        <v>4</v>
      </c>
    </row>
    <row r="18" spans="1:31">
      <c r="A18" s="6">
        <v>15</v>
      </c>
      <c r="B18" s="6" t="s">
        <v>50</v>
      </c>
      <c r="C18" s="6" t="s">
        <v>51</v>
      </c>
      <c r="D18" s="6" t="s">
        <v>33</v>
      </c>
      <c r="E18" s="6" t="str">
        <f t="shared" ref="E18:J18" si="21">IF($D18=L18,"Sim","Não")</f>
        <v>Sim</v>
      </c>
      <c r="F18" s="6" t="str">
        <f t="shared" si="21"/>
        <v>Não</v>
      </c>
      <c r="G18" s="6" t="str">
        <f t="shared" si="21"/>
        <v>Não</v>
      </c>
      <c r="H18" s="6" t="str">
        <f t="shared" si="21"/>
        <v>Não</v>
      </c>
      <c r="I18" s="6" t="str">
        <f t="shared" si="21"/>
        <v>Sim</v>
      </c>
      <c r="J18" s="6" t="str">
        <f t="shared" si="21"/>
        <v>Não</v>
      </c>
      <c r="K18" s="6"/>
      <c r="L18" s="6" t="s">
        <v>33</v>
      </c>
      <c r="M18" s="6" t="s">
        <v>27</v>
      </c>
      <c r="N18" s="6" t="s">
        <v>27</v>
      </c>
      <c r="O18" s="6" t="s">
        <v>27</v>
      </c>
      <c r="P18" s="6" t="s">
        <v>33</v>
      </c>
      <c r="Q18" s="6" t="s">
        <v>27</v>
      </c>
      <c r="R18" s="1"/>
      <c r="S18" s="6">
        <f t="shared" si="2"/>
        <v>2</v>
      </c>
      <c r="T18" s="6">
        <f t="shared" si="3"/>
        <v>4</v>
      </c>
      <c r="U18" s="7">
        <f t="shared" si="4"/>
        <v>0.33333333333333331</v>
      </c>
      <c r="V18" s="6" t="str">
        <f t="shared" si="5"/>
        <v>W</v>
      </c>
      <c r="W18" s="1"/>
      <c r="X18" s="6" t="s">
        <v>42</v>
      </c>
      <c r="Y18" s="6" t="s">
        <v>33</v>
      </c>
      <c r="Z18" s="6" t="s">
        <v>42</v>
      </c>
      <c r="AA18" s="6" t="s">
        <v>33</v>
      </c>
      <c r="AB18" s="6" t="s">
        <v>42</v>
      </c>
      <c r="AC18" s="6" t="s">
        <v>33</v>
      </c>
      <c r="AD18" s="6">
        <f t="shared" si="6"/>
        <v>3</v>
      </c>
      <c r="AE18" s="6">
        <f t="shared" si="7"/>
        <v>3</v>
      </c>
    </row>
    <row r="19" spans="1:31">
      <c r="A19" s="6">
        <v>16</v>
      </c>
      <c r="B19" s="6" t="s">
        <v>52</v>
      </c>
      <c r="C19" s="6" t="s">
        <v>53</v>
      </c>
      <c r="D19" s="6" t="s">
        <v>33</v>
      </c>
      <c r="E19" s="6" t="str">
        <f t="shared" ref="E19:J19" si="22">IF($D19=L19,"Sim","Não")</f>
        <v>Sim</v>
      </c>
      <c r="F19" s="6" t="str">
        <f t="shared" si="22"/>
        <v>Não</v>
      </c>
      <c r="G19" s="6" t="str">
        <f t="shared" si="22"/>
        <v>Sim</v>
      </c>
      <c r="H19" s="6" t="str">
        <f t="shared" si="22"/>
        <v>Sim</v>
      </c>
      <c r="I19" s="6" t="str">
        <f t="shared" si="22"/>
        <v>Sim</v>
      </c>
      <c r="J19" s="6" t="str">
        <f t="shared" si="22"/>
        <v>Não</v>
      </c>
      <c r="K19" s="6"/>
      <c r="L19" s="6" t="s">
        <v>33</v>
      </c>
      <c r="M19" s="6" t="s">
        <v>28</v>
      </c>
      <c r="N19" s="6" t="s">
        <v>33</v>
      </c>
      <c r="O19" s="6" t="s">
        <v>33</v>
      </c>
      <c r="P19" s="6" t="s">
        <v>33</v>
      </c>
      <c r="Q19" s="6" t="s">
        <v>27</v>
      </c>
      <c r="R19" s="1"/>
      <c r="S19" s="6">
        <f t="shared" si="2"/>
        <v>4</v>
      </c>
      <c r="T19" s="6">
        <f t="shared" si="3"/>
        <v>2</v>
      </c>
      <c r="U19" s="7">
        <f t="shared" si="4"/>
        <v>0.66666666666666663</v>
      </c>
      <c r="V19" s="6" t="str">
        <f t="shared" si="5"/>
        <v>S</v>
      </c>
      <c r="W19" s="1"/>
      <c r="X19" s="6" t="s">
        <v>33</v>
      </c>
      <c r="Y19" s="6" t="s">
        <v>42</v>
      </c>
      <c r="Z19" s="6" t="s">
        <v>33</v>
      </c>
      <c r="AA19" s="6" t="s">
        <v>33</v>
      </c>
      <c r="AB19" s="6" t="s">
        <v>42</v>
      </c>
      <c r="AC19" s="6" t="s">
        <v>33</v>
      </c>
      <c r="AD19" s="6">
        <f t="shared" si="6"/>
        <v>4</v>
      </c>
      <c r="AE19" s="6">
        <f t="shared" si="7"/>
        <v>2</v>
      </c>
    </row>
    <row r="20" spans="1:31">
      <c r="A20" s="6">
        <v>17</v>
      </c>
      <c r="B20" s="6" t="s">
        <v>54</v>
      </c>
      <c r="C20" s="6" t="s">
        <v>39</v>
      </c>
      <c r="D20" s="6" t="s">
        <v>27</v>
      </c>
      <c r="E20" s="6" t="str">
        <f t="shared" ref="E20:J20" si="23">IF($D20=L20,"Sim","Não")</f>
        <v>Sim</v>
      </c>
      <c r="F20" s="6" t="str">
        <f t="shared" si="23"/>
        <v>Não</v>
      </c>
      <c r="G20" s="6" t="str">
        <f t="shared" si="23"/>
        <v>Não</v>
      </c>
      <c r="H20" s="6" t="str">
        <f t="shared" si="23"/>
        <v>Não</v>
      </c>
      <c r="I20" s="6" t="str">
        <f t="shared" si="23"/>
        <v>Não</v>
      </c>
      <c r="J20" s="6" t="str">
        <f t="shared" si="23"/>
        <v>Não</v>
      </c>
      <c r="K20" s="6"/>
      <c r="L20" s="6" t="s">
        <v>27</v>
      </c>
      <c r="M20" s="6" t="s">
        <v>28</v>
      </c>
      <c r="N20" s="6" t="s">
        <v>28</v>
      </c>
      <c r="O20" s="6" t="s">
        <v>33</v>
      </c>
      <c r="P20" s="6" t="s">
        <v>33</v>
      </c>
      <c r="Q20" s="6" t="s">
        <v>32</v>
      </c>
      <c r="R20" s="1"/>
      <c r="S20" s="6">
        <f t="shared" si="2"/>
        <v>1</v>
      </c>
      <c r="T20" s="6">
        <f t="shared" si="3"/>
        <v>5</v>
      </c>
      <c r="U20" s="7">
        <f t="shared" si="4"/>
        <v>0.16666666666666666</v>
      </c>
      <c r="V20" s="6" t="str">
        <f t="shared" si="5"/>
        <v>W</v>
      </c>
      <c r="W20" s="1"/>
      <c r="X20" s="6" t="s">
        <v>27</v>
      </c>
      <c r="Y20" s="6" t="s">
        <v>42</v>
      </c>
      <c r="Z20" s="6" t="s">
        <v>42</v>
      </c>
      <c r="AA20" s="6" t="s">
        <v>42</v>
      </c>
      <c r="AB20" s="6" t="s">
        <v>42</v>
      </c>
      <c r="AC20" s="6" t="s">
        <v>42</v>
      </c>
      <c r="AD20" s="6">
        <f t="shared" si="6"/>
        <v>1</v>
      </c>
      <c r="AE20" s="6">
        <f t="shared" si="7"/>
        <v>5</v>
      </c>
    </row>
    <row r="21" spans="1:31" ht="15.75" customHeight="1">
      <c r="A21" s="6">
        <v>18</v>
      </c>
      <c r="B21" s="6" t="s">
        <v>55</v>
      </c>
      <c r="C21" s="6" t="s">
        <v>39</v>
      </c>
      <c r="D21" s="6" t="s">
        <v>33</v>
      </c>
      <c r="E21" s="6" t="str">
        <f t="shared" ref="E21:J21" si="24">IF($D21=L21,"Sim","Não")</f>
        <v>Não</v>
      </c>
      <c r="F21" s="6" t="str">
        <f t="shared" si="24"/>
        <v>Não</v>
      </c>
      <c r="G21" s="6" t="str">
        <f t="shared" si="24"/>
        <v>Não</v>
      </c>
      <c r="H21" s="6" t="str">
        <f t="shared" si="24"/>
        <v>Sim</v>
      </c>
      <c r="I21" s="6" t="str">
        <f t="shared" si="24"/>
        <v>Não</v>
      </c>
      <c r="J21" s="6" t="str">
        <f t="shared" si="24"/>
        <v>Não</v>
      </c>
      <c r="K21" s="6"/>
      <c r="L21" s="6" t="s">
        <v>28</v>
      </c>
      <c r="M21" s="6" t="s">
        <v>28</v>
      </c>
      <c r="N21" s="6" t="s">
        <v>28</v>
      </c>
      <c r="O21" s="6" t="s">
        <v>33</v>
      </c>
      <c r="P21" s="6" t="s">
        <v>28</v>
      </c>
      <c r="Q21" s="6" t="s">
        <v>28</v>
      </c>
      <c r="R21" s="1"/>
      <c r="S21" s="6">
        <f t="shared" si="2"/>
        <v>1</v>
      </c>
      <c r="T21" s="6">
        <f t="shared" si="3"/>
        <v>5</v>
      </c>
      <c r="U21" s="7">
        <f t="shared" si="4"/>
        <v>0.16666666666666666</v>
      </c>
      <c r="V21" s="6" t="str">
        <f t="shared" si="5"/>
        <v>W</v>
      </c>
      <c r="W21" s="1"/>
      <c r="X21" s="6" t="s">
        <v>42</v>
      </c>
      <c r="Y21" s="6" t="s">
        <v>42</v>
      </c>
      <c r="Z21" s="6" t="s">
        <v>33</v>
      </c>
      <c r="AA21" s="6" t="s">
        <v>42</v>
      </c>
      <c r="AB21" s="6" t="s">
        <v>42</v>
      </c>
      <c r="AC21" s="6" t="s">
        <v>42</v>
      </c>
      <c r="AD21" s="6">
        <f t="shared" si="6"/>
        <v>1</v>
      </c>
      <c r="AE21" s="6">
        <f t="shared" si="7"/>
        <v>5</v>
      </c>
    </row>
    <row r="22" spans="1:31" ht="15.75" customHeight="1">
      <c r="A22" s="6">
        <v>19</v>
      </c>
      <c r="B22" s="6" t="s">
        <v>56</v>
      </c>
      <c r="C22" s="6" t="s">
        <v>30</v>
      </c>
      <c r="D22" s="6" t="s">
        <v>32</v>
      </c>
      <c r="E22" s="6" t="str">
        <f t="shared" ref="E22:J22" si="25">IF($D22=L22,"Sim","Não")</f>
        <v>Sim</v>
      </c>
      <c r="F22" s="6" t="str">
        <f t="shared" si="25"/>
        <v>Sim</v>
      </c>
      <c r="G22" s="6" t="str">
        <f t="shared" si="25"/>
        <v>Sim</v>
      </c>
      <c r="H22" s="6" t="str">
        <f t="shared" si="25"/>
        <v>Sim</v>
      </c>
      <c r="I22" s="6" t="str">
        <f t="shared" si="25"/>
        <v>Não</v>
      </c>
      <c r="J22" s="6" t="str">
        <f t="shared" si="25"/>
        <v>Sim</v>
      </c>
      <c r="K22" s="6"/>
      <c r="L22" s="6" t="s">
        <v>32</v>
      </c>
      <c r="M22" s="6" t="s">
        <v>32</v>
      </c>
      <c r="N22" s="6" t="s">
        <v>32</v>
      </c>
      <c r="O22" s="6" t="s">
        <v>32</v>
      </c>
      <c r="P22" s="6" t="s">
        <v>27</v>
      </c>
      <c r="Q22" s="6" t="s">
        <v>32</v>
      </c>
      <c r="R22" s="1"/>
      <c r="S22" s="6">
        <f t="shared" si="2"/>
        <v>5</v>
      </c>
      <c r="T22" s="6">
        <f t="shared" si="3"/>
        <v>1</v>
      </c>
      <c r="U22" s="7">
        <f t="shared" si="4"/>
        <v>0.83333333333333337</v>
      </c>
      <c r="V22" s="6" t="str">
        <f t="shared" si="5"/>
        <v>S</v>
      </c>
      <c r="W22" s="1"/>
      <c r="X22" s="6" t="s">
        <v>32</v>
      </c>
      <c r="Y22" s="6" t="s">
        <v>32</v>
      </c>
      <c r="Z22" s="6" t="s">
        <v>42</v>
      </c>
      <c r="AA22" s="6" t="s">
        <v>42</v>
      </c>
      <c r="AB22" s="6" t="s">
        <v>42</v>
      </c>
      <c r="AC22" s="6" t="s">
        <v>42</v>
      </c>
      <c r="AD22" s="6">
        <f t="shared" si="6"/>
        <v>2</v>
      </c>
      <c r="AE22" s="6">
        <f t="shared" si="7"/>
        <v>4</v>
      </c>
    </row>
    <row r="23" spans="1:31" ht="15.75" customHeight="1">
      <c r="A23" s="6">
        <v>20</v>
      </c>
      <c r="B23" s="6" t="s">
        <v>57</v>
      </c>
      <c r="C23" s="6" t="s">
        <v>30</v>
      </c>
      <c r="D23" s="6" t="s">
        <v>32</v>
      </c>
      <c r="E23" s="6" t="str">
        <f t="shared" ref="E23:J23" si="26">IF($D23=L23,"Sim","Não")</f>
        <v>Sim</v>
      </c>
      <c r="F23" s="6" t="str">
        <f t="shared" si="26"/>
        <v>Não</v>
      </c>
      <c r="G23" s="6" t="str">
        <f t="shared" si="26"/>
        <v>Sim</v>
      </c>
      <c r="H23" s="6" t="str">
        <f t="shared" si="26"/>
        <v>Sim</v>
      </c>
      <c r="I23" s="6" t="str">
        <f t="shared" si="26"/>
        <v>Não</v>
      </c>
      <c r="J23" s="6" t="str">
        <f t="shared" si="26"/>
        <v>Sim</v>
      </c>
      <c r="K23" s="6"/>
      <c r="L23" s="6" t="s">
        <v>32</v>
      </c>
      <c r="M23" s="6" t="s">
        <v>27</v>
      </c>
      <c r="N23" s="6" t="s">
        <v>32</v>
      </c>
      <c r="O23" s="6" t="s">
        <v>32</v>
      </c>
      <c r="P23" s="6" t="s">
        <v>28</v>
      </c>
      <c r="Q23" s="6" t="s">
        <v>32</v>
      </c>
      <c r="R23" s="1"/>
      <c r="S23" s="6">
        <f t="shared" si="2"/>
        <v>4</v>
      </c>
      <c r="T23" s="6">
        <f t="shared" si="3"/>
        <v>2</v>
      </c>
      <c r="U23" s="7">
        <f t="shared" si="4"/>
        <v>0.66666666666666663</v>
      </c>
      <c r="V23" s="6" t="str">
        <f t="shared" si="5"/>
        <v>S</v>
      </c>
      <c r="W23" s="1"/>
      <c r="X23" s="6" t="s">
        <v>42</v>
      </c>
      <c r="Y23" s="6" t="s">
        <v>42</v>
      </c>
      <c r="Z23" s="6" t="s">
        <v>42</v>
      </c>
      <c r="AA23" s="6" t="s">
        <v>42</v>
      </c>
      <c r="AB23" s="6" t="s">
        <v>42</v>
      </c>
      <c r="AC23" s="6" t="s">
        <v>32</v>
      </c>
      <c r="AD23" s="6">
        <f t="shared" si="6"/>
        <v>1</v>
      </c>
      <c r="AE23" s="6">
        <f t="shared" si="7"/>
        <v>5</v>
      </c>
    </row>
    <row r="24" spans="1:31" ht="15.75" customHeight="1">
      <c r="A24" s="6">
        <v>21</v>
      </c>
      <c r="B24" s="6" t="s">
        <v>58</v>
      </c>
      <c r="C24" s="6" t="s">
        <v>59</v>
      </c>
      <c r="D24" s="6" t="s">
        <v>33</v>
      </c>
      <c r="E24" s="6" t="str">
        <f t="shared" ref="E24:J24" si="27">IF($D24=L24,"Sim","Não")</f>
        <v>Sim</v>
      </c>
      <c r="F24" s="6" t="str">
        <f t="shared" si="27"/>
        <v>Não</v>
      </c>
      <c r="G24" s="6" t="str">
        <f t="shared" si="27"/>
        <v>Sim</v>
      </c>
      <c r="H24" s="6" t="str">
        <f t="shared" si="27"/>
        <v>Não</v>
      </c>
      <c r="I24" s="6" t="str">
        <f t="shared" si="27"/>
        <v>Sim</v>
      </c>
      <c r="J24" s="6" t="str">
        <f t="shared" si="27"/>
        <v>Sim</v>
      </c>
      <c r="K24" s="6"/>
      <c r="L24" s="6" t="s">
        <v>33</v>
      </c>
      <c r="M24" s="6" t="s">
        <v>32</v>
      </c>
      <c r="N24" s="6" t="s">
        <v>33</v>
      </c>
      <c r="O24" s="6" t="s">
        <v>28</v>
      </c>
      <c r="P24" s="6" t="s">
        <v>33</v>
      </c>
      <c r="Q24" s="6" t="s">
        <v>33</v>
      </c>
      <c r="R24" s="1"/>
      <c r="S24" s="6">
        <f t="shared" si="2"/>
        <v>4</v>
      </c>
      <c r="T24" s="6">
        <f t="shared" si="3"/>
        <v>2</v>
      </c>
      <c r="U24" s="7">
        <f t="shared" si="4"/>
        <v>0.66666666666666663</v>
      </c>
      <c r="V24" s="6" t="str">
        <f t="shared" si="5"/>
        <v>S</v>
      </c>
      <c r="W24" s="1"/>
      <c r="X24" s="6" t="s">
        <v>33</v>
      </c>
      <c r="Y24" s="6" t="s">
        <v>42</v>
      </c>
      <c r="Z24" s="6" t="s">
        <v>33</v>
      </c>
      <c r="AA24" s="6" t="s">
        <v>42</v>
      </c>
      <c r="AB24" s="6" t="s">
        <v>33</v>
      </c>
      <c r="AC24" s="6" t="s">
        <v>33</v>
      </c>
      <c r="AD24" s="6">
        <f t="shared" si="6"/>
        <v>4</v>
      </c>
      <c r="AE24" s="6">
        <f t="shared" si="7"/>
        <v>2</v>
      </c>
    </row>
    <row r="25" spans="1:31" ht="15.75" customHeight="1">
      <c r="A25" s="6">
        <v>22</v>
      </c>
      <c r="B25" s="6" t="s">
        <v>60</v>
      </c>
      <c r="C25" s="6" t="s">
        <v>53</v>
      </c>
      <c r="D25" s="6" t="s">
        <v>33</v>
      </c>
      <c r="E25" s="6" t="str">
        <f t="shared" ref="E25:J25" si="28">IF($D25=L25,"Sim","Não")</f>
        <v>Não</v>
      </c>
      <c r="F25" s="6" t="str">
        <f t="shared" si="28"/>
        <v>Sim</v>
      </c>
      <c r="G25" s="6" t="str">
        <f t="shared" si="28"/>
        <v>Não</v>
      </c>
      <c r="H25" s="6" t="str">
        <f t="shared" si="28"/>
        <v>Não</v>
      </c>
      <c r="I25" s="6" t="str">
        <f t="shared" si="28"/>
        <v>Não</v>
      </c>
      <c r="J25" s="6" t="str">
        <f t="shared" si="28"/>
        <v>Não</v>
      </c>
      <c r="K25" s="6"/>
      <c r="L25" s="6" t="s">
        <v>28</v>
      </c>
      <c r="M25" s="6" t="s">
        <v>33</v>
      </c>
      <c r="N25" s="6" t="s">
        <v>28</v>
      </c>
      <c r="O25" s="6" t="s">
        <v>32</v>
      </c>
      <c r="P25" s="6" t="s">
        <v>28</v>
      </c>
      <c r="Q25" s="6" t="s">
        <v>27</v>
      </c>
      <c r="R25" s="1"/>
      <c r="S25" s="6">
        <f t="shared" si="2"/>
        <v>1</v>
      </c>
      <c r="T25" s="6">
        <f t="shared" si="3"/>
        <v>5</v>
      </c>
      <c r="U25" s="7">
        <f t="shared" si="4"/>
        <v>0.16666666666666666</v>
      </c>
      <c r="V25" s="6" t="str">
        <f t="shared" si="5"/>
        <v>W</v>
      </c>
      <c r="W25" s="1"/>
      <c r="X25" s="6" t="s">
        <v>33</v>
      </c>
      <c r="Y25" s="6" t="s">
        <v>42</v>
      </c>
      <c r="Z25" s="6" t="s">
        <v>42</v>
      </c>
      <c r="AA25" s="6" t="s">
        <v>42</v>
      </c>
      <c r="AB25" s="6" t="s">
        <v>33</v>
      </c>
      <c r="AC25" s="6" t="s">
        <v>42</v>
      </c>
      <c r="AD25" s="6">
        <f t="shared" si="6"/>
        <v>2</v>
      </c>
      <c r="AE25" s="6">
        <f t="shared" si="7"/>
        <v>4</v>
      </c>
    </row>
    <row r="26" spans="1:31" ht="15.75" customHeight="1">
      <c r="A26" s="6">
        <v>23</v>
      </c>
      <c r="B26" s="6" t="s">
        <v>61</v>
      </c>
      <c r="C26" s="6" t="s">
        <v>53</v>
      </c>
      <c r="D26" s="6" t="s">
        <v>33</v>
      </c>
      <c r="E26" s="6" t="str">
        <f t="shared" ref="E26:J26" si="29">IF($D26=L26,"Sim","Não")</f>
        <v>Não</v>
      </c>
      <c r="F26" s="6" t="str">
        <f t="shared" si="29"/>
        <v>Sim</v>
      </c>
      <c r="G26" s="6" t="str">
        <f t="shared" si="29"/>
        <v>Não</v>
      </c>
      <c r="H26" s="6" t="str">
        <f t="shared" si="29"/>
        <v>Não</v>
      </c>
      <c r="I26" s="6" t="str">
        <f t="shared" si="29"/>
        <v>Não</v>
      </c>
      <c r="J26" s="6" t="str">
        <f t="shared" si="29"/>
        <v>Não</v>
      </c>
      <c r="K26" s="6"/>
      <c r="L26" s="6" t="s">
        <v>28</v>
      </c>
      <c r="M26" s="6" t="s">
        <v>33</v>
      </c>
      <c r="N26" s="6" t="s">
        <v>28</v>
      </c>
      <c r="O26" s="6" t="s">
        <v>28</v>
      </c>
      <c r="P26" s="6" t="s">
        <v>28</v>
      </c>
      <c r="Q26" s="6" t="s">
        <v>28</v>
      </c>
      <c r="R26" s="1"/>
      <c r="S26" s="6">
        <f t="shared" si="2"/>
        <v>1</v>
      </c>
      <c r="T26" s="6">
        <f t="shared" si="3"/>
        <v>5</v>
      </c>
      <c r="U26" s="7">
        <f t="shared" si="4"/>
        <v>0.16666666666666666</v>
      </c>
      <c r="V26" s="6" t="str">
        <f t="shared" si="5"/>
        <v>W</v>
      </c>
      <c r="W26" s="1"/>
      <c r="X26" s="6" t="s">
        <v>33</v>
      </c>
      <c r="Y26" s="6" t="s">
        <v>42</v>
      </c>
      <c r="Z26" s="6" t="s">
        <v>42</v>
      </c>
      <c r="AA26" s="6" t="s">
        <v>42</v>
      </c>
      <c r="AB26" s="6" t="s">
        <v>42</v>
      </c>
      <c r="AC26" s="6" t="s">
        <v>33</v>
      </c>
      <c r="AD26" s="6">
        <f t="shared" si="6"/>
        <v>2</v>
      </c>
      <c r="AE26" s="6">
        <f t="shared" si="7"/>
        <v>4</v>
      </c>
    </row>
    <row r="27" spans="1:31" ht="15.75" customHeight="1">
      <c r="A27" s="6">
        <v>24</v>
      </c>
      <c r="B27" s="6" t="s">
        <v>62</v>
      </c>
      <c r="C27" s="6" t="s">
        <v>26</v>
      </c>
      <c r="D27" s="6" t="s">
        <v>33</v>
      </c>
      <c r="E27" s="6" t="str">
        <f t="shared" ref="E27:J27" si="30">IF($D27=L27,"Sim","Não")</f>
        <v>Não</v>
      </c>
      <c r="F27" s="6" t="str">
        <f t="shared" si="30"/>
        <v>Sim</v>
      </c>
      <c r="G27" s="6" t="str">
        <f t="shared" si="30"/>
        <v>Sim</v>
      </c>
      <c r="H27" s="6" t="str">
        <f t="shared" si="30"/>
        <v>Sim</v>
      </c>
      <c r="I27" s="6" t="str">
        <f t="shared" si="30"/>
        <v>Sim</v>
      </c>
      <c r="J27" s="6" t="str">
        <f t="shared" si="30"/>
        <v>Não</v>
      </c>
      <c r="K27" s="6"/>
      <c r="L27" s="6" t="s">
        <v>28</v>
      </c>
      <c r="M27" s="6" t="s">
        <v>33</v>
      </c>
      <c r="N27" s="6" t="s">
        <v>33</v>
      </c>
      <c r="O27" s="6" t="s">
        <v>33</v>
      </c>
      <c r="P27" s="6" t="s">
        <v>33</v>
      </c>
      <c r="Q27" s="6" t="s">
        <v>28</v>
      </c>
      <c r="R27" s="1"/>
      <c r="S27" s="6">
        <f t="shared" si="2"/>
        <v>4</v>
      </c>
      <c r="T27" s="6">
        <f t="shared" si="3"/>
        <v>2</v>
      </c>
      <c r="U27" s="7">
        <f t="shared" si="4"/>
        <v>0.66666666666666663</v>
      </c>
      <c r="V27" s="6" t="str">
        <f t="shared" si="5"/>
        <v>S</v>
      </c>
      <c r="W27" s="1"/>
      <c r="X27" s="6" t="s">
        <v>42</v>
      </c>
      <c r="Y27" s="6" t="s">
        <v>42</v>
      </c>
      <c r="Z27" s="6" t="s">
        <v>42</v>
      </c>
      <c r="AA27" s="6" t="s">
        <v>42</v>
      </c>
      <c r="AB27" s="6" t="s">
        <v>33</v>
      </c>
      <c r="AC27" s="6" t="s">
        <v>33</v>
      </c>
      <c r="AD27" s="6">
        <f t="shared" si="6"/>
        <v>2</v>
      </c>
      <c r="AE27" s="6">
        <f t="shared" si="7"/>
        <v>4</v>
      </c>
    </row>
    <row r="28" spans="1:31" ht="15.75" customHeight="1">
      <c r="A28" s="6">
        <v>25</v>
      </c>
      <c r="B28" s="6" t="s">
        <v>63</v>
      </c>
      <c r="C28" s="6" t="s">
        <v>39</v>
      </c>
      <c r="D28" s="6" t="s">
        <v>33</v>
      </c>
      <c r="E28" s="6" t="str">
        <f t="shared" ref="E28:J28" si="31">IF($D28=L28,"Sim","Não")</f>
        <v>Sim</v>
      </c>
      <c r="F28" s="6" t="str">
        <f t="shared" si="31"/>
        <v>Sim</v>
      </c>
      <c r="G28" s="6" t="str">
        <f t="shared" si="31"/>
        <v>Sim</v>
      </c>
      <c r="H28" s="6" t="str">
        <f t="shared" si="31"/>
        <v>Não</v>
      </c>
      <c r="I28" s="6" t="str">
        <f t="shared" si="31"/>
        <v>Sim</v>
      </c>
      <c r="J28" s="6" t="str">
        <f t="shared" si="31"/>
        <v>Sim</v>
      </c>
      <c r="K28" s="6"/>
      <c r="L28" s="6" t="s">
        <v>33</v>
      </c>
      <c r="M28" s="6" t="s">
        <v>33</v>
      </c>
      <c r="N28" s="6" t="s">
        <v>33</v>
      </c>
      <c r="O28" s="6" t="s">
        <v>27</v>
      </c>
      <c r="P28" s="6" t="s">
        <v>33</v>
      </c>
      <c r="Q28" s="6" t="s">
        <v>33</v>
      </c>
      <c r="R28" s="1"/>
      <c r="S28" s="6">
        <f t="shared" si="2"/>
        <v>5</v>
      </c>
      <c r="T28" s="6">
        <f t="shared" si="3"/>
        <v>1</v>
      </c>
      <c r="U28" s="7">
        <f t="shared" si="4"/>
        <v>0.83333333333333337</v>
      </c>
      <c r="V28" s="6" t="str">
        <f t="shared" si="5"/>
        <v>S</v>
      </c>
      <c r="W28" s="1"/>
      <c r="X28" s="6" t="s">
        <v>42</v>
      </c>
      <c r="Y28" s="6" t="s">
        <v>42</v>
      </c>
      <c r="Z28" s="6" t="s">
        <v>33</v>
      </c>
      <c r="AA28" s="6" t="s">
        <v>42</v>
      </c>
      <c r="AB28" s="6" t="s">
        <v>33</v>
      </c>
      <c r="AC28" s="6" t="s">
        <v>33</v>
      </c>
      <c r="AD28" s="6">
        <f t="shared" si="6"/>
        <v>3</v>
      </c>
      <c r="AE28" s="6">
        <f t="shared" si="7"/>
        <v>3</v>
      </c>
    </row>
    <row r="29" spans="1:3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>
      <c r="A30" s="1"/>
      <c r="B30" s="1"/>
      <c r="C30" s="1"/>
      <c r="D30" s="3" t="s">
        <v>7</v>
      </c>
      <c r="E30" s="3" t="str">
        <f t="shared" ref="E30:J30" si="32">E3</f>
        <v>Equipe</v>
      </c>
      <c r="F30" s="3" t="str">
        <f t="shared" si="32"/>
        <v>Ana</v>
      </c>
      <c r="G30" s="3" t="str">
        <f t="shared" si="32"/>
        <v>Gabriela</v>
      </c>
      <c r="H30" s="3" t="str">
        <f t="shared" si="32"/>
        <v>Karoline</v>
      </c>
      <c r="I30" s="3" t="str">
        <f t="shared" si="32"/>
        <v>Lucas</v>
      </c>
      <c r="J30" s="3" t="str">
        <f t="shared" si="32"/>
        <v>Mikaele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 t="s">
        <v>7</v>
      </c>
      <c r="X30" s="3" t="str">
        <f t="shared" ref="X30:AC30" si="33">X3</f>
        <v>Aylla</v>
      </c>
      <c r="Y30" s="3" t="str">
        <f t="shared" si="33"/>
        <v>Alison</v>
      </c>
      <c r="Z30" s="3" t="str">
        <f t="shared" si="33"/>
        <v>Adrian</v>
      </c>
      <c r="AA30" s="3" t="str">
        <f t="shared" si="33"/>
        <v>Geovanna</v>
      </c>
      <c r="AB30" s="3" t="str">
        <f t="shared" si="33"/>
        <v>Leonardo</v>
      </c>
      <c r="AC30" s="3" t="str">
        <f t="shared" si="33"/>
        <v>Sergio</v>
      </c>
      <c r="AD30" s="1"/>
      <c r="AE30" s="1"/>
    </row>
    <row r="31" spans="1:31" ht="15.75" customHeight="1">
      <c r="A31" s="1"/>
      <c r="B31" s="6" t="s">
        <v>64</v>
      </c>
      <c r="C31" s="6"/>
      <c r="D31" s="6" t="s">
        <v>65</v>
      </c>
      <c r="E31" s="6">
        <f t="shared" ref="E31:J31" si="34">COUNTIF(E$4:E$28,$B31)</f>
        <v>18</v>
      </c>
      <c r="F31" s="6">
        <f t="shared" si="34"/>
        <v>10</v>
      </c>
      <c r="G31" s="6">
        <f t="shared" si="34"/>
        <v>10</v>
      </c>
      <c r="H31" s="6">
        <f t="shared" si="34"/>
        <v>9</v>
      </c>
      <c r="I31" s="6">
        <f t="shared" si="34"/>
        <v>10</v>
      </c>
      <c r="J31" s="6">
        <f t="shared" si="34"/>
        <v>11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6" t="s">
        <v>65</v>
      </c>
      <c r="X31" s="6">
        <f t="shared" ref="X31:AC31" si="35">COUNTIF(X$4:X$28,"&lt;&gt;"&amp;"X")</f>
        <v>15</v>
      </c>
      <c r="Y31" s="6">
        <f t="shared" si="35"/>
        <v>12</v>
      </c>
      <c r="Z31" s="6">
        <f t="shared" si="35"/>
        <v>14</v>
      </c>
      <c r="AA31" s="6">
        <f t="shared" si="35"/>
        <v>10</v>
      </c>
      <c r="AB31" s="6">
        <f t="shared" si="35"/>
        <v>13</v>
      </c>
      <c r="AC31" s="6">
        <f t="shared" si="35"/>
        <v>14</v>
      </c>
      <c r="AD31" s="1"/>
      <c r="AE31" s="1"/>
    </row>
    <row r="32" spans="1:31" ht="15.75" customHeight="1">
      <c r="A32" s="1"/>
      <c r="B32" s="6" t="s">
        <v>66</v>
      </c>
      <c r="C32" s="1"/>
      <c r="D32" s="1" t="s">
        <v>67</v>
      </c>
      <c r="E32" s="6">
        <f t="shared" ref="E32:J32" si="36">COUNTIF(E$4:E$28,$B32)</f>
        <v>7</v>
      </c>
      <c r="F32" s="6">
        <f t="shared" si="36"/>
        <v>15</v>
      </c>
      <c r="G32" s="6">
        <f t="shared" si="36"/>
        <v>15</v>
      </c>
      <c r="H32" s="6">
        <f t="shared" si="36"/>
        <v>16</v>
      </c>
      <c r="I32" s="6">
        <f t="shared" si="36"/>
        <v>15</v>
      </c>
      <c r="J32" s="6">
        <f t="shared" si="36"/>
        <v>14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67</v>
      </c>
      <c r="X32" s="6">
        <f t="shared" ref="X32:AC32" si="37">COUNTIF(X$4:X$28,"X")</f>
        <v>10</v>
      </c>
      <c r="Y32" s="6">
        <f t="shared" si="37"/>
        <v>13</v>
      </c>
      <c r="Z32" s="6">
        <f t="shared" si="37"/>
        <v>11</v>
      </c>
      <c r="AA32" s="6">
        <f t="shared" si="37"/>
        <v>15</v>
      </c>
      <c r="AB32" s="6">
        <f t="shared" si="37"/>
        <v>12</v>
      </c>
      <c r="AC32" s="6">
        <f t="shared" si="37"/>
        <v>11</v>
      </c>
      <c r="AD32" s="1"/>
      <c r="AE32" s="1"/>
    </row>
    <row r="33" spans="1:31" ht="15.75" customHeight="1">
      <c r="A33" s="1"/>
      <c r="B33" s="1"/>
      <c r="C33" s="1"/>
      <c r="D33" s="6" t="s">
        <v>17</v>
      </c>
      <c r="E33" s="9">
        <f t="shared" ref="E33:J33" si="38">E31/(E31+E32)</f>
        <v>0.72</v>
      </c>
      <c r="F33" s="9">
        <f t="shared" si="38"/>
        <v>0.4</v>
      </c>
      <c r="G33" s="9">
        <f t="shared" si="38"/>
        <v>0.4</v>
      </c>
      <c r="H33" s="9">
        <f t="shared" si="38"/>
        <v>0.36</v>
      </c>
      <c r="I33" s="9">
        <f t="shared" si="38"/>
        <v>0.4</v>
      </c>
      <c r="J33" s="9">
        <f t="shared" si="38"/>
        <v>0.44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6" t="s">
        <v>17</v>
      </c>
      <c r="X33" s="9">
        <f t="shared" ref="X33:AC33" si="39">X31/(X31+X32)</f>
        <v>0.6</v>
      </c>
      <c r="Y33" s="9">
        <f t="shared" si="39"/>
        <v>0.48</v>
      </c>
      <c r="Z33" s="9">
        <f t="shared" si="39"/>
        <v>0.56000000000000005</v>
      </c>
      <c r="AA33" s="9">
        <f t="shared" si="39"/>
        <v>0.4</v>
      </c>
      <c r="AB33" s="9">
        <f t="shared" si="39"/>
        <v>0.52</v>
      </c>
      <c r="AC33" s="9">
        <f t="shared" si="39"/>
        <v>0.56000000000000005</v>
      </c>
      <c r="AD33" s="1"/>
      <c r="AE33" s="1"/>
    </row>
    <row r="34" spans="1:3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</sheetData>
  <autoFilter ref="A3:AD28" xr:uid="{00000000-0009-0000-0000-000000000000}"/>
  <mergeCells count="5">
    <mergeCell ref="L2:Q2"/>
    <mergeCell ref="E2:J2"/>
    <mergeCell ref="X2:AC2"/>
    <mergeCell ref="AD2:AE2"/>
    <mergeCell ref="S2:T2"/>
  </mergeCells>
  <conditionalFormatting sqref="E4:J28">
    <cfRule type="cellIs" dxfId="3" priority="1" operator="equal">
      <formula>"Sim"</formula>
    </cfRule>
  </conditionalFormatting>
  <conditionalFormatting sqref="L4:Q28">
    <cfRule type="expression" dxfId="2" priority="2">
      <formula>$D4=L4</formula>
    </cfRule>
  </conditionalFormatting>
  <conditionalFormatting sqref="V4:V28">
    <cfRule type="containsText" dxfId="1" priority="3" operator="containsText" text="S">
      <formula>NOT(ISERROR(SEARCH(("S"),(V4))))</formula>
    </cfRule>
  </conditionalFormatting>
  <conditionalFormatting sqref="X4:AC28">
    <cfRule type="expression" dxfId="0" priority="4">
      <formula>$D4=X4</formula>
    </cfRule>
  </conditionalFormatting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00"/>
  <sheetViews>
    <sheetView showGridLines="0" workbookViewId="0"/>
  </sheetViews>
  <sheetFormatPr defaultColWidth="11.25" defaultRowHeight="15" customHeight="1"/>
  <cols>
    <col min="1" max="1" width="8.5" customWidth="1"/>
    <col min="2" max="2" width="24" customWidth="1"/>
    <col min="3" max="3" width="23.875" customWidth="1"/>
    <col min="4" max="4" width="15.125" customWidth="1"/>
    <col min="5" max="5" width="21" customWidth="1"/>
    <col min="6" max="6" width="10" customWidth="1"/>
    <col min="7" max="7" width="20.625" customWidth="1"/>
    <col min="8" max="10" width="2.625" customWidth="1"/>
    <col min="11" max="11" width="23.875" customWidth="1"/>
    <col min="12" max="12" width="4.875" customWidth="1"/>
    <col min="13" max="13" width="23.875" customWidth="1"/>
    <col min="14" max="14" width="10" customWidth="1"/>
    <col min="15" max="15" width="8.5" customWidth="1"/>
  </cols>
  <sheetData>
    <row r="1" spans="2:14">
      <c r="G1" s="10"/>
      <c r="H1" s="10"/>
      <c r="I1" s="10"/>
      <c r="J1" s="10"/>
    </row>
    <row r="2" spans="2:14">
      <c r="D2" s="21" t="s">
        <v>68</v>
      </c>
      <c r="E2" s="22"/>
      <c r="F2" s="23"/>
      <c r="G2" s="10"/>
      <c r="H2" s="10"/>
      <c r="I2" s="10"/>
      <c r="J2" s="10"/>
      <c r="L2" s="21" t="s">
        <v>69</v>
      </c>
      <c r="M2" s="22"/>
      <c r="N2" s="23"/>
    </row>
    <row r="3" spans="2:14">
      <c r="D3" s="19" t="s">
        <v>0</v>
      </c>
      <c r="E3" s="23"/>
      <c r="G3" s="10"/>
      <c r="H3" s="10"/>
      <c r="I3" s="10"/>
      <c r="J3" s="10"/>
      <c r="L3" s="19" t="s">
        <v>0</v>
      </c>
      <c r="M3" s="23"/>
    </row>
    <row r="4" spans="2:14">
      <c r="B4" s="18" t="s">
        <v>70</v>
      </c>
      <c r="C4" s="18" t="s">
        <v>6</v>
      </c>
      <c r="D4" s="3" t="s">
        <v>71</v>
      </c>
      <c r="E4" s="3" t="s">
        <v>72</v>
      </c>
      <c r="F4" s="11" t="s">
        <v>16</v>
      </c>
      <c r="G4" s="3" t="s">
        <v>73</v>
      </c>
      <c r="H4" s="10"/>
      <c r="I4" s="10"/>
      <c r="J4" s="10"/>
      <c r="K4" s="18" t="s">
        <v>6</v>
      </c>
      <c r="L4" s="3" t="s">
        <v>74</v>
      </c>
      <c r="M4" s="3" t="s">
        <v>72</v>
      </c>
      <c r="N4" s="11" t="s">
        <v>16</v>
      </c>
    </row>
    <row r="5" spans="2:14">
      <c r="B5" s="14" t="s">
        <v>39</v>
      </c>
      <c r="C5" s="14" t="s">
        <v>39</v>
      </c>
      <c r="D5" s="12">
        <f>SUMIF('Sprint 1'!$C:$C,$C5,'Sprint 1'!$S:$S)</f>
        <v>20</v>
      </c>
      <c r="E5" s="13">
        <f t="shared" ref="E5:E12" si="0">$D5/$D$13</f>
        <v>0.29411764705882354</v>
      </c>
      <c r="F5" s="6">
        <f>SUMIF('Sprint 1'!$C:$C,$C5,'Sprint 1'!$T:$T)</f>
        <v>16</v>
      </c>
      <c r="G5" s="6">
        <f t="shared" ref="G5:G12" si="1">VLOOKUP($C5,$K:$N,2,0)</f>
        <v>21</v>
      </c>
      <c r="H5" s="10"/>
      <c r="I5" s="10"/>
      <c r="J5" s="10"/>
      <c r="K5" s="14" t="s">
        <v>39</v>
      </c>
      <c r="L5" s="12">
        <f>SUMIF('Sprint 1'!$C:$C,$K5,'Sprint 1'!$AD:$AD)</f>
        <v>21</v>
      </c>
      <c r="M5" s="13">
        <f t="shared" ref="M5:M12" si="2">$L5/$L$13</f>
        <v>0.26923076923076922</v>
      </c>
      <c r="N5" s="6">
        <f>SUMIF('Sprint 1'!$C:$C,$K5,'Sprint 1'!$AE:$AE)</f>
        <v>15</v>
      </c>
    </row>
    <row r="6" spans="2:14">
      <c r="B6" s="14" t="s">
        <v>30</v>
      </c>
      <c r="C6" s="14" t="s">
        <v>30</v>
      </c>
      <c r="D6" s="12">
        <f>SUMIF('Sprint 1'!$C:$C,$C6,'Sprint 1'!$S:$S)</f>
        <v>16</v>
      </c>
      <c r="E6" s="13">
        <f t="shared" si="0"/>
        <v>0.23529411764705882</v>
      </c>
      <c r="F6" s="6">
        <f>SUMIF('Sprint 1'!$C:$C,$C6,'Sprint 1'!$T:$T)</f>
        <v>14</v>
      </c>
      <c r="G6" s="6">
        <f t="shared" si="1"/>
        <v>12</v>
      </c>
      <c r="H6" s="10"/>
      <c r="I6" s="10"/>
      <c r="J6" s="10"/>
      <c r="K6" s="14" t="s">
        <v>26</v>
      </c>
      <c r="L6" s="12">
        <f>SUMIF('Sprint 1'!$C:$C,$K6,'Sprint 1'!$AD:$AD)</f>
        <v>15</v>
      </c>
      <c r="M6" s="13">
        <f t="shared" si="2"/>
        <v>0.19230769230769232</v>
      </c>
      <c r="N6" s="6">
        <f>SUMIF('Sprint 1'!$C:$C,$K6,'Sprint 1'!$AE:$AE)</f>
        <v>9</v>
      </c>
    </row>
    <row r="7" spans="2:14">
      <c r="B7" s="14" t="s">
        <v>26</v>
      </c>
      <c r="C7" s="14" t="s">
        <v>26</v>
      </c>
      <c r="D7" s="12">
        <f>SUMIF('Sprint 1'!$C:$C,$C7,'Sprint 1'!$S:$S)</f>
        <v>13</v>
      </c>
      <c r="E7" s="13">
        <f t="shared" si="0"/>
        <v>0.19117647058823528</v>
      </c>
      <c r="F7" s="6">
        <f>SUMIF('Sprint 1'!$C:$C,$C7,'Sprint 1'!$T:$T)</f>
        <v>11</v>
      </c>
      <c r="G7" s="6">
        <f t="shared" si="1"/>
        <v>15</v>
      </c>
      <c r="H7" s="10"/>
      <c r="I7" s="10"/>
      <c r="J7" s="10"/>
      <c r="K7" s="14" t="s">
        <v>35</v>
      </c>
      <c r="L7" s="12">
        <f>SUMIF('Sprint 1'!$C:$C,$K7,'Sprint 1'!$AD:$AD)</f>
        <v>13</v>
      </c>
      <c r="M7" s="13">
        <f t="shared" si="2"/>
        <v>0.16666666666666666</v>
      </c>
      <c r="N7" s="6">
        <f>SUMIF('Sprint 1'!$C:$C,$K7,'Sprint 1'!$AE:$AE)</f>
        <v>11</v>
      </c>
    </row>
    <row r="8" spans="2:14">
      <c r="B8" s="14" t="s">
        <v>35</v>
      </c>
      <c r="C8" s="14" t="s">
        <v>35</v>
      </c>
      <c r="D8" s="15">
        <f>SUMIF('Sprint 1'!$C:$C,$C8,'Sprint 1'!$S:$S)</f>
        <v>6</v>
      </c>
      <c r="E8" s="16">
        <f t="shared" si="0"/>
        <v>8.8235294117647065E-2</v>
      </c>
      <c r="F8" s="6">
        <f>SUMIF('Sprint 1'!$C:$C,$C8,'Sprint 1'!$T:$T)</f>
        <v>18</v>
      </c>
      <c r="G8" s="6">
        <f t="shared" si="1"/>
        <v>13</v>
      </c>
      <c r="H8" s="10"/>
      <c r="I8" s="10"/>
      <c r="J8" s="10"/>
      <c r="K8" s="14" t="s">
        <v>30</v>
      </c>
      <c r="L8" s="12">
        <f>SUMIF('Sprint 1'!$C:$C,$K8,'Sprint 1'!$AD:$AD)</f>
        <v>12</v>
      </c>
      <c r="M8" s="13">
        <f t="shared" si="2"/>
        <v>0.15384615384615385</v>
      </c>
      <c r="N8" s="6">
        <f>SUMIF('Sprint 1'!$C:$C,$K8,'Sprint 1'!$AE:$AE)</f>
        <v>18</v>
      </c>
    </row>
    <row r="9" spans="2:14">
      <c r="B9" s="14" t="s">
        <v>53</v>
      </c>
      <c r="C9" s="14" t="s">
        <v>53</v>
      </c>
      <c r="D9" s="15">
        <f>SUMIF('Sprint 1'!$C:$C,$C9,'Sprint 1'!$S:$S)</f>
        <v>6</v>
      </c>
      <c r="E9" s="16">
        <f t="shared" si="0"/>
        <v>8.8235294117647065E-2</v>
      </c>
      <c r="F9" s="6">
        <f>SUMIF('Sprint 1'!$C:$C,$C9,'Sprint 1'!$T:$T)</f>
        <v>12</v>
      </c>
      <c r="G9" s="6">
        <f t="shared" si="1"/>
        <v>8</v>
      </c>
      <c r="H9" s="10"/>
      <c r="I9" s="10"/>
      <c r="J9" s="10"/>
      <c r="K9" s="14" t="s">
        <v>53</v>
      </c>
      <c r="L9" s="15">
        <f>SUMIF('Sprint 1'!$C:$C,$K9,'Sprint 1'!$AD:$AD)</f>
        <v>8</v>
      </c>
      <c r="M9" s="16">
        <f t="shared" si="2"/>
        <v>0.10256410256410256</v>
      </c>
      <c r="N9" s="6">
        <f>SUMIF('Sprint 1'!$C:$C,$K9,'Sprint 1'!$AE:$AE)</f>
        <v>10</v>
      </c>
    </row>
    <row r="10" spans="2:14">
      <c r="B10" s="14" t="s">
        <v>59</v>
      </c>
      <c r="C10" s="14" t="s">
        <v>59</v>
      </c>
      <c r="D10" s="15">
        <f>SUMIF('Sprint 1'!$C:$C,$C10,'Sprint 1'!$S:$S)</f>
        <v>4</v>
      </c>
      <c r="E10" s="16">
        <f t="shared" si="0"/>
        <v>5.8823529411764705E-2</v>
      </c>
      <c r="F10" s="6">
        <f>SUMIF('Sprint 1'!$C:$C,$C10,'Sprint 1'!$T:$T)</f>
        <v>2</v>
      </c>
      <c r="G10" s="6">
        <f t="shared" si="1"/>
        <v>4</v>
      </c>
      <c r="H10" s="10"/>
      <c r="I10" s="10"/>
      <c r="J10" s="10"/>
      <c r="K10" s="14" t="s">
        <v>59</v>
      </c>
      <c r="L10" s="15">
        <f>SUMIF('Sprint 1'!$C:$C,$K10,'Sprint 1'!$AD:$AD)</f>
        <v>4</v>
      </c>
      <c r="M10" s="16">
        <f t="shared" si="2"/>
        <v>5.128205128205128E-2</v>
      </c>
      <c r="N10" s="6">
        <f>SUMIF('Sprint 1'!$C:$C,$K10,'Sprint 1'!$AE:$AE)</f>
        <v>2</v>
      </c>
    </row>
    <row r="11" spans="2:14">
      <c r="B11" s="14" t="s">
        <v>51</v>
      </c>
      <c r="C11" s="14" t="s">
        <v>51</v>
      </c>
      <c r="D11" s="15">
        <f>SUMIF('Sprint 1'!$C:$C,$C11,'Sprint 1'!$S:$S)</f>
        <v>2</v>
      </c>
      <c r="E11" s="16">
        <f t="shared" si="0"/>
        <v>2.9411764705882353E-2</v>
      </c>
      <c r="F11" s="6">
        <f>SUMIF('Sprint 1'!$C:$C,$C11,'Sprint 1'!$T:$T)</f>
        <v>4</v>
      </c>
      <c r="G11" s="6">
        <f t="shared" si="1"/>
        <v>3</v>
      </c>
      <c r="H11" s="10"/>
      <c r="I11" s="10"/>
      <c r="J11" s="10"/>
      <c r="K11" s="14" t="s">
        <v>51</v>
      </c>
      <c r="L11" s="15">
        <f>SUMIF('Sprint 1'!$C:$C,$K11,'Sprint 1'!$AD:$AD)</f>
        <v>3</v>
      </c>
      <c r="M11" s="16">
        <f t="shared" si="2"/>
        <v>3.8461538461538464E-2</v>
      </c>
      <c r="N11" s="6">
        <f>SUMIF('Sprint 1'!$C:$C,$K11,'Sprint 1'!$AE:$AE)</f>
        <v>3</v>
      </c>
    </row>
    <row r="12" spans="2:14">
      <c r="B12" s="14" t="s">
        <v>49</v>
      </c>
      <c r="C12" s="14" t="s">
        <v>49</v>
      </c>
      <c r="D12" s="15">
        <f>SUMIF('Sprint 1'!$C:$C,$C12,'Sprint 1'!$S:$S)</f>
        <v>1</v>
      </c>
      <c r="E12" s="16">
        <f t="shared" si="0"/>
        <v>1.4705882352941176E-2</v>
      </c>
      <c r="F12" s="6">
        <f>SUMIF('Sprint 1'!$C:$C,$C12,'Sprint 1'!$T:$T)</f>
        <v>5</v>
      </c>
      <c r="G12" s="6">
        <f t="shared" si="1"/>
        <v>2</v>
      </c>
      <c r="H12" s="10"/>
      <c r="I12" s="10"/>
      <c r="J12" s="10"/>
      <c r="K12" s="14" t="s">
        <v>49</v>
      </c>
      <c r="L12" s="15">
        <f>SUMIF('Sprint 1'!$C:$C,$K12,'Sprint 1'!$AD:$AD)</f>
        <v>2</v>
      </c>
      <c r="M12" s="16">
        <f t="shared" si="2"/>
        <v>2.564102564102564E-2</v>
      </c>
      <c r="N12" s="6">
        <f>SUMIF('Sprint 1'!$C:$C,$K12,'Sprint 1'!$AE:$AE)</f>
        <v>4</v>
      </c>
    </row>
    <row r="13" spans="2:14">
      <c r="D13" s="6">
        <f>SUM(D5:D12)</f>
        <v>68</v>
      </c>
      <c r="F13" s="6">
        <f>SUM(F5:F12)</f>
        <v>82</v>
      </c>
      <c r="G13" s="10"/>
      <c r="H13" s="10"/>
      <c r="I13" s="10"/>
      <c r="J13" s="10"/>
      <c r="L13" s="6">
        <f>SUM(L5:L12)</f>
        <v>78</v>
      </c>
      <c r="N13" s="6">
        <f>SUM(N5:N12)</f>
        <v>72</v>
      </c>
    </row>
    <row r="14" spans="2:14">
      <c r="G14" s="10"/>
      <c r="H14" s="10"/>
      <c r="I14" s="10"/>
      <c r="J14" s="10"/>
    </row>
    <row r="15" spans="2:14">
      <c r="C15" s="17" t="s">
        <v>75</v>
      </c>
      <c r="G15" s="10"/>
      <c r="H15" s="10"/>
      <c r="I15" s="10"/>
      <c r="J15" s="10"/>
    </row>
    <row r="16" spans="2:14">
      <c r="G16" s="10"/>
      <c r="H16" s="10"/>
      <c r="I16" s="10"/>
      <c r="J16" s="10"/>
    </row>
    <row r="17" spans="7:10">
      <c r="G17" s="10"/>
      <c r="H17" s="10"/>
      <c r="I17" s="10"/>
      <c r="J17" s="10"/>
    </row>
    <row r="18" spans="7:10">
      <c r="G18" s="10"/>
      <c r="H18" s="10"/>
      <c r="I18" s="10"/>
      <c r="J18" s="10"/>
    </row>
    <row r="19" spans="7:10">
      <c r="G19" s="10"/>
      <c r="H19" s="10"/>
      <c r="I19" s="10"/>
      <c r="J19" s="10"/>
    </row>
    <row r="20" spans="7:10">
      <c r="G20" s="10"/>
      <c r="H20" s="10"/>
      <c r="I20" s="10"/>
      <c r="J20" s="10"/>
    </row>
    <row r="21" spans="7:10" ht="15.75" customHeight="1">
      <c r="G21" s="10"/>
      <c r="H21" s="10"/>
      <c r="I21" s="10"/>
      <c r="J21" s="10"/>
    </row>
    <row r="22" spans="7:10" ht="15.75" customHeight="1">
      <c r="G22" s="10"/>
      <c r="H22" s="10"/>
      <c r="I22" s="10"/>
      <c r="J22" s="10"/>
    </row>
    <row r="23" spans="7:10" ht="15.75" customHeight="1">
      <c r="G23" s="10"/>
      <c r="H23" s="10"/>
      <c r="I23" s="10"/>
      <c r="J23" s="10"/>
    </row>
    <row r="24" spans="7:10" ht="15.75" customHeight="1">
      <c r="G24" s="10"/>
      <c r="H24" s="10"/>
      <c r="I24" s="10"/>
      <c r="J24" s="10"/>
    </row>
    <row r="25" spans="7:10" ht="15.75" customHeight="1">
      <c r="G25" s="10"/>
      <c r="H25" s="10"/>
      <c r="I25" s="10"/>
      <c r="J25" s="10"/>
    </row>
    <row r="26" spans="7:10" ht="15.75" customHeight="1">
      <c r="G26" s="10"/>
      <c r="H26" s="10"/>
      <c r="I26" s="10"/>
      <c r="J26" s="10"/>
    </row>
    <row r="27" spans="7:10" ht="15.75" customHeight="1">
      <c r="G27" s="10"/>
      <c r="H27" s="10"/>
      <c r="I27" s="10"/>
      <c r="J27" s="10"/>
    </row>
    <row r="28" spans="7:10" ht="15.75" customHeight="1">
      <c r="G28" s="10"/>
      <c r="H28" s="10"/>
      <c r="I28" s="10"/>
      <c r="J28" s="10"/>
    </row>
    <row r="29" spans="7:10" ht="15.75" customHeight="1">
      <c r="G29" s="10"/>
      <c r="H29" s="10"/>
      <c r="I29" s="10"/>
      <c r="J29" s="10"/>
    </row>
    <row r="30" spans="7:10" ht="15.75" customHeight="1">
      <c r="G30" s="10"/>
      <c r="H30" s="10"/>
      <c r="I30" s="10"/>
      <c r="J30" s="10"/>
    </row>
    <row r="31" spans="7:10" ht="15.75" customHeight="1">
      <c r="G31" s="10"/>
      <c r="H31" s="10"/>
      <c r="I31" s="10"/>
      <c r="J31" s="10"/>
    </row>
    <row r="32" spans="7:10" ht="15.75" customHeight="1">
      <c r="G32" s="10"/>
      <c r="H32" s="10"/>
      <c r="I32" s="10"/>
      <c r="J32" s="10"/>
    </row>
    <row r="33" spans="7:10" ht="15.75" customHeight="1">
      <c r="G33" s="10"/>
      <c r="H33" s="10"/>
      <c r="I33" s="10"/>
      <c r="J33" s="10"/>
    </row>
    <row r="34" spans="7:10" ht="15.75" customHeight="1">
      <c r="G34" s="10"/>
      <c r="H34" s="10"/>
      <c r="I34" s="10"/>
      <c r="J34" s="10"/>
    </row>
    <row r="35" spans="7:10" ht="15.75" customHeight="1">
      <c r="G35" s="10"/>
      <c r="H35" s="10"/>
      <c r="I35" s="10"/>
      <c r="J35" s="10"/>
    </row>
    <row r="36" spans="7:10" ht="15.75" customHeight="1">
      <c r="G36" s="10"/>
      <c r="H36" s="10"/>
      <c r="I36" s="10"/>
      <c r="J36" s="10"/>
    </row>
    <row r="37" spans="7:10" ht="15.75" customHeight="1">
      <c r="G37" s="10"/>
      <c r="H37" s="10"/>
      <c r="I37" s="10"/>
      <c r="J37" s="10"/>
    </row>
    <row r="38" spans="7:10" ht="15.75" customHeight="1">
      <c r="G38" s="10"/>
      <c r="H38" s="10"/>
      <c r="I38" s="10"/>
      <c r="J38" s="10"/>
    </row>
    <row r="39" spans="7:10" ht="15.75" customHeight="1">
      <c r="G39" s="10"/>
      <c r="H39" s="10"/>
      <c r="I39" s="10"/>
      <c r="J39" s="10"/>
    </row>
    <row r="40" spans="7:10" ht="15.75" customHeight="1">
      <c r="G40" s="10"/>
      <c r="H40" s="10"/>
      <c r="I40" s="10"/>
      <c r="J40" s="10"/>
    </row>
    <row r="41" spans="7:10" ht="15.75" customHeight="1">
      <c r="G41" s="10"/>
      <c r="H41" s="10"/>
      <c r="I41" s="10"/>
      <c r="J41" s="10"/>
    </row>
    <row r="42" spans="7:10" ht="15.75" customHeight="1">
      <c r="G42" s="10"/>
      <c r="H42" s="10"/>
      <c r="I42" s="10"/>
      <c r="J42" s="10"/>
    </row>
    <row r="43" spans="7:10" ht="15.75" customHeight="1">
      <c r="G43" s="10"/>
      <c r="H43" s="10"/>
      <c r="I43" s="10"/>
      <c r="J43" s="10"/>
    </row>
    <row r="44" spans="7:10" ht="15.75" customHeight="1">
      <c r="G44" s="10"/>
      <c r="H44" s="10"/>
      <c r="I44" s="10"/>
      <c r="J44" s="10"/>
    </row>
    <row r="45" spans="7:10" ht="15.75" customHeight="1">
      <c r="G45" s="10"/>
      <c r="H45" s="10"/>
      <c r="I45" s="10"/>
      <c r="J45" s="10"/>
    </row>
    <row r="46" spans="7:10" ht="15.75" customHeight="1">
      <c r="G46" s="10"/>
      <c r="H46" s="10"/>
      <c r="I46" s="10"/>
      <c r="J46" s="10"/>
    </row>
    <row r="47" spans="7:10" ht="15.75" customHeight="1">
      <c r="G47" s="10"/>
      <c r="H47" s="10"/>
      <c r="I47" s="10"/>
      <c r="J47" s="10"/>
    </row>
    <row r="48" spans="7:10" ht="15.75" customHeight="1">
      <c r="G48" s="10"/>
      <c r="H48" s="10"/>
      <c r="I48" s="10"/>
      <c r="J48" s="10"/>
    </row>
    <row r="49" spans="7:10" ht="15.75" customHeight="1">
      <c r="G49" s="10"/>
      <c r="H49" s="10"/>
      <c r="I49" s="10"/>
      <c r="J49" s="10"/>
    </row>
    <row r="50" spans="7:10" ht="15.75" customHeight="1">
      <c r="G50" s="10"/>
      <c r="H50" s="10"/>
      <c r="I50" s="10"/>
      <c r="J50" s="10"/>
    </row>
    <row r="51" spans="7:10" ht="15.75" customHeight="1">
      <c r="G51" s="10"/>
      <c r="H51" s="10"/>
      <c r="I51" s="10"/>
      <c r="J51" s="10"/>
    </row>
    <row r="52" spans="7:10" ht="15.75" customHeight="1">
      <c r="G52" s="10"/>
      <c r="H52" s="10"/>
      <c r="I52" s="10"/>
      <c r="J52" s="10"/>
    </row>
    <row r="53" spans="7:10" ht="15.75" customHeight="1">
      <c r="G53" s="10"/>
      <c r="H53" s="10"/>
      <c r="I53" s="10"/>
      <c r="J53" s="10"/>
    </row>
    <row r="54" spans="7:10" ht="15.75" customHeight="1">
      <c r="G54" s="10"/>
      <c r="H54" s="10"/>
      <c r="I54" s="10"/>
      <c r="J54" s="10"/>
    </row>
    <row r="55" spans="7:10" ht="15.75" customHeight="1">
      <c r="G55" s="10"/>
      <c r="H55" s="10"/>
      <c r="I55" s="10"/>
      <c r="J55" s="10"/>
    </row>
    <row r="56" spans="7:10" ht="15.75" customHeight="1">
      <c r="G56" s="10"/>
      <c r="H56" s="10"/>
      <c r="I56" s="10"/>
      <c r="J56" s="10"/>
    </row>
    <row r="57" spans="7:10" ht="15.75" customHeight="1">
      <c r="G57" s="10"/>
      <c r="H57" s="10"/>
      <c r="I57" s="10"/>
      <c r="J57" s="10"/>
    </row>
    <row r="58" spans="7:10" ht="15.75" customHeight="1">
      <c r="G58" s="10"/>
      <c r="H58" s="10"/>
      <c r="I58" s="10"/>
      <c r="J58" s="10"/>
    </row>
    <row r="59" spans="7:10" ht="15.75" customHeight="1">
      <c r="G59" s="10"/>
      <c r="H59" s="10"/>
      <c r="I59" s="10"/>
      <c r="J59" s="10"/>
    </row>
    <row r="60" spans="7:10" ht="15.75" customHeight="1">
      <c r="G60" s="10"/>
      <c r="H60" s="10"/>
      <c r="I60" s="10"/>
      <c r="J60" s="10"/>
    </row>
    <row r="61" spans="7:10" ht="15.75" customHeight="1">
      <c r="G61" s="10"/>
      <c r="H61" s="10"/>
      <c r="I61" s="10"/>
      <c r="J61" s="10"/>
    </row>
    <row r="62" spans="7:10" ht="15.75" customHeight="1">
      <c r="G62" s="10"/>
      <c r="H62" s="10"/>
      <c r="I62" s="10"/>
      <c r="J62" s="10"/>
    </row>
    <row r="63" spans="7:10" ht="15.75" customHeight="1">
      <c r="G63" s="10"/>
      <c r="H63" s="10"/>
      <c r="I63" s="10"/>
      <c r="J63" s="10"/>
    </row>
    <row r="64" spans="7:10" ht="15.75" customHeight="1">
      <c r="G64" s="10"/>
      <c r="H64" s="10"/>
      <c r="I64" s="10"/>
      <c r="J64" s="10"/>
    </row>
    <row r="65" spans="7:10" ht="15.75" customHeight="1">
      <c r="G65" s="10"/>
      <c r="H65" s="10"/>
      <c r="I65" s="10"/>
      <c r="J65" s="10"/>
    </row>
    <row r="66" spans="7:10" ht="15.75" customHeight="1">
      <c r="G66" s="10"/>
      <c r="H66" s="10"/>
      <c r="I66" s="10"/>
      <c r="J66" s="10"/>
    </row>
    <row r="67" spans="7:10" ht="15.75" customHeight="1">
      <c r="G67" s="10"/>
      <c r="H67" s="10"/>
      <c r="I67" s="10"/>
      <c r="J67" s="10"/>
    </row>
    <row r="68" spans="7:10" ht="15.75" customHeight="1">
      <c r="G68" s="10"/>
      <c r="H68" s="10"/>
      <c r="I68" s="10"/>
      <c r="J68" s="10"/>
    </row>
    <row r="69" spans="7:10" ht="15.75" customHeight="1">
      <c r="G69" s="10"/>
      <c r="H69" s="10"/>
      <c r="I69" s="10"/>
      <c r="J69" s="10"/>
    </row>
    <row r="70" spans="7:10" ht="15.75" customHeight="1">
      <c r="G70" s="10"/>
      <c r="H70" s="10"/>
      <c r="I70" s="10"/>
      <c r="J70" s="10"/>
    </row>
    <row r="71" spans="7:10" ht="15.75" customHeight="1">
      <c r="G71" s="10"/>
      <c r="H71" s="10"/>
      <c r="I71" s="10"/>
      <c r="J71" s="10"/>
    </row>
    <row r="72" spans="7:10" ht="15.75" customHeight="1">
      <c r="G72" s="10"/>
      <c r="H72" s="10"/>
      <c r="I72" s="10"/>
      <c r="J72" s="10"/>
    </row>
    <row r="73" spans="7:10" ht="15.75" customHeight="1">
      <c r="G73" s="10"/>
      <c r="H73" s="10"/>
      <c r="I73" s="10"/>
      <c r="J73" s="10"/>
    </row>
    <row r="74" spans="7:10" ht="15.75" customHeight="1">
      <c r="G74" s="10"/>
      <c r="H74" s="10"/>
      <c r="I74" s="10"/>
      <c r="J74" s="10"/>
    </row>
    <row r="75" spans="7:10" ht="15.75" customHeight="1">
      <c r="G75" s="10"/>
      <c r="H75" s="10"/>
      <c r="I75" s="10"/>
      <c r="J75" s="10"/>
    </row>
    <row r="76" spans="7:10" ht="15.75" customHeight="1">
      <c r="G76" s="10"/>
      <c r="H76" s="10"/>
      <c r="I76" s="10"/>
      <c r="J76" s="10"/>
    </row>
    <row r="77" spans="7:10" ht="15.75" customHeight="1">
      <c r="G77" s="10"/>
      <c r="H77" s="10"/>
      <c r="I77" s="10"/>
      <c r="J77" s="10"/>
    </row>
    <row r="78" spans="7:10" ht="15.75" customHeight="1">
      <c r="G78" s="10"/>
      <c r="H78" s="10"/>
      <c r="I78" s="10"/>
      <c r="J78" s="10"/>
    </row>
    <row r="79" spans="7:10" ht="15.75" customHeight="1">
      <c r="G79" s="10"/>
      <c r="H79" s="10"/>
      <c r="I79" s="10"/>
      <c r="J79" s="10"/>
    </row>
    <row r="80" spans="7:10" ht="15.75" customHeight="1">
      <c r="G80" s="10"/>
      <c r="H80" s="10"/>
      <c r="I80" s="10"/>
      <c r="J80" s="10"/>
    </row>
    <row r="81" spans="7:10" ht="15.75" customHeight="1">
      <c r="G81" s="10"/>
      <c r="H81" s="10"/>
      <c r="I81" s="10"/>
      <c r="J81" s="10"/>
    </row>
    <row r="82" spans="7:10" ht="15.75" customHeight="1">
      <c r="G82" s="10"/>
      <c r="H82" s="10"/>
      <c r="I82" s="10"/>
      <c r="J82" s="10"/>
    </row>
    <row r="83" spans="7:10" ht="15.75" customHeight="1">
      <c r="G83" s="10"/>
      <c r="H83" s="10"/>
      <c r="I83" s="10"/>
      <c r="J83" s="10"/>
    </row>
    <row r="84" spans="7:10" ht="15.75" customHeight="1">
      <c r="G84" s="10"/>
      <c r="H84" s="10"/>
      <c r="I84" s="10"/>
      <c r="J84" s="10"/>
    </row>
    <row r="85" spans="7:10" ht="15.75" customHeight="1">
      <c r="G85" s="10"/>
      <c r="H85" s="10"/>
      <c r="I85" s="10"/>
      <c r="J85" s="10"/>
    </row>
    <row r="86" spans="7:10" ht="15.75" customHeight="1">
      <c r="G86" s="10"/>
      <c r="H86" s="10"/>
      <c r="I86" s="10"/>
      <c r="J86" s="10"/>
    </row>
    <row r="87" spans="7:10" ht="15.75" customHeight="1">
      <c r="G87" s="10"/>
      <c r="H87" s="10"/>
      <c r="I87" s="10"/>
      <c r="J87" s="10"/>
    </row>
    <row r="88" spans="7:10" ht="15.75" customHeight="1">
      <c r="G88" s="10"/>
      <c r="H88" s="10"/>
      <c r="I88" s="10"/>
      <c r="J88" s="10"/>
    </row>
    <row r="89" spans="7:10" ht="15.75" customHeight="1">
      <c r="G89" s="10"/>
      <c r="H89" s="10"/>
      <c r="I89" s="10"/>
      <c r="J89" s="10"/>
    </row>
    <row r="90" spans="7:10" ht="15.75" customHeight="1">
      <c r="G90" s="10"/>
      <c r="H90" s="10"/>
      <c r="I90" s="10"/>
      <c r="J90" s="10"/>
    </row>
    <row r="91" spans="7:10" ht="15.75" customHeight="1">
      <c r="G91" s="10"/>
      <c r="H91" s="10"/>
      <c r="I91" s="10"/>
      <c r="J91" s="10"/>
    </row>
    <row r="92" spans="7:10" ht="15.75" customHeight="1">
      <c r="G92" s="10"/>
      <c r="H92" s="10"/>
      <c r="I92" s="10"/>
      <c r="J92" s="10"/>
    </row>
    <row r="93" spans="7:10" ht="15.75" customHeight="1">
      <c r="G93" s="10"/>
      <c r="H93" s="10"/>
      <c r="I93" s="10"/>
      <c r="J93" s="10"/>
    </row>
    <row r="94" spans="7:10" ht="15.75" customHeight="1">
      <c r="G94" s="10"/>
      <c r="H94" s="10"/>
      <c r="I94" s="10"/>
      <c r="J94" s="10"/>
    </row>
    <row r="95" spans="7:10" ht="15.75" customHeight="1">
      <c r="G95" s="10"/>
      <c r="H95" s="10"/>
      <c r="I95" s="10"/>
      <c r="J95" s="10"/>
    </row>
    <row r="96" spans="7:10" ht="15.75" customHeight="1">
      <c r="G96" s="10"/>
      <c r="H96" s="10"/>
      <c r="I96" s="10"/>
      <c r="J96" s="10"/>
    </row>
    <row r="97" spans="7:10" ht="15.75" customHeight="1">
      <c r="G97" s="10"/>
      <c r="H97" s="10"/>
      <c r="I97" s="10"/>
      <c r="J97" s="10"/>
    </row>
    <row r="98" spans="7:10" ht="15.75" customHeight="1">
      <c r="G98" s="10"/>
      <c r="H98" s="10"/>
      <c r="I98" s="10"/>
      <c r="J98" s="10"/>
    </row>
    <row r="99" spans="7:10" ht="15.75" customHeight="1">
      <c r="G99" s="10"/>
      <c r="H99" s="10"/>
      <c r="I99" s="10"/>
      <c r="J99" s="10"/>
    </row>
    <row r="100" spans="7:10" ht="15.75" customHeight="1">
      <c r="G100" s="10"/>
      <c r="H100" s="10"/>
      <c r="I100" s="10"/>
      <c r="J100" s="10"/>
    </row>
  </sheetData>
  <mergeCells count="4">
    <mergeCell ref="D2:F2"/>
    <mergeCell ref="L2:N2"/>
    <mergeCell ref="D3:E3"/>
    <mergeCell ref="L3:M3"/>
  </mergeCells>
  <pageMargins left="0.511811024" right="0.511811024" top="0.78740157499999996" bottom="0.78740157499999996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5A8D4D7243C4CBCC6AA0FCBED033E" ma:contentTypeVersion="4" ma:contentTypeDescription="Create a new document." ma:contentTypeScope="" ma:versionID="5f8c2c4e13fdd42677337c9110345096">
  <xsd:schema xmlns:xsd="http://www.w3.org/2001/XMLSchema" xmlns:xs="http://www.w3.org/2001/XMLSchema" xmlns:p="http://schemas.microsoft.com/office/2006/metadata/properties" xmlns:ns2="dfba2410-b85e-433c-a78b-aa92d0110406" targetNamespace="http://schemas.microsoft.com/office/2006/metadata/properties" ma:root="true" ma:fieldsID="d73c81281e1c6bc0b8c670c64b4a43b2" ns2:_="">
    <xsd:import namespace="dfba2410-b85e-433c-a78b-aa92d0110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ba2410-b85e-433c-a78b-aa92d01104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CDF0F4-D828-40AB-A816-E58C332B7AAA}"/>
</file>

<file path=customXml/itemProps2.xml><?xml version="1.0" encoding="utf-8"?>
<ds:datastoreItem xmlns:ds="http://schemas.openxmlformats.org/officeDocument/2006/customXml" ds:itemID="{5A19EAEE-EEC7-479D-9F9C-81C01F4EA09B}"/>
</file>

<file path=customXml/itemProps3.xml><?xml version="1.0" encoding="utf-8"?>
<ds:datastoreItem xmlns:ds="http://schemas.openxmlformats.org/officeDocument/2006/customXml" ds:itemID="{402639E0-5D0A-4B27-B126-F435A10E5C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SILVA DE FARIA</dc:creator>
  <cp:keywords/>
  <dc:description/>
  <cp:lastModifiedBy>RUBENS BARRETO DA SILVA</cp:lastModifiedBy>
  <cp:revision/>
  <dcterms:created xsi:type="dcterms:W3CDTF">2024-09-20T18:28:42Z</dcterms:created>
  <dcterms:modified xsi:type="dcterms:W3CDTF">2024-10-29T21:36:59Z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73a14a-a193-4045-ac5d-aaf6a6ce3cef_Enabled">
    <vt:lpwstr>true</vt:lpwstr>
  </property>
  <property fmtid="{D5CDD505-2E9C-101B-9397-08002B2CF9AE}" pid="3" name="MSIP_Label_4b73a14a-a193-4045-ac5d-aaf6a6ce3cef_SetDate">
    <vt:lpwstr>2024-09-20T19:04:51Z</vt:lpwstr>
  </property>
  <property fmtid="{D5CDD505-2E9C-101B-9397-08002B2CF9AE}" pid="4" name="MSIP_Label_4b73a14a-a193-4045-ac5d-aaf6a6ce3cef_Method">
    <vt:lpwstr>Privileged</vt:lpwstr>
  </property>
  <property fmtid="{D5CDD505-2E9C-101B-9397-08002B2CF9AE}" pid="5" name="MSIP_Label_4b73a14a-a193-4045-ac5d-aaf6a6ce3cef_Name">
    <vt:lpwstr>Public</vt:lpwstr>
  </property>
  <property fmtid="{D5CDD505-2E9C-101B-9397-08002B2CF9AE}" pid="6" name="MSIP_Label_4b73a14a-a193-4045-ac5d-aaf6a6ce3cef_SiteId">
    <vt:lpwstr>1b5ba8a2-315d-45ce-959a-42b748c01de7</vt:lpwstr>
  </property>
  <property fmtid="{D5CDD505-2E9C-101B-9397-08002B2CF9AE}" pid="7" name="MSIP_Label_4b73a14a-a193-4045-ac5d-aaf6a6ce3cef_ActionId">
    <vt:lpwstr>ee933c30-0fbf-444b-9b62-290408359bf3</vt:lpwstr>
  </property>
  <property fmtid="{D5CDD505-2E9C-101B-9397-08002B2CF9AE}" pid="8" name="MSIP_Label_4b73a14a-a193-4045-ac5d-aaf6a6ce3cef_ContentBits">
    <vt:lpwstr>0</vt:lpwstr>
  </property>
  <property fmtid="{D5CDD505-2E9C-101B-9397-08002B2CF9AE}" pid="9" name="ContentTypeId">
    <vt:lpwstr>0x010100F7E5A8D4D7243C4CBCC6AA0FCBED033E</vt:lpwstr>
  </property>
</Properties>
</file>