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
    </mc:Choice>
  </mc:AlternateContent>
  <bookViews>
    <workbookView xWindow="0" yWindow="0" windowWidth="14175" windowHeight="2640" tabRatio="813"/>
  </bookViews>
  <sheets>
    <sheet name="Funciones" sheetId="1" r:id="rId1"/>
    <sheet name="Categorías" sheetId="2" r:id="rId2"/>
    <sheet name="Subcategorías" sheetId="7" r:id="rId3"/>
    <sheet name="Evaluación" sheetId="5" r:id="rId4"/>
    <sheet name="Resultados" sheetId="8" r:id="rId5"/>
    <sheet name="Cuadro de mando" sheetId="6"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7" i="5" l="1"/>
  <c r="E7" i="8" s="1"/>
  <c r="F53" i="5" l="1"/>
  <c r="F23" i="5"/>
  <c r="D8" i="8" s="1"/>
  <c r="I19" i="5"/>
  <c r="I20" i="5"/>
  <c r="I21" i="5"/>
  <c r="I22" i="5"/>
  <c r="I24" i="5"/>
  <c r="I25" i="5"/>
  <c r="I26" i="5"/>
  <c r="I27" i="5"/>
  <c r="I29" i="5"/>
  <c r="I30" i="5"/>
  <c r="I31" i="5"/>
  <c r="I32" i="5"/>
  <c r="I33" i="5"/>
  <c r="I34" i="5"/>
  <c r="I36" i="5"/>
  <c r="I37" i="5"/>
  <c r="I38" i="5"/>
  <c r="I40" i="5"/>
  <c r="I41" i="5"/>
  <c r="I42" i="5"/>
  <c r="I43" i="5"/>
  <c r="I44" i="5"/>
  <c r="I46" i="5"/>
  <c r="I47" i="5"/>
  <c r="I48" i="5"/>
  <c r="I49" i="5"/>
  <c r="I50" i="5"/>
  <c r="I51" i="5"/>
  <c r="I52" i="5"/>
  <c r="I54" i="5"/>
  <c r="I55" i="5"/>
  <c r="I56" i="5"/>
  <c r="I57" i="5"/>
  <c r="I58" i="5"/>
  <c r="I60" i="5"/>
  <c r="I61" i="5"/>
  <c r="I62" i="5"/>
  <c r="I63" i="5"/>
  <c r="I64" i="5"/>
  <c r="I65" i="5"/>
  <c r="I66" i="5"/>
  <c r="I67" i="5"/>
  <c r="I69" i="5"/>
  <c r="I70" i="5"/>
  <c r="I71" i="5"/>
  <c r="I72" i="5"/>
  <c r="I73" i="5"/>
  <c r="I74" i="5"/>
  <c r="I75" i="5"/>
  <c r="I76" i="5"/>
  <c r="I77" i="5"/>
  <c r="I78" i="5"/>
  <c r="I79" i="5"/>
  <c r="I80" i="5"/>
  <c r="I82" i="5"/>
  <c r="I83" i="5"/>
  <c r="I85" i="5"/>
  <c r="I86" i="5"/>
  <c r="I87" i="5"/>
  <c r="I88" i="5"/>
  <c r="I89" i="5"/>
  <c r="I91" i="5"/>
  <c r="I92" i="5"/>
  <c r="I93" i="5"/>
  <c r="I94" i="5"/>
  <c r="I95" i="5"/>
  <c r="I97" i="5"/>
  <c r="I98" i="5"/>
  <c r="I99" i="5"/>
  <c r="I100" i="5"/>
  <c r="I101" i="5"/>
  <c r="I102" i="5"/>
  <c r="I103" i="5"/>
  <c r="I104" i="5"/>
  <c r="I106" i="5"/>
  <c r="I107" i="5"/>
  <c r="I108" i="5"/>
  <c r="I109" i="5"/>
  <c r="I110" i="5"/>
  <c r="I112" i="5"/>
  <c r="I114" i="5"/>
  <c r="I115" i="5"/>
  <c r="I116" i="5"/>
  <c r="I117" i="5"/>
  <c r="I118" i="5"/>
  <c r="I120" i="5"/>
  <c r="I121" i="5"/>
  <c r="I122" i="5"/>
  <c r="I123" i="5"/>
  <c r="I124" i="5"/>
  <c r="I126" i="5"/>
  <c r="I127" i="5"/>
  <c r="I128" i="5"/>
  <c r="I130" i="5"/>
  <c r="I131" i="5"/>
  <c r="I133" i="5"/>
  <c r="I135" i="5"/>
  <c r="I136" i="5"/>
  <c r="I138" i="5"/>
  <c r="I139" i="5"/>
  <c r="I140" i="5"/>
  <c r="I18" i="5"/>
  <c r="I12" i="5"/>
  <c r="I13" i="5"/>
  <c r="I14" i="5"/>
  <c r="I15" i="5"/>
  <c r="I16" i="5"/>
  <c r="G12" i="5"/>
  <c r="G13" i="5"/>
  <c r="G14" i="5"/>
  <c r="G15" i="5"/>
  <c r="G16" i="5"/>
  <c r="G18" i="5"/>
  <c r="G19" i="5"/>
  <c r="G20" i="5"/>
  <c r="G21" i="5"/>
  <c r="G22" i="5"/>
  <c r="G24" i="5"/>
  <c r="G25" i="5"/>
  <c r="G26" i="5"/>
  <c r="G27" i="5"/>
  <c r="G29" i="5"/>
  <c r="G30" i="5"/>
  <c r="G31" i="5"/>
  <c r="G32" i="5"/>
  <c r="G33" i="5"/>
  <c r="G34" i="5"/>
  <c r="G36" i="5"/>
  <c r="G37" i="5"/>
  <c r="G38" i="5"/>
  <c r="G40" i="5"/>
  <c r="G41" i="5"/>
  <c r="G42" i="5"/>
  <c r="G43" i="5"/>
  <c r="G44" i="5"/>
  <c r="G46" i="5"/>
  <c r="G47" i="5"/>
  <c r="G48" i="5"/>
  <c r="G49" i="5"/>
  <c r="G50" i="5"/>
  <c r="G51" i="5"/>
  <c r="G52" i="5"/>
  <c r="G54" i="5"/>
  <c r="G55" i="5"/>
  <c r="G56" i="5"/>
  <c r="G57" i="5"/>
  <c r="G58" i="5"/>
  <c r="G60" i="5"/>
  <c r="G61" i="5"/>
  <c r="G62" i="5"/>
  <c r="G63" i="5"/>
  <c r="G64" i="5"/>
  <c r="G65" i="5"/>
  <c r="G66" i="5"/>
  <c r="G67" i="5"/>
  <c r="G69" i="5"/>
  <c r="G70" i="5"/>
  <c r="G71" i="5"/>
  <c r="G72" i="5"/>
  <c r="G73" i="5"/>
  <c r="G74" i="5"/>
  <c r="G75" i="5"/>
  <c r="G76" i="5"/>
  <c r="G77" i="5"/>
  <c r="G78" i="5"/>
  <c r="G79" i="5"/>
  <c r="G80" i="5"/>
  <c r="G82" i="5"/>
  <c r="G83" i="5"/>
  <c r="G85" i="5"/>
  <c r="G86" i="5"/>
  <c r="G87" i="5"/>
  <c r="G88" i="5"/>
  <c r="G89" i="5"/>
  <c r="G91" i="5"/>
  <c r="G92" i="5"/>
  <c r="G93" i="5"/>
  <c r="G94" i="5"/>
  <c r="G95" i="5"/>
  <c r="G97" i="5"/>
  <c r="G98" i="5"/>
  <c r="G99" i="5"/>
  <c r="G100" i="5"/>
  <c r="G101" i="5"/>
  <c r="G102" i="5"/>
  <c r="G103" i="5"/>
  <c r="G104" i="5"/>
  <c r="G106" i="5"/>
  <c r="G107" i="5"/>
  <c r="G108" i="5"/>
  <c r="G109" i="5"/>
  <c r="G110" i="5"/>
  <c r="G112" i="5"/>
  <c r="G114" i="5"/>
  <c r="G115" i="5"/>
  <c r="G116" i="5"/>
  <c r="G117" i="5"/>
  <c r="G118" i="5"/>
  <c r="G120" i="5"/>
  <c r="G121" i="5"/>
  <c r="G122" i="5"/>
  <c r="G123" i="5"/>
  <c r="G124" i="5"/>
  <c r="G126" i="5"/>
  <c r="G127" i="5"/>
  <c r="G128" i="5"/>
  <c r="G130" i="5"/>
  <c r="G131" i="5"/>
  <c r="G133" i="5"/>
  <c r="G135" i="5"/>
  <c r="G136" i="5"/>
  <c r="G138" i="5"/>
  <c r="G139" i="5"/>
  <c r="G140" i="5"/>
  <c r="E12" i="5"/>
  <c r="E13" i="5"/>
  <c r="E14" i="5"/>
  <c r="E15" i="5"/>
  <c r="E16" i="5"/>
  <c r="E18" i="5"/>
  <c r="E19" i="5"/>
  <c r="E20" i="5"/>
  <c r="E21" i="5"/>
  <c r="E22" i="5"/>
  <c r="E24" i="5"/>
  <c r="E25" i="5"/>
  <c r="E26" i="5"/>
  <c r="E27" i="5"/>
  <c r="E29" i="5"/>
  <c r="E30" i="5"/>
  <c r="E31" i="5"/>
  <c r="E32" i="5"/>
  <c r="E33" i="5"/>
  <c r="E34" i="5"/>
  <c r="E36" i="5"/>
  <c r="E37" i="5"/>
  <c r="E38" i="5"/>
  <c r="E40" i="5"/>
  <c r="E41" i="5"/>
  <c r="E42" i="5"/>
  <c r="E43" i="5"/>
  <c r="E44" i="5"/>
  <c r="E46" i="5"/>
  <c r="E47" i="5"/>
  <c r="E48" i="5"/>
  <c r="E49" i="5"/>
  <c r="E50" i="5"/>
  <c r="E51" i="5"/>
  <c r="E52" i="5"/>
  <c r="E54" i="5"/>
  <c r="E55" i="5"/>
  <c r="E56" i="5"/>
  <c r="E57" i="5"/>
  <c r="E58" i="5"/>
  <c r="E60" i="5"/>
  <c r="E61" i="5"/>
  <c r="E62" i="5"/>
  <c r="E63" i="5"/>
  <c r="E64" i="5"/>
  <c r="E65" i="5"/>
  <c r="E66" i="5"/>
  <c r="E67" i="5"/>
  <c r="E69" i="5"/>
  <c r="E70" i="5"/>
  <c r="E71" i="5"/>
  <c r="E72" i="5"/>
  <c r="E73" i="5"/>
  <c r="E74" i="5"/>
  <c r="E75" i="5"/>
  <c r="E76" i="5"/>
  <c r="E77" i="5"/>
  <c r="E78" i="5"/>
  <c r="E79" i="5"/>
  <c r="E80" i="5"/>
  <c r="E82" i="5"/>
  <c r="E83" i="5"/>
  <c r="E85" i="5"/>
  <c r="E86" i="5"/>
  <c r="E87" i="5"/>
  <c r="E88" i="5"/>
  <c r="E89" i="5"/>
  <c r="E91" i="5"/>
  <c r="E92" i="5"/>
  <c r="E93" i="5"/>
  <c r="E94" i="5"/>
  <c r="E95" i="5"/>
  <c r="E97" i="5"/>
  <c r="E98" i="5"/>
  <c r="E99" i="5"/>
  <c r="E100" i="5"/>
  <c r="E101" i="5"/>
  <c r="E102" i="5"/>
  <c r="E103" i="5"/>
  <c r="E104" i="5"/>
  <c r="E106" i="5"/>
  <c r="E107" i="5"/>
  <c r="E108" i="5"/>
  <c r="E109" i="5"/>
  <c r="E110" i="5"/>
  <c r="E112" i="5"/>
  <c r="E114" i="5"/>
  <c r="E115" i="5"/>
  <c r="E116" i="5"/>
  <c r="E117" i="5"/>
  <c r="E118" i="5"/>
  <c r="E120" i="5"/>
  <c r="E121" i="5"/>
  <c r="E122" i="5"/>
  <c r="E123" i="5"/>
  <c r="E124" i="5"/>
  <c r="E126" i="5"/>
  <c r="E127" i="5"/>
  <c r="E128" i="5"/>
  <c r="E130" i="5"/>
  <c r="E131" i="5"/>
  <c r="E133" i="5"/>
  <c r="E135" i="5"/>
  <c r="E136" i="5"/>
  <c r="E138" i="5"/>
  <c r="E139" i="5"/>
  <c r="E140" i="5"/>
  <c r="G11" i="5"/>
  <c r="I11" i="5"/>
  <c r="E11" i="5"/>
  <c r="H141" i="5"/>
  <c r="E33" i="8" s="1"/>
  <c r="F141" i="5"/>
  <c r="D33" i="8" s="1"/>
  <c r="H134" i="5"/>
  <c r="E31" i="8" s="1"/>
  <c r="F134" i="5"/>
  <c r="D31" i="8" s="1"/>
  <c r="H137" i="5"/>
  <c r="F137" i="5"/>
  <c r="D32" i="8" s="1"/>
  <c r="H132" i="5"/>
  <c r="E29" i="8" s="1"/>
  <c r="F132" i="5"/>
  <c r="D29" i="8" s="1"/>
  <c r="H129" i="5"/>
  <c r="E28" i="8" s="1"/>
  <c r="F129" i="5"/>
  <c r="D28" i="8" s="1"/>
  <c r="F125" i="5"/>
  <c r="D27" i="8" s="1"/>
  <c r="H125" i="5"/>
  <c r="E27" i="8" s="1"/>
  <c r="H119" i="5"/>
  <c r="E26" i="8" s="1"/>
  <c r="F119" i="5"/>
  <c r="D26" i="8" s="1"/>
  <c r="H113" i="5"/>
  <c r="E25" i="8" s="1"/>
  <c r="F113" i="5"/>
  <c r="D25" i="8" s="1"/>
  <c r="H111" i="5"/>
  <c r="E23" i="8" s="1"/>
  <c r="F111" i="5"/>
  <c r="H105" i="5"/>
  <c r="E22" i="8" s="1"/>
  <c r="F105" i="5"/>
  <c r="D22" i="8" s="1"/>
  <c r="H96" i="5"/>
  <c r="E21" i="8" s="1"/>
  <c r="F96" i="5"/>
  <c r="D21" i="8" s="1"/>
  <c r="H90" i="5"/>
  <c r="E19" i="8" s="1"/>
  <c r="F90" i="5"/>
  <c r="D19" i="8" s="1"/>
  <c r="H84" i="5"/>
  <c r="F84" i="5"/>
  <c r="D18" i="8" s="1"/>
  <c r="H81" i="5"/>
  <c r="E17" i="8" s="1"/>
  <c r="F81" i="5"/>
  <c r="D17" i="8" s="1"/>
  <c r="H68" i="5"/>
  <c r="E16" i="8" s="1"/>
  <c r="F68" i="5"/>
  <c r="H59" i="5"/>
  <c r="E15" i="8" s="1"/>
  <c r="F59" i="5"/>
  <c r="H53" i="5"/>
  <c r="E14" i="8" s="1"/>
  <c r="H45" i="5"/>
  <c r="E12" i="8" s="1"/>
  <c r="F45" i="5"/>
  <c r="D12" i="8" s="1"/>
  <c r="H39" i="5"/>
  <c r="E11" i="8" s="1"/>
  <c r="F39" i="5"/>
  <c r="D11" i="8" s="1"/>
  <c r="H35" i="5"/>
  <c r="E10" i="8" s="1"/>
  <c r="F35" i="5"/>
  <c r="D10" i="8" s="1"/>
  <c r="H28" i="5"/>
  <c r="E9" i="8" s="1"/>
  <c r="F28" i="5"/>
  <c r="D9" i="8" s="1"/>
  <c r="H23" i="5"/>
  <c r="E8" i="8" s="1"/>
  <c r="D34" i="8" l="1"/>
  <c r="I129" i="5"/>
  <c r="F28" i="8" s="1"/>
  <c r="I113" i="5"/>
  <c r="F25" i="8" s="1"/>
  <c r="I134" i="5"/>
  <c r="F31" i="8" s="1"/>
  <c r="E30" i="8"/>
  <c r="E24" i="8"/>
  <c r="I84" i="5"/>
  <c r="F18" i="8" s="1"/>
  <c r="E18" i="8"/>
  <c r="E20" i="8" s="1"/>
  <c r="E13" i="8"/>
  <c r="D30" i="8"/>
  <c r="I111" i="5"/>
  <c r="F23" i="8" s="1"/>
  <c r="D23" i="8"/>
  <c r="D24" i="8" s="1"/>
  <c r="I105" i="5"/>
  <c r="F22" i="8" s="1"/>
  <c r="I90" i="5"/>
  <c r="F19" i="8" s="1"/>
  <c r="I68" i="5"/>
  <c r="F16" i="8" s="1"/>
  <c r="D16" i="8"/>
  <c r="I59" i="5"/>
  <c r="F15" i="8" s="1"/>
  <c r="D15" i="8"/>
  <c r="I53" i="5"/>
  <c r="F14" i="8" s="1"/>
  <c r="D14" i="8"/>
  <c r="I23" i="5"/>
  <c r="F8" i="8" s="1"/>
  <c r="I137" i="5"/>
  <c r="F32" i="8" s="1"/>
  <c r="E32" i="8"/>
  <c r="E34" i="8" s="1"/>
  <c r="I132" i="5"/>
  <c r="F29" i="8" s="1"/>
  <c r="I28" i="5"/>
  <c r="F9" i="8" s="1"/>
  <c r="I35" i="5"/>
  <c r="F10" i="8" s="1"/>
  <c r="I39" i="5"/>
  <c r="F11" i="8" s="1"/>
  <c r="I45" i="5"/>
  <c r="F12" i="8" s="1"/>
  <c r="I81" i="5"/>
  <c r="F17" i="8" s="1"/>
  <c r="I96" i="5"/>
  <c r="F21" i="8" s="1"/>
  <c r="I119" i="5"/>
  <c r="F26" i="8" s="1"/>
  <c r="I125" i="5"/>
  <c r="F27" i="8" s="1"/>
  <c r="I141" i="5"/>
  <c r="F33" i="8" s="1"/>
  <c r="J140" i="5"/>
  <c r="J139" i="5"/>
  <c r="J138" i="5"/>
  <c r="J136" i="5"/>
  <c r="J135" i="5"/>
  <c r="J133" i="5"/>
  <c r="J131" i="5"/>
  <c r="J130" i="5"/>
  <c r="J128" i="5"/>
  <c r="J127" i="5"/>
  <c r="J126" i="5"/>
  <c r="J124" i="5"/>
  <c r="J123" i="5"/>
  <c r="J122" i="5"/>
  <c r="J121" i="5"/>
  <c r="J120" i="5"/>
  <c r="J118" i="5"/>
  <c r="J117" i="5"/>
  <c r="J116" i="5"/>
  <c r="J115" i="5"/>
  <c r="J114" i="5"/>
  <c r="J112" i="5"/>
  <c r="J110" i="5"/>
  <c r="J109" i="5"/>
  <c r="J108" i="5"/>
  <c r="J107" i="5"/>
  <c r="J106" i="5"/>
  <c r="J104" i="5"/>
  <c r="J103" i="5"/>
  <c r="J102" i="5"/>
  <c r="J101" i="5"/>
  <c r="J100" i="5"/>
  <c r="J99" i="5"/>
  <c r="J98" i="5"/>
  <c r="J97" i="5"/>
  <c r="J95" i="5"/>
  <c r="J94" i="5"/>
  <c r="J93" i="5"/>
  <c r="J92" i="5"/>
  <c r="J91" i="5"/>
  <c r="J89" i="5"/>
  <c r="J88" i="5"/>
  <c r="J87" i="5"/>
  <c r="J86" i="5"/>
  <c r="J85" i="5"/>
  <c r="J83" i="5"/>
  <c r="J82" i="5"/>
  <c r="J80" i="5"/>
  <c r="J79" i="5"/>
  <c r="J78" i="5"/>
  <c r="J77" i="5"/>
  <c r="J76" i="5"/>
  <c r="J75" i="5"/>
  <c r="J74" i="5"/>
  <c r="J73" i="5"/>
  <c r="J72" i="5"/>
  <c r="J71" i="5"/>
  <c r="J70" i="5"/>
  <c r="J69" i="5"/>
  <c r="J67" i="5"/>
  <c r="J66" i="5"/>
  <c r="J65" i="5"/>
  <c r="J64" i="5"/>
  <c r="J63" i="5"/>
  <c r="J62" i="5"/>
  <c r="J61" i="5"/>
  <c r="J60" i="5"/>
  <c r="J58" i="5"/>
  <c r="J57" i="5"/>
  <c r="J56" i="5"/>
  <c r="J55" i="5"/>
  <c r="J54" i="5"/>
  <c r="J52" i="5"/>
  <c r="J51" i="5"/>
  <c r="J50" i="5"/>
  <c r="J49" i="5"/>
  <c r="J48" i="5"/>
  <c r="J47" i="5"/>
  <c r="J46" i="5"/>
  <c r="J44" i="5"/>
  <c r="J43" i="5"/>
  <c r="J42" i="5"/>
  <c r="J41" i="5"/>
  <c r="J40" i="5"/>
  <c r="J38" i="5"/>
  <c r="J37" i="5"/>
  <c r="J36" i="5"/>
  <c r="J34" i="5"/>
  <c r="J33" i="5"/>
  <c r="J32" i="5"/>
  <c r="J31" i="5"/>
  <c r="J30" i="5"/>
  <c r="J29" i="5"/>
  <c r="J27" i="5"/>
  <c r="J26" i="5"/>
  <c r="J25" i="5"/>
  <c r="J24" i="5"/>
  <c r="J22" i="5"/>
  <c r="J21" i="5"/>
  <c r="J20" i="5"/>
  <c r="J19" i="5"/>
  <c r="J18" i="5"/>
  <c r="F17" i="5"/>
  <c r="D7" i="8" s="1"/>
  <c r="D13" i="8" s="1"/>
  <c r="J16" i="5"/>
  <c r="J15" i="5"/>
  <c r="J14" i="5"/>
  <c r="J13" i="5"/>
  <c r="J12" i="5"/>
  <c r="F34" i="8" l="1"/>
  <c r="F30" i="8"/>
  <c r="F24" i="8"/>
  <c r="D20" i="8"/>
  <c r="F20" i="8"/>
  <c r="I17" i="5"/>
  <c r="F7" i="8" s="1"/>
  <c r="F13" i="8" s="1"/>
  <c r="J11" i="5"/>
</calcChain>
</file>

<file path=xl/sharedStrings.xml><?xml version="1.0" encoding="utf-8"?>
<sst xmlns="http://schemas.openxmlformats.org/spreadsheetml/2006/main" count="509" uniqueCount="260">
  <si>
    <t>Identificador único de función</t>
  </si>
  <si>
    <t>Función</t>
  </si>
  <si>
    <t>Identificador único de categoría</t>
  </si>
  <si>
    <t>Categoría</t>
  </si>
  <si>
    <t>ID</t>
  </si>
  <si>
    <t>Identificar</t>
  </si>
  <si>
    <t>ID.AM</t>
  </si>
  <si>
    <t>Gestión de activos</t>
  </si>
  <si>
    <t>ID.BE</t>
  </si>
  <si>
    <t>Entorno empresarial</t>
  </si>
  <si>
    <t>ID.GV</t>
  </si>
  <si>
    <t>Gobernanza</t>
  </si>
  <si>
    <t>ID.RA</t>
  </si>
  <si>
    <t>Evaluación de riesgos</t>
  </si>
  <si>
    <t>ID.RM</t>
  </si>
  <si>
    <t>Estrategia de gestión de riesgos</t>
  </si>
  <si>
    <t>ID.SC</t>
  </si>
  <si>
    <t>Gestión del riesgo de la cadena de suministro</t>
  </si>
  <si>
    <t>PR</t>
  </si>
  <si>
    <t>Proteger</t>
  </si>
  <si>
    <t>PR.AC</t>
  </si>
  <si>
    <t>Gestión de identidad y control de acceso</t>
  </si>
  <si>
    <t>PR.AT</t>
  </si>
  <si>
    <t>Conciencia y capacitación</t>
  </si>
  <si>
    <t>PR.DS</t>
  </si>
  <si>
    <t>Seguridad de datos</t>
  </si>
  <si>
    <t>PR.IP</t>
  </si>
  <si>
    <t>Procesos y procedimientos de protección de la información</t>
  </si>
  <si>
    <t>PR.MA</t>
  </si>
  <si>
    <t>Mantenimiento</t>
  </si>
  <si>
    <t>PR.PT</t>
  </si>
  <si>
    <t>Tecnología protectora</t>
  </si>
  <si>
    <t>DE</t>
  </si>
  <si>
    <t>Detectar</t>
  </si>
  <si>
    <t>DE.AE</t>
  </si>
  <si>
    <t>Anomalías y eventos</t>
  </si>
  <si>
    <t>DE.CM</t>
  </si>
  <si>
    <t>Vigilancia continua de seguridad</t>
  </si>
  <si>
    <t>DE.DP</t>
  </si>
  <si>
    <t>Procesos de detección</t>
  </si>
  <si>
    <t>RS</t>
  </si>
  <si>
    <t>Responder</t>
  </si>
  <si>
    <t>RS.RP</t>
  </si>
  <si>
    <t>Planificación de respuesta</t>
  </si>
  <si>
    <t>RS.CO</t>
  </si>
  <si>
    <t>Comunicaciones</t>
  </si>
  <si>
    <t>RS.AN</t>
  </si>
  <si>
    <t>Análisis</t>
  </si>
  <si>
    <t>RS.MI</t>
  </si>
  <si>
    <t>Mitigación</t>
  </si>
  <si>
    <t>RS.IM</t>
  </si>
  <si>
    <t>Mejoras</t>
  </si>
  <si>
    <t>RC</t>
  </si>
  <si>
    <t>Recuperar</t>
  </si>
  <si>
    <t>RC.RP</t>
  </si>
  <si>
    <t>Planificación de recuperación</t>
  </si>
  <si>
    <t>RC.IM</t>
  </si>
  <si>
    <t>RC.CO</t>
  </si>
  <si>
    <t>Subcategoría</t>
  </si>
  <si>
    <t>IDENTIFICAR (ID)</t>
  </si>
  <si>
    <r>
      <rPr>
        <b/>
        <sz val="11"/>
        <color theme="1"/>
        <rFont val="Calibri"/>
        <family val="2"/>
        <scheme val="minor"/>
      </rPr>
      <t>Gestión de activos (ID.AM):</t>
    </r>
    <r>
      <rPr>
        <sz val="11"/>
        <color theme="1"/>
        <rFont val="Calibri"/>
        <family val="2"/>
        <scheme val="minor"/>
      </rPr>
      <t xml:space="preserve"> Los datos, el personal, los dispositivos, los sistemas y las instalaciones que permiten a la organización alcanzar los objetivos empresariales se identifican y se administran de forma coherente con su importancia relativa para los objetivos organizativos y la estrategia de riesgos de la organización.</t>
    </r>
  </si>
  <si>
    <r>
      <rPr>
        <b/>
        <sz val="11"/>
        <color theme="1"/>
        <rFont val="Calibri"/>
        <family val="2"/>
        <scheme val="minor"/>
      </rPr>
      <t xml:space="preserve">ID.AM-1: </t>
    </r>
    <r>
      <rPr>
        <sz val="11"/>
        <color theme="1"/>
        <rFont val="Calibri"/>
        <family val="2"/>
        <scheme val="minor"/>
      </rPr>
      <t>Los dispositivos y sistemas físicos dentro de la organización están inventariados.</t>
    </r>
  </si>
  <si>
    <r>
      <rPr>
        <b/>
        <sz val="11"/>
        <color theme="1"/>
        <rFont val="Calibri"/>
        <family val="2"/>
        <scheme val="minor"/>
      </rPr>
      <t xml:space="preserve">ID.AM-2: </t>
    </r>
    <r>
      <rPr>
        <sz val="11"/>
        <color theme="1"/>
        <rFont val="Calibri"/>
        <family val="2"/>
        <scheme val="minor"/>
      </rPr>
      <t>Las plataformas de software y las aplicaciones dentro de la organización están inventariadas.</t>
    </r>
  </si>
  <si>
    <r>
      <rPr>
        <b/>
        <sz val="11"/>
        <color theme="1"/>
        <rFont val="Calibri"/>
        <family val="2"/>
        <scheme val="minor"/>
      </rPr>
      <t xml:space="preserve">ID.AM-3: </t>
    </r>
    <r>
      <rPr>
        <sz val="11"/>
        <color theme="1"/>
        <rFont val="Calibri"/>
        <family val="2"/>
        <scheme val="minor"/>
      </rPr>
      <t>La comunicación organizacional y los flujos de datos están mapeados.</t>
    </r>
  </si>
  <si>
    <r>
      <rPr>
        <b/>
        <sz val="11"/>
        <color theme="1"/>
        <rFont val="Calibri"/>
        <family val="2"/>
        <scheme val="minor"/>
      </rPr>
      <t xml:space="preserve">ID.AM-4: </t>
    </r>
    <r>
      <rPr>
        <sz val="11"/>
        <color theme="1"/>
        <rFont val="Calibri"/>
        <family val="2"/>
        <scheme val="minor"/>
      </rPr>
      <t>Los sistemas de información externos están catalogados.</t>
    </r>
  </si>
  <si>
    <r>
      <rPr>
        <b/>
        <sz val="11"/>
        <color theme="1"/>
        <rFont val="Calibri"/>
        <family val="2"/>
        <scheme val="minor"/>
      </rPr>
      <t xml:space="preserve">ID.AM-5: </t>
    </r>
    <r>
      <rPr>
        <sz val="11"/>
        <color theme="1"/>
        <rFont val="Calibri"/>
        <family val="2"/>
        <scheme val="minor"/>
      </rPr>
      <t>Los recursos (por ejemplo, hardware, dispositivos, datos, tiempo, personal y software) se priorizan en función de su clasificación, criticidad y valor comercial.</t>
    </r>
  </si>
  <si>
    <r>
      <rPr>
        <b/>
        <sz val="11"/>
        <color theme="1"/>
        <rFont val="Calibri"/>
        <family val="2"/>
        <scheme val="minor"/>
      </rPr>
      <t>ID.AM-6:</t>
    </r>
    <r>
      <rPr>
        <sz val="11"/>
        <color theme="1"/>
        <rFont val="Calibri"/>
        <family val="2"/>
        <scheme val="minor"/>
      </rPr>
      <t xml:space="preserve"> Los roles y las responsabilidades de la seguridad cibernética para toda la fuerza de trabajo y terceros interesados (por ejemplo, proveedores, clientes, socios) están establecidas.</t>
    </r>
  </si>
  <si>
    <r>
      <rPr>
        <b/>
        <sz val="11"/>
        <color theme="1"/>
        <rFont val="Calibri"/>
        <family val="2"/>
        <scheme val="minor"/>
      </rPr>
      <t>Entorno empresarial (ID.BE):</t>
    </r>
    <r>
      <rPr>
        <sz val="11"/>
        <color theme="1"/>
        <rFont val="Calibri"/>
        <family val="2"/>
        <scheme val="minor"/>
      </rPr>
      <t xml:space="preserve"> Se entienden y se priorizan la misión, los objetivos, las partes interesadas y las actividades de la organización; esta información se utiliza para informar los roles, responsabilidades y decisiones de gestión de los riesgos de seguridad cibernética.</t>
    </r>
  </si>
  <si>
    <r>
      <rPr>
        <b/>
        <sz val="11"/>
        <color theme="1"/>
        <rFont val="Calibri"/>
        <family val="2"/>
        <scheme val="minor"/>
      </rPr>
      <t>ID.BE-1:</t>
    </r>
    <r>
      <rPr>
        <sz val="11"/>
        <color theme="1"/>
        <rFont val="Calibri"/>
        <family val="2"/>
        <scheme val="minor"/>
      </rPr>
      <t xml:space="preserve"> Se identifica y se comunica la función de la organización en la cadena de suministro.</t>
    </r>
  </si>
  <si>
    <r>
      <rPr>
        <b/>
        <sz val="11"/>
        <color theme="1"/>
        <rFont val="Calibri"/>
        <family val="2"/>
        <scheme val="minor"/>
      </rPr>
      <t>ID.BE-2:</t>
    </r>
    <r>
      <rPr>
        <sz val="11"/>
        <color theme="1"/>
        <rFont val="Calibri"/>
        <family val="2"/>
        <scheme val="minor"/>
      </rPr>
      <t xml:space="preserve"> Se identifica y se comunica el lugar de la organización en la infraestructura crítica y su sector industrial.</t>
    </r>
  </si>
  <si>
    <r>
      <rPr>
        <b/>
        <sz val="11"/>
        <color theme="1"/>
        <rFont val="Calibri"/>
        <family val="2"/>
        <scheme val="minor"/>
      </rPr>
      <t xml:space="preserve">ID.BE-3: </t>
    </r>
    <r>
      <rPr>
        <sz val="11"/>
        <color theme="1"/>
        <rFont val="Calibri"/>
        <family val="2"/>
        <scheme val="minor"/>
      </rPr>
      <t>Se establecen y se comunican las prioridades para la misión, los objetivos y las actividades de la organización.</t>
    </r>
  </si>
  <si>
    <r>
      <rPr>
        <b/>
        <sz val="11"/>
        <color theme="1"/>
        <rFont val="Calibri"/>
        <family val="2"/>
        <scheme val="minor"/>
      </rPr>
      <t xml:space="preserve">ID.BE-4: </t>
    </r>
    <r>
      <rPr>
        <sz val="11"/>
        <color theme="1"/>
        <rFont val="Calibri"/>
        <family val="2"/>
        <scheme val="minor"/>
      </rPr>
      <t>Se establecen las dependencias y funciones fundamentales para la entrega de servicios críticos.</t>
    </r>
  </si>
  <si>
    <r>
      <rPr>
        <b/>
        <sz val="11"/>
        <color theme="1"/>
        <rFont val="Calibri"/>
        <family val="2"/>
        <scheme val="minor"/>
      </rPr>
      <t>ID.BE-5:</t>
    </r>
    <r>
      <rPr>
        <sz val="11"/>
        <color theme="1"/>
        <rFont val="Calibri"/>
        <family val="2"/>
        <scheme val="minor"/>
      </rPr>
      <t xml:space="preserve"> Los requisitos de resiliencia para respaldar la entrega de servicios críticos se establecen para todos los estados operativos (p. ej. bajo coacción o ataque, durante la recuperación y operaciones normales).</t>
    </r>
  </si>
  <si>
    <r>
      <rPr>
        <b/>
        <sz val="11"/>
        <color theme="1"/>
        <rFont val="Calibri"/>
        <family val="2"/>
        <scheme val="minor"/>
      </rPr>
      <t xml:space="preserve">Gobernanza (ID.GV): </t>
    </r>
    <r>
      <rPr>
        <sz val="11"/>
        <color theme="1"/>
        <rFont val="Calibri"/>
        <family val="2"/>
        <scheme val="minor"/>
      </rPr>
      <t>Las políticas, los procedimientos y los procesos para administrar y monitorear los requisitos regulatorios, legales, de riesgo, ambientales y operativos de la organización se comprenden y se informan a la gestión del riesgo de seguridad cibernética.</t>
    </r>
  </si>
  <si>
    <r>
      <rPr>
        <b/>
        <sz val="11"/>
        <color theme="1"/>
        <rFont val="Calibri"/>
        <family val="2"/>
        <scheme val="minor"/>
      </rPr>
      <t>ID.GV-1:</t>
    </r>
    <r>
      <rPr>
        <sz val="11"/>
        <color theme="1"/>
        <rFont val="Calibri"/>
        <family val="2"/>
        <scheme val="minor"/>
      </rPr>
      <t xml:space="preserve"> Se establece y se comunica la política de seguridad cibernética organizacional.</t>
    </r>
  </si>
  <si>
    <r>
      <rPr>
        <b/>
        <sz val="11"/>
        <color theme="1"/>
        <rFont val="Calibri"/>
        <family val="2"/>
        <scheme val="minor"/>
      </rPr>
      <t>ID.GV-2:</t>
    </r>
    <r>
      <rPr>
        <sz val="11"/>
        <color theme="1"/>
        <rFont val="Calibri"/>
        <family val="2"/>
        <scheme val="minor"/>
      </rPr>
      <t xml:space="preserve"> Los roles y las responsabilidades de seguridad cibernética están coordinados y alineados con roles internos y socios externos.</t>
    </r>
  </si>
  <si>
    <r>
      <rPr>
        <b/>
        <sz val="11"/>
        <color theme="1"/>
        <rFont val="Calibri"/>
        <family val="2"/>
        <scheme val="minor"/>
      </rPr>
      <t>ID.GV-3</t>
    </r>
    <r>
      <rPr>
        <sz val="11"/>
        <color theme="1"/>
        <rFont val="Calibri"/>
        <family val="2"/>
        <scheme val="minor"/>
      </rPr>
      <t>: Se comprenden y se gestionan los requisitos legales y regulatorios con respecto a la seguridad cibernética, incluidas las obligaciones de privacidad y libertades civiles.</t>
    </r>
  </si>
  <si>
    <r>
      <rPr>
        <b/>
        <sz val="11"/>
        <color theme="1"/>
        <rFont val="Calibri"/>
        <family val="2"/>
        <scheme val="minor"/>
      </rPr>
      <t>ID.GV-4:</t>
    </r>
    <r>
      <rPr>
        <sz val="11"/>
        <color theme="1"/>
        <rFont val="Calibri"/>
        <family val="2"/>
        <scheme val="minor"/>
      </rPr>
      <t xml:space="preserve"> Los procesos de gobernanza y gestión de riesgos abordan los riesgos de seguridad cibernética.</t>
    </r>
  </si>
  <si>
    <r>
      <rPr>
        <b/>
        <sz val="11"/>
        <color theme="1"/>
        <rFont val="Calibri"/>
        <family val="2"/>
        <scheme val="minor"/>
      </rPr>
      <t>Evaluación de riesgos (ID.RA):</t>
    </r>
    <r>
      <rPr>
        <sz val="11"/>
        <color theme="1"/>
        <rFont val="Calibri"/>
        <family val="2"/>
        <scheme val="minor"/>
      </rPr>
      <t xml:space="preserve"> La organización comprende el riesgo de seguridad cibernética para las operaciones de la organización (incluida la misión, las funciones, la imagen o la reputación), los activos de la organización y las personas.</t>
    </r>
  </si>
  <si>
    <r>
      <rPr>
        <b/>
        <sz val="11"/>
        <color theme="1"/>
        <rFont val="Calibri"/>
        <family val="2"/>
        <scheme val="minor"/>
      </rPr>
      <t>ID.RA-1</t>
    </r>
    <r>
      <rPr>
        <sz val="11"/>
        <color theme="1"/>
        <rFont val="Calibri"/>
        <family val="2"/>
        <scheme val="minor"/>
      </rPr>
      <t>: Se identifican y se documentan las vulnerabilidades de los activos.</t>
    </r>
  </si>
  <si>
    <r>
      <rPr>
        <b/>
        <sz val="11"/>
        <color theme="1"/>
        <rFont val="Calibri"/>
        <family val="2"/>
        <scheme val="minor"/>
      </rPr>
      <t>ID.RA-2:</t>
    </r>
    <r>
      <rPr>
        <sz val="11"/>
        <color theme="1"/>
        <rFont val="Calibri"/>
        <family val="2"/>
        <scheme val="minor"/>
      </rPr>
      <t xml:space="preserve"> La inteligencia de amenazas cibernéticas se recibe de foros y fuentes de intercambio de información.</t>
    </r>
  </si>
  <si>
    <r>
      <rPr>
        <b/>
        <sz val="11"/>
        <color theme="1"/>
        <rFont val="Calibri"/>
        <family val="2"/>
        <scheme val="minor"/>
      </rPr>
      <t>ID.RA-3:</t>
    </r>
    <r>
      <rPr>
        <sz val="11"/>
        <color theme="1"/>
        <rFont val="Calibri"/>
        <family val="2"/>
        <scheme val="minor"/>
      </rPr>
      <t xml:space="preserve"> Se identifican y se documentan las amenazas, tanto internas como externas.</t>
    </r>
  </si>
  <si>
    <r>
      <rPr>
        <b/>
        <sz val="11"/>
        <color theme="1"/>
        <rFont val="Calibri"/>
        <family val="2"/>
        <scheme val="minor"/>
      </rPr>
      <t>ID.RA-4:</t>
    </r>
    <r>
      <rPr>
        <sz val="11"/>
        <color theme="1"/>
        <rFont val="Calibri"/>
        <family val="2"/>
        <scheme val="minor"/>
      </rPr>
      <t xml:space="preserve"> Se identifican los impactos y las probabilidades del negocio.</t>
    </r>
  </si>
  <si>
    <r>
      <rPr>
        <b/>
        <sz val="11"/>
        <color theme="1"/>
        <rFont val="Calibri"/>
        <family val="2"/>
        <scheme val="minor"/>
      </rPr>
      <t>ID.RA-5:</t>
    </r>
    <r>
      <rPr>
        <sz val="11"/>
        <color theme="1"/>
        <rFont val="Calibri"/>
        <family val="2"/>
        <scheme val="minor"/>
      </rPr>
      <t xml:space="preserve"> Se utilizan las amenazas, las vulnerabilidades, las probabilidades y los impactos para determinar el riesgo.</t>
    </r>
  </si>
  <si>
    <r>
      <rPr>
        <b/>
        <sz val="11"/>
        <color theme="1"/>
        <rFont val="Calibri"/>
        <family val="2"/>
        <scheme val="minor"/>
      </rPr>
      <t>ID.RA-6:</t>
    </r>
    <r>
      <rPr>
        <sz val="11"/>
        <color theme="1"/>
        <rFont val="Calibri"/>
        <family val="2"/>
        <scheme val="minor"/>
      </rPr>
      <t xml:space="preserve"> Se identifican y priorizan las respuestas al riesgo.</t>
    </r>
  </si>
  <si>
    <r>
      <rPr>
        <b/>
        <sz val="11"/>
        <color theme="1"/>
        <rFont val="Calibri"/>
        <family val="2"/>
        <scheme val="minor"/>
      </rPr>
      <t xml:space="preserve">Estrategia de gestión de riesgos (ID.RM): </t>
    </r>
    <r>
      <rPr>
        <sz val="11"/>
        <color theme="1"/>
        <rFont val="Calibri"/>
        <family val="2"/>
        <scheme val="minor"/>
      </rPr>
      <t>Se establecen las prioridades, restricciones, tolerancias de riesgo y suposiciones de la organización y se usan para respaldar las decisiones de riesgos operacionales.</t>
    </r>
  </si>
  <si>
    <r>
      <rPr>
        <b/>
        <sz val="11"/>
        <color theme="1"/>
        <rFont val="Calibri"/>
        <family val="2"/>
        <scheme val="minor"/>
      </rPr>
      <t>ID.RM-1:</t>
    </r>
    <r>
      <rPr>
        <sz val="11"/>
        <color theme="1"/>
        <rFont val="Calibri"/>
        <family val="2"/>
        <scheme val="minor"/>
      </rPr>
      <t xml:space="preserve"> Los actores de la organización establecen, gestionan y acuerdan los procesos de gestión de riesgos.</t>
    </r>
  </si>
  <si>
    <r>
      <rPr>
        <b/>
        <sz val="11"/>
        <color theme="1"/>
        <rFont val="Calibri"/>
        <family val="2"/>
        <scheme val="minor"/>
      </rPr>
      <t>ID.RM-2:</t>
    </r>
    <r>
      <rPr>
        <sz val="11"/>
        <color theme="1"/>
        <rFont val="Calibri"/>
        <family val="2"/>
        <scheme val="minor"/>
      </rPr>
      <t xml:space="preserve"> La tolerancia al riesgo organizacional se determina y se expresa claramente.</t>
    </r>
  </si>
  <si>
    <r>
      <rPr>
        <b/>
        <sz val="11"/>
        <color theme="1"/>
        <rFont val="Calibri"/>
        <family val="2"/>
        <scheme val="minor"/>
      </rPr>
      <t xml:space="preserve">ID.RM-3: </t>
    </r>
    <r>
      <rPr>
        <sz val="11"/>
        <color theme="1"/>
        <rFont val="Calibri"/>
        <family val="2"/>
        <scheme val="minor"/>
      </rPr>
      <t>La determinación de la tolerancia del riesgo de la organización se basa en parte en su rol en la infraestructura crítica y el análisis del riesgo específico del sector.</t>
    </r>
  </si>
  <si>
    <r>
      <rPr>
        <b/>
        <sz val="11"/>
        <color theme="1"/>
        <rFont val="Calibri"/>
        <family val="2"/>
        <scheme val="minor"/>
      </rPr>
      <t>Gestión del riesgo de la cadena de suministro (ID.SC):</t>
    </r>
    <r>
      <rPr>
        <sz val="11"/>
        <color theme="1"/>
        <rFont val="Calibri"/>
        <family val="2"/>
        <scheme val="minor"/>
      </rPr>
      <t xml:space="preserve">
Las prioridades, limitaciones, tolerancias de riesgo y suposiciones de la organización se establecen y se utilizan para respaldar las decisiones de riesgo asociadas con la gestión del riesgo de la cadena de suministro. La organización ha establecido e implementado los procesos para identificar, evaluar y gestionar los riesgos de la cadena de suministro.</t>
    </r>
  </si>
  <si>
    <r>
      <rPr>
        <b/>
        <sz val="11"/>
        <color theme="1"/>
        <rFont val="Calibri"/>
        <family val="2"/>
        <scheme val="minor"/>
      </rPr>
      <t>ID.SC-1:</t>
    </r>
    <r>
      <rPr>
        <sz val="11"/>
        <color theme="1"/>
        <rFont val="Calibri"/>
        <family val="2"/>
        <scheme val="minor"/>
      </rPr>
      <t xml:space="preserve"> Los actores de la organización identifican, establecen, evalúan, gestionan y acuerdan los procesos de gestión del riesgo de la cadena de suministro cibernética.</t>
    </r>
  </si>
  <si>
    <r>
      <rPr>
        <b/>
        <sz val="11"/>
        <color theme="1"/>
        <rFont val="Calibri"/>
        <family val="2"/>
        <scheme val="minor"/>
      </rPr>
      <t>ID.SC-2:</t>
    </r>
    <r>
      <rPr>
        <sz val="11"/>
        <color theme="1"/>
        <rFont val="Calibri"/>
        <family val="2"/>
        <scheme val="minor"/>
      </rPr>
      <t xml:space="preserve"> Los proveedores y socios externos de los sistemas de información, componentes y servicios se identifican, se priorizan y se evalúan mediante un proceso de evaluación de riesgos de la cadena de suministro cibernético.</t>
    </r>
  </si>
  <si>
    <r>
      <rPr>
        <b/>
        <sz val="11"/>
        <color theme="1"/>
        <rFont val="Calibri"/>
        <family val="2"/>
        <scheme val="minor"/>
      </rPr>
      <t xml:space="preserve">ID.SC-3: </t>
    </r>
    <r>
      <rPr>
        <sz val="11"/>
        <color theme="1"/>
        <rFont val="Calibri"/>
        <family val="2"/>
        <scheme val="minor"/>
      </rPr>
      <t>Los contratos con proveedores y socios externos se utilizan para implementar medidas apropiadas diseñadas para cumplir con los objetivos del programa de seguridad cibernética de una organización y el plan de gestión de riesgos de la cadena de suministro cibernético.</t>
    </r>
  </si>
  <si>
    <r>
      <rPr>
        <b/>
        <sz val="11"/>
        <color theme="1"/>
        <rFont val="Calibri"/>
        <family val="2"/>
        <scheme val="minor"/>
      </rPr>
      <t>ID.SC-4:</t>
    </r>
    <r>
      <rPr>
        <sz val="11"/>
        <color theme="1"/>
        <rFont val="Calibri"/>
        <family val="2"/>
        <scheme val="minor"/>
      </rPr>
      <t xml:space="preserve"> Los proveedores y los socios externos se evalúan de forma rutinaria mediante auditorías, resultados de pruebas u otras formas de evaluación para confirmar que cumplen con sus obligaciones contractuales.</t>
    </r>
  </si>
  <si>
    <r>
      <rPr>
        <b/>
        <sz val="11"/>
        <color theme="1"/>
        <rFont val="Calibri"/>
        <family val="2"/>
        <scheme val="minor"/>
      </rPr>
      <t>ID.SC-5:</t>
    </r>
    <r>
      <rPr>
        <sz val="11"/>
        <color theme="1"/>
        <rFont val="Calibri"/>
        <family val="2"/>
        <scheme val="minor"/>
      </rPr>
      <t xml:space="preserve"> Las pruebas y la planificación de respuesta y recuperación se llevan a cabo con proveedores.</t>
    </r>
  </si>
  <si>
    <t>PROTEGER (PR)</t>
  </si>
  <si>
    <r>
      <rPr>
        <b/>
        <sz val="11"/>
        <color theme="1"/>
        <rFont val="Calibri"/>
        <family val="2"/>
        <scheme val="minor"/>
      </rPr>
      <t xml:space="preserve">Gestión de identidad, autenticación y control de acceso (PR.AC): </t>
    </r>
    <r>
      <rPr>
        <sz val="11"/>
        <color theme="1"/>
        <rFont val="Calibri"/>
        <family val="2"/>
        <scheme val="minor"/>
      </rPr>
      <t>El acceso a los activos físicos y lógicos y a las instalaciones asociadas está limitado a los usuarios, procesos y dispositivos autorizados, y se administra de forma coherente con el riesgo evaluado de acceso no autorizado a actividades autorizadas y transacciones.</t>
    </r>
  </si>
  <si>
    <r>
      <rPr>
        <b/>
        <sz val="11"/>
        <color theme="1"/>
        <rFont val="Calibri"/>
        <family val="2"/>
        <scheme val="minor"/>
      </rPr>
      <t xml:space="preserve">PR.AC-1: </t>
    </r>
    <r>
      <rPr>
        <sz val="11"/>
        <color theme="1"/>
        <rFont val="Calibri"/>
        <family val="2"/>
        <scheme val="minor"/>
      </rPr>
      <t>Las identidades y credenciales se emiten, se administran, se verifican, se revocan y se auditan para los dispositivos, usuarios y procesos autorizados.</t>
    </r>
  </si>
  <si>
    <r>
      <rPr>
        <b/>
        <sz val="11"/>
        <color theme="1"/>
        <rFont val="Calibri"/>
        <family val="2"/>
        <scheme val="minor"/>
      </rPr>
      <t>PR.AC-2:</t>
    </r>
    <r>
      <rPr>
        <sz val="11"/>
        <color theme="1"/>
        <rFont val="Calibri"/>
        <family val="2"/>
        <scheme val="minor"/>
      </rPr>
      <t xml:space="preserve"> Se gestiona y se protege el acceso físico a los activos.</t>
    </r>
  </si>
  <si>
    <r>
      <rPr>
        <b/>
        <sz val="11"/>
        <color theme="1"/>
        <rFont val="Calibri"/>
        <family val="2"/>
        <scheme val="minor"/>
      </rPr>
      <t>PR.AC-3:</t>
    </r>
    <r>
      <rPr>
        <sz val="11"/>
        <color theme="1"/>
        <rFont val="Calibri"/>
        <family val="2"/>
        <scheme val="minor"/>
      </rPr>
      <t xml:space="preserve"> Se gestiona el acceso remoto.</t>
    </r>
  </si>
  <si>
    <r>
      <rPr>
        <b/>
        <sz val="11"/>
        <color theme="1"/>
        <rFont val="Calibri"/>
        <family val="2"/>
        <scheme val="minor"/>
      </rPr>
      <t xml:space="preserve">PR.AC-4: </t>
    </r>
    <r>
      <rPr>
        <sz val="11"/>
        <color theme="1"/>
        <rFont val="Calibri"/>
        <family val="2"/>
        <scheme val="minor"/>
      </rPr>
      <t>Se gestionan los permisos y autorizaciones de acceso con incorporación de los principios de menor privilegio y separación de funciones.</t>
    </r>
  </si>
  <si>
    <r>
      <rPr>
        <b/>
        <sz val="11"/>
        <color theme="1"/>
        <rFont val="Calibri"/>
        <family val="2"/>
        <scheme val="minor"/>
      </rPr>
      <t>PR.AC-5:</t>
    </r>
    <r>
      <rPr>
        <sz val="11"/>
        <color theme="1"/>
        <rFont val="Calibri"/>
        <family val="2"/>
        <scheme val="minor"/>
      </rPr>
      <t xml:space="preserve"> Se protege la integridad de la red (por ejemplo, segregación de la red, segmentación de la red).</t>
    </r>
  </si>
  <si>
    <r>
      <rPr>
        <b/>
        <sz val="11"/>
        <color theme="1"/>
        <rFont val="Calibri"/>
        <family val="2"/>
        <scheme val="minor"/>
      </rPr>
      <t>PR.AC-6:</t>
    </r>
    <r>
      <rPr>
        <sz val="11"/>
        <color theme="1"/>
        <rFont val="Calibri"/>
        <family val="2"/>
        <scheme val="minor"/>
      </rPr>
      <t xml:space="preserve"> Las identidades son verificadas y vinculadas a credenciales y afirmadas en las interacciones.</t>
    </r>
  </si>
  <si>
    <r>
      <rPr>
        <b/>
        <sz val="11"/>
        <color theme="1"/>
        <rFont val="Calibri"/>
        <family val="2"/>
        <scheme val="minor"/>
      </rPr>
      <t>PR.AC-7:</t>
    </r>
    <r>
      <rPr>
        <sz val="11"/>
        <color theme="1"/>
        <rFont val="Calibri"/>
        <family val="2"/>
        <scheme val="minor"/>
      </rPr>
      <t xml:space="preserve"> Se autentican los usuarios, dispositivos y otros activos (por ejemplo, autenticación de un solo factor o múltiples factores) acorde al riesgo de la transacción (por ejemplo, riesgos de seguridad y privacidad de individuos y otros riesgos para las organizaciones).</t>
    </r>
  </si>
  <si>
    <r>
      <rPr>
        <b/>
        <sz val="11"/>
        <color theme="1"/>
        <rFont val="Calibri"/>
        <family val="2"/>
        <scheme val="minor"/>
      </rPr>
      <t>Concienciación y capacitación (PR.AT):</t>
    </r>
    <r>
      <rPr>
        <sz val="11"/>
        <color theme="1"/>
        <rFont val="Calibri"/>
        <family val="2"/>
        <scheme val="minor"/>
      </rPr>
      <t xml:space="preserve"> El personal y los socios de la organización reciben educación de concienciación sobre la seguridad cibernética y son capacitados para cumplir con sus deberes y responsabilidades relacionados con la seguridad cibernética, en conformidad con las políticas, los procedimientos y los acuerdos relacionados al campo.</t>
    </r>
  </si>
  <si>
    <r>
      <rPr>
        <b/>
        <sz val="11"/>
        <color theme="1"/>
        <rFont val="Calibri"/>
        <family val="2"/>
        <scheme val="minor"/>
      </rPr>
      <t xml:space="preserve">PR.AT-1: </t>
    </r>
    <r>
      <rPr>
        <sz val="11"/>
        <color theme="1"/>
        <rFont val="Calibri"/>
        <family val="2"/>
        <scheme val="minor"/>
      </rPr>
      <t>Todos los usuarios están informados y capacitados.</t>
    </r>
  </si>
  <si>
    <r>
      <rPr>
        <b/>
        <sz val="11"/>
        <color theme="1"/>
        <rFont val="Calibri"/>
        <family val="2"/>
        <scheme val="minor"/>
      </rPr>
      <t>PR.AT-2:</t>
    </r>
    <r>
      <rPr>
        <sz val="11"/>
        <color theme="1"/>
        <rFont val="Calibri"/>
        <family val="2"/>
        <scheme val="minor"/>
      </rPr>
      <t xml:space="preserve"> Los usuarios privilegiados comprenden sus roles y responsabilidades.</t>
    </r>
  </si>
  <si>
    <r>
      <rPr>
        <b/>
        <sz val="11"/>
        <color theme="1"/>
        <rFont val="Calibri"/>
        <family val="2"/>
        <scheme val="minor"/>
      </rPr>
      <t>PR.AT-3:</t>
    </r>
    <r>
      <rPr>
        <sz val="11"/>
        <color theme="1"/>
        <rFont val="Calibri"/>
        <family val="2"/>
        <scheme val="minor"/>
      </rPr>
      <t xml:space="preserve"> Los terceros interesados (por ejemplo, proveedores, clientes, socios) comprenden sus roles y responsabilidades.</t>
    </r>
  </si>
  <si>
    <r>
      <rPr>
        <b/>
        <sz val="11"/>
        <color theme="1"/>
        <rFont val="Calibri"/>
        <family val="2"/>
        <scheme val="minor"/>
      </rPr>
      <t>PR.AT-4:</t>
    </r>
    <r>
      <rPr>
        <sz val="11"/>
        <color theme="1"/>
        <rFont val="Calibri"/>
        <family val="2"/>
        <scheme val="minor"/>
      </rPr>
      <t xml:space="preserve"> Los ejecutivos superiores comprenden sus roles y responsabilidades.</t>
    </r>
  </si>
  <si>
    <r>
      <rPr>
        <b/>
        <sz val="11"/>
        <color theme="1"/>
        <rFont val="Calibri"/>
        <family val="2"/>
        <scheme val="minor"/>
      </rPr>
      <t xml:space="preserve">PR.AT-5: </t>
    </r>
    <r>
      <rPr>
        <sz val="11"/>
        <color theme="1"/>
        <rFont val="Calibri"/>
        <family val="2"/>
        <scheme val="minor"/>
      </rPr>
      <t>El personal de seguridad física y cibernética comprende sus roles y responsabilidades.</t>
    </r>
  </si>
  <si>
    <r>
      <rPr>
        <b/>
        <sz val="11"/>
        <color theme="1"/>
        <rFont val="Calibri"/>
        <family val="2"/>
        <scheme val="minor"/>
      </rPr>
      <t xml:space="preserve">Seguridad de los datos (PR.DS): </t>
    </r>
    <r>
      <rPr>
        <sz val="11"/>
        <color theme="1"/>
        <rFont val="Calibri"/>
        <family val="2"/>
        <scheme val="minor"/>
      </rPr>
      <t>La información y los registros (datos) se gestionan en función de la estrategia de riesgo de la organización para proteger la confidencialidad, integridad y disponibilidad de la información.</t>
    </r>
  </si>
  <si>
    <r>
      <rPr>
        <b/>
        <sz val="11"/>
        <color theme="1"/>
        <rFont val="Calibri"/>
        <family val="2"/>
        <scheme val="minor"/>
      </rPr>
      <t>PR.DS-1:</t>
    </r>
    <r>
      <rPr>
        <sz val="11"/>
        <color theme="1"/>
        <rFont val="Calibri"/>
        <family val="2"/>
        <scheme val="minor"/>
      </rPr>
      <t xml:space="preserve"> Los datos en reposo están protegidos.</t>
    </r>
  </si>
  <si>
    <r>
      <rPr>
        <b/>
        <sz val="11"/>
        <color theme="1"/>
        <rFont val="Calibri"/>
        <family val="2"/>
        <scheme val="minor"/>
      </rPr>
      <t>PR.DS-2:</t>
    </r>
    <r>
      <rPr>
        <sz val="11"/>
        <color theme="1"/>
        <rFont val="Calibri"/>
        <family val="2"/>
        <scheme val="minor"/>
      </rPr>
      <t xml:space="preserve"> Los datos en tránsito están protegidos.</t>
    </r>
  </si>
  <si>
    <r>
      <rPr>
        <b/>
        <sz val="11"/>
        <color theme="1"/>
        <rFont val="Calibri"/>
        <family val="2"/>
        <scheme val="minor"/>
      </rPr>
      <t>PR.DS-3:</t>
    </r>
    <r>
      <rPr>
        <sz val="11"/>
        <color theme="1"/>
        <rFont val="Calibri"/>
        <family val="2"/>
        <scheme val="minor"/>
      </rPr>
      <t xml:space="preserve"> Los activos se gestionan formalmente durante la eliminación, las transferencias y la disposición.</t>
    </r>
  </si>
  <si>
    <r>
      <rPr>
        <b/>
        <sz val="11"/>
        <color theme="1"/>
        <rFont val="Calibri"/>
        <family val="2"/>
        <scheme val="minor"/>
      </rPr>
      <t>PR.DS-4:</t>
    </r>
    <r>
      <rPr>
        <sz val="11"/>
        <color theme="1"/>
        <rFont val="Calibri"/>
        <family val="2"/>
        <scheme val="minor"/>
      </rPr>
      <t xml:space="preserve"> Se mantiene una capacidad adecuada para asegurar la disponibilidad.</t>
    </r>
  </si>
  <si>
    <r>
      <rPr>
        <b/>
        <sz val="11"/>
        <color theme="1"/>
        <rFont val="Calibri"/>
        <family val="2"/>
        <scheme val="minor"/>
      </rPr>
      <t xml:space="preserve">PR.DS-5: </t>
    </r>
    <r>
      <rPr>
        <sz val="11"/>
        <color theme="1"/>
        <rFont val="Calibri"/>
        <family val="2"/>
        <scheme val="minor"/>
      </rPr>
      <t>Se implementan protecciones contra las filtraciones de datos.</t>
    </r>
  </si>
  <si>
    <r>
      <rPr>
        <b/>
        <sz val="11"/>
        <color theme="1"/>
        <rFont val="Calibri"/>
        <family val="2"/>
        <scheme val="minor"/>
      </rPr>
      <t xml:space="preserve">PR.DS-6: </t>
    </r>
    <r>
      <rPr>
        <sz val="11"/>
        <color theme="1"/>
        <rFont val="Calibri"/>
        <family val="2"/>
        <scheme val="minor"/>
      </rPr>
      <t>Se utilizan mecanismos de comprobación de la integridad para verificar el software, el firmware y la integridad de la información.</t>
    </r>
  </si>
  <si>
    <r>
      <rPr>
        <b/>
        <sz val="11"/>
        <color theme="1"/>
        <rFont val="Calibri"/>
        <family val="2"/>
        <scheme val="minor"/>
      </rPr>
      <t>PR.DS-7:</t>
    </r>
    <r>
      <rPr>
        <sz val="11"/>
        <color theme="1"/>
        <rFont val="Calibri"/>
        <family val="2"/>
        <scheme val="minor"/>
      </rPr>
      <t xml:space="preserve"> Los entornos de desarrollo y prueba(s) están separados del entorno de producción.</t>
    </r>
  </si>
  <si>
    <r>
      <rPr>
        <b/>
        <sz val="11"/>
        <color theme="1"/>
        <rFont val="Calibri"/>
        <family val="2"/>
        <scheme val="minor"/>
      </rPr>
      <t xml:space="preserve">PR.DS-8: </t>
    </r>
    <r>
      <rPr>
        <sz val="11"/>
        <color theme="1"/>
        <rFont val="Calibri"/>
        <family val="2"/>
        <scheme val="minor"/>
      </rPr>
      <t>Se utilizan mecanismos de comprobación de la integridad para verificar la integridad del hardware.</t>
    </r>
  </si>
  <si>
    <r>
      <rPr>
        <b/>
        <sz val="11"/>
        <color theme="1"/>
        <rFont val="Calibri"/>
        <family val="2"/>
        <scheme val="minor"/>
      </rPr>
      <t>Procesos y procedimientos de protección de la información (PR.IP):</t>
    </r>
    <r>
      <rPr>
        <sz val="11"/>
        <color theme="1"/>
        <rFont val="Calibri"/>
        <family val="2"/>
        <scheme val="minor"/>
      </rPr>
      <t xml:space="preserve"> Se mantienen y se utilizan políticas de seguridad (que abordan el propósito, el alcance, los roles, las responsabilidades, el compromiso de la jefatura y la coordinación entre las entidades de la organización), procesos y procedimientos para gestionar la protección de los sistemas de información y los activos.</t>
    </r>
  </si>
  <si>
    <r>
      <rPr>
        <b/>
        <sz val="11"/>
        <color theme="1"/>
        <rFont val="Calibri"/>
        <family val="2"/>
        <scheme val="minor"/>
      </rPr>
      <t>PR.IP-1:</t>
    </r>
    <r>
      <rPr>
        <sz val="11"/>
        <color theme="1"/>
        <rFont val="Calibri"/>
        <family val="2"/>
        <scheme val="minor"/>
      </rPr>
      <t xml:space="preserve"> Se crea y se mantiene una configuración de base de los sistemas de control industrial y de tecnología de la información con incorporación de los principios de seguridad (por ejemplo, el concepto de funcionalidad mínima).</t>
    </r>
  </si>
  <si>
    <r>
      <rPr>
        <b/>
        <sz val="11"/>
        <color theme="1"/>
        <rFont val="Calibri"/>
        <family val="2"/>
        <scheme val="minor"/>
      </rPr>
      <t xml:space="preserve">PR.IP-2: </t>
    </r>
    <r>
      <rPr>
        <sz val="11"/>
        <color theme="1"/>
        <rFont val="Calibri"/>
        <family val="2"/>
        <scheme val="minor"/>
      </rPr>
      <t>Se implementa un ciclo de vida de desarrollo del sistema para gestionar los sistemas.</t>
    </r>
  </si>
  <si>
    <r>
      <rPr>
        <b/>
        <sz val="11"/>
        <color theme="1"/>
        <rFont val="Calibri"/>
        <family val="2"/>
        <scheme val="minor"/>
      </rPr>
      <t xml:space="preserve">PR.IP-3: </t>
    </r>
    <r>
      <rPr>
        <sz val="11"/>
        <color theme="1"/>
        <rFont val="Calibri"/>
        <family val="2"/>
        <scheme val="minor"/>
      </rPr>
      <t>Se encuentran establecidos procesos de control de cambio de la configuración.</t>
    </r>
  </si>
  <si>
    <r>
      <rPr>
        <b/>
        <sz val="11"/>
        <color theme="1"/>
        <rFont val="Calibri"/>
        <family val="2"/>
        <scheme val="minor"/>
      </rPr>
      <t>PR.IP-4:</t>
    </r>
    <r>
      <rPr>
        <sz val="11"/>
        <color theme="1"/>
        <rFont val="Calibri"/>
        <family val="2"/>
        <scheme val="minor"/>
      </rPr>
      <t xml:space="preserve"> Se realizan, se mantienen y se prueban copias de seguridad de la información.</t>
    </r>
  </si>
  <si>
    <r>
      <rPr>
        <b/>
        <sz val="11"/>
        <color theme="1"/>
        <rFont val="Calibri"/>
        <family val="2"/>
        <scheme val="minor"/>
      </rPr>
      <t xml:space="preserve">PR.IP-5: </t>
    </r>
    <r>
      <rPr>
        <sz val="11"/>
        <color theme="1"/>
        <rFont val="Calibri"/>
        <family val="2"/>
        <scheme val="minor"/>
      </rPr>
      <t>Se cumplen las regulaciones y la política con respecto al entorno operativo físico para los activos organizativos.</t>
    </r>
  </si>
  <si>
    <r>
      <rPr>
        <b/>
        <sz val="11"/>
        <color theme="1"/>
        <rFont val="Calibri"/>
        <family val="2"/>
        <scheme val="minor"/>
      </rPr>
      <t>PR.IP-6:</t>
    </r>
    <r>
      <rPr>
        <sz val="11"/>
        <color theme="1"/>
        <rFont val="Calibri"/>
        <family val="2"/>
        <scheme val="minor"/>
      </rPr>
      <t xml:space="preserve"> Los datos son eliminados de acuerdo con las políticas.</t>
    </r>
  </si>
  <si>
    <r>
      <rPr>
        <b/>
        <sz val="11"/>
        <color theme="1"/>
        <rFont val="Calibri"/>
        <family val="2"/>
        <scheme val="minor"/>
      </rPr>
      <t>PR.IP-7:</t>
    </r>
    <r>
      <rPr>
        <sz val="11"/>
        <color theme="1"/>
        <rFont val="Calibri"/>
        <family val="2"/>
        <scheme val="minor"/>
      </rPr>
      <t xml:space="preserve"> Se mejoran los procesos de protección.</t>
    </r>
  </si>
  <si>
    <r>
      <rPr>
        <b/>
        <sz val="11"/>
        <color theme="1"/>
        <rFont val="Calibri"/>
        <family val="2"/>
        <scheme val="minor"/>
      </rPr>
      <t xml:space="preserve">PR.IP-8: </t>
    </r>
    <r>
      <rPr>
        <sz val="11"/>
        <color theme="1"/>
        <rFont val="Calibri"/>
        <family val="2"/>
        <scheme val="minor"/>
      </rPr>
      <t>Se comparte la efectividad de las tecnologías de protección.</t>
    </r>
  </si>
  <si>
    <r>
      <rPr>
        <b/>
        <sz val="11"/>
        <color theme="1"/>
        <rFont val="Calibri"/>
        <family val="2"/>
        <scheme val="minor"/>
      </rPr>
      <t xml:space="preserve">PR.IP-9: </t>
    </r>
    <r>
      <rPr>
        <sz val="11"/>
        <color theme="1"/>
        <rFont val="Calibri"/>
        <family val="2"/>
        <scheme val="minor"/>
      </rPr>
      <t>Se encuentran establecidos y se gestionan planes de respuesta (Respuesta a Incidentes y Continuidad del Negocio) y planes de recuperación (Recuperación de Incidentes y Recuperación de Desastres).</t>
    </r>
  </si>
  <si>
    <r>
      <rPr>
        <b/>
        <sz val="11"/>
        <color theme="1"/>
        <rFont val="Calibri"/>
        <family val="2"/>
        <scheme val="minor"/>
      </rPr>
      <t>PR.IP-10:</t>
    </r>
    <r>
      <rPr>
        <sz val="11"/>
        <color theme="1"/>
        <rFont val="Calibri"/>
        <family val="2"/>
        <scheme val="minor"/>
      </rPr>
      <t xml:space="preserve"> Se prueban los planes de respuesta y recuperación.</t>
    </r>
  </si>
  <si>
    <r>
      <rPr>
        <b/>
        <sz val="11"/>
        <color theme="1"/>
        <rFont val="Calibri"/>
        <family val="2"/>
        <scheme val="minor"/>
      </rPr>
      <t xml:space="preserve">PR.IP-11: </t>
    </r>
    <r>
      <rPr>
        <sz val="11"/>
        <color theme="1"/>
        <rFont val="Calibri"/>
        <family val="2"/>
        <scheme val="minor"/>
      </rPr>
      <t>La seguridad cibernética se encuentra incluida en las prácticas de recursos humanos (por ejemplo, desaprovisionamiento, selección del personal).</t>
    </r>
  </si>
  <si>
    <r>
      <rPr>
        <b/>
        <sz val="11"/>
        <color theme="1"/>
        <rFont val="Calibri"/>
        <family val="2"/>
        <scheme val="minor"/>
      </rPr>
      <t>PR.IP-12:</t>
    </r>
    <r>
      <rPr>
        <sz val="11"/>
        <color theme="1"/>
        <rFont val="Calibri"/>
        <family val="2"/>
        <scheme val="minor"/>
      </rPr>
      <t xml:space="preserve"> Se desarrolla y se implementa un plan de gestión de las vulnerabilidades.</t>
    </r>
  </si>
  <si>
    <r>
      <rPr>
        <b/>
        <sz val="11"/>
        <color theme="1"/>
        <rFont val="Calibri"/>
        <family val="2"/>
        <scheme val="minor"/>
      </rPr>
      <t>Mantenimiento (PR.MA):</t>
    </r>
    <r>
      <rPr>
        <sz val="11"/>
        <color theme="1"/>
        <rFont val="Calibri"/>
        <family val="2"/>
        <scheme val="minor"/>
      </rPr>
      <t xml:space="preserve"> El mantenimiento y la reparación de los componentes del sistema de información y del control industrial se realizan de acuerdo con las políticas y los procedimientos.</t>
    </r>
  </si>
  <si>
    <r>
      <rPr>
        <b/>
        <sz val="11"/>
        <color theme="1"/>
        <rFont val="Calibri"/>
        <family val="2"/>
        <scheme val="minor"/>
      </rPr>
      <t>PR.MA-1:</t>
    </r>
    <r>
      <rPr>
        <sz val="11"/>
        <color theme="1"/>
        <rFont val="Calibri"/>
        <family val="2"/>
        <scheme val="minor"/>
      </rPr>
      <t xml:space="preserve"> El mantenimiento y la reparación de los activos de la organización se realizan y están registrados con herramientas aprobadas y controladas.</t>
    </r>
  </si>
  <si>
    <r>
      <rPr>
        <b/>
        <sz val="11"/>
        <color theme="1"/>
        <rFont val="Calibri"/>
        <family val="2"/>
        <scheme val="minor"/>
      </rPr>
      <t>PR.MA-2:</t>
    </r>
    <r>
      <rPr>
        <sz val="11"/>
        <color theme="1"/>
        <rFont val="Calibri"/>
        <family val="2"/>
        <scheme val="minor"/>
      </rPr>
      <t xml:space="preserve"> El mantenimiento remoto de los activos de la organización se aprueba, se registra y se realiza de manera que evite el acceso no autorizado.</t>
    </r>
  </si>
  <si>
    <r>
      <rPr>
        <b/>
        <sz val="11"/>
        <color theme="1"/>
        <rFont val="Calibri"/>
        <family val="2"/>
        <scheme val="minor"/>
      </rPr>
      <t xml:space="preserve">Tecnología de protección (PR.PT): </t>
    </r>
    <r>
      <rPr>
        <sz val="11"/>
        <color theme="1"/>
        <rFont val="Calibri"/>
        <family val="2"/>
        <scheme val="minor"/>
      </rPr>
      <t>Las soluciones técnicas de seguridad se gestionan para garantizar la seguridad y la capacidad de recuperación de los sistemas y activos, en consonancia con las políticas, procedimientos y acuerdos relacionados.</t>
    </r>
  </si>
  <si>
    <r>
      <rPr>
        <b/>
        <sz val="11"/>
        <color theme="1"/>
        <rFont val="Calibri"/>
        <family val="2"/>
        <scheme val="minor"/>
      </rPr>
      <t xml:space="preserve">PR.PT-1: </t>
    </r>
    <r>
      <rPr>
        <sz val="11"/>
        <color theme="1"/>
        <rFont val="Calibri"/>
        <family val="2"/>
        <scheme val="minor"/>
      </rPr>
      <t>Los registros de auditoría o archivos se determinan, se documentan, se implementan y se revisan en conformidad con la política.</t>
    </r>
  </si>
  <si>
    <r>
      <rPr>
        <b/>
        <sz val="11"/>
        <color theme="1"/>
        <rFont val="Calibri"/>
        <family val="2"/>
        <scheme val="minor"/>
      </rPr>
      <t>PR.PT-2:</t>
    </r>
    <r>
      <rPr>
        <sz val="11"/>
        <color theme="1"/>
        <rFont val="Calibri"/>
        <family val="2"/>
        <scheme val="minor"/>
      </rPr>
      <t xml:space="preserve"> Los medios extraíbles están protegidos y su uso se encuentra restringido de acuerdo con la política.</t>
    </r>
  </si>
  <si>
    <r>
      <rPr>
        <b/>
        <sz val="11"/>
        <color theme="1"/>
        <rFont val="Calibri"/>
        <family val="2"/>
        <scheme val="minor"/>
      </rPr>
      <t>PR.PT-3:</t>
    </r>
    <r>
      <rPr>
        <sz val="11"/>
        <color theme="1"/>
        <rFont val="Calibri"/>
        <family val="2"/>
        <scheme val="minor"/>
      </rPr>
      <t xml:space="preserve"> Se incorpora el principio de menor funcionalidad mediante la configuración de los sistemas para proporcionar solo las capacidades esenciales.</t>
    </r>
  </si>
  <si>
    <r>
      <rPr>
        <b/>
        <sz val="11"/>
        <color theme="1"/>
        <rFont val="Calibri"/>
        <family val="2"/>
        <scheme val="minor"/>
      </rPr>
      <t>PR.PT-4:</t>
    </r>
    <r>
      <rPr>
        <sz val="11"/>
        <color theme="1"/>
        <rFont val="Calibri"/>
        <family val="2"/>
        <scheme val="minor"/>
      </rPr>
      <t xml:space="preserve"> Las redes de comunicaciones y control están protegidas.</t>
    </r>
  </si>
  <si>
    <r>
      <rPr>
        <b/>
        <sz val="11"/>
        <color theme="1"/>
        <rFont val="Calibri"/>
        <family val="2"/>
        <scheme val="minor"/>
      </rPr>
      <t xml:space="preserve">PR.PT-5: </t>
    </r>
    <r>
      <rPr>
        <sz val="11"/>
        <color theme="1"/>
        <rFont val="Calibri"/>
        <family val="2"/>
        <scheme val="minor"/>
      </rPr>
      <t>Se implementan mecanismos (por ejemplo, a prueba de fallas, equilibrio de carga, cambio en caliente o “hot swap”) para lograr los requisitos de resiliencia en situaciones normales y adversas.</t>
    </r>
  </si>
  <si>
    <t>DETECTAR (DE)</t>
  </si>
  <si>
    <r>
      <rPr>
        <b/>
        <sz val="11"/>
        <color theme="1"/>
        <rFont val="Calibri"/>
        <family val="2"/>
        <scheme val="minor"/>
      </rPr>
      <t>Anomalías y Eventos (DE.AE):</t>
    </r>
    <r>
      <rPr>
        <sz val="11"/>
        <color theme="1"/>
        <rFont val="Calibri"/>
        <family val="2"/>
        <scheme val="minor"/>
      </rPr>
      <t xml:space="preserve"> se detecta actividad anómala y se comprende el impacto potencial de los eventos.</t>
    </r>
  </si>
  <si>
    <r>
      <rPr>
        <b/>
        <sz val="11"/>
        <color theme="1"/>
        <rFont val="Calibri"/>
        <family val="2"/>
        <scheme val="minor"/>
      </rPr>
      <t>DE.AE-1:</t>
    </r>
    <r>
      <rPr>
        <sz val="11"/>
        <color theme="1"/>
        <rFont val="Calibri"/>
        <family val="2"/>
        <scheme val="minor"/>
      </rPr>
      <t xml:space="preserve"> Se establece y se gestiona una base de referencia para operaciones de red y flujos de datos esperados para los usuarios y sistemas.</t>
    </r>
  </si>
  <si>
    <r>
      <rPr>
        <b/>
        <sz val="11"/>
        <color theme="1"/>
        <rFont val="Calibri"/>
        <family val="2"/>
        <scheme val="minor"/>
      </rPr>
      <t>DE.AE-2:</t>
    </r>
    <r>
      <rPr>
        <sz val="11"/>
        <color theme="1"/>
        <rFont val="Calibri"/>
        <family val="2"/>
        <scheme val="minor"/>
      </rPr>
      <t xml:space="preserve"> Se analizan los eventos detectados para comprender los objetivos y métodos de ataque.</t>
    </r>
  </si>
  <si>
    <r>
      <rPr>
        <b/>
        <sz val="11"/>
        <color theme="1"/>
        <rFont val="Calibri"/>
        <family val="2"/>
        <scheme val="minor"/>
      </rPr>
      <t xml:space="preserve">DE.AE-3: </t>
    </r>
    <r>
      <rPr>
        <sz val="11"/>
        <color theme="1"/>
        <rFont val="Calibri"/>
        <family val="2"/>
        <scheme val="minor"/>
      </rPr>
      <t>Cos datos de los eventos se recopilan y se correlacionan de múltiples fuentes y sensores.</t>
    </r>
  </si>
  <si>
    <r>
      <rPr>
        <b/>
        <sz val="11"/>
        <color theme="1"/>
        <rFont val="Calibri"/>
        <family val="2"/>
        <scheme val="minor"/>
      </rPr>
      <t xml:space="preserve">DE.AE-4: </t>
    </r>
    <r>
      <rPr>
        <sz val="11"/>
        <color theme="1"/>
        <rFont val="Calibri"/>
        <family val="2"/>
        <scheme val="minor"/>
      </rPr>
      <t>Se determina el impacto de los eventos.</t>
    </r>
  </si>
  <si>
    <r>
      <rPr>
        <b/>
        <sz val="11"/>
        <color theme="1"/>
        <rFont val="Calibri"/>
        <family val="2"/>
        <scheme val="minor"/>
      </rPr>
      <t>DE.AE-5:</t>
    </r>
    <r>
      <rPr>
        <sz val="11"/>
        <color theme="1"/>
        <rFont val="Calibri"/>
        <family val="2"/>
        <scheme val="minor"/>
      </rPr>
      <t xml:space="preserve"> Se establecen umbrales de alerta de incidentes.</t>
    </r>
  </si>
  <si>
    <r>
      <rPr>
        <b/>
        <sz val="11"/>
        <color theme="1"/>
        <rFont val="Calibri"/>
        <family val="2"/>
        <scheme val="minor"/>
      </rPr>
      <t>Monitoreo Continuo de la Seguridad (DE.CM):</t>
    </r>
    <r>
      <rPr>
        <sz val="11"/>
        <color theme="1"/>
        <rFont val="Calibri"/>
        <family val="2"/>
        <scheme val="minor"/>
      </rPr>
      <t xml:space="preserve"> El sistema de información y los activos son monitoreados a fin de identificar eventos de seguridad cibernética y verificar la eficacia de las medidas de protección.</t>
    </r>
  </si>
  <si>
    <r>
      <rPr>
        <b/>
        <sz val="11"/>
        <color theme="1"/>
        <rFont val="Calibri"/>
        <family val="2"/>
        <scheme val="minor"/>
      </rPr>
      <t xml:space="preserve">DE.CM-1: </t>
    </r>
    <r>
      <rPr>
        <sz val="11"/>
        <color theme="1"/>
        <rFont val="Calibri"/>
        <family val="2"/>
        <scheme val="minor"/>
      </rPr>
      <t>Se monitorea la red para detectar posibles eventos de seguridad cibernética.</t>
    </r>
  </si>
  <si>
    <r>
      <rPr>
        <b/>
        <sz val="11"/>
        <color theme="1"/>
        <rFont val="Calibri"/>
        <family val="2"/>
        <scheme val="minor"/>
      </rPr>
      <t xml:space="preserve">DE.CM-2: </t>
    </r>
    <r>
      <rPr>
        <sz val="11"/>
        <color theme="1"/>
        <rFont val="Calibri"/>
        <family val="2"/>
        <scheme val="minor"/>
      </rPr>
      <t>Se monitorea el entorno físico para detectar posibles eventos de seguridad cibernética.</t>
    </r>
  </si>
  <si>
    <t>DE.CM-3: Se monitorea la actividad del personal para detectar posibles eventos de seguridad cibernética.</t>
  </si>
  <si>
    <r>
      <rPr>
        <b/>
        <sz val="11"/>
        <color theme="1"/>
        <rFont val="Calibri"/>
        <family val="2"/>
        <scheme val="minor"/>
      </rPr>
      <t xml:space="preserve">DE.CM-4: </t>
    </r>
    <r>
      <rPr>
        <sz val="11"/>
        <color theme="1"/>
        <rFont val="Calibri"/>
        <family val="2"/>
        <scheme val="minor"/>
      </rPr>
      <t>Se detecta el código malicioso.</t>
    </r>
  </si>
  <si>
    <r>
      <rPr>
        <b/>
        <sz val="11"/>
        <color theme="1"/>
        <rFont val="Calibri"/>
        <family val="2"/>
        <scheme val="minor"/>
      </rPr>
      <t>DE.CM-5:</t>
    </r>
    <r>
      <rPr>
        <sz val="11"/>
        <color theme="1"/>
        <rFont val="Calibri"/>
        <family val="2"/>
        <scheme val="minor"/>
      </rPr>
      <t xml:space="preserve"> Se detecta el código móvil no autorizado.</t>
    </r>
  </si>
  <si>
    <r>
      <rPr>
        <b/>
        <sz val="11"/>
        <color theme="1"/>
        <rFont val="Calibri"/>
        <family val="2"/>
        <scheme val="minor"/>
      </rPr>
      <t xml:space="preserve">DE.CM-6: </t>
    </r>
    <r>
      <rPr>
        <sz val="11"/>
        <color theme="1"/>
        <rFont val="Calibri"/>
        <family val="2"/>
        <scheme val="minor"/>
      </rPr>
      <t>Se monitorea la actividad de los proveedores de servicios externos para detectar posibles eventos de seguridad cibernética.</t>
    </r>
  </si>
  <si>
    <r>
      <rPr>
        <b/>
        <sz val="11"/>
        <color theme="1"/>
        <rFont val="Calibri"/>
        <family val="2"/>
        <scheme val="minor"/>
      </rPr>
      <t>DE.CM-7:</t>
    </r>
    <r>
      <rPr>
        <sz val="11"/>
        <color theme="1"/>
        <rFont val="Calibri"/>
        <family val="2"/>
        <scheme val="minor"/>
      </rPr>
      <t xml:space="preserve"> Se realiza el monitoreo del personal, conexiones, dispositivos y software no autorizados.</t>
    </r>
  </si>
  <si>
    <r>
      <rPr>
        <b/>
        <sz val="11"/>
        <color theme="1"/>
        <rFont val="Calibri"/>
        <family val="2"/>
        <scheme val="minor"/>
      </rPr>
      <t>DE.CM-8:</t>
    </r>
    <r>
      <rPr>
        <sz val="11"/>
        <color theme="1"/>
        <rFont val="Calibri"/>
        <family val="2"/>
        <scheme val="minor"/>
      </rPr>
      <t xml:space="preserve"> Se realizan escaneos de vulnerabilidades.</t>
    </r>
  </si>
  <si>
    <r>
      <rPr>
        <b/>
        <sz val="11"/>
        <color theme="1"/>
        <rFont val="Calibri"/>
        <family val="2"/>
        <scheme val="minor"/>
      </rPr>
      <t>Procesos de Detección (DE.DP):</t>
    </r>
    <r>
      <rPr>
        <sz val="11"/>
        <color theme="1"/>
        <rFont val="Calibri"/>
        <family val="2"/>
        <scheme val="minor"/>
      </rPr>
      <t xml:space="preserve"> Se mantienen y se aprueban los procesos y procedimientos de detección para garantizar el conocimiento de los eventos anómalos.</t>
    </r>
  </si>
  <si>
    <r>
      <rPr>
        <b/>
        <sz val="11"/>
        <color theme="1"/>
        <rFont val="Calibri"/>
        <family val="2"/>
        <scheme val="minor"/>
      </rPr>
      <t>DE.DP-1:</t>
    </r>
    <r>
      <rPr>
        <sz val="11"/>
        <color theme="1"/>
        <rFont val="Calibri"/>
        <family val="2"/>
        <scheme val="minor"/>
      </rPr>
      <t xml:space="preserve"> Los roles y los deberes de detección están bien definidos para asegurar la responsabilidad.</t>
    </r>
  </si>
  <si>
    <r>
      <rPr>
        <b/>
        <sz val="11"/>
        <color theme="1"/>
        <rFont val="Calibri"/>
        <family val="2"/>
        <scheme val="minor"/>
      </rPr>
      <t xml:space="preserve">DE.DP-2: </t>
    </r>
    <r>
      <rPr>
        <sz val="11"/>
        <color theme="1"/>
        <rFont val="Calibri"/>
        <family val="2"/>
        <scheme val="minor"/>
      </rPr>
      <t>Las actividades de detección cumplen con todos los requisitos aplicables.</t>
    </r>
  </si>
  <si>
    <r>
      <rPr>
        <b/>
        <sz val="11"/>
        <color theme="1"/>
        <rFont val="Calibri"/>
        <family val="2"/>
        <scheme val="minor"/>
      </rPr>
      <t xml:space="preserve">DE.DP-3: </t>
    </r>
    <r>
      <rPr>
        <sz val="11"/>
        <color theme="1"/>
        <rFont val="Calibri"/>
        <family val="2"/>
        <scheme val="minor"/>
      </rPr>
      <t>Se prueban los procesos de detección.</t>
    </r>
  </si>
  <si>
    <r>
      <rPr>
        <b/>
        <sz val="11"/>
        <color theme="1"/>
        <rFont val="Calibri"/>
        <family val="2"/>
        <scheme val="minor"/>
      </rPr>
      <t>DE.DP-4:</t>
    </r>
    <r>
      <rPr>
        <sz val="11"/>
        <color theme="1"/>
        <rFont val="Calibri"/>
        <family val="2"/>
        <scheme val="minor"/>
      </rPr>
      <t xml:space="preserve"> Se comunica la información de la detección de eventos.</t>
    </r>
  </si>
  <si>
    <r>
      <rPr>
        <b/>
        <sz val="11"/>
        <color theme="1"/>
        <rFont val="Calibri"/>
        <family val="2"/>
        <scheme val="minor"/>
      </rPr>
      <t>DE.DP-5:</t>
    </r>
    <r>
      <rPr>
        <sz val="11"/>
        <color theme="1"/>
        <rFont val="Calibri"/>
        <family val="2"/>
        <scheme val="minor"/>
      </rPr>
      <t xml:space="preserve"> los procesos de detección se mejoran continuamente.</t>
    </r>
  </si>
  <si>
    <t>RESPONDER (RS)</t>
  </si>
  <si>
    <r>
      <rPr>
        <b/>
        <sz val="11"/>
        <color theme="1"/>
        <rFont val="Calibri"/>
        <family val="2"/>
        <scheme val="minor"/>
      </rPr>
      <t xml:space="preserve">Planificación de la Respuesta (RS.RP): </t>
    </r>
    <r>
      <rPr>
        <sz val="11"/>
        <color theme="1"/>
        <rFont val="Calibri"/>
        <family val="2"/>
        <scheme val="minor"/>
      </rPr>
      <t>Los procesos y procedimientos de respuesta se ejecutan y se mantienen a fin de garantizar la respuesta a los incidentes de seguridad cibernética detectados.</t>
    </r>
  </si>
  <si>
    <r>
      <rPr>
        <b/>
        <sz val="11"/>
        <color theme="1"/>
        <rFont val="Calibri"/>
        <family val="2"/>
        <scheme val="minor"/>
      </rPr>
      <t>RS.RP-1:</t>
    </r>
    <r>
      <rPr>
        <sz val="11"/>
        <color theme="1"/>
        <rFont val="Calibri"/>
        <family val="2"/>
        <scheme val="minor"/>
      </rPr>
      <t xml:space="preserve"> El plan de respuesta se ejecuta durante o después de un incidente.</t>
    </r>
  </si>
  <si>
    <r>
      <rPr>
        <b/>
        <sz val="11"/>
        <color theme="1"/>
        <rFont val="Calibri"/>
        <family val="2"/>
        <scheme val="minor"/>
      </rPr>
      <t>Comunicaciones (RS.CO):</t>
    </r>
    <r>
      <rPr>
        <sz val="11"/>
        <color theme="1"/>
        <rFont val="Calibri"/>
        <family val="2"/>
        <scheme val="minor"/>
      </rPr>
      <t xml:space="preserve"> Las actividades de respuesta se coordinan con las partes interesadas internas y externas (por ejemplo, el apoyo externo de organismos encargados de hacer cumplir la ley).</t>
    </r>
  </si>
  <si>
    <r>
      <rPr>
        <b/>
        <sz val="11"/>
        <color theme="1"/>
        <rFont val="Calibri"/>
        <family val="2"/>
        <scheme val="minor"/>
      </rPr>
      <t>RS.CO-1:</t>
    </r>
    <r>
      <rPr>
        <sz val="11"/>
        <color theme="1"/>
        <rFont val="Calibri"/>
        <family val="2"/>
        <scheme val="minor"/>
      </rPr>
      <t xml:space="preserve"> El personal conoce sus roles y el orden de las operaciones cuando se necesita una respuesta.</t>
    </r>
  </si>
  <si>
    <r>
      <rPr>
        <b/>
        <sz val="11"/>
        <color theme="1"/>
        <rFont val="Calibri"/>
        <family val="2"/>
        <scheme val="minor"/>
      </rPr>
      <t>RS.CO-2:</t>
    </r>
    <r>
      <rPr>
        <sz val="11"/>
        <color theme="1"/>
        <rFont val="Calibri"/>
        <family val="2"/>
        <scheme val="minor"/>
      </rPr>
      <t xml:space="preserve"> Los incidentes se informan de acuerdo con los criterios establecidos.</t>
    </r>
  </si>
  <si>
    <r>
      <rPr>
        <b/>
        <sz val="11"/>
        <color theme="1"/>
        <rFont val="Calibri"/>
        <family val="2"/>
        <scheme val="minor"/>
      </rPr>
      <t>RS.CO-3:</t>
    </r>
    <r>
      <rPr>
        <sz val="11"/>
        <color theme="1"/>
        <rFont val="Calibri"/>
        <family val="2"/>
        <scheme val="minor"/>
      </rPr>
      <t xml:space="preserve"> La información se comparte de acuerdo con los planes de respuesta.</t>
    </r>
  </si>
  <si>
    <r>
      <rPr>
        <b/>
        <sz val="11"/>
        <color theme="1"/>
        <rFont val="Calibri"/>
        <family val="2"/>
        <scheme val="minor"/>
      </rPr>
      <t>RS.CO-4:</t>
    </r>
    <r>
      <rPr>
        <sz val="11"/>
        <color theme="1"/>
        <rFont val="Calibri"/>
        <family val="2"/>
        <scheme val="minor"/>
      </rPr>
      <t xml:space="preserve"> La coordinación con las partes interesadas se realiza en consonancia con los planes de respuesta.</t>
    </r>
  </si>
  <si>
    <r>
      <rPr>
        <b/>
        <sz val="11"/>
        <color theme="1"/>
        <rFont val="Calibri"/>
        <family val="2"/>
        <scheme val="minor"/>
      </rPr>
      <t>RS.CO-5:</t>
    </r>
    <r>
      <rPr>
        <sz val="11"/>
        <color theme="1"/>
        <rFont val="Calibri"/>
        <family val="2"/>
        <scheme val="minor"/>
      </rPr>
      <t xml:space="preserve"> El intercambio voluntario de información se produce con las partes interesadas externas para lograr una mayor conciencia situacional de seguridad cibernética.</t>
    </r>
  </si>
  <si>
    <r>
      <rPr>
        <b/>
        <sz val="11"/>
        <color theme="1"/>
        <rFont val="Calibri"/>
        <family val="2"/>
        <scheme val="minor"/>
      </rPr>
      <t>Análisis (RS.AN):</t>
    </r>
    <r>
      <rPr>
        <sz val="11"/>
        <color theme="1"/>
        <rFont val="Calibri"/>
        <family val="2"/>
        <scheme val="minor"/>
      </rPr>
      <t xml:space="preserve"> Se lleva a cabo el análisis para garantizar una respuesta eficaz y apoyar las actividades de recuperación.</t>
    </r>
  </si>
  <si>
    <r>
      <rPr>
        <b/>
        <sz val="11"/>
        <color theme="1"/>
        <rFont val="Calibri"/>
        <family val="2"/>
        <scheme val="minor"/>
      </rPr>
      <t>RS.AN-1:</t>
    </r>
    <r>
      <rPr>
        <sz val="11"/>
        <color theme="1"/>
        <rFont val="Calibri"/>
        <family val="2"/>
        <scheme val="minor"/>
      </rPr>
      <t xml:space="preserve"> Se investigan las notificaciones de los sistemas de detección.</t>
    </r>
  </si>
  <si>
    <r>
      <rPr>
        <b/>
        <sz val="11"/>
        <color theme="1"/>
        <rFont val="Calibri"/>
        <family val="2"/>
        <scheme val="minor"/>
      </rPr>
      <t>RS.AN-2:</t>
    </r>
    <r>
      <rPr>
        <sz val="11"/>
        <color theme="1"/>
        <rFont val="Calibri"/>
        <family val="2"/>
        <scheme val="minor"/>
      </rPr>
      <t xml:space="preserve"> Se comprende el impacto del incidente.</t>
    </r>
  </si>
  <si>
    <r>
      <rPr>
        <b/>
        <sz val="11"/>
        <color theme="1"/>
        <rFont val="Calibri"/>
        <family val="2"/>
        <scheme val="minor"/>
      </rPr>
      <t>RS.AN-3:</t>
    </r>
    <r>
      <rPr>
        <sz val="11"/>
        <color theme="1"/>
        <rFont val="Calibri"/>
        <family val="2"/>
        <scheme val="minor"/>
      </rPr>
      <t xml:space="preserve"> Se realizan análisis forenses.</t>
    </r>
  </si>
  <si>
    <r>
      <rPr>
        <b/>
        <sz val="11"/>
        <color theme="1"/>
        <rFont val="Calibri"/>
        <family val="2"/>
        <scheme val="minor"/>
      </rPr>
      <t xml:space="preserve">RS.AN-4: </t>
    </r>
    <r>
      <rPr>
        <sz val="11"/>
        <color theme="1"/>
        <rFont val="Calibri"/>
        <family val="2"/>
        <scheme val="minor"/>
      </rPr>
      <t>Los incidentes se clasifican de acuerdo con los planes de respuesta.</t>
    </r>
  </si>
  <si>
    <r>
      <rPr>
        <b/>
        <sz val="11"/>
        <color theme="1"/>
        <rFont val="Calibri"/>
        <family val="2"/>
        <scheme val="minor"/>
      </rPr>
      <t xml:space="preserve">RS.AN-5: </t>
    </r>
    <r>
      <rPr>
        <sz val="11"/>
        <color theme="1"/>
        <rFont val="Calibri"/>
        <family val="2"/>
        <scheme val="minor"/>
      </rPr>
      <t>Se establecen procesos para recibir, analizar y responder a las vulnerabilidades divulgadas a la organización desde fuentes internas y externas (por ejemplo, pruebas internas, boletines de seguridad o investigadores de seguridad).</t>
    </r>
  </si>
  <si>
    <r>
      <rPr>
        <b/>
        <sz val="11"/>
        <color theme="1"/>
        <rFont val="Calibri"/>
        <family val="2"/>
        <scheme val="minor"/>
      </rPr>
      <t>Mitigación (RS.MI):</t>
    </r>
    <r>
      <rPr>
        <sz val="11"/>
        <color theme="1"/>
        <rFont val="Calibri"/>
        <family val="2"/>
        <scheme val="minor"/>
      </rPr>
      <t xml:space="preserve"> Se realizan actividades para evitar la expansión de un evento, mitigar sus efectos y resolver el incidente.</t>
    </r>
  </si>
  <si>
    <r>
      <rPr>
        <b/>
        <sz val="11"/>
        <color theme="1"/>
        <rFont val="Calibri"/>
        <family val="2"/>
        <scheme val="minor"/>
      </rPr>
      <t>RS.MI-1:</t>
    </r>
    <r>
      <rPr>
        <sz val="11"/>
        <color theme="1"/>
        <rFont val="Calibri"/>
        <family val="2"/>
        <scheme val="minor"/>
      </rPr>
      <t xml:space="preserve"> Los incidentes son contenidos.</t>
    </r>
  </si>
  <si>
    <r>
      <rPr>
        <b/>
        <sz val="11"/>
        <color theme="1"/>
        <rFont val="Calibri"/>
        <family val="2"/>
        <scheme val="minor"/>
      </rPr>
      <t>RS.MI-2:</t>
    </r>
    <r>
      <rPr>
        <sz val="11"/>
        <color theme="1"/>
        <rFont val="Calibri"/>
        <family val="2"/>
        <scheme val="minor"/>
      </rPr>
      <t xml:space="preserve"> Los incidentes son mitigados.</t>
    </r>
  </si>
  <si>
    <r>
      <rPr>
        <b/>
        <sz val="11"/>
        <color theme="1"/>
        <rFont val="Calibri"/>
        <family val="2"/>
        <scheme val="minor"/>
      </rPr>
      <t>RS.MI-3:</t>
    </r>
    <r>
      <rPr>
        <sz val="11"/>
        <color theme="1"/>
        <rFont val="Calibri"/>
        <family val="2"/>
        <scheme val="minor"/>
      </rPr>
      <t xml:space="preserve"> Las vulnerabilidades recientemente identificadas son mitigadas o se documentan como riesgos aceptados.</t>
    </r>
  </si>
  <si>
    <r>
      <rPr>
        <b/>
        <sz val="11"/>
        <color theme="1"/>
        <rFont val="Calibri"/>
        <family val="2"/>
        <scheme val="minor"/>
      </rPr>
      <t>Mejoras (RS.IM):</t>
    </r>
    <r>
      <rPr>
        <sz val="11"/>
        <color theme="1"/>
        <rFont val="Calibri"/>
        <family val="2"/>
        <scheme val="minor"/>
      </rPr>
      <t xml:space="preserve"> Las actividades de respuesta de la organización se mejoran al incorporar las lecciones aprendidas de las actividades de detección y respuesta actuales y previas.</t>
    </r>
  </si>
  <si>
    <r>
      <rPr>
        <b/>
        <sz val="11"/>
        <color theme="1"/>
        <rFont val="Calibri"/>
        <family val="2"/>
        <scheme val="minor"/>
      </rPr>
      <t>RS.IM-1:</t>
    </r>
    <r>
      <rPr>
        <sz val="11"/>
        <color theme="1"/>
        <rFont val="Calibri"/>
        <family val="2"/>
        <scheme val="minor"/>
      </rPr>
      <t xml:space="preserve"> Los planes de respuesta incorporan las lecciones aprendidas.</t>
    </r>
  </si>
  <si>
    <r>
      <rPr>
        <b/>
        <sz val="11"/>
        <color theme="1"/>
        <rFont val="Calibri"/>
        <family val="2"/>
        <scheme val="minor"/>
      </rPr>
      <t xml:space="preserve">RS.IM-2: </t>
    </r>
    <r>
      <rPr>
        <sz val="11"/>
        <color theme="1"/>
        <rFont val="Calibri"/>
        <family val="2"/>
        <scheme val="minor"/>
      </rPr>
      <t>Se actualizan las estrategias de respuesta.</t>
    </r>
  </si>
  <si>
    <t>RECUPERAR (RC)</t>
  </si>
  <si>
    <r>
      <rPr>
        <b/>
        <sz val="11"/>
        <color theme="1"/>
        <rFont val="Calibri"/>
        <family val="2"/>
        <scheme val="minor"/>
      </rPr>
      <t xml:space="preserve">Planificación de la recuperación (RC.RP): </t>
    </r>
    <r>
      <rPr>
        <sz val="11"/>
        <color theme="1"/>
        <rFont val="Calibri"/>
        <family val="2"/>
        <scheme val="minor"/>
      </rPr>
      <t>Los procesos y procedimientos de recuperación se ejecutan y se mantienen para asegurar la restauración de los sistemas o activos afectados por incidentes de seguridad cibernética.</t>
    </r>
  </si>
  <si>
    <r>
      <rPr>
        <b/>
        <sz val="11"/>
        <color theme="1"/>
        <rFont val="Calibri"/>
        <family val="2"/>
        <scheme val="minor"/>
      </rPr>
      <t>RC.RP-1:</t>
    </r>
    <r>
      <rPr>
        <sz val="11"/>
        <color theme="1"/>
        <rFont val="Calibri"/>
        <family val="2"/>
        <scheme val="minor"/>
      </rPr>
      <t xml:space="preserve"> El plan de recuperación se ejecuta durante o después de un incidente de seguridad cibernética.</t>
    </r>
  </si>
  <si>
    <r>
      <rPr>
        <b/>
        <sz val="11"/>
        <color theme="1"/>
        <rFont val="Calibri"/>
        <family val="2"/>
        <scheme val="minor"/>
      </rPr>
      <t>Mejoras (RC.IM):</t>
    </r>
    <r>
      <rPr>
        <sz val="11"/>
        <color theme="1"/>
        <rFont val="Calibri"/>
        <family val="2"/>
        <scheme val="minor"/>
      </rPr>
      <t xml:space="preserve"> La planificación y los procesos de recuperación se mejoran al incorporar en las actividades futuras las lecciones aprendidas.</t>
    </r>
  </si>
  <si>
    <r>
      <rPr>
        <b/>
        <sz val="11"/>
        <color theme="1"/>
        <rFont val="Calibri"/>
        <family val="2"/>
        <scheme val="minor"/>
      </rPr>
      <t>RC.IM-1:</t>
    </r>
    <r>
      <rPr>
        <sz val="11"/>
        <color theme="1"/>
        <rFont val="Calibri"/>
        <family val="2"/>
        <scheme val="minor"/>
      </rPr>
      <t xml:space="preserve"> Los planes de recuperación incorporan las lecciones aprendidas.</t>
    </r>
  </si>
  <si>
    <r>
      <rPr>
        <b/>
        <sz val="11"/>
        <color theme="1"/>
        <rFont val="Calibri"/>
        <family val="2"/>
        <scheme val="minor"/>
      </rPr>
      <t>RC.IM-2:</t>
    </r>
    <r>
      <rPr>
        <sz val="11"/>
        <color theme="1"/>
        <rFont val="Calibri"/>
        <family val="2"/>
        <scheme val="minor"/>
      </rPr>
      <t xml:space="preserve"> Se actualizan las estrategias de recuperación.</t>
    </r>
  </si>
  <si>
    <r>
      <rPr>
        <b/>
        <sz val="11"/>
        <color theme="1"/>
        <rFont val="Calibri"/>
        <family val="2"/>
        <scheme val="minor"/>
      </rPr>
      <t xml:space="preserve">Comunicaciones (RC.CO): </t>
    </r>
    <r>
      <rPr>
        <sz val="11"/>
        <color theme="1"/>
        <rFont val="Calibri"/>
        <family val="2"/>
        <scheme val="minor"/>
      </rPr>
      <t>Las actividades de restauración se coordinan con partes internas y externas (por ejemplo, centros de coordinación, proveedores de servicios de Internet, propietarios de sistemas de ataque, víctimas, otros CSIRT y vendedores).</t>
    </r>
  </si>
  <si>
    <r>
      <rPr>
        <b/>
        <sz val="11"/>
        <color theme="1"/>
        <rFont val="Calibri"/>
        <family val="2"/>
        <scheme val="minor"/>
      </rPr>
      <t>RC.CO-1:</t>
    </r>
    <r>
      <rPr>
        <sz val="11"/>
        <color theme="1"/>
        <rFont val="Calibri"/>
        <family val="2"/>
        <scheme val="minor"/>
      </rPr>
      <t xml:space="preserve"> Se gestionan las relaciones públicas.</t>
    </r>
  </si>
  <si>
    <r>
      <rPr>
        <b/>
        <sz val="11"/>
        <color theme="1"/>
        <rFont val="Calibri"/>
        <family val="2"/>
        <scheme val="minor"/>
      </rPr>
      <t>RC.CO-2:</t>
    </r>
    <r>
      <rPr>
        <sz val="11"/>
        <color theme="1"/>
        <rFont val="Calibri"/>
        <family val="2"/>
        <scheme val="minor"/>
      </rPr>
      <t xml:space="preserve"> La reputación se repara después de un incidente.</t>
    </r>
  </si>
  <si>
    <r>
      <rPr>
        <b/>
        <sz val="11"/>
        <color theme="1"/>
        <rFont val="Calibri"/>
        <family val="2"/>
        <scheme val="minor"/>
      </rPr>
      <t>RC.CO-3:</t>
    </r>
    <r>
      <rPr>
        <sz val="11"/>
        <color theme="1"/>
        <rFont val="Calibri"/>
        <family val="2"/>
        <scheme val="minor"/>
      </rPr>
      <t xml:space="preserve"> Las actividades de recuperación se comunican a las partes interesadas internas y externas, así  como también a los equipos ejecutivos y de administración.</t>
    </r>
  </si>
  <si>
    <t>Estado actual</t>
  </si>
  <si>
    <t>Objetivo deseado</t>
  </si>
  <si>
    <t>Prioridad</t>
  </si>
  <si>
    <t>Logro</t>
  </si>
  <si>
    <t>Brecha</t>
  </si>
  <si>
    <t>Repetible</t>
  </si>
  <si>
    <t>Adaptable</t>
  </si>
  <si>
    <t>Resumen de la categoría "ID-AM: Gestión de activos"</t>
  </si>
  <si>
    <t>%Logro</t>
  </si>
  <si>
    <t>%Objetivo</t>
  </si>
  <si>
    <t>%Prioridad</t>
  </si>
  <si>
    <t>Resumen de la categoría "ID-BE: Entorno empresarial"</t>
  </si>
  <si>
    <t>Resumen de la categoría "ID-GV: Gobernanza"</t>
  </si>
  <si>
    <t>Resumen de la categoría "ID-RA: Evaluación de riesgos"</t>
  </si>
  <si>
    <t>Resumen de la categoría "ID-RM: Estrategia de gestión de riesgos"</t>
  </si>
  <si>
    <t>Resumen de la categoría "ID-SC: Gestión del riesgo de la cadena de suministro"</t>
  </si>
  <si>
    <t>Resumen de la categoría "PR-AC: Gestión de identidad, autenticación y control de acceso"</t>
  </si>
  <si>
    <t>Resumen de la categoría "PR-AT: Concienciación y capacitación"</t>
  </si>
  <si>
    <t>Resumen de la categoría "PR-DS: Seguridad de los datos"</t>
  </si>
  <si>
    <t>Resumen de la categoría "PR-IP: Procesos y procedimientos de protección de la información"</t>
  </si>
  <si>
    <t>Resumen de la categoría "PR-MA: Procesos y procedimientos de protección de la información"</t>
  </si>
  <si>
    <t>Resumen de la categoría "PR-PT: Tecnología de protección"</t>
  </si>
  <si>
    <t>Resumen de la categoría "DE-AE: Anomalías y Eventos"</t>
  </si>
  <si>
    <t>Resumen de la categoría "DE-CM: Monitoreo Continuo de la Seguridad"</t>
  </si>
  <si>
    <t>Resumen de la categoría "DE-DP: Procesos de Detección"</t>
  </si>
  <si>
    <t>Resumen de la categoría "RS-RP: Planificación de la Respuesta"</t>
  </si>
  <si>
    <t>Resumen de la categoría "RS-CO: Comunicaciones"</t>
  </si>
  <si>
    <t>Resumen de la categoría "RS-AN: Análisis"</t>
  </si>
  <si>
    <t>Resumen de la categoría "RS-MI: Mitigación"</t>
  </si>
  <si>
    <t>Resumen de la categoría "RS-IM: Mejoras"</t>
  </si>
  <si>
    <t>Resumen de la categoría "RC-RP: Planificación de la recuperación"</t>
  </si>
  <si>
    <t>Resumen de la categoría "RC-IM: Mejoras"</t>
  </si>
  <si>
    <t>Resumen de la categoría "RC-CO: Comunicaciones"</t>
  </si>
  <si>
    <t>Objetivo alcanzado</t>
  </si>
  <si>
    <t>Baja</t>
  </si>
  <si>
    <t>Media</t>
  </si>
  <si>
    <t>%Brecha</t>
  </si>
  <si>
    <t xml:space="preserve">Función ID </t>
  </si>
  <si>
    <t xml:space="preserve">Función PR </t>
  </si>
  <si>
    <t xml:space="preserve">Función DE </t>
  </si>
  <si>
    <t xml:space="preserve">Función RS </t>
  </si>
  <si>
    <t xml:space="preserve">Función RC </t>
  </si>
  <si>
    <t xml:space="preserve"> </t>
  </si>
  <si>
    <r>
      <rPr>
        <b/>
        <sz val="11"/>
        <color theme="1"/>
        <rFont val="Calibri"/>
        <family val="2"/>
        <scheme val="minor"/>
      </rPr>
      <t xml:space="preserve">DE.AE-3: </t>
    </r>
    <r>
      <rPr>
        <sz val="11"/>
        <color theme="1"/>
        <rFont val="Calibri"/>
        <family val="2"/>
        <scheme val="minor"/>
      </rPr>
      <t>Los datos de los eventos se recopilan y se correlacionan de múltiples fuentes y sensores.</t>
    </r>
  </si>
  <si>
    <t>NIST Framework</t>
  </si>
  <si>
    <t>Centro Nacional de Seguridad Digital</t>
  </si>
  <si>
    <t>El NIST Framework es la guía basada en estándares, pautas y prácticas existentes, en la cual una organización puede administrar y reducir el riesgo de ciberseguridad. Asimismo, fomentar la comunicación de gestión de riesgos y ciberseguridad entre todas las partes interesadas de la organización (internas y externas).</t>
  </si>
  <si>
    <t>Alta</t>
  </si>
  <si>
    <t>Fuente:</t>
  </si>
  <si>
    <t xml:space="preserve">https://www.nist.gov/cyberframework </t>
  </si>
  <si>
    <t>Parcial</t>
  </si>
  <si>
    <t>Riesgo Informado</t>
  </si>
  <si>
    <r>
      <rPr>
        <b/>
        <sz val="14"/>
        <rFont val="Calibri"/>
        <family val="2"/>
        <scheme val="minor"/>
      </rPr>
      <t xml:space="preserve">1. </t>
    </r>
    <r>
      <rPr>
        <sz val="14"/>
        <rFont val="Calibri"/>
        <family val="2"/>
        <scheme val="minor"/>
      </rPr>
      <t>Para consultar la estructura del Marco de Seguridad Digital, puede usar las pestañas de Funciones, Categorías y Subcategorías.</t>
    </r>
  </si>
  <si>
    <r>
      <rPr>
        <b/>
        <sz val="14"/>
        <rFont val="Calibri"/>
        <family val="2"/>
        <scheme val="minor"/>
      </rPr>
      <t>3.</t>
    </r>
    <r>
      <rPr>
        <sz val="14"/>
        <rFont val="Calibri"/>
        <family val="2"/>
        <scheme val="minor"/>
      </rPr>
      <t xml:space="preserve"> Para la evaluación existen 2 columnas: </t>
    </r>
    <r>
      <rPr>
        <b/>
        <sz val="14"/>
        <rFont val="Calibri"/>
        <family val="2"/>
        <scheme val="minor"/>
      </rPr>
      <t>Estado actual</t>
    </r>
    <r>
      <rPr>
        <sz val="14"/>
        <rFont val="Calibri"/>
        <family val="2"/>
        <scheme val="minor"/>
      </rPr>
      <t xml:space="preserve"> y </t>
    </r>
    <r>
      <rPr>
        <b/>
        <sz val="14"/>
        <rFont val="Calibri"/>
        <family val="2"/>
        <scheme val="minor"/>
      </rPr>
      <t>Objetivo deseado</t>
    </r>
    <r>
      <rPr>
        <sz val="14"/>
        <rFont val="Calibri"/>
        <family val="2"/>
        <scheme val="minor"/>
      </rPr>
      <t>. El estado actual es cómo se encuentra actualmente la organización respecto al Marco de Seguridad Digital y la columna de objetivo deseado, es la clasificación a la que se desea alcanzar en el corto o mediano plazo.</t>
    </r>
  </si>
  <si>
    <r>
      <rPr>
        <b/>
        <sz val="14"/>
        <rFont val="Calibri"/>
        <family val="2"/>
        <scheme val="minor"/>
      </rPr>
      <t xml:space="preserve">2. </t>
    </r>
    <r>
      <rPr>
        <sz val="14"/>
        <rFont val="Calibri"/>
        <family val="2"/>
        <scheme val="minor"/>
      </rPr>
      <t>Para iniciar el análisis del estado situacional de la Seguridad Digital de su organización, diríjase a la pestaña de Evaluación.</t>
    </r>
  </si>
  <si>
    <r>
      <rPr>
        <b/>
        <sz val="14"/>
        <rFont val="Calibri"/>
        <family val="2"/>
        <scheme val="minor"/>
      </rPr>
      <t>4.</t>
    </r>
    <r>
      <rPr>
        <sz val="14"/>
        <rFont val="Calibri"/>
        <family val="2"/>
        <scheme val="minor"/>
      </rPr>
      <t xml:space="preserve"> La tabla de clasificación para las columnas de estado actual y objetivo deseado son: </t>
    </r>
  </si>
  <si>
    <r>
      <rPr>
        <b/>
        <sz val="14"/>
        <rFont val="Calibri"/>
        <family val="2"/>
        <scheme val="minor"/>
      </rPr>
      <t xml:space="preserve">5. </t>
    </r>
    <r>
      <rPr>
        <sz val="14"/>
        <rFont val="Calibri"/>
        <family val="2"/>
        <scheme val="minor"/>
      </rPr>
      <t>En la pestaña Resultados, podrá visualizar el resumen estadístico, expresado en porcentajes (%) de todos los resultados por categorías.</t>
    </r>
  </si>
  <si>
    <r>
      <rPr>
        <b/>
        <sz val="14"/>
        <rFont val="Calibri"/>
        <family val="2"/>
        <scheme val="minor"/>
      </rPr>
      <t xml:space="preserve">6. </t>
    </r>
    <r>
      <rPr>
        <sz val="14"/>
        <rFont val="Calibri"/>
        <family val="2"/>
        <scheme val="minor"/>
      </rPr>
      <t>En el Cuadro de Mando, encontrará automaticamente generado todos los gráficos de los elementos puestos en el análisis, obteniendo un estudio situacional.</t>
    </r>
  </si>
  <si>
    <r>
      <rPr>
        <b/>
        <u/>
        <sz val="14"/>
        <rFont val="Calibri"/>
        <family val="2"/>
        <scheme val="minor"/>
      </rPr>
      <t>Instructivo</t>
    </r>
    <r>
      <rPr>
        <b/>
        <sz val="14"/>
        <rFont val="Calibri"/>
        <family val="2"/>
        <scheme val="minor"/>
      </rPr>
      <t>:</t>
    </r>
  </si>
  <si>
    <r>
      <t xml:space="preserve"> - Nivel 3: Repetible. </t>
    </r>
    <r>
      <rPr>
        <sz val="12"/>
        <rFont val="Calibri"/>
        <family val="2"/>
        <scheme val="minor"/>
      </rPr>
      <t>Las prácticas para la gestión de riesgos de la organización se aprueban formalmente y se expresan como políticas. Existe un enfoque de toda la organización para gestionar el riesgo de seguridad cibernética. La organización entiende su función, dependencias y dependientes en un ecosistema más amplio y posiblemente contribuya a una más amplia comprensión de los riesgos por parte de la comunidad.</t>
    </r>
  </si>
  <si>
    <r>
      <t xml:space="preserve"> </t>
    </r>
    <r>
      <rPr>
        <b/>
        <sz val="12"/>
        <rFont val="Calibri"/>
        <family val="2"/>
        <scheme val="minor"/>
      </rPr>
      <t>- Nivel 2: Riesgo Informado</t>
    </r>
    <r>
      <rPr>
        <sz val="12"/>
        <rFont val="Calibri"/>
        <family val="2"/>
        <scheme val="minor"/>
      </rPr>
      <t>; Las prácticas de gestión de riesgos son aprobadas por la administración, pero posiblemente no son establecidas como políticas de toda la organización. Existe una conciencia del riesgo de seguridad cibernética a nivel organizacional, pero no se ha establecido un enfoque en toda la organización para gestionar el riesgo de seguridad cibernética. Generalmente, la organización entiende su función en el ecosistema más amplio con respecto a sus propias dependencias o dependientes, pero no ambos.</t>
    </r>
  </si>
  <si>
    <r>
      <t xml:space="preserve"> - Nivel 4: Adaptable.  </t>
    </r>
    <r>
      <rPr>
        <sz val="12"/>
        <rFont val="Calibri"/>
        <family val="2"/>
        <scheme val="minor"/>
      </rPr>
      <t>La organización adapta sus prácticas de seguridad cibernética basándose en actividades previas y actuales de ciberseguridad, el cual incluye las lecciones aprendidas y los indicadores predictivos. Existe un enfoque en toda la organización para gestionar el riesgo de seguridad cibernética que utiliza las políticas, los procesos y los procedimientos informados sobre riesgos para abordar posibles eventos de seguridad cibernética. La organización entiende su rol, sus dependencias y sus dependientes en el ecosistema más amplio y contribuye a una mayor comprensión de los riesgos por parte de la comunidad.</t>
    </r>
  </si>
  <si>
    <r>
      <rPr>
        <b/>
        <sz val="12"/>
        <rFont val="Calibri"/>
        <family val="2"/>
        <scheme val="minor"/>
      </rPr>
      <t xml:space="preserve"> - Nivel 1: Parcial</t>
    </r>
    <r>
      <rPr>
        <sz val="12"/>
        <rFont val="Calibri"/>
        <family val="2"/>
        <scheme val="minor"/>
      </rPr>
      <t>; Las prácticas de gestión de riesgos de seguridad cibernética de la organización no están formalizadas, y el riesgo se gestiona de forma ad hoc y, en ocasiones, de forma reactiva. Existe una conciencia limitada sobre el riesgo de seguridad cibernética a nivel organizacional. La organización no comprende su función en el ecosistema más amplio con respecto a sus dependencias o dependientes.</t>
    </r>
  </si>
  <si>
    <t>Nivel</t>
  </si>
  <si>
    <t>Óptimo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</si>
</sst>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indexed="8"/>
      <name val="Calibri"/>
      <family val="2"/>
      <scheme val="minor"/>
    </font>
    <font>
      <u/>
      <sz val="11"/>
      <color theme="10"/>
      <name val="Calibri"/>
      <family val="2"/>
      <scheme val="minor"/>
    </font>
    <font>
      <sz val="16"/>
      <name val="Calibri"/>
      <family val="2"/>
      <scheme val="minor"/>
    </font>
    <font>
      <b/>
      <sz val="14"/>
      <name val="Calibri"/>
      <family val="2"/>
      <scheme val="minor"/>
    </font>
    <font>
      <sz val="14"/>
      <name val="Calibri"/>
      <family val="2"/>
      <scheme val="minor"/>
    </font>
    <font>
      <b/>
      <u/>
      <sz val="14"/>
      <name val="Calibri"/>
      <family val="2"/>
      <scheme val="minor"/>
    </font>
    <font>
      <b/>
      <sz val="12"/>
      <color theme="1"/>
      <name val="Calibri"/>
      <family val="2"/>
      <scheme val="minor"/>
    </font>
    <font>
      <b/>
      <u/>
      <sz val="20"/>
      <color theme="1"/>
      <name val="Calibri"/>
      <family val="2"/>
      <scheme val="minor"/>
    </font>
    <font>
      <sz val="12"/>
      <name val="Calibri"/>
      <family val="2"/>
      <scheme val="minor"/>
    </font>
    <font>
      <b/>
      <sz val="12"/>
      <name val="Calibri"/>
      <family val="2"/>
      <scheme val="minor"/>
    </font>
    <font>
      <b/>
      <sz val="18"/>
      <color theme="1"/>
      <name val="Calibri"/>
      <family val="2"/>
      <scheme val="minor"/>
    </font>
    <font>
      <b/>
      <sz val="28"/>
      <color theme="1"/>
      <name val="Calibri"/>
      <family val="2"/>
      <scheme val="minor"/>
    </font>
    <font>
      <b/>
      <sz val="36"/>
      <color theme="1"/>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11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5" xfId="0" applyFont="1" applyFill="1" applyBorder="1" applyAlignment="1">
      <alignment horizontal="center" vertical="center" wrapText="1"/>
    </xf>
    <xf numFmtId="0" fontId="0" fillId="0" borderId="0" xfId="0" applyAlignment="1">
      <alignment vertical="top" wrapText="1"/>
    </xf>
    <xf numFmtId="0" fontId="0" fillId="0" borderId="1" xfId="0" applyBorder="1" applyAlignment="1">
      <alignment horizontal="center" vertical="top" wrapText="1"/>
    </xf>
    <xf numFmtId="0" fontId="2"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wrapText="1"/>
    </xf>
    <xf numFmtId="10" fontId="0" fillId="0" borderId="0" xfId="0" applyNumberFormat="1" applyAlignment="1">
      <alignment horizontal="center" vertical="center" wrapText="1"/>
    </xf>
    <xf numFmtId="0" fontId="0" fillId="0" borderId="0" xfId="0" applyAlignment="1">
      <alignment horizontal="center"/>
    </xf>
    <xf numFmtId="0" fontId="0" fillId="0" borderId="1" xfId="0" applyBorder="1" applyAlignment="1">
      <alignment vertical="top" wrapText="1"/>
    </xf>
    <xf numFmtId="10" fontId="0" fillId="11" borderId="1" xfId="1" applyNumberFormat="1"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11" borderId="1" xfId="0" applyFont="1" applyFill="1" applyBorder="1" applyAlignment="1">
      <alignment vertical="top" wrapText="1"/>
    </xf>
    <xf numFmtId="2" fontId="0" fillId="0" borderId="0" xfId="0" applyNumberFormat="1"/>
    <xf numFmtId="0" fontId="3" fillId="0" borderId="1" xfId="0" applyFont="1" applyBorder="1" applyAlignment="1">
      <alignment horizontal="left" vertical="top" wrapText="1"/>
    </xf>
    <xf numFmtId="0" fontId="0" fillId="0" borderId="0" xfId="0" applyAlignment="1">
      <alignment horizontal="left"/>
    </xf>
    <xf numFmtId="10" fontId="0" fillId="0" borderId="1" xfId="0" applyNumberFormat="1" applyBorder="1"/>
    <xf numFmtId="9" fontId="0" fillId="0" borderId="1" xfId="0" applyNumberFormat="1" applyBorder="1"/>
    <xf numFmtId="10" fontId="2" fillId="4" borderId="1" xfId="0" applyNumberFormat="1" applyFont="1" applyFill="1" applyBorder="1"/>
    <xf numFmtId="10" fontId="2" fillId="3" borderId="1" xfId="0" applyNumberFormat="1" applyFont="1" applyFill="1" applyBorder="1"/>
    <xf numFmtId="10" fontId="3" fillId="5" borderId="1" xfId="0" applyNumberFormat="1" applyFont="1" applyFill="1" applyBorder="1"/>
    <xf numFmtId="0" fontId="5" fillId="0" borderId="0" xfId="0" applyFont="1"/>
    <xf numFmtId="10" fontId="3" fillId="6" borderId="1" xfId="0" applyNumberFormat="1" applyFont="1" applyFill="1" applyBorder="1"/>
    <xf numFmtId="10" fontId="3" fillId="12" borderId="1" xfId="0" applyNumberFormat="1" applyFont="1" applyFill="1" applyBorder="1"/>
    <xf numFmtId="0" fontId="3" fillId="0" borderId="0" xfId="0" applyFont="1"/>
    <xf numFmtId="0" fontId="8" fillId="0" borderId="0" xfId="0" applyFont="1"/>
    <xf numFmtId="0" fontId="7" fillId="0" borderId="0" xfId="0" applyFont="1" applyAlignment="1">
      <alignment wrapText="1"/>
    </xf>
    <xf numFmtId="0" fontId="9" fillId="0" borderId="0" xfId="0" applyFont="1" applyAlignment="1">
      <alignment wrapText="1"/>
    </xf>
    <xf numFmtId="0" fontId="9" fillId="0" borderId="0" xfId="0" applyFont="1" applyAlignment="1">
      <alignment horizontal="left" wrapText="1"/>
    </xf>
    <xf numFmtId="0" fontId="3" fillId="0" borderId="0" xfId="0" applyFont="1" applyAlignment="1"/>
    <xf numFmtId="0" fontId="11" fillId="0" borderId="0" xfId="0" applyFont="1" applyAlignment="1"/>
    <xf numFmtId="0" fontId="3" fillId="0" borderId="1" xfId="0" applyFont="1" applyBorder="1"/>
    <xf numFmtId="0" fontId="0" fillId="6" borderId="1" xfId="0" applyFill="1" applyBorder="1"/>
    <xf numFmtId="0" fontId="0" fillId="5" borderId="1" xfId="0" applyFill="1" applyBorder="1"/>
    <xf numFmtId="0" fontId="0" fillId="9" borderId="1" xfId="0" applyFill="1" applyBorder="1"/>
    <xf numFmtId="0" fontId="0" fillId="10" borderId="1" xfId="0" applyFill="1" applyBorder="1"/>
    <xf numFmtId="0" fontId="0" fillId="12" borderId="1" xfId="0" applyFill="1" applyBorder="1"/>
    <xf numFmtId="0" fontId="3" fillId="0" borderId="1" xfId="0" applyFont="1" applyFill="1" applyBorder="1"/>
    <xf numFmtId="0" fontId="6" fillId="0" borderId="0" xfId="2"/>
    <xf numFmtId="0" fontId="8" fillId="0" borderId="0" xfId="0" applyFont="1" applyAlignment="1">
      <alignment horizontal="left"/>
    </xf>
    <xf numFmtId="0" fontId="3" fillId="0" borderId="1" xfId="0" applyFont="1" applyBorder="1" applyAlignment="1">
      <alignment wrapText="1"/>
    </xf>
    <xf numFmtId="0" fontId="13" fillId="0" borderId="0" xfId="0" applyFont="1" applyAlignment="1">
      <alignment horizontal="left" wrapText="1" indent="2"/>
    </xf>
    <xf numFmtId="0" fontId="14" fillId="0" borderId="0" xfId="0" applyFont="1" applyAlignment="1">
      <alignment horizontal="left" wrapText="1" indent="2"/>
    </xf>
    <xf numFmtId="0" fontId="0" fillId="10" borderId="1"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12" fillId="0" borderId="0" xfId="0" applyFont="1" applyAlignment="1">
      <alignment horizontal="center"/>
    </xf>
    <xf numFmtId="0" fontId="3" fillId="6" borderId="2" xfId="0" applyFont="1" applyFill="1" applyBorder="1" applyAlignment="1">
      <alignment horizontal="center" vertical="top"/>
    </xf>
    <xf numFmtId="0" fontId="3" fillId="6" borderId="3" xfId="0" applyFont="1" applyFill="1" applyBorder="1" applyAlignment="1">
      <alignment horizontal="center" vertical="top"/>
    </xf>
    <xf numFmtId="0" fontId="3" fillId="6" borderId="4" xfId="0" applyFont="1" applyFill="1"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3" fillId="7" borderId="2" xfId="0" applyFont="1" applyFill="1" applyBorder="1" applyAlignment="1">
      <alignment horizontal="center" vertical="top"/>
    </xf>
    <xf numFmtId="0" fontId="3" fillId="7" borderId="3" xfId="0" applyFont="1" applyFill="1" applyBorder="1" applyAlignment="1">
      <alignment horizontal="center" vertical="top"/>
    </xf>
    <xf numFmtId="0" fontId="3" fillId="7" borderId="4" xfId="0" applyFont="1" applyFill="1" applyBorder="1" applyAlignment="1">
      <alignment horizontal="center" vertical="top"/>
    </xf>
    <xf numFmtId="0" fontId="2" fillId="3"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center" vertical="top"/>
    </xf>
    <xf numFmtId="0" fontId="2" fillId="4" borderId="2" xfId="0" applyFont="1" applyFill="1" applyBorder="1" applyAlignment="1">
      <alignment horizontal="center" vertical="top"/>
    </xf>
    <xf numFmtId="0" fontId="2" fillId="4" borderId="3" xfId="0" applyFont="1" applyFill="1" applyBorder="1" applyAlignment="1">
      <alignment horizontal="center" vertical="top"/>
    </xf>
    <xf numFmtId="0" fontId="2" fillId="4" borderId="4" xfId="0" applyFont="1" applyFill="1" applyBorder="1" applyAlignment="1">
      <alignment horizontal="center" vertical="top"/>
    </xf>
    <xf numFmtId="0" fontId="3" fillId="5" borderId="2" xfId="0" applyFont="1" applyFill="1" applyBorder="1" applyAlignment="1">
      <alignment horizontal="center" vertical="top"/>
    </xf>
    <xf numFmtId="0" fontId="3" fillId="5" borderId="3" xfId="0" applyFont="1" applyFill="1" applyBorder="1" applyAlignment="1">
      <alignment horizontal="center" vertical="top"/>
    </xf>
    <xf numFmtId="0" fontId="3" fillId="5" borderId="4" xfId="0" applyFont="1" applyFill="1" applyBorder="1" applyAlignment="1">
      <alignment horizontal="center" vertical="top"/>
    </xf>
    <xf numFmtId="0" fontId="0" fillId="0" borderId="1" xfId="0"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3" fillId="0" borderId="0" xfId="0" applyFont="1" applyBorder="1" applyAlignment="1">
      <alignment horizontal="center"/>
    </xf>
    <xf numFmtId="0" fontId="3" fillId="7" borderId="1" xfId="0" applyFont="1" applyFill="1" applyBorder="1" applyAlignment="1">
      <alignment horizontal="center" vertical="top" wrapText="1"/>
    </xf>
    <xf numFmtId="0" fontId="3" fillId="5" borderId="2" xfId="0" applyFont="1" applyFill="1" applyBorder="1" applyAlignment="1">
      <alignment horizontal="center" vertical="top" wrapText="1"/>
    </xf>
    <xf numFmtId="0" fontId="3" fillId="5" borderId="3"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6" borderId="2" xfId="0" applyFont="1" applyFill="1" applyBorder="1" applyAlignment="1">
      <alignment horizontal="center" vertical="top" wrapText="1"/>
    </xf>
    <xf numFmtId="0" fontId="3" fillId="6" borderId="3"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3" xfId="0" applyFont="1" applyFill="1" applyBorder="1" applyAlignment="1">
      <alignment horizontal="center" vertical="top" wrapText="1"/>
    </xf>
    <xf numFmtId="0" fontId="4" fillId="4" borderId="4" xfId="0" applyFont="1" applyFill="1" applyBorder="1" applyAlignment="1">
      <alignment horizontal="center" vertical="top" wrapText="1"/>
    </xf>
    <xf numFmtId="0" fontId="3" fillId="7" borderId="6" xfId="0" applyFont="1" applyFill="1" applyBorder="1" applyAlignment="1">
      <alignment horizontal="center" vertical="top" wrapText="1"/>
    </xf>
    <xf numFmtId="0" fontId="3" fillId="7" borderId="0" xfId="0" applyFont="1" applyFill="1" applyBorder="1" applyAlignment="1">
      <alignment horizontal="center" vertical="top" wrapText="1"/>
    </xf>
    <xf numFmtId="0" fontId="3" fillId="11" borderId="1"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5" borderId="5"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7" xfId="0" applyFont="1" applyFill="1" applyBorder="1" applyAlignment="1">
      <alignment horizontal="center" vertical="top" wrapText="1"/>
    </xf>
    <xf numFmtId="0" fontId="3" fillId="6" borderId="8"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7" xfId="0" applyFont="1" applyFill="1" applyBorder="1" applyAlignment="1">
      <alignment horizontal="center" vertical="top" wrapText="1"/>
    </xf>
    <xf numFmtId="0" fontId="2" fillId="3" borderId="8" xfId="0" applyFont="1" applyFill="1" applyBorder="1" applyAlignment="1">
      <alignment horizontal="center" vertical="top" wrapText="1"/>
    </xf>
    <xf numFmtId="0" fontId="4" fillId="4" borderId="5" xfId="0" applyFont="1" applyFill="1" applyBorder="1" applyAlignment="1">
      <alignment horizontal="center" vertical="top" wrapText="1"/>
    </xf>
    <xf numFmtId="0" fontId="4" fillId="4" borderId="7" xfId="0" applyFont="1" applyFill="1" applyBorder="1" applyAlignment="1">
      <alignment horizontal="center" vertical="top" wrapText="1"/>
    </xf>
    <xf numFmtId="0" fontId="4" fillId="4" borderId="8" xfId="0" applyFont="1" applyFill="1" applyBorder="1" applyAlignment="1">
      <alignment horizontal="center" vertical="top" wrapText="1"/>
    </xf>
    <xf numFmtId="0" fontId="2" fillId="3" borderId="1" xfId="0" applyFont="1" applyFill="1" applyBorder="1" applyAlignment="1">
      <alignment horizontal="center" vertical="top" wrapText="1"/>
    </xf>
    <xf numFmtId="0" fontId="3" fillId="12"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15" fillId="0" borderId="0" xfId="0" applyFont="1" applyBorder="1" applyAlignment="1">
      <alignment horizontal="center"/>
    </xf>
    <xf numFmtId="0" fontId="16" fillId="0" borderId="0" xfId="0" applyFont="1" applyBorder="1" applyAlignment="1">
      <alignment horizontal="center"/>
    </xf>
    <xf numFmtId="0" fontId="15" fillId="0" borderId="0" xfId="0" applyFont="1" applyAlignment="1">
      <alignment horizontal="center"/>
    </xf>
    <xf numFmtId="0" fontId="17" fillId="0" borderId="0" xfId="0" applyFont="1" applyAlignment="1">
      <alignment horizontal="center"/>
    </xf>
  </cellXfs>
  <cellStyles count="3">
    <cellStyle name="Hipervínculo" xfId="2" builtinId="8"/>
    <cellStyle name="Normal" xfId="0" builtinId="0"/>
    <cellStyle name="Porcentaje" xfId="1" builtinId="5"/>
  </cellStyles>
  <dxfs count="12">
    <dxf>
      <fill>
        <patternFill>
          <bgColor rgb="FFFF0000"/>
        </patternFill>
      </fill>
    </dxf>
    <dxf>
      <fill>
        <patternFill>
          <bgColor rgb="FFFFFF00"/>
        </patternFill>
      </fill>
    </dxf>
    <dxf>
      <fill>
        <patternFill>
          <bgColor theme="7"/>
        </patternFill>
      </fill>
    </dxf>
    <dxf>
      <fill>
        <patternFill>
          <bgColor rgb="FF92D050"/>
        </patternFill>
      </fill>
    </dxf>
    <dxf>
      <fill>
        <patternFill>
          <bgColor rgb="FF92D050"/>
        </patternFill>
      </fill>
    </dxf>
    <dxf>
      <fill>
        <patternFill>
          <bgColor rgb="FF00B050"/>
        </patternFill>
      </fill>
    </dxf>
    <dxf>
      <fill>
        <patternFill>
          <bgColor rgb="FFFFFF00"/>
        </patternFill>
      </fill>
    </dxf>
    <dxf>
      <fill>
        <patternFill>
          <bgColor theme="7"/>
        </patternFill>
      </fill>
    </dxf>
    <dxf>
      <fill>
        <patternFill>
          <bgColor rgb="FFFF0000"/>
        </patternFill>
      </fill>
    </dxf>
    <dxf>
      <fill>
        <patternFill>
          <bgColor rgb="FFFFFF00"/>
        </patternFill>
      </fill>
    </dxf>
    <dxf>
      <fill>
        <patternFill>
          <bgColor theme="7"/>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b="1"/>
              <a:t>Identificar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v>%Logro</c:v>
          </c:tx>
          <c:spPr>
            <a:ln w="28575" cap="rnd">
              <a:solidFill>
                <a:schemeClr val="accent6"/>
              </a:solidFill>
              <a:round/>
            </a:ln>
            <a:effectLst/>
          </c:spPr>
          <c:marker>
            <c:symbol val="none"/>
          </c:marker>
          <c:cat>
            <c:strRef>
              <c:f>Resultados!$C$7:$C$12</c:f>
              <c:strCache>
                <c:ptCount val="6"/>
                <c:pt idx="0">
                  <c:v>ID.AM</c:v>
                </c:pt>
                <c:pt idx="1">
                  <c:v>ID.BE</c:v>
                </c:pt>
                <c:pt idx="2">
                  <c:v>ID.GV</c:v>
                </c:pt>
                <c:pt idx="3">
                  <c:v>ID.RA</c:v>
                </c:pt>
                <c:pt idx="4">
                  <c:v>ID.RM</c:v>
                </c:pt>
                <c:pt idx="5">
                  <c:v>ID.SC</c:v>
                </c:pt>
              </c:strCache>
            </c:strRef>
          </c:cat>
          <c:val>
            <c:numRef>
              <c:f>Resultados!$D$7:$D$12</c:f>
              <c:numCache>
                <c:formatCode>0.00%</c:formatCode>
                <c:ptCount val="6"/>
                <c:pt idx="0">
                  <c:v>0.45833333333333331</c:v>
                </c:pt>
                <c:pt idx="1">
                  <c:v>0.3</c:v>
                </c:pt>
                <c:pt idx="2">
                  <c:v>0.4375</c:v>
                </c:pt>
                <c:pt idx="3">
                  <c:v>0.375</c:v>
                </c:pt>
                <c:pt idx="4">
                  <c:v>0.25</c:v>
                </c:pt>
                <c:pt idx="5">
                  <c:v>0.4</c:v>
                </c:pt>
              </c:numCache>
            </c:numRef>
          </c:val>
          <c:extLst>
            <c:ext xmlns:c16="http://schemas.microsoft.com/office/drawing/2014/chart" uri="{C3380CC4-5D6E-409C-BE32-E72D297353CC}">
              <c16:uniqueId val="{00000000-EFB0-415B-A961-EDB11EE9CBBD}"/>
            </c:ext>
          </c:extLst>
        </c:ser>
        <c:ser>
          <c:idx val="1"/>
          <c:order val="1"/>
          <c:tx>
            <c:v>%Objetivo</c:v>
          </c:tx>
          <c:spPr>
            <a:ln w="28575" cap="rnd">
              <a:solidFill>
                <a:srgbClr val="FF0000"/>
              </a:solidFill>
              <a:round/>
            </a:ln>
            <a:effectLst/>
          </c:spPr>
          <c:marker>
            <c:symbol val="none"/>
          </c:marker>
          <c:cat>
            <c:strRef>
              <c:f>Resultados!$C$7:$C$12</c:f>
              <c:strCache>
                <c:ptCount val="6"/>
                <c:pt idx="0">
                  <c:v>ID.AM</c:v>
                </c:pt>
                <c:pt idx="1">
                  <c:v>ID.BE</c:v>
                </c:pt>
                <c:pt idx="2">
                  <c:v>ID.GV</c:v>
                </c:pt>
                <c:pt idx="3">
                  <c:v>ID.RA</c:v>
                </c:pt>
                <c:pt idx="4">
                  <c:v>ID.RM</c:v>
                </c:pt>
                <c:pt idx="5">
                  <c:v>ID.SC</c:v>
                </c:pt>
              </c:strCache>
            </c:strRef>
          </c:cat>
          <c:val>
            <c:numRef>
              <c:f>Resultados!$E$7:$E$12</c:f>
              <c:numCache>
                <c:formatCode>0.00%</c:formatCode>
                <c:ptCount val="6"/>
                <c:pt idx="0">
                  <c:v>0.79166666666666663</c:v>
                </c:pt>
                <c:pt idx="1">
                  <c:v>0.6</c:v>
                </c:pt>
                <c:pt idx="2">
                  <c:v>0.5625</c:v>
                </c:pt>
                <c:pt idx="3">
                  <c:v>0.70833333333333337</c:v>
                </c:pt>
                <c:pt idx="4">
                  <c:v>0.58333333333333337</c:v>
                </c:pt>
                <c:pt idx="5">
                  <c:v>0.6</c:v>
                </c:pt>
              </c:numCache>
            </c:numRef>
          </c:val>
          <c:extLst>
            <c:ext xmlns:c16="http://schemas.microsoft.com/office/drawing/2014/chart" uri="{C3380CC4-5D6E-409C-BE32-E72D297353CC}">
              <c16:uniqueId val="{00000001-EFB0-415B-A961-EDB11EE9CBBD}"/>
            </c:ext>
          </c:extLst>
        </c:ser>
        <c:dLbls>
          <c:showLegendKey val="0"/>
          <c:showVal val="0"/>
          <c:showCatName val="0"/>
          <c:showSerName val="0"/>
          <c:showPercent val="0"/>
          <c:showBubbleSize val="0"/>
        </c:dLbls>
        <c:axId val="166654015"/>
        <c:axId val="166654431"/>
      </c:radarChart>
      <c:catAx>
        <c:axId val="1666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654431"/>
        <c:crosses val="autoZero"/>
        <c:auto val="1"/>
        <c:lblAlgn val="ctr"/>
        <c:lblOffset val="100"/>
        <c:noMultiLvlLbl val="0"/>
      </c:catAx>
      <c:valAx>
        <c:axId val="1666544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6540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RECUPERAR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%Logro</c:v>
          </c:tx>
          <c:spPr>
            <a:solidFill>
              <a:srgbClr val="00B050"/>
            </a:solidFill>
            <a:ln>
              <a:noFill/>
            </a:ln>
            <a:effectLst/>
          </c:spPr>
          <c:invertIfNegative val="0"/>
          <c:cat>
            <c:strRef>
              <c:f>Resultados!$C$31:$C$33</c:f>
              <c:strCache>
                <c:ptCount val="3"/>
                <c:pt idx="0">
                  <c:v>RC.RP</c:v>
                </c:pt>
                <c:pt idx="1">
                  <c:v>RC.IM</c:v>
                </c:pt>
                <c:pt idx="2">
                  <c:v>RC.CO</c:v>
                </c:pt>
              </c:strCache>
            </c:strRef>
          </c:cat>
          <c:val>
            <c:numRef>
              <c:f>Resultados!$D$31:$D$33</c:f>
              <c:numCache>
                <c:formatCode>0.00%</c:formatCode>
                <c:ptCount val="3"/>
                <c:pt idx="0">
                  <c:v>0.5</c:v>
                </c:pt>
                <c:pt idx="1">
                  <c:v>0.375</c:v>
                </c:pt>
                <c:pt idx="2" formatCode="0%">
                  <c:v>0.41666666666666669</c:v>
                </c:pt>
              </c:numCache>
            </c:numRef>
          </c:val>
          <c:extLst>
            <c:ext xmlns:c16="http://schemas.microsoft.com/office/drawing/2014/chart" uri="{C3380CC4-5D6E-409C-BE32-E72D297353CC}">
              <c16:uniqueId val="{00000000-733D-49B8-A454-83072860A11B}"/>
            </c:ext>
          </c:extLst>
        </c:ser>
        <c:ser>
          <c:idx val="1"/>
          <c:order val="1"/>
          <c:tx>
            <c:v>%Objetivo</c:v>
          </c:tx>
          <c:spPr>
            <a:solidFill>
              <a:srgbClr val="FF0000"/>
            </a:solidFill>
            <a:ln>
              <a:noFill/>
            </a:ln>
            <a:effectLst/>
          </c:spPr>
          <c:invertIfNegative val="0"/>
          <c:cat>
            <c:strRef>
              <c:f>Resultados!$C$31:$C$33</c:f>
              <c:strCache>
                <c:ptCount val="3"/>
                <c:pt idx="0">
                  <c:v>RC.RP</c:v>
                </c:pt>
                <c:pt idx="1">
                  <c:v>RC.IM</c:v>
                </c:pt>
                <c:pt idx="2">
                  <c:v>RC.CO</c:v>
                </c:pt>
              </c:strCache>
            </c:strRef>
          </c:cat>
          <c:val>
            <c:numRef>
              <c:f>Resultados!$E$31:$E$33</c:f>
              <c:numCache>
                <c:formatCode>0.00%</c:formatCode>
                <c:ptCount val="3"/>
                <c:pt idx="0">
                  <c:v>0.5</c:v>
                </c:pt>
                <c:pt idx="1">
                  <c:v>0.625</c:v>
                </c:pt>
                <c:pt idx="2">
                  <c:v>0.5</c:v>
                </c:pt>
              </c:numCache>
            </c:numRef>
          </c:val>
          <c:extLst>
            <c:ext xmlns:c16="http://schemas.microsoft.com/office/drawing/2014/chart" uri="{C3380CC4-5D6E-409C-BE32-E72D297353CC}">
              <c16:uniqueId val="{00000001-733D-49B8-A454-83072860A11B}"/>
            </c:ext>
          </c:extLst>
        </c:ser>
        <c:dLbls>
          <c:showLegendKey val="0"/>
          <c:showVal val="0"/>
          <c:showCatName val="0"/>
          <c:showSerName val="0"/>
          <c:showPercent val="0"/>
          <c:showBubbleSize val="0"/>
        </c:dLbls>
        <c:gapWidth val="219"/>
        <c:overlap val="-27"/>
        <c:axId val="174326607"/>
        <c:axId val="174314959"/>
      </c:barChart>
      <c:catAx>
        <c:axId val="1743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4959"/>
        <c:crosses val="autoZero"/>
        <c:auto val="1"/>
        <c:lblAlgn val="ctr"/>
        <c:lblOffset val="100"/>
        <c:noMultiLvlLbl val="0"/>
      </c:catAx>
      <c:valAx>
        <c:axId val="174314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66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Funciones % Logro</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%Logro</c:v>
          </c:tx>
          <c:spPr>
            <a:solidFill>
              <a:schemeClr val="accent6"/>
            </a:solidFill>
            <a:ln>
              <a:noFill/>
            </a:ln>
            <a:effectLst/>
          </c:spPr>
          <c:invertIfNegative val="0"/>
          <c:cat>
            <c:strRef>
              <c:f>(Resultados!$B$13,Resultados!$B$20,Resultados!$B$24,Resultados!$B$30,Resultados!$B$34)</c:f>
              <c:strCache>
                <c:ptCount val="5"/>
                <c:pt idx="0">
                  <c:v>Función ID </c:v>
                </c:pt>
                <c:pt idx="1">
                  <c:v>Función PR </c:v>
                </c:pt>
                <c:pt idx="2">
                  <c:v>Función DE </c:v>
                </c:pt>
                <c:pt idx="3">
                  <c:v>Función RS </c:v>
                </c:pt>
                <c:pt idx="4">
                  <c:v>Función RC </c:v>
                </c:pt>
              </c:strCache>
            </c:strRef>
          </c:cat>
          <c:val>
            <c:numRef>
              <c:f>(Resultados!$D$13,Resultados!$D$20,Resultados!$D$24,Resultados!$D$30,Resultados!$D$34)</c:f>
              <c:numCache>
                <c:formatCode>0.00%</c:formatCode>
                <c:ptCount val="5"/>
                <c:pt idx="0">
                  <c:v>0.37013888888888885</c:v>
                </c:pt>
                <c:pt idx="1">
                  <c:v>0.41731150793650795</c:v>
                </c:pt>
                <c:pt idx="2">
                  <c:v>0.37916666666666665</c:v>
                </c:pt>
                <c:pt idx="3">
                  <c:v>0.43</c:v>
                </c:pt>
                <c:pt idx="4">
                  <c:v>0.43055555555555558</c:v>
                </c:pt>
              </c:numCache>
            </c:numRef>
          </c:val>
          <c:extLst>
            <c:ext xmlns:c16="http://schemas.microsoft.com/office/drawing/2014/chart" uri="{C3380CC4-5D6E-409C-BE32-E72D297353CC}">
              <c16:uniqueId val="{00000000-663F-49B6-812D-26827A543D25}"/>
            </c:ext>
          </c:extLst>
        </c:ser>
        <c:ser>
          <c:idx val="2"/>
          <c:order val="2"/>
          <c:tx>
            <c:v>%Objetivo</c:v>
          </c:tx>
          <c:spPr>
            <a:solidFill>
              <a:srgbClr val="FF0000"/>
            </a:solidFill>
            <a:ln>
              <a:noFill/>
            </a:ln>
            <a:effectLst/>
          </c:spPr>
          <c:invertIfNegative val="0"/>
          <c:cat>
            <c:strRef>
              <c:f>(Resultados!$B$13,Resultados!$B$20,Resultados!$B$24,Resultados!$B$30,Resultados!$B$34)</c:f>
              <c:strCache>
                <c:ptCount val="5"/>
                <c:pt idx="0">
                  <c:v>Función ID </c:v>
                </c:pt>
                <c:pt idx="1">
                  <c:v>Función PR </c:v>
                </c:pt>
                <c:pt idx="2">
                  <c:v>Función DE </c:v>
                </c:pt>
                <c:pt idx="3">
                  <c:v>Función RS </c:v>
                </c:pt>
                <c:pt idx="4">
                  <c:v>Función RC </c:v>
                </c:pt>
              </c:strCache>
            </c:strRef>
          </c:cat>
          <c:val>
            <c:numRef>
              <c:f>(Resultados!$E$13,Resultados!$E$20,Resultados!$E$24,Resultados!$E$30,Resultados!$E$34)</c:f>
              <c:numCache>
                <c:formatCode>0.00%</c:formatCode>
                <c:ptCount val="5"/>
                <c:pt idx="0">
                  <c:v>0.64097222222222228</c:v>
                </c:pt>
                <c:pt idx="1">
                  <c:v>0.64543650793650797</c:v>
                </c:pt>
                <c:pt idx="2">
                  <c:v>0.59166666666666667</c:v>
                </c:pt>
                <c:pt idx="3">
                  <c:v>0.52</c:v>
                </c:pt>
                <c:pt idx="4">
                  <c:v>0.54166666666666663</c:v>
                </c:pt>
              </c:numCache>
            </c:numRef>
          </c:val>
          <c:extLst>
            <c:ext xmlns:c16="http://schemas.microsoft.com/office/drawing/2014/chart" uri="{C3380CC4-5D6E-409C-BE32-E72D297353CC}">
              <c16:uniqueId val="{00000001-663F-49B6-812D-26827A543D25}"/>
            </c:ext>
          </c:extLst>
        </c:ser>
        <c:dLbls>
          <c:showLegendKey val="0"/>
          <c:showVal val="0"/>
          <c:showCatName val="0"/>
          <c:showSerName val="0"/>
          <c:showPercent val="0"/>
          <c:showBubbleSize val="0"/>
        </c:dLbls>
        <c:gapWidth val="219"/>
        <c:overlap val="-27"/>
        <c:axId val="166634879"/>
        <c:axId val="166628639"/>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(Resultados!$B$13,Resultados!$B$20,Resultados!$B$24,Resultados!$B$30,Resultados!$B$34)</c15:sqref>
                        </c15:formulaRef>
                      </c:ext>
                    </c:extLst>
                    <c:strCache>
                      <c:ptCount val="5"/>
                      <c:pt idx="0">
                        <c:v>Función ID </c:v>
                      </c:pt>
                      <c:pt idx="1">
                        <c:v>Función PR </c:v>
                      </c:pt>
                      <c:pt idx="2">
                        <c:v>Función DE </c:v>
                      </c:pt>
                      <c:pt idx="3">
                        <c:v>Función RS </c:v>
                      </c:pt>
                      <c:pt idx="4">
                        <c:v>Función RC </c:v>
                      </c:pt>
                    </c:strCache>
                  </c:strRef>
                </c:cat>
                <c:val>
                  <c:numRef>
                    <c:extLst>
                      <c:ext uri="{02D57815-91ED-43cb-92C2-25804820EDAC}">
                        <c15:formulaRef>
                          <c15:sqref>(Resultados!$C$13,Resultados!$C$20,Resultados!$C$24,Resultados!$C$30,Resultados!$C$34)</c15:sqref>
                        </c15:formulaRef>
                      </c:ext>
                    </c:extLst>
                    <c:numCache>
                      <c:formatCode>General</c:formatCode>
                      <c:ptCount val="5"/>
                    </c:numCache>
                  </c:numRef>
                </c:val>
                <c:extLst>
                  <c:ext xmlns:c16="http://schemas.microsoft.com/office/drawing/2014/chart" uri="{C3380CC4-5D6E-409C-BE32-E72D297353CC}">
                    <c16:uniqueId val="{00000002-663F-49B6-812D-26827A543D25}"/>
                  </c:ext>
                </c:extLst>
              </c15:ser>
            </c15:filteredBarSeries>
          </c:ext>
        </c:extLst>
      </c:barChart>
      <c:catAx>
        <c:axId val="16663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628639"/>
        <c:crosses val="autoZero"/>
        <c:auto val="1"/>
        <c:lblAlgn val="ctr"/>
        <c:lblOffset val="100"/>
        <c:noMultiLvlLbl val="0"/>
      </c:catAx>
      <c:valAx>
        <c:axId val="166628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48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b="1"/>
              <a:t>Proteger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v>%Logro</c:v>
          </c:tx>
          <c:spPr>
            <a:ln w="28575" cap="rnd">
              <a:solidFill>
                <a:srgbClr val="00B050"/>
              </a:solidFill>
              <a:round/>
            </a:ln>
            <a:effectLst/>
          </c:spPr>
          <c:marker>
            <c:symbol val="none"/>
          </c:marker>
          <c:cat>
            <c:strRef>
              <c:f>Resultados!$C$14:$C$19</c:f>
              <c:strCache>
                <c:ptCount val="6"/>
                <c:pt idx="0">
                  <c:v>PR.AC</c:v>
                </c:pt>
                <c:pt idx="1">
                  <c:v>PR.AT</c:v>
                </c:pt>
                <c:pt idx="2">
                  <c:v>PR.DS</c:v>
                </c:pt>
                <c:pt idx="3">
                  <c:v>PR.IP</c:v>
                </c:pt>
                <c:pt idx="4">
                  <c:v>PR.MA</c:v>
                </c:pt>
                <c:pt idx="5">
                  <c:v>PR.PT</c:v>
                </c:pt>
              </c:strCache>
            </c:strRef>
          </c:cat>
          <c:val>
            <c:numRef>
              <c:f>Resultados!$D$14:$D$19</c:f>
              <c:numCache>
                <c:formatCode>0.00%</c:formatCode>
                <c:ptCount val="6"/>
                <c:pt idx="0">
                  <c:v>0.4642857142857143</c:v>
                </c:pt>
                <c:pt idx="1">
                  <c:v>0.4</c:v>
                </c:pt>
                <c:pt idx="2">
                  <c:v>0.34375</c:v>
                </c:pt>
                <c:pt idx="3">
                  <c:v>0.39583333333333331</c:v>
                </c:pt>
                <c:pt idx="4">
                  <c:v>0.5</c:v>
                </c:pt>
                <c:pt idx="5">
                  <c:v>0.4</c:v>
                </c:pt>
              </c:numCache>
            </c:numRef>
          </c:val>
          <c:extLst>
            <c:ext xmlns:c16="http://schemas.microsoft.com/office/drawing/2014/chart" uri="{C3380CC4-5D6E-409C-BE32-E72D297353CC}">
              <c16:uniqueId val="{00000000-0A05-482B-9DC6-7D11D25F8437}"/>
            </c:ext>
          </c:extLst>
        </c:ser>
        <c:ser>
          <c:idx val="1"/>
          <c:order val="1"/>
          <c:tx>
            <c:v>%Objetivo</c:v>
          </c:tx>
          <c:spPr>
            <a:ln w="28575" cap="rnd">
              <a:solidFill>
                <a:srgbClr val="FF0000"/>
              </a:solidFill>
              <a:round/>
            </a:ln>
            <a:effectLst/>
          </c:spPr>
          <c:marker>
            <c:symbol val="none"/>
          </c:marker>
          <c:cat>
            <c:strRef>
              <c:f>Resultados!$C$14:$C$19</c:f>
              <c:strCache>
                <c:ptCount val="6"/>
                <c:pt idx="0">
                  <c:v>PR.AC</c:v>
                </c:pt>
                <c:pt idx="1">
                  <c:v>PR.AT</c:v>
                </c:pt>
                <c:pt idx="2">
                  <c:v>PR.DS</c:v>
                </c:pt>
                <c:pt idx="3">
                  <c:v>PR.IP</c:v>
                </c:pt>
                <c:pt idx="4">
                  <c:v>PR.MA</c:v>
                </c:pt>
                <c:pt idx="5">
                  <c:v>PR.PT</c:v>
                </c:pt>
              </c:strCache>
            </c:strRef>
          </c:cat>
          <c:val>
            <c:numRef>
              <c:f>Resultados!$E$14:$E$19</c:f>
              <c:numCache>
                <c:formatCode>0.00%</c:formatCode>
                <c:ptCount val="6"/>
                <c:pt idx="0">
                  <c:v>0.7142857142857143</c:v>
                </c:pt>
                <c:pt idx="1">
                  <c:v>0.6</c:v>
                </c:pt>
                <c:pt idx="2">
                  <c:v>0.6875</c:v>
                </c:pt>
                <c:pt idx="3">
                  <c:v>0.64583333333333337</c:v>
                </c:pt>
                <c:pt idx="4">
                  <c:v>0.625</c:v>
                </c:pt>
                <c:pt idx="5">
                  <c:v>0.6</c:v>
                </c:pt>
              </c:numCache>
            </c:numRef>
          </c:val>
          <c:extLst>
            <c:ext xmlns:c16="http://schemas.microsoft.com/office/drawing/2014/chart" uri="{C3380CC4-5D6E-409C-BE32-E72D297353CC}">
              <c16:uniqueId val="{00000001-0A05-482B-9DC6-7D11D25F8437}"/>
            </c:ext>
          </c:extLst>
        </c:ser>
        <c:dLbls>
          <c:showLegendKey val="0"/>
          <c:showVal val="0"/>
          <c:showCatName val="0"/>
          <c:showSerName val="0"/>
          <c:showPercent val="0"/>
          <c:showBubbleSize val="0"/>
        </c:dLbls>
        <c:axId val="166654015"/>
        <c:axId val="166654431"/>
      </c:radarChart>
      <c:catAx>
        <c:axId val="1666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654431"/>
        <c:crosses val="autoZero"/>
        <c:auto val="1"/>
        <c:lblAlgn val="ctr"/>
        <c:lblOffset val="100"/>
        <c:noMultiLvlLbl val="0"/>
      </c:catAx>
      <c:valAx>
        <c:axId val="1666544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6540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b="1"/>
              <a:t>Detectar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v>%Logro</c:v>
          </c:tx>
          <c:spPr>
            <a:ln w="28575" cap="rnd">
              <a:solidFill>
                <a:schemeClr val="accent6"/>
              </a:solidFill>
              <a:round/>
            </a:ln>
            <a:effectLst/>
          </c:spPr>
          <c:marker>
            <c:symbol val="none"/>
          </c:marker>
          <c:cat>
            <c:strRef>
              <c:f>Resultados!$C$21:$C$23</c:f>
              <c:strCache>
                <c:ptCount val="3"/>
                <c:pt idx="0">
                  <c:v>DE.AE</c:v>
                </c:pt>
                <c:pt idx="1">
                  <c:v>DE.CM</c:v>
                </c:pt>
                <c:pt idx="2">
                  <c:v>DE.DP</c:v>
                </c:pt>
              </c:strCache>
            </c:strRef>
          </c:cat>
          <c:val>
            <c:numRef>
              <c:f>Resultados!$D$21:$D$23</c:f>
              <c:numCache>
                <c:formatCode>0.00%</c:formatCode>
                <c:ptCount val="3"/>
                <c:pt idx="0">
                  <c:v>0.4</c:v>
                </c:pt>
                <c:pt idx="1">
                  <c:v>0.4375</c:v>
                </c:pt>
                <c:pt idx="2">
                  <c:v>0.3</c:v>
                </c:pt>
              </c:numCache>
            </c:numRef>
          </c:val>
          <c:extLst>
            <c:ext xmlns:c16="http://schemas.microsoft.com/office/drawing/2014/chart" uri="{C3380CC4-5D6E-409C-BE32-E72D297353CC}">
              <c16:uniqueId val="{00000000-CCAA-482F-9EB3-46D040C128C2}"/>
            </c:ext>
          </c:extLst>
        </c:ser>
        <c:ser>
          <c:idx val="1"/>
          <c:order val="1"/>
          <c:tx>
            <c:v>%Objetivo</c:v>
          </c:tx>
          <c:spPr>
            <a:ln w="28575" cap="rnd">
              <a:solidFill>
                <a:srgbClr val="FF0000"/>
              </a:solidFill>
              <a:round/>
            </a:ln>
            <a:effectLst/>
          </c:spPr>
          <c:marker>
            <c:symbol val="none"/>
          </c:marker>
          <c:cat>
            <c:strRef>
              <c:f>Resultados!$C$21:$C$23</c:f>
              <c:strCache>
                <c:ptCount val="3"/>
                <c:pt idx="0">
                  <c:v>DE.AE</c:v>
                </c:pt>
                <c:pt idx="1">
                  <c:v>DE.CM</c:v>
                </c:pt>
                <c:pt idx="2">
                  <c:v>DE.DP</c:v>
                </c:pt>
              </c:strCache>
            </c:strRef>
          </c:cat>
          <c:val>
            <c:numRef>
              <c:f>Resultados!$E$21:$E$23</c:f>
              <c:numCache>
                <c:formatCode>0.00%</c:formatCode>
                <c:ptCount val="3"/>
                <c:pt idx="0">
                  <c:v>0.65</c:v>
                </c:pt>
                <c:pt idx="1">
                  <c:v>0.625</c:v>
                </c:pt>
                <c:pt idx="2">
                  <c:v>0.5</c:v>
                </c:pt>
              </c:numCache>
            </c:numRef>
          </c:val>
          <c:extLst>
            <c:ext xmlns:c16="http://schemas.microsoft.com/office/drawing/2014/chart" uri="{C3380CC4-5D6E-409C-BE32-E72D297353CC}">
              <c16:uniqueId val="{00000001-CCAA-482F-9EB3-46D040C128C2}"/>
            </c:ext>
          </c:extLst>
        </c:ser>
        <c:dLbls>
          <c:showLegendKey val="0"/>
          <c:showVal val="0"/>
          <c:showCatName val="0"/>
          <c:showSerName val="0"/>
          <c:showPercent val="0"/>
          <c:showBubbleSize val="0"/>
        </c:dLbls>
        <c:axId val="166654015"/>
        <c:axId val="166654431"/>
      </c:radarChart>
      <c:catAx>
        <c:axId val="1666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654431"/>
        <c:crosses val="autoZero"/>
        <c:auto val="1"/>
        <c:lblAlgn val="ctr"/>
        <c:lblOffset val="100"/>
        <c:noMultiLvlLbl val="0"/>
      </c:catAx>
      <c:valAx>
        <c:axId val="1666544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6540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b="1"/>
              <a:t>Responder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v>%Logro</c:v>
          </c:tx>
          <c:spPr>
            <a:ln w="28575" cap="rnd">
              <a:solidFill>
                <a:srgbClr val="00B050"/>
              </a:solidFill>
              <a:round/>
            </a:ln>
            <a:effectLst/>
          </c:spPr>
          <c:marker>
            <c:symbol val="none"/>
          </c:marker>
          <c:cat>
            <c:strRef>
              <c:f>Resultados!$C$25:$C$29</c:f>
              <c:strCache>
                <c:ptCount val="5"/>
                <c:pt idx="0">
                  <c:v>RS.RP</c:v>
                </c:pt>
                <c:pt idx="1">
                  <c:v>RS.CO</c:v>
                </c:pt>
                <c:pt idx="2">
                  <c:v>RS.AN</c:v>
                </c:pt>
                <c:pt idx="3">
                  <c:v>RS.MI</c:v>
                </c:pt>
                <c:pt idx="4">
                  <c:v>RS.IM</c:v>
                </c:pt>
              </c:strCache>
            </c:strRef>
          </c:cat>
          <c:val>
            <c:numRef>
              <c:f>Resultados!$D$25:$D$29</c:f>
              <c:numCache>
                <c:formatCode>0.00%</c:formatCode>
                <c:ptCount val="5"/>
                <c:pt idx="0">
                  <c:v>0.5</c:v>
                </c:pt>
                <c:pt idx="1">
                  <c:v>0.4</c:v>
                </c:pt>
                <c:pt idx="2">
                  <c:v>0.5</c:v>
                </c:pt>
                <c:pt idx="3">
                  <c:v>0.5</c:v>
                </c:pt>
                <c:pt idx="4">
                  <c:v>0.25</c:v>
                </c:pt>
              </c:numCache>
            </c:numRef>
          </c:val>
          <c:extLst>
            <c:ext xmlns:c16="http://schemas.microsoft.com/office/drawing/2014/chart" uri="{C3380CC4-5D6E-409C-BE32-E72D297353CC}">
              <c16:uniqueId val="{00000000-EF23-4456-AEE3-8156309F77A3}"/>
            </c:ext>
          </c:extLst>
        </c:ser>
        <c:ser>
          <c:idx val="1"/>
          <c:order val="1"/>
          <c:tx>
            <c:v>%Objetivo</c:v>
          </c:tx>
          <c:spPr>
            <a:ln w="28575" cap="rnd">
              <a:solidFill>
                <a:srgbClr val="FF0000"/>
              </a:solidFill>
              <a:round/>
            </a:ln>
            <a:effectLst/>
          </c:spPr>
          <c:marker>
            <c:symbol val="none"/>
          </c:marker>
          <c:cat>
            <c:strRef>
              <c:f>Resultados!$C$25:$C$29</c:f>
              <c:strCache>
                <c:ptCount val="5"/>
                <c:pt idx="0">
                  <c:v>RS.RP</c:v>
                </c:pt>
                <c:pt idx="1">
                  <c:v>RS.CO</c:v>
                </c:pt>
                <c:pt idx="2">
                  <c:v>RS.AN</c:v>
                </c:pt>
                <c:pt idx="3">
                  <c:v>RS.MI</c:v>
                </c:pt>
                <c:pt idx="4">
                  <c:v>RS.IM</c:v>
                </c:pt>
              </c:strCache>
            </c:strRef>
          </c:cat>
          <c:val>
            <c:numRef>
              <c:f>Resultados!$E$25:$E$29</c:f>
              <c:numCache>
                <c:formatCode>0.00%</c:formatCode>
                <c:ptCount val="5"/>
                <c:pt idx="0">
                  <c:v>0.5</c:v>
                </c:pt>
                <c:pt idx="1">
                  <c:v>0.5</c:v>
                </c:pt>
                <c:pt idx="2">
                  <c:v>0.6</c:v>
                </c:pt>
                <c:pt idx="3">
                  <c:v>0.5</c:v>
                </c:pt>
                <c:pt idx="4">
                  <c:v>0.5</c:v>
                </c:pt>
              </c:numCache>
            </c:numRef>
          </c:val>
          <c:extLst>
            <c:ext xmlns:c16="http://schemas.microsoft.com/office/drawing/2014/chart" uri="{C3380CC4-5D6E-409C-BE32-E72D297353CC}">
              <c16:uniqueId val="{00000001-EF23-4456-AEE3-8156309F77A3}"/>
            </c:ext>
          </c:extLst>
        </c:ser>
        <c:dLbls>
          <c:showLegendKey val="0"/>
          <c:showVal val="0"/>
          <c:showCatName val="0"/>
          <c:showSerName val="0"/>
          <c:showPercent val="0"/>
          <c:showBubbleSize val="0"/>
        </c:dLbls>
        <c:axId val="166654015"/>
        <c:axId val="166654431"/>
      </c:radarChart>
      <c:catAx>
        <c:axId val="1666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654431"/>
        <c:crosses val="autoZero"/>
        <c:auto val="1"/>
        <c:lblAlgn val="ctr"/>
        <c:lblOffset val="100"/>
        <c:noMultiLvlLbl val="0"/>
      </c:catAx>
      <c:valAx>
        <c:axId val="1666544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6540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b="1"/>
              <a:t>Recuperar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v>%Logro</c:v>
          </c:tx>
          <c:spPr>
            <a:ln w="28575" cap="rnd">
              <a:solidFill>
                <a:srgbClr val="00B050"/>
              </a:solidFill>
              <a:round/>
            </a:ln>
            <a:effectLst/>
          </c:spPr>
          <c:marker>
            <c:symbol val="none"/>
          </c:marker>
          <c:cat>
            <c:strRef>
              <c:f>Resultados!$C$31:$C$33</c:f>
              <c:strCache>
                <c:ptCount val="3"/>
                <c:pt idx="0">
                  <c:v>RC.RP</c:v>
                </c:pt>
                <c:pt idx="1">
                  <c:v>RC.IM</c:v>
                </c:pt>
                <c:pt idx="2">
                  <c:v>RC.CO</c:v>
                </c:pt>
              </c:strCache>
            </c:strRef>
          </c:cat>
          <c:val>
            <c:numRef>
              <c:f>Resultados!$D$31:$D$33</c:f>
              <c:numCache>
                <c:formatCode>0.00%</c:formatCode>
                <c:ptCount val="3"/>
                <c:pt idx="0">
                  <c:v>0.5</c:v>
                </c:pt>
                <c:pt idx="1">
                  <c:v>0.375</c:v>
                </c:pt>
                <c:pt idx="2" formatCode="0%">
                  <c:v>0.41666666666666669</c:v>
                </c:pt>
              </c:numCache>
            </c:numRef>
          </c:val>
          <c:extLst>
            <c:ext xmlns:c16="http://schemas.microsoft.com/office/drawing/2014/chart" uri="{C3380CC4-5D6E-409C-BE32-E72D297353CC}">
              <c16:uniqueId val="{00000000-C8A2-425D-BA35-1CBA31F189D2}"/>
            </c:ext>
          </c:extLst>
        </c:ser>
        <c:ser>
          <c:idx val="1"/>
          <c:order val="1"/>
          <c:tx>
            <c:v>%Objetivo</c:v>
          </c:tx>
          <c:spPr>
            <a:ln w="28575" cap="rnd">
              <a:solidFill>
                <a:srgbClr val="FF0000"/>
              </a:solidFill>
              <a:round/>
            </a:ln>
            <a:effectLst/>
          </c:spPr>
          <c:marker>
            <c:symbol val="none"/>
          </c:marker>
          <c:cat>
            <c:strRef>
              <c:f>Resultados!$C$31:$C$33</c:f>
              <c:strCache>
                <c:ptCount val="3"/>
                <c:pt idx="0">
                  <c:v>RC.RP</c:v>
                </c:pt>
                <c:pt idx="1">
                  <c:v>RC.IM</c:v>
                </c:pt>
                <c:pt idx="2">
                  <c:v>RC.CO</c:v>
                </c:pt>
              </c:strCache>
            </c:strRef>
          </c:cat>
          <c:val>
            <c:numRef>
              <c:f>Resultados!$E$31:$E$33</c:f>
              <c:numCache>
                <c:formatCode>0.00%</c:formatCode>
                <c:ptCount val="3"/>
                <c:pt idx="0">
                  <c:v>0.5</c:v>
                </c:pt>
                <c:pt idx="1">
                  <c:v>0.625</c:v>
                </c:pt>
                <c:pt idx="2">
                  <c:v>0.5</c:v>
                </c:pt>
              </c:numCache>
            </c:numRef>
          </c:val>
          <c:extLst>
            <c:ext xmlns:c16="http://schemas.microsoft.com/office/drawing/2014/chart" uri="{C3380CC4-5D6E-409C-BE32-E72D297353CC}">
              <c16:uniqueId val="{00000001-C8A2-425D-BA35-1CBA31F189D2}"/>
            </c:ext>
          </c:extLst>
        </c:ser>
        <c:dLbls>
          <c:showLegendKey val="0"/>
          <c:showVal val="0"/>
          <c:showCatName val="0"/>
          <c:showSerName val="0"/>
          <c:showPercent val="0"/>
          <c:showBubbleSize val="0"/>
        </c:dLbls>
        <c:axId val="166654015"/>
        <c:axId val="166654431"/>
      </c:radarChart>
      <c:catAx>
        <c:axId val="1666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654431"/>
        <c:crosses val="autoZero"/>
        <c:auto val="1"/>
        <c:lblAlgn val="ctr"/>
        <c:lblOffset val="100"/>
        <c:noMultiLvlLbl val="0"/>
      </c:catAx>
      <c:valAx>
        <c:axId val="1666544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6540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IDENTIFICAR</a:t>
            </a:r>
            <a:r>
              <a:rPr lang="es-PE" b="1" baseline="0"/>
              <a:t> </a:t>
            </a:r>
            <a:endParaRPr lang="es-PE"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%Logro</c:v>
          </c:tx>
          <c:spPr>
            <a:solidFill>
              <a:srgbClr val="00B050"/>
            </a:solidFill>
            <a:ln>
              <a:noFill/>
            </a:ln>
            <a:effectLst/>
          </c:spPr>
          <c:invertIfNegative val="0"/>
          <c:cat>
            <c:strRef>
              <c:f>Resultados!$C$7:$C$12</c:f>
              <c:strCache>
                <c:ptCount val="6"/>
                <c:pt idx="0">
                  <c:v>ID.AM</c:v>
                </c:pt>
                <c:pt idx="1">
                  <c:v>ID.BE</c:v>
                </c:pt>
                <c:pt idx="2">
                  <c:v>ID.GV</c:v>
                </c:pt>
                <c:pt idx="3">
                  <c:v>ID.RA</c:v>
                </c:pt>
                <c:pt idx="4">
                  <c:v>ID.RM</c:v>
                </c:pt>
                <c:pt idx="5">
                  <c:v>ID.SC</c:v>
                </c:pt>
              </c:strCache>
            </c:strRef>
          </c:cat>
          <c:val>
            <c:numRef>
              <c:f>Resultados!$D$7:$D$12</c:f>
              <c:numCache>
                <c:formatCode>0.00%</c:formatCode>
                <c:ptCount val="6"/>
                <c:pt idx="0">
                  <c:v>0.45833333333333331</c:v>
                </c:pt>
                <c:pt idx="1">
                  <c:v>0.3</c:v>
                </c:pt>
                <c:pt idx="2">
                  <c:v>0.4375</c:v>
                </c:pt>
                <c:pt idx="3">
                  <c:v>0.375</c:v>
                </c:pt>
                <c:pt idx="4">
                  <c:v>0.25</c:v>
                </c:pt>
                <c:pt idx="5">
                  <c:v>0.4</c:v>
                </c:pt>
              </c:numCache>
            </c:numRef>
          </c:val>
          <c:extLst>
            <c:ext xmlns:c16="http://schemas.microsoft.com/office/drawing/2014/chart" uri="{C3380CC4-5D6E-409C-BE32-E72D297353CC}">
              <c16:uniqueId val="{00000000-AEAD-4642-A8F3-76252C9086BD}"/>
            </c:ext>
          </c:extLst>
        </c:ser>
        <c:ser>
          <c:idx val="1"/>
          <c:order val="1"/>
          <c:tx>
            <c:v>%Objetivo</c:v>
          </c:tx>
          <c:spPr>
            <a:solidFill>
              <a:srgbClr val="FF0000"/>
            </a:solidFill>
            <a:ln>
              <a:noFill/>
            </a:ln>
            <a:effectLst/>
          </c:spPr>
          <c:invertIfNegative val="0"/>
          <c:cat>
            <c:strRef>
              <c:f>Resultados!$C$7:$C$12</c:f>
              <c:strCache>
                <c:ptCount val="6"/>
                <c:pt idx="0">
                  <c:v>ID.AM</c:v>
                </c:pt>
                <c:pt idx="1">
                  <c:v>ID.BE</c:v>
                </c:pt>
                <c:pt idx="2">
                  <c:v>ID.GV</c:v>
                </c:pt>
                <c:pt idx="3">
                  <c:v>ID.RA</c:v>
                </c:pt>
                <c:pt idx="4">
                  <c:v>ID.RM</c:v>
                </c:pt>
                <c:pt idx="5">
                  <c:v>ID.SC</c:v>
                </c:pt>
              </c:strCache>
            </c:strRef>
          </c:cat>
          <c:val>
            <c:numRef>
              <c:f>Resultados!$E$7:$E$12</c:f>
              <c:numCache>
                <c:formatCode>0.00%</c:formatCode>
                <c:ptCount val="6"/>
                <c:pt idx="0">
                  <c:v>0.79166666666666663</c:v>
                </c:pt>
                <c:pt idx="1">
                  <c:v>0.6</c:v>
                </c:pt>
                <c:pt idx="2">
                  <c:v>0.5625</c:v>
                </c:pt>
                <c:pt idx="3">
                  <c:v>0.70833333333333337</c:v>
                </c:pt>
                <c:pt idx="4">
                  <c:v>0.58333333333333337</c:v>
                </c:pt>
                <c:pt idx="5">
                  <c:v>0.6</c:v>
                </c:pt>
              </c:numCache>
            </c:numRef>
          </c:val>
          <c:extLst>
            <c:ext xmlns:c16="http://schemas.microsoft.com/office/drawing/2014/chart" uri="{C3380CC4-5D6E-409C-BE32-E72D297353CC}">
              <c16:uniqueId val="{00000001-AEAD-4642-A8F3-76252C9086BD}"/>
            </c:ext>
          </c:extLst>
        </c:ser>
        <c:dLbls>
          <c:showLegendKey val="0"/>
          <c:showVal val="0"/>
          <c:showCatName val="0"/>
          <c:showSerName val="0"/>
          <c:showPercent val="0"/>
          <c:showBubbleSize val="0"/>
        </c:dLbls>
        <c:gapWidth val="219"/>
        <c:overlap val="-27"/>
        <c:axId val="174326607"/>
        <c:axId val="174314959"/>
      </c:barChart>
      <c:catAx>
        <c:axId val="1743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4959"/>
        <c:crosses val="autoZero"/>
        <c:auto val="1"/>
        <c:lblAlgn val="ctr"/>
        <c:lblOffset val="100"/>
        <c:noMultiLvlLbl val="0"/>
      </c:catAx>
      <c:valAx>
        <c:axId val="174314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66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PROTEGER</a:t>
            </a:r>
            <a:r>
              <a:rPr lang="es-PE" b="1" baseline="0"/>
              <a:t> </a:t>
            </a:r>
            <a:endParaRPr lang="es-PE"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%Logro</c:v>
          </c:tx>
          <c:spPr>
            <a:solidFill>
              <a:srgbClr val="00B050"/>
            </a:solidFill>
            <a:ln>
              <a:noFill/>
            </a:ln>
            <a:effectLst/>
          </c:spPr>
          <c:invertIfNegative val="0"/>
          <c:cat>
            <c:strRef>
              <c:f>Resultados!$C$14:$C$19</c:f>
              <c:strCache>
                <c:ptCount val="6"/>
                <c:pt idx="0">
                  <c:v>PR.AC</c:v>
                </c:pt>
                <c:pt idx="1">
                  <c:v>PR.AT</c:v>
                </c:pt>
                <c:pt idx="2">
                  <c:v>PR.DS</c:v>
                </c:pt>
                <c:pt idx="3">
                  <c:v>PR.IP</c:v>
                </c:pt>
                <c:pt idx="4">
                  <c:v>PR.MA</c:v>
                </c:pt>
                <c:pt idx="5">
                  <c:v>PR.PT</c:v>
                </c:pt>
              </c:strCache>
            </c:strRef>
          </c:cat>
          <c:val>
            <c:numRef>
              <c:f>Resultados!$D$14:$D$19</c:f>
              <c:numCache>
                <c:formatCode>0.00%</c:formatCode>
                <c:ptCount val="6"/>
                <c:pt idx="0">
                  <c:v>0.4642857142857143</c:v>
                </c:pt>
                <c:pt idx="1">
                  <c:v>0.4</c:v>
                </c:pt>
                <c:pt idx="2">
                  <c:v>0.34375</c:v>
                </c:pt>
                <c:pt idx="3">
                  <c:v>0.39583333333333331</c:v>
                </c:pt>
                <c:pt idx="4">
                  <c:v>0.5</c:v>
                </c:pt>
                <c:pt idx="5">
                  <c:v>0.4</c:v>
                </c:pt>
              </c:numCache>
            </c:numRef>
          </c:val>
          <c:extLst>
            <c:ext xmlns:c16="http://schemas.microsoft.com/office/drawing/2014/chart" uri="{C3380CC4-5D6E-409C-BE32-E72D297353CC}">
              <c16:uniqueId val="{00000000-630E-404C-965C-EB0F42334543}"/>
            </c:ext>
          </c:extLst>
        </c:ser>
        <c:ser>
          <c:idx val="1"/>
          <c:order val="1"/>
          <c:tx>
            <c:v>%Objetivo</c:v>
          </c:tx>
          <c:spPr>
            <a:solidFill>
              <a:srgbClr val="FF0000"/>
            </a:solidFill>
            <a:ln>
              <a:noFill/>
            </a:ln>
            <a:effectLst/>
          </c:spPr>
          <c:invertIfNegative val="0"/>
          <c:cat>
            <c:strRef>
              <c:f>Resultados!$C$14:$C$19</c:f>
              <c:strCache>
                <c:ptCount val="6"/>
                <c:pt idx="0">
                  <c:v>PR.AC</c:v>
                </c:pt>
                <c:pt idx="1">
                  <c:v>PR.AT</c:v>
                </c:pt>
                <c:pt idx="2">
                  <c:v>PR.DS</c:v>
                </c:pt>
                <c:pt idx="3">
                  <c:v>PR.IP</c:v>
                </c:pt>
                <c:pt idx="4">
                  <c:v>PR.MA</c:v>
                </c:pt>
                <c:pt idx="5">
                  <c:v>PR.PT</c:v>
                </c:pt>
              </c:strCache>
            </c:strRef>
          </c:cat>
          <c:val>
            <c:numRef>
              <c:f>Resultados!$E$14:$E$19</c:f>
              <c:numCache>
                <c:formatCode>0.00%</c:formatCode>
                <c:ptCount val="6"/>
                <c:pt idx="0">
                  <c:v>0.7142857142857143</c:v>
                </c:pt>
                <c:pt idx="1">
                  <c:v>0.6</c:v>
                </c:pt>
                <c:pt idx="2">
                  <c:v>0.6875</c:v>
                </c:pt>
                <c:pt idx="3">
                  <c:v>0.64583333333333337</c:v>
                </c:pt>
                <c:pt idx="4">
                  <c:v>0.625</c:v>
                </c:pt>
                <c:pt idx="5">
                  <c:v>0.6</c:v>
                </c:pt>
              </c:numCache>
            </c:numRef>
          </c:val>
          <c:extLst>
            <c:ext xmlns:c16="http://schemas.microsoft.com/office/drawing/2014/chart" uri="{C3380CC4-5D6E-409C-BE32-E72D297353CC}">
              <c16:uniqueId val="{00000001-630E-404C-965C-EB0F42334543}"/>
            </c:ext>
          </c:extLst>
        </c:ser>
        <c:dLbls>
          <c:showLegendKey val="0"/>
          <c:showVal val="0"/>
          <c:showCatName val="0"/>
          <c:showSerName val="0"/>
          <c:showPercent val="0"/>
          <c:showBubbleSize val="0"/>
        </c:dLbls>
        <c:gapWidth val="219"/>
        <c:overlap val="-27"/>
        <c:axId val="174326607"/>
        <c:axId val="174314959"/>
      </c:barChart>
      <c:catAx>
        <c:axId val="1743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4959"/>
        <c:crosses val="autoZero"/>
        <c:auto val="1"/>
        <c:lblAlgn val="ctr"/>
        <c:lblOffset val="100"/>
        <c:noMultiLvlLbl val="0"/>
      </c:catAx>
      <c:valAx>
        <c:axId val="174314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66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DETECTAR</a:t>
            </a:r>
            <a:r>
              <a:rPr lang="es-PE" b="1" baseline="0"/>
              <a:t> </a:t>
            </a:r>
            <a:endParaRPr lang="es-PE"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%Logro</c:v>
          </c:tx>
          <c:spPr>
            <a:solidFill>
              <a:schemeClr val="accent6"/>
            </a:solidFill>
            <a:ln>
              <a:noFill/>
            </a:ln>
            <a:effectLst/>
          </c:spPr>
          <c:invertIfNegative val="0"/>
          <c:cat>
            <c:strRef>
              <c:f>Resultados!$C$21:$C$23</c:f>
              <c:strCache>
                <c:ptCount val="3"/>
                <c:pt idx="0">
                  <c:v>DE.AE</c:v>
                </c:pt>
                <c:pt idx="1">
                  <c:v>DE.CM</c:v>
                </c:pt>
                <c:pt idx="2">
                  <c:v>DE.DP</c:v>
                </c:pt>
              </c:strCache>
            </c:strRef>
          </c:cat>
          <c:val>
            <c:numRef>
              <c:f>Resultados!$D$21:$D$23</c:f>
              <c:numCache>
                <c:formatCode>0.00%</c:formatCode>
                <c:ptCount val="3"/>
                <c:pt idx="0">
                  <c:v>0.4</c:v>
                </c:pt>
                <c:pt idx="1">
                  <c:v>0.4375</c:v>
                </c:pt>
                <c:pt idx="2">
                  <c:v>0.3</c:v>
                </c:pt>
              </c:numCache>
            </c:numRef>
          </c:val>
          <c:extLst>
            <c:ext xmlns:c16="http://schemas.microsoft.com/office/drawing/2014/chart" uri="{C3380CC4-5D6E-409C-BE32-E72D297353CC}">
              <c16:uniqueId val="{00000000-4D88-4C64-8D6D-CD019A8CFB5A}"/>
            </c:ext>
          </c:extLst>
        </c:ser>
        <c:ser>
          <c:idx val="1"/>
          <c:order val="1"/>
          <c:tx>
            <c:v>%Objetivo</c:v>
          </c:tx>
          <c:spPr>
            <a:solidFill>
              <a:srgbClr val="FF0000"/>
            </a:solidFill>
            <a:ln>
              <a:noFill/>
            </a:ln>
            <a:effectLst/>
          </c:spPr>
          <c:invertIfNegative val="0"/>
          <c:cat>
            <c:strRef>
              <c:f>Resultados!$C$21:$C$23</c:f>
              <c:strCache>
                <c:ptCount val="3"/>
                <c:pt idx="0">
                  <c:v>DE.AE</c:v>
                </c:pt>
                <c:pt idx="1">
                  <c:v>DE.CM</c:v>
                </c:pt>
                <c:pt idx="2">
                  <c:v>DE.DP</c:v>
                </c:pt>
              </c:strCache>
            </c:strRef>
          </c:cat>
          <c:val>
            <c:numRef>
              <c:f>Resultados!$E$21:$E$23</c:f>
              <c:numCache>
                <c:formatCode>0.00%</c:formatCode>
                <c:ptCount val="3"/>
                <c:pt idx="0">
                  <c:v>0.65</c:v>
                </c:pt>
                <c:pt idx="1">
                  <c:v>0.625</c:v>
                </c:pt>
                <c:pt idx="2">
                  <c:v>0.5</c:v>
                </c:pt>
              </c:numCache>
            </c:numRef>
          </c:val>
          <c:extLst>
            <c:ext xmlns:c16="http://schemas.microsoft.com/office/drawing/2014/chart" uri="{C3380CC4-5D6E-409C-BE32-E72D297353CC}">
              <c16:uniqueId val="{00000001-4D88-4C64-8D6D-CD019A8CFB5A}"/>
            </c:ext>
          </c:extLst>
        </c:ser>
        <c:dLbls>
          <c:showLegendKey val="0"/>
          <c:showVal val="0"/>
          <c:showCatName val="0"/>
          <c:showSerName val="0"/>
          <c:showPercent val="0"/>
          <c:showBubbleSize val="0"/>
        </c:dLbls>
        <c:gapWidth val="219"/>
        <c:overlap val="-27"/>
        <c:axId val="174326607"/>
        <c:axId val="174314959"/>
      </c:barChart>
      <c:catAx>
        <c:axId val="1743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4959"/>
        <c:crosses val="autoZero"/>
        <c:auto val="1"/>
        <c:lblAlgn val="ctr"/>
        <c:lblOffset val="100"/>
        <c:noMultiLvlLbl val="0"/>
      </c:catAx>
      <c:valAx>
        <c:axId val="174314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66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RESPONDER</a:t>
            </a:r>
            <a:r>
              <a:rPr lang="es-PE" b="1" baseline="0"/>
              <a:t> </a:t>
            </a:r>
            <a:endParaRPr lang="es-PE"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%Logro</c:v>
          </c:tx>
          <c:spPr>
            <a:solidFill>
              <a:srgbClr val="00B050"/>
            </a:solidFill>
            <a:ln>
              <a:noFill/>
            </a:ln>
            <a:effectLst/>
          </c:spPr>
          <c:invertIfNegative val="0"/>
          <c:cat>
            <c:strRef>
              <c:f>Resultados!$C$25:$C$29</c:f>
              <c:strCache>
                <c:ptCount val="5"/>
                <c:pt idx="0">
                  <c:v>RS.RP</c:v>
                </c:pt>
                <c:pt idx="1">
                  <c:v>RS.CO</c:v>
                </c:pt>
                <c:pt idx="2">
                  <c:v>RS.AN</c:v>
                </c:pt>
                <c:pt idx="3">
                  <c:v>RS.MI</c:v>
                </c:pt>
                <c:pt idx="4">
                  <c:v>RS.IM</c:v>
                </c:pt>
              </c:strCache>
            </c:strRef>
          </c:cat>
          <c:val>
            <c:numRef>
              <c:f>Resultados!$D$25:$D$29</c:f>
              <c:numCache>
                <c:formatCode>0.00%</c:formatCode>
                <c:ptCount val="5"/>
                <c:pt idx="0">
                  <c:v>0.5</c:v>
                </c:pt>
                <c:pt idx="1">
                  <c:v>0.4</c:v>
                </c:pt>
                <c:pt idx="2">
                  <c:v>0.5</c:v>
                </c:pt>
                <c:pt idx="3">
                  <c:v>0.5</c:v>
                </c:pt>
                <c:pt idx="4">
                  <c:v>0.25</c:v>
                </c:pt>
              </c:numCache>
            </c:numRef>
          </c:val>
          <c:extLst>
            <c:ext xmlns:c16="http://schemas.microsoft.com/office/drawing/2014/chart" uri="{C3380CC4-5D6E-409C-BE32-E72D297353CC}">
              <c16:uniqueId val="{00000000-A538-4B84-ADAF-CDB587F418B8}"/>
            </c:ext>
          </c:extLst>
        </c:ser>
        <c:ser>
          <c:idx val="1"/>
          <c:order val="1"/>
          <c:tx>
            <c:v>%Objetivo</c:v>
          </c:tx>
          <c:spPr>
            <a:solidFill>
              <a:srgbClr val="FF0000"/>
            </a:solidFill>
            <a:ln>
              <a:noFill/>
            </a:ln>
            <a:effectLst/>
          </c:spPr>
          <c:invertIfNegative val="0"/>
          <c:cat>
            <c:strRef>
              <c:f>Resultados!$C$25:$C$29</c:f>
              <c:strCache>
                <c:ptCount val="5"/>
                <c:pt idx="0">
                  <c:v>RS.RP</c:v>
                </c:pt>
                <c:pt idx="1">
                  <c:v>RS.CO</c:v>
                </c:pt>
                <c:pt idx="2">
                  <c:v>RS.AN</c:v>
                </c:pt>
                <c:pt idx="3">
                  <c:v>RS.MI</c:v>
                </c:pt>
                <c:pt idx="4">
                  <c:v>RS.IM</c:v>
                </c:pt>
              </c:strCache>
            </c:strRef>
          </c:cat>
          <c:val>
            <c:numRef>
              <c:f>Resultados!$E$25:$E$29</c:f>
              <c:numCache>
                <c:formatCode>0.00%</c:formatCode>
                <c:ptCount val="5"/>
                <c:pt idx="0">
                  <c:v>0.5</c:v>
                </c:pt>
                <c:pt idx="1">
                  <c:v>0.5</c:v>
                </c:pt>
                <c:pt idx="2">
                  <c:v>0.6</c:v>
                </c:pt>
                <c:pt idx="3">
                  <c:v>0.5</c:v>
                </c:pt>
                <c:pt idx="4">
                  <c:v>0.5</c:v>
                </c:pt>
              </c:numCache>
            </c:numRef>
          </c:val>
          <c:extLst>
            <c:ext xmlns:c16="http://schemas.microsoft.com/office/drawing/2014/chart" uri="{C3380CC4-5D6E-409C-BE32-E72D297353CC}">
              <c16:uniqueId val="{00000001-A538-4B84-ADAF-CDB587F418B8}"/>
            </c:ext>
          </c:extLst>
        </c:ser>
        <c:dLbls>
          <c:showLegendKey val="0"/>
          <c:showVal val="0"/>
          <c:showCatName val="0"/>
          <c:showSerName val="0"/>
          <c:showPercent val="0"/>
          <c:showBubbleSize val="0"/>
        </c:dLbls>
        <c:gapWidth val="219"/>
        <c:overlap val="-27"/>
        <c:axId val="174326607"/>
        <c:axId val="174314959"/>
      </c:barChart>
      <c:catAx>
        <c:axId val="1743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4959"/>
        <c:crosses val="autoZero"/>
        <c:auto val="1"/>
        <c:lblAlgn val="ctr"/>
        <c:lblOffset val="100"/>
        <c:noMultiLvlLbl val="0"/>
      </c:catAx>
      <c:valAx>
        <c:axId val="174314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66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259773</xdr:colOff>
      <xdr:row>9</xdr:row>
      <xdr:rowOff>188890</xdr:rowOff>
    </xdr:from>
    <xdr:to>
      <xdr:col>8</xdr:col>
      <xdr:colOff>381001</xdr:colOff>
      <xdr:row>23</xdr:row>
      <xdr:rowOff>190499</xdr:rowOff>
    </xdr:to>
    <xdr:pic>
      <xdr:nvPicPr>
        <xdr:cNvPr id="2" name="Imagen 1">
          <a:extLst>
            <a:ext uri="{FF2B5EF4-FFF2-40B4-BE49-F238E27FC236}">
              <a16:creationId xmlns:a16="http://schemas.microsoft.com/office/drawing/2014/main" id="{FF0ACDC3-3D5D-43EC-AD00-25C23B1F1A57}"/>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87" r="5582"/>
        <a:stretch/>
      </xdr:blipFill>
      <xdr:spPr bwMode="auto">
        <a:xfrm>
          <a:off x="259773" y="2121104"/>
          <a:ext cx="6217228" cy="645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136070</xdr:colOff>
      <xdr:row>0</xdr:row>
      <xdr:rowOff>81643</xdr:rowOff>
    </xdr:from>
    <xdr:to>
      <xdr:col>5</xdr:col>
      <xdr:colOff>453237</xdr:colOff>
      <xdr:row>3</xdr:row>
      <xdr:rowOff>54429</xdr:rowOff>
    </xdr:to>
    <xdr:pic>
      <xdr:nvPicPr>
        <xdr:cNvPr id="4" name="Imagen 3">
          <a:extLst>
            <a:ext uri="{FF2B5EF4-FFF2-40B4-BE49-F238E27FC236}">
              <a16:creationId xmlns:a16="http://schemas.microsoft.com/office/drawing/2014/main" id="{D0907B74-A2B2-4BDF-9F72-D7BDAC734AA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070" y="81643"/>
          <a:ext cx="4127167" cy="54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xdr:col>
      <xdr:colOff>710119</xdr:colOff>
      <xdr:row>2</xdr:row>
      <xdr:rowOff>95250</xdr:rowOff>
    </xdr:to>
    <xdr:pic>
      <xdr:nvPicPr>
        <xdr:cNvPr id="3" name="Imagen 2">
          <a:extLst>
            <a:ext uri="{FF2B5EF4-FFF2-40B4-BE49-F238E27FC236}">
              <a16:creationId xmlns:a16="http://schemas.microsoft.com/office/drawing/2014/main" id="{D0907B74-A2B2-4BDF-9F72-D7BDAC734A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5"/>
          <a:ext cx="3539044" cy="466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13608</xdr:rowOff>
    </xdr:from>
    <xdr:to>
      <xdr:col>3</xdr:col>
      <xdr:colOff>380999</xdr:colOff>
      <xdr:row>3</xdr:row>
      <xdr:rowOff>63795</xdr:rowOff>
    </xdr:to>
    <xdr:pic>
      <xdr:nvPicPr>
        <xdr:cNvPr id="2" name="Imagen 1">
          <a:extLst>
            <a:ext uri="{FF2B5EF4-FFF2-40B4-BE49-F238E27FC236}">
              <a16:creationId xmlns:a16="http://schemas.microsoft.com/office/drawing/2014/main" id="{0D1928D8-8A53-4EF4-8329-C7F9CDC9A7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608"/>
          <a:ext cx="4721678" cy="6216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140584</xdr:colOff>
      <xdr:row>0</xdr:row>
      <xdr:rowOff>182937</xdr:rowOff>
    </xdr:from>
    <xdr:to>
      <xdr:col>3</xdr:col>
      <xdr:colOff>392206</xdr:colOff>
      <xdr:row>4</xdr:row>
      <xdr:rowOff>23677</xdr:rowOff>
    </xdr:to>
    <xdr:pic>
      <xdr:nvPicPr>
        <xdr:cNvPr id="2" name="Imagen 1">
          <a:extLst>
            <a:ext uri="{FF2B5EF4-FFF2-40B4-BE49-F238E27FC236}">
              <a16:creationId xmlns:a16="http://schemas.microsoft.com/office/drawing/2014/main" id="{B9854817-A088-4F67-B36F-C9344C82F1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584" y="182937"/>
          <a:ext cx="4577093" cy="6027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32756</xdr:colOff>
      <xdr:row>0</xdr:row>
      <xdr:rowOff>82261</xdr:rowOff>
    </xdr:from>
    <xdr:to>
      <xdr:col>2</xdr:col>
      <xdr:colOff>497899</xdr:colOff>
      <xdr:row>1</xdr:row>
      <xdr:rowOff>150090</xdr:rowOff>
    </xdr:to>
    <xdr:pic>
      <xdr:nvPicPr>
        <xdr:cNvPr id="2" name="Imagen 1">
          <a:extLst>
            <a:ext uri="{FF2B5EF4-FFF2-40B4-BE49-F238E27FC236}">
              <a16:creationId xmlns:a16="http://schemas.microsoft.com/office/drawing/2014/main" id="{D0907B74-A2B2-4BDF-9F72-D7BDAC734A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756" y="82261"/>
          <a:ext cx="1958836" cy="2583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222248</xdr:colOff>
      <xdr:row>6</xdr:row>
      <xdr:rowOff>34473</xdr:rowOff>
    </xdr:from>
    <xdr:to>
      <xdr:col>5</xdr:col>
      <xdr:colOff>519339</xdr:colOff>
      <xdr:row>22</xdr:row>
      <xdr:rowOff>127001</xdr:rowOff>
    </xdr:to>
    <xdr:graphicFrame macro="">
      <xdr:nvGraphicFramePr>
        <xdr:cNvPr id="2" name="Gráfico 1">
          <a:extLst>
            <a:ext uri="{FF2B5EF4-FFF2-40B4-BE49-F238E27FC236}">
              <a16:creationId xmlns:a16="http://schemas.microsoft.com/office/drawing/2014/main" id="{FF68EA1A-6846-431E-83A8-CE8BF8E2F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132736</xdr:colOff>
      <xdr:row>6</xdr:row>
      <xdr:rowOff>60832</xdr:rowOff>
    </xdr:from>
    <xdr:to>
      <xdr:col>12</xdr:col>
      <xdr:colOff>429827</xdr:colOff>
      <xdr:row>22</xdr:row>
      <xdr:rowOff>153360</xdr:rowOff>
    </xdr:to>
    <xdr:graphicFrame macro="">
      <xdr:nvGraphicFramePr>
        <xdr:cNvPr id="3" name="Gráfico 2">
          <a:extLst>
            <a:ext uri="{FF2B5EF4-FFF2-40B4-BE49-F238E27FC236}">
              <a16:creationId xmlns:a16="http://schemas.microsoft.com/office/drawing/2014/main" id="{4A5C806F-A928-48EF-A9AE-0B650CE68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62432</xdr:colOff>
      <xdr:row>6</xdr:row>
      <xdr:rowOff>39142</xdr:rowOff>
    </xdr:from>
    <xdr:to>
      <xdr:col>19</xdr:col>
      <xdr:colOff>359523</xdr:colOff>
      <xdr:row>22</xdr:row>
      <xdr:rowOff>131670</xdr:rowOff>
    </xdr:to>
    <xdr:graphicFrame macro="">
      <xdr:nvGraphicFramePr>
        <xdr:cNvPr id="4" name="Gráfico 3">
          <a:extLst>
            <a:ext uri="{FF2B5EF4-FFF2-40B4-BE49-F238E27FC236}">
              <a16:creationId xmlns:a16="http://schemas.microsoft.com/office/drawing/2014/main" id="{8A062A73-BA4B-4E44-86DE-3DC3A4632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240261</xdr:colOff>
      <xdr:row>23</xdr:row>
      <xdr:rowOff>137539</xdr:rowOff>
    </xdr:from>
    <xdr:to>
      <xdr:col>5</xdr:col>
      <xdr:colOff>537352</xdr:colOff>
      <xdr:row>41</xdr:row>
      <xdr:rowOff>39567</xdr:rowOff>
    </xdr:to>
    <xdr:graphicFrame macro="">
      <xdr:nvGraphicFramePr>
        <xdr:cNvPr id="5" name="Gráfico 4">
          <a:extLst>
            <a:ext uri="{FF2B5EF4-FFF2-40B4-BE49-F238E27FC236}">
              <a16:creationId xmlns:a16="http://schemas.microsoft.com/office/drawing/2014/main" id="{0ABA09B0-795F-43DD-A0BF-A35DE4F00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146077</xdr:colOff>
      <xdr:row>23</xdr:row>
      <xdr:rowOff>155683</xdr:rowOff>
    </xdr:from>
    <xdr:to>
      <xdr:col>12</xdr:col>
      <xdr:colOff>443168</xdr:colOff>
      <xdr:row>41</xdr:row>
      <xdr:rowOff>57711</xdr:rowOff>
    </xdr:to>
    <xdr:graphicFrame macro="">
      <xdr:nvGraphicFramePr>
        <xdr:cNvPr id="6" name="Gráfico 5">
          <a:extLst>
            <a:ext uri="{FF2B5EF4-FFF2-40B4-BE49-F238E27FC236}">
              <a16:creationId xmlns:a16="http://schemas.microsoft.com/office/drawing/2014/main" id="{E2DD5A67-8559-49E0-BE36-5FF2CF88D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238126</xdr:colOff>
      <xdr:row>50</xdr:row>
      <xdr:rowOff>75640</xdr:rowOff>
    </xdr:from>
    <xdr:to>
      <xdr:col>6</xdr:col>
      <xdr:colOff>238126</xdr:colOff>
      <xdr:row>64</xdr:row>
      <xdr:rowOff>151840</xdr:rowOff>
    </xdr:to>
    <xdr:graphicFrame macro="">
      <xdr:nvGraphicFramePr>
        <xdr:cNvPr id="7" name="Gráfico 6">
          <a:extLst>
            <a:ext uri="{FF2B5EF4-FFF2-40B4-BE49-F238E27FC236}">
              <a16:creationId xmlns:a16="http://schemas.microsoft.com/office/drawing/2014/main" id="{3DECA4A6-FCD8-453C-B153-A81C55474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132604</xdr:colOff>
      <xdr:row>50</xdr:row>
      <xdr:rowOff>14755</xdr:rowOff>
    </xdr:from>
    <xdr:to>
      <xdr:col>13</xdr:col>
      <xdr:colOff>132604</xdr:colOff>
      <xdr:row>64</xdr:row>
      <xdr:rowOff>90955</xdr:rowOff>
    </xdr:to>
    <xdr:graphicFrame macro="">
      <xdr:nvGraphicFramePr>
        <xdr:cNvPr id="8" name="Gráfico 7">
          <a:extLst>
            <a:ext uri="{FF2B5EF4-FFF2-40B4-BE49-F238E27FC236}">
              <a16:creationId xmlns:a16="http://schemas.microsoft.com/office/drawing/2014/main" id="{0866EFE6-E83C-41A8-8394-99224A269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99453</xdr:colOff>
      <xdr:row>50</xdr:row>
      <xdr:rowOff>4950</xdr:rowOff>
    </xdr:from>
    <xdr:to>
      <xdr:col>20</xdr:col>
      <xdr:colOff>99453</xdr:colOff>
      <xdr:row>64</xdr:row>
      <xdr:rowOff>81150</xdr:rowOff>
    </xdr:to>
    <xdr:graphicFrame macro="">
      <xdr:nvGraphicFramePr>
        <xdr:cNvPr id="9" name="Gráfico 8">
          <a:extLst>
            <a:ext uri="{FF2B5EF4-FFF2-40B4-BE49-F238E27FC236}">
              <a16:creationId xmlns:a16="http://schemas.microsoft.com/office/drawing/2014/main" id="{1FA81F25-E889-4286-8FC2-ED3A2410C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222251</xdr:colOff>
      <xdr:row>66</xdr:row>
      <xdr:rowOff>40714</xdr:rowOff>
    </xdr:from>
    <xdr:to>
      <xdr:col>6</xdr:col>
      <xdr:colOff>222251</xdr:colOff>
      <xdr:row>80</xdr:row>
      <xdr:rowOff>116914</xdr:rowOff>
    </xdr:to>
    <xdr:graphicFrame macro="">
      <xdr:nvGraphicFramePr>
        <xdr:cNvPr id="10" name="Gráfico 9">
          <a:extLst>
            <a:ext uri="{FF2B5EF4-FFF2-40B4-BE49-F238E27FC236}">
              <a16:creationId xmlns:a16="http://schemas.microsoft.com/office/drawing/2014/main" id="{2777052D-5FE3-44CE-8F14-FA5FB8C0D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145211</xdr:colOff>
      <xdr:row>66</xdr:row>
      <xdr:rowOff>22693</xdr:rowOff>
    </xdr:from>
    <xdr:to>
      <xdr:col>13</xdr:col>
      <xdr:colOff>145211</xdr:colOff>
      <xdr:row>80</xdr:row>
      <xdr:rowOff>98893</xdr:rowOff>
    </xdr:to>
    <xdr:graphicFrame macro="">
      <xdr:nvGraphicFramePr>
        <xdr:cNvPr id="11" name="Gráfico 10">
          <a:extLst>
            <a:ext uri="{FF2B5EF4-FFF2-40B4-BE49-F238E27FC236}">
              <a16:creationId xmlns:a16="http://schemas.microsoft.com/office/drawing/2014/main" id="{4E8AD09E-55C7-42C7-8FE7-1DEDE3BBE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182477</xdr:colOff>
      <xdr:row>82</xdr:row>
      <xdr:rowOff>128103</xdr:rowOff>
    </xdr:from>
    <xdr:to>
      <xdr:col>11</xdr:col>
      <xdr:colOff>468228</xdr:colOff>
      <xdr:row>109</xdr:row>
      <xdr:rowOff>185254</xdr:rowOff>
    </xdr:to>
    <xdr:graphicFrame macro="">
      <xdr:nvGraphicFramePr>
        <xdr:cNvPr id="13" name="Gráfico 12">
          <a:extLst>
            <a:ext uri="{FF2B5EF4-FFF2-40B4-BE49-F238E27FC236}">
              <a16:creationId xmlns:a16="http://schemas.microsoft.com/office/drawing/2014/main" id="{A06BCD7B-36A4-4147-81B4-0AD3A456A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22413</xdr:colOff>
      <xdr:row>0</xdr:row>
      <xdr:rowOff>0</xdr:rowOff>
    </xdr:from>
    <xdr:to>
      <xdr:col>6</xdr:col>
      <xdr:colOff>11207</xdr:colOff>
      <xdr:row>2</xdr:row>
      <xdr:rowOff>219505</xdr:rowOff>
    </xdr:to>
    <xdr:pic>
      <xdr:nvPicPr>
        <xdr:cNvPr id="14" name="Imagen 13">
          <a:extLst>
            <a:ext uri="{FF2B5EF4-FFF2-40B4-BE49-F238E27FC236}">
              <a16:creationId xmlns:a16="http://schemas.microsoft.com/office/drawing/2014/main" id="{32BBD5CF-0D68-4BDF-81E7-F4A189AB2DF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2413" y="0"/>
          <a:ext cx="4560794" cy="6005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ist.gov/cyberframe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26"/>
  <sheetViews>
    <sheetView tabSelected="1" zoomScale="70" zoomScaleNormal="70" zoomScalePageLayoutView="85" workbookViewId="0">
      <selection activeCell="A6" sqref="A6:J6"/>
    </sheetView>
  </sheetViews>
  <sheetFormatPr baseColWidth="10" defaultRowHeight="15" x14ac:dyDescent="0.25"/>
  <cols>
    <col min="10" max="10" width="145.28515625" customWidth="1"/>
  </cols>
  <sheetData>
    <row r="3" spans="1:10" ht="15" customHeight="1" x14ac:dyDescent="0.25"/>
    <row r="4" spans="1:10" x14ac:dyDescent="0.25">
      <c r="J4" s="13"/>
    </row>
    <row r="5" spans="1:10" x14ac:dyDescent="0.25">
      <c r="J5" s="13"/>
    </row>
    <row r="6" spans="1:10" ht="46.5" x14ac:dyDescent="0.7">
      <c r="A6" s="118" t="s">
        <v>240</v>
      </c>
      <c r="B6" s="118"/>
      <c r="C6" s="118"/>
      <c r="D6" s="118"/>
      <c r="E6" s="118"/>
      <c r="F6" s="118"/>
      <c r="G6" s="118"/>
      <c r="H6" s="118"/>
      <c r="I6" s="118"/>
      <c r="J6" s="118"/>
    </row>
    <row r="7" spans="1:10" ht="15.75" x14ac:dyDescent="0.25">
      <c r="B7" s="39"/>
      <c r="C7" s="39"/>
      <c r="D7" s="39"/>
      <c r="E7" s="39"/>
      <c r="F7" s="39"/>
      <c r="G7" s="39"/>
      <c r="H7" s="39"/>
      <c r="I7" s="39"/>
      <c r="J7" s="13"/>
    </row>
    <row r="8" spans="1:10" x14ac:dyDescent="0.25">
      <c r="J8" s="13"/>
    </row>
    <row r="9" spans="1:10" ht="31.5" customHeight="1" x14ac:dyDescent="0.4">
      <c r="A9" s="55" t="s">
        <v>239</v>
      </c>
      <c r="B9" s="55"/>
      <c r="C9" s="55"/>
      <c r="D9" s="55"/>
      <c r="E9" s="55"/>
      <c r="F9" s="55"/>
      <c r="G9" s="55"/>
      <c r="H9" s="55"/>
      <c r="I9" s="55"/>
      <c r="J9" s="13"/>
    </row>
    <row r="10" spans="1:10" ht="55.5" customHeight="1" x14ac:dyDescent="0.3">
      <c r="J10" s="36" t="s">
        <v>241</v>
      </c>
    </row>
    <row r="11" spans="1:10" ht="15" customHeight="1" x14ac:dyDescent="0.35">
      <c r="J11" s="35"/>
    </row>
    <row r="12" spans="1:10" ht="15" customHeight="1" x14ac:dyDescent="0.3">
      <c r="J12" s="48" t="s">
        <v>243</v>
      </c>
    </row>
    <row r="13" spans="1:10" x14ac:dyDescent="0.25">
      <c r="J13" s="47" t="s">
        <v>244</v>
      </c>
    </row>
    <row r="15" spans="1:10" ht="18.75" x14ac:dyDescent="0.3">
      <c r="J15" s="34" t="s">
        <v>253</v>
      </c>
    </row>
    <row r="16" spans="1:10" ht="37.5" x14ac:dyDescent="0.3">
      <c r="J16" s="37" t="s">
        <v>247</v>
      </c>
    </row>
    <row r="17" spans="10:10" ht="18.75" x14ac:dyDescent="0.3">
      <c r="J17" s="37" t="s">
        <v>249</v>
      </c>
    </row>
    <row r="18" spans="10:10" ht="60" customHeight="1" x14ac:dyDescent="0.3">
      <c r="J18" s="37" t="s">
        <v>248</v>
      </c>
    </row>
    <row r="19" spans="10:10" ht="18.75" x14ac:dyDescent="0.3">
      <c r="J19" s="37" t="s">
        <v>250</v>
      </c>
    </row>
    <row r="20" spans="10:10" ht="47.25" x14ac:dyDescent="0.25">
      <c r="J20" s="50" t="s">
        <v>257</v>
      </c>
    </row>
    <row r="21" spans="10:10" ht="63" x14ac:dyDescent="0.25">
      <c r="J21" s="50" t="s">
        <v>255</v>
      </c>
    </row>
    <row r="22" spans="10:10" ht="47.25" x14ac:dyDescent="0.25">
      <c r="J22" s="51" t="s">
        <v>254</v>
      </c>
    </row>
    <row r="23" spans="10:10" ht="78.75" x14ac:dyDescent="0.25">
      <c r="J23" s="51" t="s">
        <v>256</v>
      </c>
    </row>
    <row r="24" spans="10:10" ht="37.5" x14ac:dyDescent="0.3">
      <c r="J24" s="37" t="s">
        <v>251</v>
      </c>
    </row>
    <row r="25" spans="10:10" ht="37.5" x14ac:dyDescent="0.3">
      <c r="J25" s="37" t="s">
        <v>252</v>
      </c>
    </row>
    <row r="26" spans="10:10" ht="18.75" x14ac:dyDescent="0.3">
      <c r="J26" s="37"/>
    </row>
  </sheetData>
  <mergeCells count="2">
    <mergeCell ref="A9:I9"/>
    <mergeCell ref="A6:J6"/>
  </mergeCells>
  <hyperlinks>
    <hyperlink ref="J13" r:id="rId1"/>
  </hyperlinks>
  <pageMargins left="0.7" right="0.7" top="0.75" bottom="0.75" header="0.3" footer="0.3"/>
  <pageSetup paperSize="9" scale="53" orientation="landscape" horizontalDpi="0" verticalDpi="0" r:id="rId2"/>
  <headerFooter>
    <oddHeader xml:space="preserve">&amp;L&amp;"-,Negrita"CNSD - Pag. &amp;P </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5:I30"/>
  <sheetViews>
    <sheetView zoomScaleNormal="100" workbookViewId="0">
      <selection activeCell="B5" sqref="B5:E5"/>
    </sheetView>
  </sheetViews>
  <sheetFormatPr baseColWidth="10" defaultRowHeight="15" x14ac:dyDescent="0.25"/>
  <cols>
    <col min="2" max="2" width="19.5703125" customWidth="1"/>
    <col min="4" max="4" width="19.5703125" customWidth="1"/>
    <col min="5" max="5" width="54.28515625" bestFit="1" customWidth="1"/>
  </cols>
  <sheetData>
    <row r="5" spans="2:9" ht="23.25" x14ac:dyDescent="0.35">
      <c r="B5" s="117" t="s">
        <v>240</v>
      </c>
      <c r="C5" s="117"/>
      <c r="D5" s="117"/>
      <c r="E5" s="117"/>
      <c r="F5" s="38"/>
      <c r="G5" s="38"/>
      <c r="H5" s="38"/>
      <c r="I5" s="38"/>
    </row>
    <row r="7" spans="2:9" ht="30" x14ac:dyDescent="0.25">
      <c r="B7" s="1" t="s">
        <v>0</v>
      </c>
      <c r="C7" s="2" t="s">
        <v>1</v>
      </c>
      <c r="D7" s="1" t="s">
        <v>2</v>
      </c>
      <c r="E7" s="2" t="s">
        <v>3</v>
      </c>
    </row>
    <row r="8" spans="2:9" x14ac:dyDescent="0.25">
      <c r="B8" s="65" t="s">
        <v>4</v>
      </c>
      <c r="C8" s="59" t="s">
        <v>5</v>
      </c>
      <c r="D8" s="3" t="s">
        <v>6</v>
      </c>
      <c r="E8" s="3" t="s">
        <v>7</v>
      </c>
    </row>
    <row r="9" spans="2:9" x14ac:dyDescent="0.25">
      <c r="B9" s="66"/>
      <c r="C9" s="60"/>
      <c r="D9" s="3" t="s">
        <v>8</v>
      </c>
      <c r="E9" s="3" t="s">
        <v>9</v>
      </c>
    </row>
    <row r="10" spans="2:9" x14ac:dyDescent="0.25">
      <c r="B10" s="66"/>
      <c r="C10" s="60"/>
      <c r="D10" s="3" t="s">
        <v>10</v>
      </c>
      <c r="E10" s="3" t="s">
        <v>11</v>
      </c>
    </row>
    <row r="11" spans="2:9" x14ac:dyDescent="0.25">
      <c r="B11" s="66"/>
      <c r="C11" s="60"/>
      <c r="D11" s="3" t="s">
        <v>12</v>
      </c>
      <c r="E11" s="3" t="s">
        <v>13</v>
      </c>
    </row>
    <row r="12" spans="2:9" x14ac:dyDescent="0.25">
      <c r="B12" s="66"/>
      <c r="C12" s="60"/>
      <c r="D12" s="3" t="s">
        <v>14</v>
      </c>
      <c r="E12" s="3" t="s">
        <v>15</v>
      </c>
    </row>
    <row r="13" spans="2:9" x14ac:dyDescent="0.25">
      <c r="B13" s="67"/>
      <c r="C13" s="61"/>
      <c r="D13" s="3" t="s">
        <v>16</v>
      </c>
      <c r="E13" s="3" t="s">
        <v>17</v>
      </c>
    </row>
    <row r="14" spans="2:9" x14ac:dyDescent="0.25">
      <c r="B14" s="68" t="s">
        <v>18</v>
      </c>
      <c r="C14" s="59" t="s">
        <v>19</v>
      </c>
      <c r="D14" s="3" t="s">
        <v>20</v>
      </c>
      <c r="E14" s="3" t="s">
        <v>21</v>
      </c>
    </row>
    <row r="15" spans="2:9" x14ac:dyDescent="0.25">
      <c r="B15" s="69"/>
      <c r="C15" s="60"/>
      <c r="D15" s="3" t="s">
        <v>22</v>
      </c>
      <c r="E15" s="3" t="s">
        <v>23</v>
      </c>
    </row>
    <row r="16" spans="2:9" x14ac:dyDescent="0.25">
      <c r="B16" s="69"/>
      <c r="C16" s="60"/>
      <c r="D16" s="3" t="s">
        <v>24</v>
      </c>
      <c r="E16" s="3" t="s">
        <v>25</v>
      </c>
    </row>
    <row r="17" spans="2:5" x14ac:dyDescent="0.25">
      <c r="B17" s="69"/>
      <c r="C17" s="60"/>
      <c r="D17" s="3" t="s">
        <v>26</v>
      </c>
      <c r="E17" s="3" t="s">
        <v>27</v>
      </c>
    </row>
    <row r="18" spans="2:5" x14ac:dyDescent="0.25">
      <c r="B18" s="69"/>
      <c r="C18" s="60"/>
      <c r="D18" s="3" t="s">
        <v>28</v>
      </c>
      <c r="E18" s="3" t="s">
        <v>29</v>
      </c>
    </row>
    <row r="19" spans="2:5" x14ac:dyDescent="0.25">
      <c r="B19" s="70"/>
      <c r="C19" s="61"/>
      <c r="D19" s="3" t="s">
        <v>30</v>
      </c>
      <c r="E19" s="3" t="s">
        <v>31</v>
      </c>
    </row>
    <row r="20" spans="2:5" x14ac:dyDescent="0.25">
      <c r="B20" s="71" t="s">
        <v>32</v>
      </c>
      <c r="C20" s="59" t="s">
        <v>33</v>
      </c>
      <c r="D20" s="3" t="s">
        <v>34</v>
      </c>
      <c r="E20" s="3" t="s">
        <v>35</v>
      </c>
    </row>
    <row r="21" spans="2:5" x14ac:dyDescent="0.25">
      <c r="B21" s="72"/>
      <c r="C21" s="60"/>
      <c r="D21" s="3" t="s">
        <v>36</v>
      </c>
      <c r="E21" s="3" t="s">
        <v>37</v>
      </c>
    </row>
    <row r="22" spans="2:5" x14ac:dyDescent="0.25">
      <c r="B22" s="73"/>
      <c r="C22" s="61"/>
      <c r="D22" s="3" t="s">
        <v>38</v>
      </c>
      <c r="E22" s="3" t="s">
        <v>39</v>
      </c>
    </row>
    <row r="23" spans="2:5" x14ac:dyDescent="0.25">
      <c r="B23" s="56" t="s">
        <v>40</v>
      </c>
      <c r="C23" s="59" t="s">
        <v>41</v>
      </c>
      <c r="D23" s="3" t="s">
        <v>42</v>
      </c>
      <c r="E23" s="3" t="s">
        <v>43</v>
      </c>
    </row>
    <row r="24" spans="2:5" x14ac:dyDescent="0.25">
      <c r="B24" s="57"/>
      <c r="C24" s="60"/>
      <c r="D24" s="3" t="s">
        <v>44</v>
      </c>
      <c r="E24" s="3" t="s">
        <v>45</v>
      </c>
    </row>
    <row r="25" spans="2:5" x14ac:dyDescent="0.25">
      <c r="B25" s="57"/>
      <c r="C25" s="60"/>
      <c r="D25" s="3" t="s">
        <v>46</v>
      </c>
      <c r="E25" s="3" t="s">
        <v>47</v>
      </c>
    </row>
    <row r="26" spans="2:5" x14ac:dyDescent="0.25">
      <c r="B26" s="57"/>
      <c r="C26" s="60"/>
      <c r="D26" s="3" t="s">
        <v>48</v>
      </c>
      <c r="E26" s="3" t="s">
        <v>49</v>
      </c>
    </row>
    <row r="27" spans="2:5" x14ac:dyDescent="0.25">
      <c r="B27" s="58"/>
      <c r="C27" s="61"/>
      <c r="D27" s="3" t="s">
        <v>50</v>
      </c>
      <c r="E27" s="3" t="s">
        <v>51</v>
      </c>
    </row>
    <row r="28" spans="2:5" x14ac:dyDescent="0.25">
      <c r="B28" s="62" t="s">
        <v>52</v>
      </c>
      <c r="C28" s="59" t="s">
        <v>53</v>
      </c>
      <c r="D28" s="3" t="s">
        <v>54</v>
      </c>
      <c r="E28" s="3" t="s">
        <v>55</v>
      </c>
    </row>
    <row r="29" spans="2:5" x14ac:dyDescent="0.25">
      <c r="B29" s="63"/>
      <c r="C29" s="60"/>
      <c r="D29" s="3" t="s">
        <v>56</v>
      </c>
      <c r="E29" s="3" t="s">
        <v>51</v>
      </c>
    </row>
    <row r="30" spans="2:5" x14ac:dyDescent="0.25">
      <c r="B30" s="64"/>
      <c r="C30" s="61"/>
      <c r="D30" s="3" t="s">
        <v>57</v>
      </c>
      <c r="E30" s="3" t="s">
        <v>45</v>
      </c>
    </row>
  </sheetData>
  <mergeCells count="11">
    <mergeCell ref="B5:E5"/>
    <mergeCell ref="B23:B27"/>
    <mergeCell ref="C23:C27"/>
    <mergeCell ref="B28:B30"/>
    <mergeCell ref="C28:C30"/>
    <mergeCell ref="B8:B13"/>
    <mergeCell ref="C8:C13"/>
    <mergeCell ref="B14:B19"/>
    <mergeCell ref="C14:C19"/>
    <mergeCell ref="B20:B22"/>
    <mergeCell ref="C20:C22"/>
  </mergeCells>
  <pageMargins left="0.7" right="0.7" top="0.75" bottom="0.75" header="0.3" footer="0.3"/>
  <pageSetup paperSize="9" fitToHeight="0" orientation="landscape" horizontalDpi="0" verticalDpi="0" r:id="rId1"/>
  <headerFooter>
    <oddHeader xml:space="preserve">&amp;L&amp;"-,Negrita"CNSD - Pag. &amp;P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E117"/>
  <sheetViews>
    <sheetView zoomScaleNormal="100" workbookViewId="0">
      <selection activeCell="B6" sqref="B6:D6"/>
    </sheetView>
  </sheetViews>
  <sheetFormatPr baseColWidth="10" defaultRowHeight="15" x14ac:dyDescent="0.25"/>
  <cols>
    <col min="1" max="1" width="4.42578125" customWidth="1"/>
    <col min="2" max="2" width="18" customWidth="1"/>
    <col min="3" max="3" width="42.5703125" style="15" customWidth="1"/>
    <col min="4" max="4" width="56.5703125" style="7" customWidth="1"/>
  </cols>
  <sheetData>
    <row r="6" spans="2:5" ht="23.25" x14ac:dyDescent="0.35">
      <c r="B6" s="115" t="s">
        <v>240</v>
      </c>
      <c r="C6" s="115"/>
      <c r="D6" s="115"/>
    </row>
    <row r="7" spans="2:5" x14ac:dyDescent="0.25">
      <c r="E7" s="38"/>
    </row>
    <row r="8" spans="2:5" ht="57" customHeight="1" x14ac:dyDescent="0.25">
      <c r="B8" s="4" t="s">
        <v>1</v>
      </c>
      <c r="C8" s="5" t="s">
        <v>3</v>
      </c>
      <c r="D8" s="1" t="s">
        <v>58</v>
      </c>
    </row>
    <row r="9" spans="2:5" ht="22.5" customHeight="1" x14ac:dyDescent="0.25">
      <c r="B9" s="4"/>
      <c r="C9" s="5"/>
      <c r="D9" s="1"/>
    </row>
    <row r="10" spans="2:5" ht="30" x14ac:dyDescent="0.25">
      <c r="B10" s="75" t="s">
        <v>59</v>
      </c>
      <c r="C10" s="78" t="s">
        <v>60</v>
      </c>
      <c r="D10" s="16" t="s">
        <v>61</v>
      </c>
    </row>
    <row r="11" spans="2:5" ht="30" x14ac:dyDescent="0.25">
      <c r="B11" s="76"/>
      <c r="C11" s="79"/>
      <c r="D11" s="16" t="s">
        <v>62</v>
      </c>
    </row>
    <row r="12" spans="2:5" ht="30" x14ac:dyDescent="0.25">
      <c r="B12" s="76"/>
      <c r="C12" s="79"/>
      <c r="D12" s="16" t="s">
        <v>63</v>
      </c>
    </row>
    <row r="13" spans="2:5" ht="30.75" customHeight="1" x14ac:dyDescent="0.25">
      <c r="B13" s="76"/>
      <c r="C13" s="79"/>
      <c r="D13" s="16" t="s">
        <v>64</v>
      </c>
    </row>
    <row r="14" spans="2:5" ht="65.25" customHeight="1" x14ac:dyDescent="0.25">
      <c r="B14" s="76"/>
      <c r="C14" s="79"/>
      <c r="D14" s="16" t="s">
        <v>65</v>
      </c>
    </row>
    <row r="15" spans="2:5" ht="60" x14ac:dyDescent="0.25">
      <c r="B15" s="76"/>
      <c r="C15" s="80"/>
      <c r="D15" s="16" t="s">
        <v>66</v>
      </c>
    </row>
    <row r="16" spans="2:5" ht="30" x14ac:dyDescent="0.25">
      <c r="B16" s="76"/>
      <c r="C16" s="78" t="s">
        <v>67</v>
      </c>
      <c r="D16" s="16" t="s">
        <v>68</v>
      </c>
    </row>
    <row r="17" spans="2:4" ht="30" x14ac:dyDescent="0.25">
      <c r="B17" s="76"/>
      <c r="C17" s="79"/>
      <c r="D17" s="16" t="s">
        <v>69</v>
      </c>
    </row>
    <row r="18" spans="2:4" ht="30" x14ac:dyDescent="0.25">
      <c r="B18" s="76"/>
      <c r="C18" s="79"/>
      <c r="D18" s="16" t="s">
        <v>70</v>
      </c>
    </row>
    <row r="19" spans="2:4" ht="47.25" customHeight="1" x14ac:dyDescent="0.25">
      <c r="B19" s="76"/>
      <c r="C19" s="79"/>
      <c r="D19" s="16" t="s">
        <v>71</v>
      </c>
    </row>
    <row r="20" spans="2:4" ht="77.25" customHeight="1" x14ac:dyDescent="0.25">
      <c r="B20" s="76"/>
      <c r="C20" s="80"/>
      <c r="D20" s="16" t="s">
        <v>72</v>
      </c>
    </row>
    <row r="21" spans="2:4" ht="32.25" customHeight="1" x14ac:dyDescent="0.25">
      <c r="B21" s="76"/>
      <c r="C21" s="78" t="s">
        <v>73</v>
      </c>
      <c r="D21" s="16" t="s">
        <v>74</v>
      </c>
    </row>
    <row r="22" spans="2:4" ht="45" x14ac:dyDescent="0.25">
      <c r="B22" s="76"/>
      <c r="C22" s="79"/>
      <c r="D22" s="16" t="s">
        <v>75</v>
      </c>
    </row>
    <row r="23" spans="2:4" ht="45" x14ac:dyDescent="0.25">
      <c r="B23" s="76"/>
      <c r="C23" s="79"/>
      <c r="D23" s="16" t="s">
        <v>76</v>
      </c>
    </row>
    <row r="24" spans="2:4" ht="47.25" customHeight="1" x14ac:dyDescent="0.25">
      <c r="B24" s="76"/>
      <c r="C24" s="80"/>
      <c r="D24" s="16" t="s">
        <v>77</v>
      </c>
    </row>
    <row r="25" spans="2:4" ht="30" x14ac:dyDescent="0.25">
      <c r="B25" s="76"/>
      <c r="C25" s="78" t="s">
        <v>78</v>
      </c>
      <c r="D25" s="16" t="s">
        <v>79</v>
      </c>
    </row>
    <row r="26" spans="2:4" ht="30" x14ac:dyDescent="0.25">
      <c r="B26" s="76"/>
      <c r="C26" s="79"/>
      <c r="D26" s="16" t="s">
        <v>80</v>
      </c>
    </row>
    <row r="27" spans="2:4" ht="30" x14ac:dyDescent="0.25">
      <c r="B27" s="76"/>
      <c r="C27" s="79"/>
      <c r="D27" s="16" t="s">
        <v>81</v>
      </c>
    </row>
    <row r="28" spans="2:4" ht="30" x14ac:dyDescent="0.25">
      <c r="B28" s="76"/>
      <c r="C28" s="79"/>
      <c r="D28" s="16" t="s">
        <v>82</v>
      </c>
    </row>
    <row r="29" spans="2:4" ht="30" x14ac:dyDescent="0.25">
      <c r="B29" s="76"/>
      <c r="C29" s="79"/>
      <c r="D29" s="16" t="s">
        <v>83</v>
      </c>
    </row>
    <row r="30" spans="2:4" x14ac:dyDescent="0.25">
      <c r="B30" s="76"/>
      <c r="C30" s="80"/>
      <c r="D30" s="16" t="s">
        <v>84</v>
      </c>
    </row>
    <row r="31" spans="2:4" ht="30" x14ac:dyDescent="0.25">
      <c r="B31" s="76"/>
      <c r="C31" s="74" t="s">
        <v>85</v>
      </c>
      <c r="D31" s="16" t="s">
        <v>86</v>
      </c>
    </row>
    <row r="32" spans="2:4" ht="30" x14ac:dyDescent="0.25">
      <c r="B32" s="76"/>
      <c r="C32" s="74"/>
      <c r="D32" s="16" t="s">
        <v>87</v>
      </c>
    </row>
    <row r="33" spans="2:4" ht="45" x14ac:dyDescent="0.25">
      <c r="B33" s="76"/>
      <c r="C33" s="74"/>
      <c r="D33" s="16" t="s">
        <v>88</v>
      </c>
    </row>
    <row r="34" spans="2:4" ht="45" x14ac:dyDescent="0.25">
      <c r="B34" s="76"/>
      <c r="C34" s="74" t="s">
        <v>89</v>
      </c>
      <c r="D34" s="16" t="s">
        <v>90</v>
      </c>
    </row>
    <row r="35" spans="2:4" ht="60" x14ac:dyDescent="0.25">
      <c r="B35" s="76"/>
      <c r="C35" s="74"/>
      <c r="D35" s="16" t="s">
        <v>91</v>
      </c>
    </row>
    <row r="36" spans="2:4" ht="75" x14ac:dyDescent="0.25">
      <c r="B36" s="76"/>
      <c r="C36" s="74"/>
      <c r="D36" s="16" t="s">
        <v>92</v>
      </c>
    </row>
    <row r="37" spans="2:4" ht="60" x14ac:dyDescent="0.25">
      <c r="B37" s="76"/>
      <c r="C37" s="74"/>
      <c r="D37" s="16" t="s">
        <v>93</v>
      </c>
    </row>
    <row r="38" spans="2:4" ht="47.25" customHeight="1" x14ac:dyDescent="0.25">
      <c r="B38" s="77"/>
      <c r="C38" s="74"/>
      <c r="D38" s="16" t="s">
        <v>94</v>
      </c>
    </row>
    <row r="39" spans="2:4" ht="45" x14ac:dyDescent="0.25">
      <c r="B39" s="88" t="s">
        <v>95</v>
      </c>
      <c r="C39" s="74" t="s">
        <v>96</v>
      </c>
      <c r="D39" s="16" t="s">
        <v>97</v>
      </c>
    </row>
    <row r="40" spans="2:4" x14ac:dyDescent="0.25">
      <c r="B40" s="89"/>
      <c r="C40" s="74"/>
      <c r="D40" s="16" t="s">
        <v>98</v>
      </c>
    </row>
    <row r="41" spans="2:4" x14ac:dyDescent="0.25">
      <c r="B41" s="89"/>
      <c r="C41" s="74"/>
      <c r="D41" s="16" t="s">
        <v>99</v>
      </c>
    </row>
    <row r="42" spans="2:4" ht="59.25" customHeight="1" x14ac:dyDescent="0.25">
      <c r="B42" s="89"/>
      <c r="C42" s="74"/>
      <c r="D42" s="16" t="s">
        <v>100</v>
      </c>
    </row>
    <row r="43" spans="2:4" ht="30" x14ac:dyDescent="0.25">
      <c r="B43" s="89"/>
      <c r="C43" s="74"/>
      <c r="D43" s="16" t="s">
        <v>101</v>
      </c>
    </row>
    <row r="44" spans="2:4" ht="50.25" customHeight="1" x14ac:dyDescent="0.25">
      <c r="B44" s="89"/>
      <c r="C44" s="74"/>
      <c r="D44" s="16" t="s">
        <v>102</v>
      </c>
    </row>
    <row r="45" spans="2:4" ht="75" x14ac:dyDescent="0.25">
      <c r="B45" s="89"/>
      <c r="C45" s="74"/>
      <c r="D45" s="16" t="s">
        <v>103</v>
      </c>
    </row>
    <row r="46" spans="2:4" x14ac:dyDescent="0.25">
      <c r="B46" s="89"/>
      <c r="C46" s="74" t="s">
        <v>104</v>
      </c>
      <c r="D46" s="16" t="s">
        <v>105</v>
      </c>
    </row>
    <row r="47" spans="2:4" ht="30" x14ac:dyDescent="0.25">
      <c r="B47" s="89"/>
      <c r="C47" s="74"/>
      <c r="D47" s="16" t="s">
        <v>106</v>
      </c>
    </row>
    <row r="48" spans="2:4" ht="30" x14ac:dyDescent="0.25">
      <c r="B48" s="89"/>
      <c r="C48" s="74"/>
      <c r="D48" s="16" t="s">
        <v>107</v>
      </c>
    </row>
    <row r="49" spans="2:4" ht="30" x14ac:dyDescent="0.25">
      <c r="B49" s="89"/>
      <c r="C49" s="74"/>
      <c r="D49" s="16" t="s">
        <v>108</v>
      </c>
    </row>
    <row r="50" spans="2:4" ht="54.75" customHeight="1" x14ac:dyDescent="0.25">
      <c r="B50" s="89"/>
      <c r="C50" s="74"/>
      <c r="D50" s="16" t="s">
        <v>109</v>
      </c>
    </row>
    <row r="51" spans="2:4" x14ac:dyDescent="0.25">
      <c r="B51" s="89"/>
      <c r="C51" s="74" t="s">
        <v>110</v>
      </c>
      <c r="D51" s="16" t="s">
        <v>111</v>
      </c>
    </row>
    <row r="52" spans="2:4" x14ac:dyDescent="0.25">
      <c r="B52" s="89"/>
      <c r="C52" s="74"/>
      <c r="D52" s="16" t="s">
        <v>112</v>
      </c>
    </row>
    <row r="53" spans="2:4" ht="30" x14ac:dyDescent="0.25">
      <c r="B53" s="89"/>
      <c r="C53" s="74"/>
      <c r="D53" s="16" t="s">
        <v>113</v>
      </c>
    </row>
    <row r="54" spans="2:4" ht="30" x14ac:dyDescent="0.25">
      <c r="B54" s="89"/>
      <c r="C54" s="74"/>
      <c r="D54" s="16" t="s">
        <v>114</v>
      </c>
    </row>
    <row r="55" spans="2:4" ht="30" x14ac:dyDescent="0.25">
      <c r="B55" s="89"/>
      <c r="C55" s="74"/>
      <c r="D55" s="16" t="s">
        <v>115</v>
      </c>
    </row>
    <row r="56" spans="2:4" ht="62.25" customHeight="1" x14ac:dyDescent="0.25">
      <c r="B56" s="89"/>
      <c r="C56" s="74"/>
      <c r="D56" s="16" t="s">
        <v>116</v>
      </c>
    </row>
    <row r="57" spans="2:4" ht="30" x14ac:dyDescent="0.25">
      <c r="B57" s="89"/>
      <c r="C57" s="74"/>
      <c r="D57" s="16" t="s">
        <v>117</v>
      </c>
    </row>
    <row r="58" spans="2:4" ht="30" x14ac:dyDescent="0.25">
      <c r="B58" s="89"/>
      <c r="C58" s="74"/>
      <c r="D58" s="16" t="s">
        <v>118</v>
      </c>
    </row>
    <row r="59" spans="2:4" ht="60" x14ac:dyDescent="0.25">
      <c r="B59" s="89"/>
      <c r="C59" s="74" t="s">
        <v>119</v>
      </c>
      <c r="D59" s="16" t="s">
        <v>120</v>
      </c>
    </row>
    <row r="60" spans="2:4" ht="30" x14ac:dyDescent="0.25">
      <c r="B60" s="89"/>
      <c r="C60" s="74"/>
      <c r="D60" s="16" t="s">
        <v>121</v>
      </c>
    </row>
    <row r="61" spans="2:4" ht="30" x14ac:dyDescent="0.25">
      <c r="B61" s="89"/>
      <c r="C61" s="74"/>
      <c r="D61" s="16" t="s">
        <v>122</v>
      </c>
    </row>
    <row r="62" spans="2:4" ht="30" x14ac:dyDescent="0.25">
      <c r="B62" s="89"/>
      <c r="C62" s="74"/>
      <c r="D62" s="16" t="s">
        <v>123</v>
      </c>
    </row>
    <row r="63" spans="2:4" ht="30" x14ac:dyDescent="0.25">
      <c r="B63" s="89"/>
      <c r="C63" s="74"/>
      <c r="D63" s="16" t="s">
        <v>124</v>
      </c>
    </row>
    <row r="64" spans="2:4" x14ac:dyDescent="0.25">
      <c r="B64" s="89"/>
      <c r="C64" s="74"/>
      <c r="D64" s="16" t="s">
        <v>125</v>
      </c>
    </row>
    <row r="65" spans="2:4" x14ac:dyDescent="0.25">
      <c r="B65" s="89"/>
      <c r="C65" s="74"/>
      <c r="D65" s="16" t="s">
        <v>126</v>
      </c>
    </row>
    <row r="66" spans="2:4" ht="30" x14ac:dyDescent="0.25">
      <c r="B66" s="89"/>
      <c r="C66" s="74"/>
      <c r="D66" s="16" t="s">
        <v>127</v>
      </c>
    </row>
    <row r="67" spans="2:4" ht="60" x14ac:dyDescent="0.25">
      <c r="B67" s="89"/>
      <c r="C67" s="74"/>
      <c r="D67" s="16" t="s">
        <v>128</v>
      </c>
    </row>
    <row r="68" spans="2:4" x14ac:dyDescent="0.25">
      <c r="B68" s="89"/>
      <c r="C68" s="74"/>
      <c r="D68" s="16" t="s">
        <v>129</v>
      </c>
    </row>
    <row r="69" spans="2:4" ht="45" x14ac:dyDescent="0.25">
      <c r="B69" s="89"/>
      <c r="C69" s="74"/>
      <c r="D69" s="16" t="s">
        <v>130</v>
      </c>
    </row>
    <row r="70" spans="2:4" ht="30" x14ac:dyDescent="0.25">
      <c r="B70" s="89"/>
      <c r="C70" s="74"/>
      <c r="D70" s="16" t="s">
        <v>131</v>
      </c>
    </row>
    <row r="71" spans="2:4" ht="45" x14ac:dyDescent="0.25">
      <c r="B71" s="89"/>
      <c r="C71" s="74" t="s">
        <v>132</v>
      </c>
      <c r="D71" s="16" t="s">
        <v>133</v>
      </c>
    </row>
    <row r="72" spans="2:4" ht="79.5" customHeight="1" x14ac:dyDescent="0.25">
      <c r="B72" s="89"/>
      <c r="C72" s="74"/>
      <c r="D72" s="16" t="s">
        <v>134</v>
      </c>
    </row>
    <row r="73" spans="2:4" ht="45" x14ac:dyDescent="0.25">
      <c r="B73" s="89"/>
      <c r="C73" s="74" t="s">
        <v>135</v>
      </c>
      <c r="D73" s="16" t="s">
        <v>136</v>
      </c>
    </row>
    <row r="74" spans="2:4" ht="30" x14ac:dyDescent="0.25">
      <c r="B74" s="89"/>
      <c r="C74" s="74"/>
      <c r="D74" s="16" t="s">
        <v>137</v>
      </c>
    </row>
    <row r="75" spans="2:4" ht="45" x14ac:dyDescent="0.25">
      <c r="B75" s="89"/>
      <c r="C75" s="74"/>
      <c r="D75" s="16" t="s">
        <v>138</v>
      </c>
    </row>
    <row r="76" spans="2:4" ht="53.25" customHeight="1" x14ac:dyDescent="0.25">
      <c r="B76" s="89"/>
      <c r="C76" s="74"/>
      <c r="D76" s="16" t="s">
        <v>139</v>
      </c>
    </row>
    <row r="77" spans="2:4" ht="89.25" customHeight="1" x14ac:dyDescent="0.25">
      <c r="B77" s="90"/>
      <c r="C77" s="74"/>
      <c r="D77" s="16" t="s">
        <v>140</v>
      </c>
    </row>
    <row r="78" spans="2:4" ht="54.75" customHeight="1" x14ac:dyDescent="0.25">
      <c r="B78" s="83" t="s">
        <v>141</v>
      </c>
      <c r="C78" s="78" t="s">
        <v>142</v>
      </c>
      <c r="D78" s="16" t="s">
        <v>143</v>
      </c>
    </row>
    <row r="79" spans="2:4" ht="47.25" customHeight="1" x14ac:dyDescent="0.25">
      <c r="B79" s="84"/>
      <c r="C79" s="79"/>
      <c r="D79" s="16" t="s">
        <v>144</v>
      </c>
    </row>
    <row r="80" spans="2:4" ht="30" x14ac:dyDescent="0.25">
      <c r="B80" s="84"/>
      <c r="C80" s="79"/>
      <c r="D80" s="16" t="s">
        <v>145</v>
      </c>
    </row>
    <row r="81" spans="2:4" x14ac:dyDescent="0.25">
      <c r="B81" s="84"/>
      <c r="C81" s="79"/>
      <c r="D81" s="16" t="s">
        <v>146</v>
      </c>
    </row>
    <row r="82" spans="2:4" x14ac:dyDescent="0.25">
      <c r="B82" s="84"/>
      <c r="C82" s="80"/>
      <c r="D82" s="16" t="s">
        <v>147</v>
      </c>
    </row>
    <row r="83" spans="2:4" ht="30" x14ac:dyDescent="0.25">
      <c r="B83" s="84"/>
      <c r="C83" s="78" t="s">
        <v>148</v>
      </c>
      <c r="D83" s="16" t="s">
        <v>149</v>
      </c>
    </row>
    <row r="84" spans="2:4" ht="30" x14ac:dyDescent="0.25">
      <c r="B84" s="84"/>
      <c r="C84" s="79"/>
      <c r="D84" s="16" t="s">
        <v>150</v>
      </c>
    </row>
    <row r="85" spans="2:4" ht="47.25" customHeight="1" x14ac:dyDescent="0.25">
      <c r="B85" s="84"/>
      <c r="C85" s="79"/>
      <c r="D85" s="16" t="s">
        <v>151</v>
      </c>
    </row>
    <row r="86" spans="2:4" x14ac:dyDescent="0.25">
      <c r="B86" s="84"/>
      <c r="C86" s="79"/>
      <c r="D86" s="16" t="s">
        <v>152</v>
      </c>
    </row>
    <row r="87" spans="2:4" ht="32.25" customHeight="1" x14ac:dyDescent="0.25">
      <c r="B87" s="84"/>
      <c r="C87" s="79"/>
      <c r="D87" s="16" t="s">
        <v>153</v>
      </c>
    </row>
    <row r="88" spans="2:4" ht="45" x14ac:dyDescent="0.25">
      <c r="B88" s="84"/>
      <c r="C88" s="79"/>
      <c r="D88" s="16" t="s">
        <v>154</v>
      </c>
    </row>
    <row r="89" spans="2:4" ht="30" x14ac:dyDescent="0.25">
      <c r="B89" s="84"/>
      <c r="C89" s="79"/>
      <c r="D89" s="16" t="s">
        <v>155</v>
      </c>
    </row>
    <row r="90" spans="2:4" ht="35.25" customHeight="1" x14ac:dyDescent="0.25">
      <c r="B90" s="84"/>
      <c r="C90" s="80"/>
      <c r="D90" s="16" t="s">
        <v>156</v>
      </c>
    </row>
    <row r="91" spans="2:4" ht="30" x14ac:dyDescent="0.25">
      <c r="B91" s="84"/>
      <c r="C91" s="78" t="s">
        <v>157</v>
      </c>
      <c r="D91" s="16" t="s">
        <v>158</v>
      </c>
    </row>
    <row r="92" spans="2:4" ht="30" x14ac:dyDescent="0.25">
      <c r="B92" s="84"/>
      <c r="C92" s="79"/>
      <c r="D92" s="16" t="s">
        <v>159</v>
      </c>
    </row>
    <row r="93" spans="2:4" x14ac:dyDescent="0.25">
      <c r="B93" s="84"/>
      <c r="C93" s="79"/>
      <c r="D93" s="16" t="s">
        <v>160</v>
      </c>
    </row>
    <row r="94" spans="2:4" ht="30" x14ac:dyDescent="0.25">
      <c r="B94" s="84"/>
      <c r="C94" s="79"/>
      <c r="D94" s="16" t="s">
        <v>161</v>
      </c>
    </row>
    <row r="95" spans="2:4" ht="30" x14ac:dyDescent="0.25">
      <c r="B95" s="85"/>
      <c r="C95" s="80"/>
      <c r="D95" s="16" t="s">
        <v>162</v>
      </c>
    </row>
    <row r="96" spans="2:4" ht="75" x14ac:dyDescent="0.25">
      <c r="B96" s="86" t="s">
        <v>163</v>
      </c>
      <c r="C96" s="8" t="s">
        <v>164</v>
      </c>
      <c r="D96" s="16" t="s">
        <v>165</v>
      </c>
    </row>
    <row r="97" spans="2:4" ht="45" customHeight="1" x14ac:dyDescent="0.25">
      <c r="B97" s="87"/>
      <c r="C97" s="78" t="s">
        <v>166</v>
      </c>
      <c r="D97" s="16" t="s">
        <v>167</v>
      </c>
    </row>
    <row r="98" spans="2:4" ht="30" x14ac:dyDescent="0.25">
      <c r="B98" s="87"/>
      <c r="C98" s="79"/>
      <c r="D98" s="16" t="s">
        <v>168</v>
      </c>
    </row>
    <row r="99" spans="2:4" ht="30" x14ac:dyDescent="0.25">
      <c r="B99" s="87"/>
      <c r="C99" s="79"/>
      <c r="D99" s="16" t="s">
        <v>169</v>
      </c>
    </row>
    <row r="100" spans="2:4" ht="60.75" customHeight="1" x14ac:dyDescent="0.25">
      <c r="B100" s="87"/>
      <c r="C100" s="79"/>
      <c r="D100" s="16" t="s">
        <v>170</v>
      </c>
    </row>
    <row r="101" spans="2:4" ht="45" x14ac:dyDescent="0.25">
      <c r="B101" s="87"/>
      <c r="C101" s="80"/>
      <c r="D101" s="16" t="s">
        <v>171</v>
      </c>
    </row>
    <row r="102" spans="2:4" ht="35.25" customHeight="1" x14ac:dyDescent="0.25">
      <c r="B102" s="87"/>
      <c r="C102" s="78" t="s">
        <v>172</v>
      </c>
      <c r="D102" s="16" t="s">
        <v>173</v>
      </c>
    </row>
    <row r="103" spans="2:4" x14ac:dyDescent="0.25">
      <c r="B103" s="87"/>
      <c r="C103" s="79"/>
      <c r="D103" s="16" t="s">
        <v>174</v>
      </c>
    </row>
    <row r="104" spans="2:4" x14ac:dyDescent="0.25">
      <c r="B104" s="87"/>
      <c r="C104" s="79"/>
      <c r="D104" s="16" t="s">
        <v>175</v>
      </c>
    </row>
    <row r="105" spans="2:4" ht="44.25" customHeight="1" x14ac:dyDescent="0.25">
      <c r="B105" s="87"/>
      <c r="C105" s="79"/>
      <c r="D105" s="16" t="s">
        <v>176</v>
      </c>
    </row>
    <row r="106" spans="2:4" ht="94.5" customHeight="1" x14ac:dyDescent="0.25">
      <c r="B106" s="87"/>
      <c r="C106" s="80"/>
      <c r="D106" s="16" t="s">
        <v>177</v>
      </c>
    </row>
    <row r="107" spans="2:4" ht="32.25" customHeight="1" x14ac:dyDescent="0.25">
      <c r="B107" s="87"/>
      <c r="C107" s="78" t="s">
        <v>178</v>
      </c>
      <c r="D107" s="16" t="s">
        <v>179</v>
      </c>
    </row>
    <row r="108" spans="2:4" ht="17.25" customHeight="1" x14ac:dyDescent="0.25">
      <c r="B108" s="87"/>
      <c r="C108" s="79"/>
      <c r="D108" s="16" t="s">
        <v>180</v>
      </c>
    </row>
    <row r="109" spans="2:4" ht="30" x14ac:dyDescent="0.25">
      <c r="B109" s="87"/>
      <c r="C109" s="80"/>
      <c r="D109" s="16" t="s">
        <v>181</v>
      </c>
    </row>
    <row r="110" spans="2:4" ht="30" x14ac:dyDescent="0.25">
      <c r="B110" s="87"/>
      <c r="C110" s="78" t="s">
        <v>182</v>
      </c>
      <c r="D110" s="16" t="s">
        <v>183</v>
      </c>
    </row>
    <row r="111" spans="2:4" ht="47.25" customHeight="1" x14ac:dyDescent="0.25">
      <c r="B111" s="87"/>
      <c r="C111" s="80"/>
      <c r="D111" s="16" t="s">
        <v>184</v>
      </c>
    </row>
    <row r="112" spans="2:4" ht="97.5" customHeight="1" x14ac:dyDescent="0.25">
      <c r="B112" s="82" t="s">
        <v>185</v>
      </c>
      <c r="C112" s="8" t="s">
        <v>186</v>
      </c>
      <c r="D112" s="16" t="s">
        <v>187</v>
      </c>
    </row>
    <row r="113" spans="2:4" ht="30" x14ac:dyDescent="0.25">
      <c r="B113" s="82"/>
      <c r="C113" s="74" t="s">
        <v>188</v>
      </c>
      <c r="D113" s="16" t="s">
        <v>189</v>
      </c>
    </row>
    <row r="114" spans="2:4" x14ac:dyDescent="0.25">
      <c r="B114" s="82"/>
      <c r="C114" s="74"/>
      <c r="D114" s="16" t="s">
        <v>190</v>
      </c>
    </row>
    <row r="115" spans="2:4" x14ac:dyDescent="0.25">
      <c r="B115" s="82"/>
      <c r="C115" s="74" t="s">
        <v>191</v>
      </c>
      <c r="D115" s="16" t="s">
        <v>192</v>
      </c>
    </row>
    <row r="116" spans="2:4" x14ac:dyDescent="0.25">
      <c r="B116" s="82"/>
      <c r="C116" s="74"/>
      <c r="D116" s="16" t="s">
        <v>193</v>
      </c>
    </row>
    <row r="117" spans="2:4" ht="45" x14ac:dyDescent="0.25">
      <c r="B117" s="82"/>
      <c r="C117" s="74"/>
      <c r="D117" s="16" t="s">
        <v>194</v>
      </c>
    </row>
  </sheetData>
  <mergeCells count="27">
    <mergeCell ref="B6:D6"/>
    <mergeCell ref="B112:B117"/>
    <mergeCell ref="C113:C114"/>
    <mergeCell ref="C115:C117"/>
    <mergeCell ref="B78:B95"/>
    <mergeCell ref="C78:C82"/>
    <mergeCell ref="C83:C90"/>
    <mergeCell ref="C91:C95"/>
    <mergeCell ref="B96:B111"/>
    <mergeCell ref="C97:C101"/>
    <mergeCell ref="C102:C106"/>
    <mergeCell ref="C107:C109"/>
    <mergeCell ref="C110:C111"/>
    <mergeCell ref="B39:B77"/>
    <mergeCell ref="C39:C45"/>
    <mergeCell ref="C46:C50"/>
    <mergeCell ref="C51:C58"/>
    <mergeCell ref="C59:C70"/>
    <mergeCell ref="C71:C72"/>
    <mergeCell ref="C73:C77"/>
    <mergeCell ref="B10:B38"/>
    <mergeCell ref="C10:C15"/>
    <mergeCell ref="C16:C20"/>
    <mergeCell ref="C21:C24"/>
    <mergeCell ref="C25:C30"/>
    <mergeCell ref="C31:C33"/>
    <mergeCell ref="C34:C38"/>
  </mergeCells>
  <pageMargins left="0.7" right="0.7" top="0.75" bottom="0.75" header="0.3" footer="0.3"/>
  <pageSetup paperSize="9" scale="72" fitToHeight="0" orientation="portrait" horizontalDpi="0" verticalDpi="0" r:id="rId1"/>
  <headerFooter>
    <oddHeader xml:space="preserve">&amp;L&amp;"-,Negrita"CNSD - Pag. &amp;P </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M141"/>
  <sheetViews>
    <sheetView zoomScale="115" zoomScaleNormal="115" workbookViewId="0">
      <selection activeCell="B6" sqref="B6:J6"/>
    </sheetView>
  </sheetViews>
  <sheetFormatPr baseColWidth="10" defaultRowHeight="15" x14ac:dyDescent="0.25"/>
  <cols>
    <col min="1" max="1" width="4.42578125" customWidth="1"/>
    <col min="2" max="2" width="18" customWidth="1"/>
    <col min="3" max="3" width="42.5703125" style="15" customWidth="1"/>
    <col min="4" max="4" width="78.85546875" style="7" customWidth="1"/>
    <col min="5" max="5" width="12" style="7" bestFit="1" customWidth="1"/>
    <col min="6" max="6" width="8.7109375" bestFit="1" customWidth="1"/>
    <col min="7" max="7" width="13.42578125" customWidth="1"/>
    <col min="8" max="8" width="8.7109375" bestFit="1" customWidth="1"/>
    <col min="9" max="9" width="10" bestFit="1" customWidth="1"/>
    <col min="10" max="10" width="17" customWidth="1"/>
    <col min="11" max="11" width="4.5703125" customWidth="1"/>
    <col min="12" max="12" width="7.5703125" hidden="1" customWidth="1"/>
    <col min="13" max="13" width="10.85546875" hidden="1" customWidth="1"/>
  </cols>
  <sheetData>
    <row r="6" spans="2:13" ht="36" x14ac:dyDescent="0.55000000000000004">
      <c r="B6" s="116" t="s">
        <v>240</v>
      </c>
      <c r="C6" s="116"/>
      <c r="D6" s="116"/>
      <c r="E6" s="116"/>
      <c r="F6" s="116"/>
      <c r="G6" s="116"/>
      <c r="H6" s="116"/>
      <c r="I6" s="116"/>
      <c r="J6" s="116"/>
    </row>
    <row r="9" spans="2:13" ht="57" customHeight="1" x14ac:dyDescent="0.25">
      <c r="B9" s="6" t="s">
        <v>1</v>
      </c>
      <c r="C9" s="2" t="s">
        <v>3</v>
      </c>
      <c r="D9" s="1" t="s">
        <v>58</v>
      </c>
      <c r="E9" s="94" t="s">
        <v>195</v>
      </c>
      <c r="F9" s="94"/>
      <c r="G9" s="95" t="s">
        <v>196</v>
      </c>
      <c r="H9" s="95"/>
      <c r="I9" s="96" t="s">
        <v>197</v>
      </c>
      <c r="J9" s="96"/>
      <c r="L9" s="22"/>
    </row>
    <row r="10" spans="2:13" ht="22.5" customHeight="1" x14ac:dyDescent="0.25">
      <c r="B10" s="6"/>
      <c r="C10" s="2"/>
      <c r="D10" s="1"/>
      <c r="E10" s="9" t="s">
        <v>198</v>
      </c>
      <c r="F10" s="9" t="s">
        <v>258</v>
      </c>
      <c r="G10" s="19" t="s">
        <v>198</v>
      </c>
      <c r="H10" s="19" t="s">
        <v>258</v>
      </c>
      <c r="I10" s="20" t="s">
        <v>199</v>
      </c>
      <c r="J10" s="20" t="s">
        <v>197</v>
      </c>
    </row>
    <row r="11" spans="2:13" ht="30" x14ac:dyDescent="0.25">
      <c r="B11" s="103" t="s">
        <v>59</v>
      </c>
      <c r="C11" s="74" t="s">
        <v>60</v>
      </c>
      <c r="D11" s="16" t="s">
        <v>61</v>
      </c>
      <c r="E11" s="10" t="str">
        <f>IF(F11=1,"Parcial",(IF(F11=2,"Riesgo Informado",IF(F11=3,"Repetible","Adaptable"))))</f>
        <v>Parcial</v>
      </c>
      <c r="F11" s="11">
        <v>1</v>
      </c>
      <c r="G11" s="10" t="str">
        <f>IF(H11=1,"Parcial",(IF(H11=2,"Riesgo Informado",IF(H11=3,"Repetible","Adaptable"))))</f>
        <v>Riesgo Informado</v>
      </c>
      <c r="H11" s="11">
        <v>2</v>
      </c>
      <c r="I11" s="11">
        <f>_xlfn.NUMBERVALUE(IF((H11-F11)&lt;0,"0",H11-F11))</f>
        <v>1</v>
      </c>
      <c r="J11" s="10" t="str">
        <f>IF(I11=0,"Objetivo alcanzado",(IF(I11=1,"Baja",IF(I11=2,"Media",IF(I11=3,"Alta")))))</f>
        <v>Baja</v>
      </c>
      <c r="K11" s="12"/>
      <c r="L11" s="40" t="s">
        <v>245</v>
      </c>
      <c r="M11" s="41">
        <v>1</v>
      </c>
    </row>
    <row r="12" spans="2:13" ht="30" x14ac:dyDescent="0.25">
      <c r="B12" s="104"/>
      <c r="C12" s="74"/>
      <c r="D12" s="16" t="s">
        <v>62</v>
      </c>
      <c r="E12" s="10" t="str">
        <f t="shared" ref="E12:E75" si="0">IF(F12=1,"Parcial",(IF(F12=2,"Riesgo Informado",IF(F12=3,"Repetible","Adaptable"))))</f>
        <v>Repetible</v>
      </c>
      <c r="F12" s="11">
        <v>3</v>
      </c>
      <c r="G12" s="10" t="str">
        <f t="shared" ref="G12:G75" si="1">IF(H12=1,"Parcial",(IF(H12=2,"Riesgo Informado",IF(H12=3,"Repetible","Adaptable"))))</f>
        <v>Adaptable</v>
      </c>
      <c r="H12" s="11">
        <v>4</v>
      </c>
      <c r="I12" s="11">
        <f t="shared" ref="I12:I75" si="2">_xlfn.NUMBERVALUE(IF((H12-F12)&lt;0,"0",H12-F12))</f>
        <v>1</v>
      </c>
      <c r="J12" s="10" t="str">
        <f t="shared" ref="J12:J85" si="3">IF(I12=0,"Objetivo alcanzado",(IF(I12=1,"Baja",IF(I12=2,"Media",IF(I12=3,"Alta")))))</f>
        <v>Baja</v>
      </c>
      <c r="K12" s="12"/>
      <c r="L12" s="49" t="s">
        <v>246</v>
      </c>
      <c r="M12" s="42">
        <v>2</v>
      </c>
    </row>
    <row r="13" spans="2:13" ht="31.5" customHeight="1" x14ac:dyDescent="0.25">
      <c r="B13" s="104"/>
      <c r="C13" s="74"/>
      <c r="D13" s="16" t="s">
        <v>63</v>
      </c>
      <c r="E13" s="10" t="str">
        <f t="shared" si="0"/>
        <v>Riesgo Informado</v>
      </c>
      <c r="F13" s="11">
        <v>2</v>
      </c>
      <c r="G13" s="10" t="str">
        <f t="shared" si="1"/>
        <v>Repetible</v>
      </c>
      <c r="H13" s="11">
        <v>3</v>
      </c>
      <c r="I13" s="11">
        <f t="shared" si="2"/>
        <v>1</v>
      </c>
      <c r="J13" s="10" t="str">
        <f t="shared" si="3"/>
        <v>Baja</v>
      </c>
      <c r="K13" s="12"/>
      <c r="L13" s="40" t="s">
        <v>200</v>
      </c>
      <c r="M13" s="43">
        <v>3</v>
      </c>
    </row>
    <row r="14" spans="2:13" ht="30.75" customHeight="1" x14ac:dyDescent="0.25">
      <c r="B14" s="104"/>
      <c r="C14" s="74"/>
      <c r="D14" s="16" t="s">
        <v>64</v>
      </c>
      <c r="E14" s="10" t="str">
        <f t="shared" si="0"/>
        <v>Riesgo Informado</v>
      </c>
      <c r="F14" s="11">
        <v>2</v>
      </c>
      <c r="G14" s="10" t="str">
        <f t="shared" si="1"/>
        <v>Repetible</v>
      </c>
      <c r="H14" s="11">
        <v>3</v>
      </c>
      <c r="I14" s="11">
        <f t="shared" si="2"/>
        <v>1</v>
      </c>
      <c r="J14" s="10" t="str">
        <f t="shared" si="3"/>
        <v>Baja</v>
      </c>
      <c r="K14" s="12"/>
      <c r="L14" s="40" t="s">
        <v>201</v>
      </c>
      <c r="M14" s="44">
        <v>4</v>
      </c>
    </row>
    <row r="15" spans="2:13" ht="48.75" customHeight="1" x14ac:dyDescent="0.25">
      <c r="B15" s="104"/>
      <c r="C15" s="74"/>
      <c r="D15" s="16" t="s">
        <v>65</v>
      </c>
      <c r="E15" s="10" t="str">
        <f t="shared" si="0"/>
        <v>Riesgo Informado</v>
      </c>
      <c r="F15" s="11">
        <v>2</v>
      </c>
      <c r="G15" s="10" t="str">
        <f t="shared" si="1"/>
        <v>Repetible</v>
      </c>
      <c r="H15" s="11">
        <v>3</v>
      </c>
      <c r="I15" s="11">
        <f t="shared" si="2"/>
        <v>1</v>
      </c>
      <c r="J15" s="10" t="str">
        <f t="shared" si="3"/>
        <v>Baja</v>
      </c>
      <c r="K15" s="12"/>
      <c r="L15" s="33"/>
    </row>
    <row r="16" spans="2:13" ht="45" x14ac:dyDescent="0.25">
      <c r="B16" s="104"/>
      <c r="C16" s="74"/>
      <c r="D16" s="16" t="s">
        <v>66</v>
      </c>
      <c r="E16" s="10" t="str">
        <f t="shared" si="0"/>
        <v>Parcial</v>
      </c>
      <c r="F16" s="11">
        <v>1</v>
      </c>
      <c r="G16" s="10" t="str">
        <f t="shared" si="1"/>
        <v>Adaptable</v>
      </c>
      <c r="H16" s="11">
        <v>4</v>
      </c>
      <c r="I16" s="11">
        <f t="shared" si="2"/>
        <v>3</v>
      </c>
      <c r="J16" s="10" t="str">
        <f t="shared" si="3"/>
        <v>Alta</v>
      </c>
      <c r="K16" s="12"/>
      <c r="L16" s="33"/>
    </row>
    <row r="17" spans="2:13" ht="15" customHeight="1" x14ac:dyDescent="0.25">
      <c r="B17" s="104"/>
      <c r="C17" s="93" t="s">
        <v>202</v>
      </c>
      <c r="D17" s="93"/>
      <c r="E17" s="18" t="s">
        <v>203</v>
      </c>
      <c r="F17" s="17">
        <f>(SUM(F11:F16)/24)</f>
        <v>0.45833333333333331</v>
      </c>
      <c r="G17" s="18" t="s">
        <v>204</v>
      </c>
      <c r="H17" s="17">
        <f>(SUM(H11:H16)/24)</f>
        <v>0.79166666666666663</v>
      </c>
      <c r="I17" s="17">
        <f>H17-F17</f>
        <v>0.33333333333333331</v>
      </c>
      <c r="J17" s="18" t="s">
        <v>205</v>
      </c>
      <c r="K17" s="14"/>
      <c r="L17" s="33"/>
    </row>
    <row r="18" spans="2:13" ht="30" x14ac:dyDescent="0.25">
      <c r="B18" s="104"/>
      <c r="C18" s="74" t="s">
        <v>67</v>
      </c>
      <c r="D18" s="16" t="s">
        <v>68</v>
      </c>
      <c r="E18" s="10" t="str">
        <f t="shared" si="0"/>
        <v>Parcial</v>
      </c>
      <c r="F18" s="11">
        <v>1</v>
      </c>
      <c r="G18" s="10" t="str">
        <f t="shared" si="1"/>
        <v>Riesgo Informado</v>
      </c>
      <c r="H18" s="11">
        <v>2</v>
      </c>
      <c r="I18" s="11">
        <f t="shared" si="2"/>
        <v>1</v>
      </c>
      <c r="J18" s="10" t="str">
        <f t="shared" si="3"/>
        <v>Baja</v>
      </c>
      <c r="K18" s="12"/>
      <c r="L18" s="49" t="s">
        <v>228</v>
      </c>
      <c r="M18" s="45">
        <v>0</v>
      </c>
    </row>
    <row r="19" spans="2:13" ht="30" x14ac:dyDescent="0.25">
      <c r="B19" s="104"/>
      <c r="C19" s="74"/>
      <c r="D19" s="16" t="s">
        <v>69</v>
      </c>
      <c r="E19" s="10" t="str">
        <f t="shared" si="0"/>
        <v>Parcial</v>
      </c>
      <c r="F19" s="11">
        <v>1</v>
      </c>
      <c r="G19" s="10" t="str">
        <f t="shared" si="1"/>
        <v>Riesgo Informado</v>
      </c>
      <c r="H19" s="11">
        <v>2</v>
      </c>
      <c r="I19" s="11">
        <f t="shared" si="2"/>
        <v>1</v>
      </c>
      <c r="J19" s="10" t="str">
        <f t="shared" si="3"/>
        <v>Baja</v>
      </c>
      <c r="K19" s="12"/>
      <c r="L19" s="40" t="s">
        <v>229</v>
      </c>
      <c r="M19" s="52">
        <v>1</v>
      </c>
    </row>
    <row r="20" spans="2:13" ht="30" x14ac:dyDescent="0.25">
      <c r="B20" s="104"/>
      <c r="C20" s="74"/>
      <c r="D20" s="16" t="s">
        <v>70</v>
      </c>
      <c r="E20" s="10" t="str">
        <f t="shared" si="0"/>
        <v>Parcial</v>
      </c>
      <c r="F20" s="11">
        <v>1</v>
      </c>
      <c r="G20" s="10" t="str">
        <f t="shared" si="1"/>
        <v>Riesgo Informado</v>
      </c>
      <c r="H20" s="11">
        <v>2</v>
      </c>
      <c r="I20" s="11">
        <f t="shared" si="2"/>
        <v>1</v>
      </c>
      <c r="J20" s="10" t="str">
        <f t="shared" si="3"/>
        <v>Baja</v>
      </c>
      <c r="K20" s="12"/>
      <c r="L20" s="40" t="s">
        <v>230</v>
      </c>
      <c r="M20" s="53">
        <v>2</v>
      </c>
    </row>
    <row r="21" spans="2:13" ht="47.25" customHeight="1" x14ac:dyDescent="0.25">
      <c r="B21" s="104"/>
      <c r="C21" s="74"/>
      <c r="D21" s="16" t="s">
        <v>71</v>
      </c>
      <c r="E21" s="10" t="str">
        <f t="shared" si="0"/>
        <v>Riesgo Informado</v>
      </c>
      <c r="F21" s="11">
        <v>2</v>
      </c>
      <c r="G21" s="10" t="str">
        <f t="shared" si="1"/>
        <v>Repetible</v>
      </c>
      <c r="H21" s="11">
        <v>3</v>
      </c>
      <c r="I21" s="11">
        <f t="shared" si="2"/>
        <v>1</v>
      </c>
      <c r="J21" s="10" t="str">
        <f t="shared" si="3"/>
        <v>Baja</v>
      </c>
      <c r="K21" s="12"/>
      <c r="L21" s="46" t="s">
        <v>242</v>
      </c>
      <c r="M21" s="54">
        <v>3</v>
      </c>
    </row>
    <row r="22" spans="2:13" ht="77.25" customHeight="1" x14ac:dyDescent="0.25">
      <c r="B22" s="104"/>
      <c r="C22" s="74"/>
      <c r="D22" s="16" t="s">
        <v>72</v>
      </c>
      <c r="E22" s="10" t="str">
        <f t="shared" si="0"/>
        <v>Parcial</v>
      </c>
      <c r="F22" s="11">
        <v>1</v>
      </c>
      <c r="G22" s="10" t="str">
        <f t="shared" si="1"/>
        <v>Repetible</v>
      </c>
      <c r="H22" s="11">
        <v>3</v>
      </c>
      <c r="I22" s="11">
        <f t="shared" si="2"/>
        <v>2</v>
      </c>
      <c r="J22" s="10" t="str">
        <f t="shared" si="3"/>
        <v>Media</v>
      </c>
      <c r="K22" s="12"/>
    </row>
    <row r="23" spans="2:13" x14ac:dyDescent="0.25">
      <c r="B23" s="104"/>
      <c r="C23" s="93" t="s">
        <v>206</v>
      </c>
      <c r="D23" s="93"/>
      <c r="E23" s="18" t="s">
        <v>203</v>
      </c>
      <c r="F23" s="17">
        <f>(SUM(F18:F22)/20)</f>
        <v>0.3</v>
      </c>
      <c r="G23" s="18" t="s">
        <v>204</v>
      </c>
      <c r="H23" s="17">
        <f>(SUM(H18:H22)/20)</f>
        <v>0.6</v>
      </c>
      <c r="I23" s="17">
        <f>H23-F23</f>
        <v>0.3</v>
      </c>
      <c r="J23" s="18" t="s">
        <v>205</v>
      </c>
      <c r="K23" s="12"/>
    </row>
    <row r="24" spans="2:13" ht="32.25" customHeight="1" x14ac:dyDescent="0.25">
      <c r="B24" s="104"/>
      <c r="C24" s="74" t="s">
        <v>73</v>
      </c>
      <c r="D24" s="16" t="s">
        <v>74</v>
      </c>
      <c r="E24" s="10" t="str">
        <f t="shared" si="0"/>
        <v>Riesgo Informado</v>
      </c>
      <c r="F24" s="11">
        <v>2</v>
      </c>
      <c r="G24" s="10" t="str">
        <f t="shared" si="1"/>
        <v>Riesgo Informado</v>
      </c>
      <c r="H24" s="11">
        <v>2</v>
      </c>
      <c r="I24" s="11">
        <f t="shared" si="2"/>
        <v>0</v>
      </c>
      <c r="J24" s="10" t="str">
        <f t="shared" si="3"/>
        <v>Objetivo alcanzado</v>
      </c>
      <c r="K24" s="12"/>
    </row>
    <row r="25" spans="2:13" ht="30" x14ac:dyDescent="0.25">
      <c r="B25" s="104"/>
      <c r="C25" s="74"/>
      <c r="D25" s="16" t="s">
        <v>75</v>
      </c>
      <c r="E25" s="10" t="str">
        <f t="shared" si="0"/>
        <v>Riesgo Informado</v>
      </c>
      <c r="F25" s="11">
        <v>2</v>
      </c>
      <c r="G25" s="10" t="str">
        <f t="shared" si="1"/>
        <v>Repetible</v>
      </c>
      <c r="H25" s="11">
        <v>3</v>
      </c>
      <c r="I25" s="11">
        <f t="shared" si="2"/>
        <v>1</v>
      </c>
      <c r="J25" s="10" t="str">
        <f t="shared" si="3"/>
        <v>Baja</v>
      </c>
      <c r="K25" s="12"/>
    </row>
    <row r="26" spans="2:13" ht="45" x14ac:dyDescent="0.25">
      <c r="B26" s="104"/>
      <c r="C26" s="74"/>
      <c r="D26" s="16" t="s">
        <v>76</v>
      </c>
      <c r="E26" s="10" t="str">
        <f t="shared" si="0"/>
        <v>Riesgo Informado</v>
      </c>
      <c r="F26" s="11">
        <v>2</v>
      </c>
      <c r="G26" s="10" t="str">
        <f t="shared" si="1"/>
        <v>Riesgo Informado</v>
      </c>
      <c r="H26" s="11">
        <v>2</v>
      </c>
      <c r="I26" s="11">
        <f t="shared" si="2"/>
        <v>0</v>
      </c>
      <c r="J26" s="10" t="str">
        <f t="shared" si="3"/>
        <v>Objetivo alcanzado</v>
      </c>
      <c r="K26" s="12"/>
    </row>
    <row r="27" spans="2:13" ht="47.25" customHeight="1" x14ac:dyDescent="0.25">
      <c r="B27" s="104"/>
      <c r="C27" s="74"/>
      <c r="D27" s="16" t="s">
        <v>77</v>
      </c>
      <c r="E27" s="10" t="str">
        <f t="shared" si="0"/>
        <v>Parcial</v>
      </c>
      <c r="F27" s="11">
        <v>1</v>
      </c>
      <c r="G27" s="10" t="str">
        <f t="shared" si="1"/>
        <v>Riesgo Informado</v>
      </c>
      <c r="H27" s="11">
        <v>2</v>
      </c>
      <c r="I27" s="11">
        <f t="shared" si="2"/>
        <v>1</v>
      </c>
      <c r="J27" s="10" t="str">
        <f t="shared" si="3"/>
        <v>Baja</v>
      </c>
      <c r="K27" s="12"/>
    </row>
    <row r="28" spans="2:13" x14ac:dyDescent="0.25">
      <c r="B28" s="104"/>
      <c r="C28" s="93" t="s">
        <v>207</v>
      </c>
      <c r="D28" s="93"/>
      <c r="E28" s="18" t="s">
        <v>203</v>
      </c>
      <c r="F28" s="17">
        <f>(SUM(F24:F27)/16)</f>
        <v>0.4375</v>
      </c>
      <c r="G28" s="18" t="s">
        <v>204</v>
      </c>
      <c r="H28" s="17">
        <f>(SUM(H24:H27)/16)</f>
        <v>0.5625</v>
      </c>
      <c r="I28" s="17">
        <f>H28-F28</f>
        <v>0.125</v>
      </c>
      <c r="J28" s="18" t="s">
        <v>205</v>
      </c>
      <c r="K28" s="12"/>
    </row>
    <row r="29" spans="2:13" ht="30" x14ac:dyDescent="0.25">
      <c r="B29" s="104"/>
      <c r="C29" s="74" t="s">
        <v>78</v>
      </c>
      <c r="D29" s="16" t="s">
        <v>79</v>
      </c>
      <c r="E29" s="10" t="str">
        <f t="shared" si="0"/>
        <v>Riesgo Informado</v>
      </c>
      <c r="F29" s="11">
        <v>2</v>
      </c>
      <c r="G29" s="10" t="str">
        <f t="shared" si="1"/>
        <v>Repetible</v>
      </c>
      <c r="H29" s="11">
        <v>3</v>
      </c>
      <c r="I29" s="11">
        <f t="shared" si="2"/>
        <v>1</v>
      </c>
      <c r="J29" s="10" t="str">
        <f t="shared" si="3"/>
        <v>Baja</v>
      </c>
      <c r="K29" s="12"/>
    </row>
    <row r="30" spans="2:13" ht="30" x14ac:dyDescent="0.25">
      <c r="B30" s="104"/>
      <c r="C30" s="74"/>
      <c r="D30" s="16" t="s">
        <v>80</v>
      </c>
      <c r="E30" s="10" t="str">
        <f t="shared" si="0"/>
        <v>Riesgo Informado</v>
      </c>
      <c r="F30" s="11">
        <v>2</v>
      </c>
      <c r="G30" s="10" t="str">
        <f t="shared" si="1"/>
        <v>Adaptable</v>
      </c>
      <c r="H30" s="11">
        <v>4</v>
      </c>
      <c r="I30" s="11">
        <f t="shared" si="2"/>
        <v>2</v>
      </c>
      <c r="J30" s="10" t="str">
        <f t="shared" si="3"/>
        <v>Media</v>
      </c>
      <c r="K30" s="12"/>
    </row>
    <row r="31" spans="2:13" ht="30" x14ac:dyDescent="0.25">
      <c r="B31" s="104"/>
      <c r="C31" s="74"/>
      <c r="D31" s="16" t="s">
        <v>81</v>
      </c>
      <c r="E31" s="10" t="str">
        <f t="shared" si="0"/>
        <v>Riesgo Informado</v>
      </c>
      <c r="F31" s="11">
        <v>2</v>
      </c>
      <c r="G31" s="10" t="str">
        <f t="shared" si="1"/>
        <v>Riesgo Informado</v>
      </c>
      <c r="H31" s="11">
        <v>2</v>
      </c>
      <c r="I31" s="11">
        <f t="shared" si="2"/>
        <v>0</v>
      </c>
      <c r="J31" s="10" t="str">
        <f t="shared" si="3"/>
        <v>Objetivo alcanzado</v>
      </c>
      <c r="K31" s="12"/>
    </row>
    <row r="32" spans="2:13" ht="30" x14ac:dyDescent="0.25">
      <c r="B32" s="104"/>
      <c r="C32" s="74"/>
      <c r="D32" s="16" t="s">
        <v>82</v>
      </c>
      <c r="E32" s="10" t="str">
        <f t="shared" si="0"/>
        <v>Parcial</v>
      </c>
      <c r="F32" s="11">
        <v>1</v>
      </c>
      <c r="G32" s="10" t="str">
        <f t="shared" si="1"/>
        <v>Riesgo Informado</v>
      </c>
      <c r="H32" s="11">
        <v>2</v>
      </c>
      <c r="I32" s="11">
        <f t="shared" si="2"/>
        <v>1</v>
      </c>
      <c r="J32" s="10" t="str">
        <f t="shared" si="3"/>
        <v>Baja</v>
      </c>
      <c r="K32" s="12"/>
    </row>
    <row r="33" spans="2:11" ht="30" x14ac:dyDescent="0.25">
      <c r="B33" s="104"/>
      <c r="C33" s="74"/>
      <c r="D33" s="16" t="s">
        <v>83</v>
      </c>
      <c r="E33" s="10" t="str">
        <f t="shared" si="0"/>
        <v>Parcial</v>
      </c>
      <c r="F33" s="11">
        <v>1</v>
      </c>
      <c r="G33" s="10" t="str">
        <f t="shared" si="1"/>
        <v>Adaptable</v>
      </c>
      <c r="H33" s="11">
        <v>4</v>
      </c>
      <c r="I33" s="11">
        <f t="shared" si="2"/>
        <v>3</v>
      </c>
      <c r="J33" s="10" t="str">
        <f t="shared" si="3"/>
        <v>Alta</v>
      </c>
      <c r="K33" s="12"/>
    </row>
    <row r="34" spans="2:11" ht="30" x14ac:dyDescent="0.25">
      <c r="B34" s="104"/>
      <c r="C34" s="74"/>
      <c r="D34" s="16" t="s">
        <v>84</v>
      </c>
      <c r="E34" s="10" t="str">
        <f t="shared" si="0"/>
        <v>Parcial</v>
      </c>
      <c r="F34" s="11">
        <v>1</v>
      </c>
      <c r="G34" s="10" t="str">
        <f t="shared" si="1"/>
        <v>Riesgo Informado</v>
      </c>
      <c r="H34" s="11">
        <v>2</v>
      </c>
      <c r="I34" s="11">
        <f t="shared" si="2"/>
        <v>1</v>
      </c>
      <c r="J34" s="10" t="str">
        <f t="shared" si="3"/>
        <v>Baja</v>
      </c>
      <c r="K34" s="12"/>
    </row>
    <row r="35" spans="2:11" x14ac:dyDescent="0.25">
      <c r="B35" s="104"/>
      <c r="C35" s="93" t="s">
        <v>208</v>
      </c>
      <c r="D35" s="93"/>
      <c r="E35" s="18" t="s">
        <v>203</v>
      </c>
      <c r="F35" s="17">
        <f>(SUM(F29:F34)/24)</f>
        <v>0.375</v>
      </c>
      <c r="G35" s="18" t="s">
        <v>204</v>
      </c>
      <c r="H35" s="17">
        <f>(SUM(H29:H34)/24)</f>
        <v>0.70833333333333337</v>
      </c>
      <c r="I35" s="17">
        <f>H35-F35</f>
        <v>0.33333333333333337</v>
      </c>
      <c r="J35" s="18" t="s">
        <v>205</v>
      </c>
      <c r="K35" s="12"/>
    </row>
    <row r="36" spans="2:11" ht="30" x14ac:dyDescent="0.25">
      <c r="B36" s="104"/>
      <c r="C36" s="74" t="s">
        <v>85</v>
      </c>
      <c r="D36" s="16" t="s">
        <v>86</v>
      </c>
      <c r="E36" s="10" t="str">
        <f t="shared" si="0"/>
        <v>Parcial</v>
      </c>
      <c r="F36" s="11">
        <v>1</v>
      </c>
      <c r="G36" s="10" t="str">
        <f t="shared" si="1"/>
        <v>Riesgo Informado</v>
      </c>
      <c r="H36" s="11">
        <v>2</v>
      </c>
      <c r="I36" s="11">
        <f t="shared" si="2"/>
        <v>1</v>
      </c>
      <c r="J36" s="10" t="str">
        <f t="shared" si="3"/>
        <v>Baja</v>
      </c>
      <c r="K36" s="12"/>
    </row>
    <row r="37" spans="2:11" ht="30" x14ac:dyDescent="0.25">
      <c r="B37" s="104"/>
      <c r="C37" s="74"/>
      <c r="D37" s="16" t="s">
        <v>87</v>
      </c>
      <c r="E37" s="10" t="str">
        <f t="shared" si="0"/>
        <v>Parcial</v>
      </c>
      <c r="F37" s="11">
        <v>1</v>
      </c>
      <c r="G37" s="10" t="str">
        <f t="shared" si="1"/>
        <v>Riesgo Informado</v>
      </c>
      <c r="H37" s="11">
        <v>2</v>
      </c>
      <c r="I37" s="11">
        <f t="shared" si="2"/>
        <v>1</v>
      </c>
      <c r="J37" s="10" t="str">
        <f t="shared" si="3"/>
        <v>Baja</v>
      </c>
      <c r="K37" s="12"/>
    </row>
    <row r="38" spans="2:11" ht="30" x14ac:dyDescent="0.25">
      <c r="B38" s="104"/>
      <c r="C38" s="74"/>
      <c r="D38" s="16" t="s">
        <v>88</v>
      </c>
      <c r="E38" s="10" t="str">
        <f t="shared" si="0"/>
        <v>Parcial</v>
      </c>
      <c r="F38" s="11">
        <v>1</v>
      </c>
      <c r="G38" s="10" t="str">
        <f t="shared" si="1"/>
        <v>Repetible</v>
      </c>
      <c r="H38" s="11">
        <v>3</v>
      </c>
      <c r="I38" s="11">
        <f t="shared" si="2"/>
        <v>2</v>
      </c>
      <c r="J38" s="10" t="str">
        <f t="shared" si="3"/>
        <v>Media</v>
      </c>
      <c r="K38" s="12"/>
    </row>
    <row r="39" spans="2:11" x14ac:dyDescent="0.25">
      <c r="B39" s="104"/>
      <c r="C39" s="93" t="s">
        <v>209</v>
      </c>
      <c r="D39" s="93"/>
      <c r="E39" s="18" t="s">
        <v>203</v>
      </c>
      <c r="F39" s="17">
        <f>(SUM(F36:F38)/12)</f>
        <v>0.25</v>
      </c>
      <c r="G39" s="18" t="s">
        <v>204</v>
      </c>
      <c r="H39" s="17">
        <f>(SUM(H36:H38)/12)</f>
        <v>0.58333333333333337</v>
      </c>
      <c r="I39" s="17">
        <f>H39-F39</f>
        <v>0.33333333333333337</v>
      </c>
      <c r="J39" s="18" t="s">
        <v>205</v>
      </c>
      <c r="K39" s="12"/>
    </row>
    <row r="40" spans="2:11" ht="30" x14ac:dyDescent="0.25">
      <c r="B40" s="104"/>
      <c r="C40" s="74" t="s">
        <v>89</v>
      </c>
      <c r="D40" s="16" t="s">
        <v>90</v>
      </c>
      <c r="E40" s="10" t="str">
        <f t="shared" si="0"/>
        <v>Repetible</v>
      </c>
      <c r="F40" s="11">
        <v>3</v>
      </c>
      <c r="G40" s="10" t="str">
        <f t="shared" si="1"/>
        <v>Adaptable</v>
      </c>
      <c r="H40" s="11">
        <v>4</v>
      </c>
      <c r="I40" s="11">
        <f t="shared" si="2"/>
        <v>1</v>
      </c>
      <c r="J40" s="10" t="str">
        <f t="shared" si="3"/>
        <v>Baja</v>
      </c>
      <c r="K40" s="12"/>
    </row>
    <row r="41" spans="2:11" ht="45" x14ac:dyDescent="0.25">
      <c r="B41" s="104"/>
      <c r="C41" s="74"/>
      <c r="D41" s="16" t="s">
        <v>91</v>
      </c>
      <c r="E41" s="10" t="str">
        <f t="shared" si="0"/>
        <v>Parcial</v>
      </c>
      <c r="F41" s="11">
        <v>1</v>
      </c>
      <c r="G41" s="10" t="str">
        <f t="shared" si="1"/>
        <v>Riesgo Informado</v>
      </c>
      <c r="H41" s="11">
        <v>2</v>
      </c>
      <c r="I41" s="11">
        <f t="shared" si="2"/>
        <v>1</v>
      </c>
      <c r="J41" s="10" t="str">
        <f t="shared" si="3"/>
        <v>Baja</v>
      </c>
      <c r="K41" s="12"/>
    </row>
    <row r="42" spans="2:11" ht="60" x14ac:dyDescent="0.25">
      <c r="B42" s="104"/>
      <c r="C42" s="74"/>
      <c r="D42" s="16" t="s">
        <v>92</v>
      </c>
      <c r="E42" s="10" t="str">
        <f t="shared" si="0"/>
        <v>Riesgo Informado</v>
      </c>
      <c r="F42" s="11">
        <v>2</v>
      </c>
      <c r="G42" s="10" t="str">
        <f t="shared" si="1"/>
        <v>Riesgo Informado</v>
      </c>
      <c r="H42" s="11">
        <v>2</v>
      </c>
      <c r="I42" s="11">
        <f t="shared" si="2"/>
        <v>0</v>
      </c>
      <c r="J42" s="10" t="str">
        <f t="shared" si="3"/>
        <v>Objetivo alcanzado</v>
      </c>
      <c r="K42" s="12"/>
    </row>
    <row r="43" spans="2:11" ht="45" x14ac:dyDescent="0.25">
      <c r="B43" s="104"/>
      <c r="C43" s="74"/>
      <c r="D43" s="16" t="s">
        <v>93</v>
      </c>
      <c r="E43" s="10" t="str">
        <f t="shared" si="0"/>
        <v>Parcial</v>
      </c>
      <c r="F43" s="11">
        <v>1</v>
      </c>
      <c r="G43" s="10" t="str">
        <f t="shared" si="1"/>
        <v>Riesgo Informado</v>
      </c>
      <c r="H43" s="11">
        <v>2</v>
      </c>
      <c r="I43" s="11">
        <f t="shared" si="2"/>
        <v>1</v>
      </c>
      <c r="J43" s="10" t="str">
        <f t="shared" si="3"/>
        <v>Baja</v>
      </c>
      <c r="K43" s="12"/>
    </row>
    <row r="44" spans="2:11" ht="47.25" customHeight="1" x14ac:dyDescent="0.25">
      <c r="B44" s="104"/>
      <c r="C44" s="74"/>
      <c r="D44" s="16" t="s">
        <v>94</v>
      </c>
      <c r="E44" s="10" t="str">
        <f t="shared" si="0"/>
        <v>Parcial</v>
      </c>
      <c r="F44" s="11">
        <v>1</v>
      </c>
      <c r="G44" s="10" t="str">
        <f t="shared" si="1"/>
        <v>Riesgo Informado</v>
      </c>
      <c r="H44" s="11">
        <v>2</v>
      </c>
      <c r="I44" s="11">
        <f t="shared" si="2"/>
        <v>1</v>
      </c>
      <c r="J44" s="10" t="str">
        <f t="shared" si="3"/>
        <v>Baja</v>
      </c>
      <c r="K44" s="12"/>
    </row>
    <row r="45" spans="2:11" x14ac:dyDescent="0.25">
      <c r="B45" s="105"/>
      <c r="C45" s="93" t="s">
        <v>210</v>
      </c>
      <c r="D45" s="93"/>
      <c r="E45" s="18" t="s">
        <v>203</v>
      </c>
      <c r="F45" s="17">
        <f>(SUM(F40:F44)/20)</f>
        <v>0.4</v>
      </c>
      <c r="G45" s="18" t="s">
        <v>204</v>
      </c>
      <c r="H45" s="17">
        <f>(SUM(H40:H44)/20)</f>
        <v>0.6</v>
      </c>
      <c r="I45" s="17">
        <f>H45-F45</f>
        <v>0.19999999999999996</v>
      </c>
      <c r="J45" s="18" t="s">
        <v>205</v>
      </c>
      <c r="K45" s="12"/>
    </row>
    <row r="46" spans="2:11" ht="60" customHeight="1" x14ac:dyDescent="0.25">
      <c r="B46" s="106" t="s">
        <v>95</v>
      </c>
      <c r="C46" s="74" t="s">
        <v>96</v>
      </c>
      <c r="D46" s="16" t="s">
        <v>97</v>
      </c>
      <c r="E46" s="10" t="str">
        <f t="shared" si="0"/>
        <v>Parcial</v>
      </c>
      <c r="F46" s="11">
        <v>1</v>
      </c>
      <c r="G46" s="10" t="str">
        <f t="shared" si="1"/>
        <v>Riesgo Informado</v>
      </c>
      <c r="H46" s="11">
        <v>2</v>
      </c>
      <c r="I46" s="11">
        <f t="shared" si="2"/>
        <v>1</v>
      </c>
      <c r="J46" s="10" t="str">
        <f t="shared" si="3"/>
        <v>Baja</v>
      </c>
      <c r="K46" s="12"/>
    </row>
    <row r="47" spans="2:11" ht="30" x14ac:dyDescent="0.25">
      <c r="B47" s="107"/>
      <c r="C47" s="74"/>
      <c r="D47" s="16" t="s">
        <v>98</v>
      </c>
      <c r="E47" s="10" t="str">
        <f t="shared" si="0"/>
        <v>Riesgo Informado</v>
      </c>
      <c r="F47" s="11">
        <v>2</v>
      </c>
      <c r="G47" s="10" t="str">
        <f t="shared" si="1"/>
        <v>Riesgo Informado</v>
      </c>
      <c r="H47" s="11">
        <v>2</v>
      </c>
      <c r="I47" s="11">
        <f t="shared" si="2"/>
        <v>0</v>
      </c>
      <c r="J47" s="10" t="str">
        <f t="shared" si="3"/>
        <v>Objetivo alcanzado</v>
      </c>
      <c r="K47" s="12"/>
    </row>
    <row r="48" spans="2:11" ht="30" x14ac:dyDescent="0.25">
      <c r="B48" s="107"/>
      <c r="C48" s="74"/>
      <c r="D48" s="16" t="s">
        <v>99</v>
      </c>
      <c r="E48" s="10" t="str">
        <f t="shared" si="0"/>
        <v>Riesgo Informado</v>
      </c>
      <c r="F48" s="11">
        <v>2</v>
      </c>
      <c r="G48" s="10" t="str">
        <f t="shared" si="1"/>
        <v>Adaptable</v>
      </c>
      <c r="H48" s="11">
        <v>4</v>
      </c>
      <c r="I48" s="11">
        <f t="shared" si="2"/>
        <v>2</v>
      </c>
      <c r="J48" s="10" t="str">
        <f t="shared" si="3"/>
        <v>Media</v>
      </c>
      <c r="K48" s="12"/>
    </row>
    <row r="49" spans="2:11" ht="59.25" customHeight="1" x14ac:dyDescent="0.25">
      <c r="B49" s="107"/>
      <c r="C49" s="74"/>
      <c r="D49" s="16" t="s">
        <v>100</v>
      </c>
      <c r="E49" s="10" t="str">
        <f t="shared" si="0"/>
        <v>Riesgo Informado</v>
      </c>
      <c r="F49" s="11">
        <v>2</v>
      </c>
      <c r="G49" s="10" t="str">
        <f t="shared" si="1"/>
        <v>Adaptable</v>
      </c>
      <c r="H49" s="11">
        <v>4</v>
      </c>
      <c r="I49" s="11">
        <f t="shared" si="2"/>
        <v>2</v>
      </c>
      <c r="J49" s="10" t="str">
        <f t="shared" si="3"/>
        <v>Media</v>
      </c>
      <c r="K49" s="12"/>
    </row>
    <row r="50" spans="2:11" ht="45" customHeight="1" x14ac:dyDescent="0.25">
      <c r="B50" s="107"/>
      <c r="C50" s="74"/>
      <c r="D50" s="16" t="s">
        <v>101</v>
      </c>
      <c r="E50" s="10" t="str">
        <f t="shared" si="0"/>
        <v>Riesgo Informado</v>
      </c>
      <c r="F50" s="11">
        <v>2</v>
      </c>
      <c r="G50" s="10" t="str">
        <f t="shared" si="1"/>
        <v>Adaptable</v>
      </c>
      <c r="H50" s="11">
        <v>4</v>
      </c>
      <c r="I50" s="11">
        <f t="shared" si="2"/>
        <v>2</v>
      </c>
      <c r="J50" s="10" t="str">
        <f t="shared" si="3"/>
        <v>Media</v>
      </c>
      <c r="K50" s="12"/>
    </row>
    <row r="51" spans="2:11" ht="50.25" customHeight="1" x14ac:dyDescent="0.25">
      <c r="B51" s="107"/>
      <c r="C51" s="74"/>
      <c r="D51" s="16" t="s">
        <v>102</v>
      </c>
      <c r="E51" s="10" t="str">
        <f t="shared" si="0"/>
        <v>Riesgo Informado</v>
      </c>
      <c r="F51" s="11">
        <v>2</v>
      </c>
      <c r="G51" s="10" t="str">
        <f t="shared" si="1"/>
        <v>Riesgo Informado</v>
      </c>
      <c r="H51" s="11">
        <v>2</v>
      </c>
      <c r="I51" s="11">
        <f t="shared" si="2"/>
        <v>0</v>
      </c>
      <c r="J51" s="10" t="str">
        <f t="shared" si="3"/>
        <v>Objetivo alcanzado</v>
      </c>
      <c r="K51" s="12"/>
    </row>
    <row r="52" spans="2:11" ht="90" customHeight="1" x14ac:dyDescent="0.25">
      <c r="B52" s="107"/>
      <c r="C52" s="74"/>
      <c r="D52" s="16" t="s">
        <v>103</v>
      </c>
      <c r="E52" s="10" t="str">
        <f t="shared" si="0"/>
        <v>Riesgo Informado</v>
      </c>
      <c r="F52" s="11">
        <v>2</v>
      </c>
      <c r="G52" s="10" t="str">
        <f t="shared" si="1"/>
        <v>Riesgo Informado</v>
      </c>
      <c r="H52" s="11">
        <v>2</v>
      </c>
      <c r="I52" s="11">
        <f t="shared" si="2"/>
        <v>0</v>
      </c>
      <c r="J52" s="10" t="str">
        <f t="shared" si="3"/>
        <v>Objetivo alcanzado</v>
      </c>
      <c r="K52" s="12"/>
    </row>
    <row r="53" spans="2:11" x14ac:dyDescent="0.25">
      <c r="B53" s="107"/>
      <c r="C53" s="93" t="s">
        <v>211</v>
      </c>
      <c r="D53" s="93"/>
      <c r="E53" s="18" t="s">
        <v>203</v>
      </c>
      <c r="F53" s="17">
        <f>(SUM(F46:F52)/28)</f>
        <v>0.4642857142857143</v>
      </c>
      <c r="G53" s="18" t="s">
        <v>204</v>
      </c>
      <c r="H53" s="17">
        <f>(SUM(H46:H52)/28)</f>
        <v>0.7142857142857143</v>
      </c>
      <c r="I53" s="17">
        <f>H53-F53</f>
        <v>0.25</v>
      </c>
      <c r="J53" s="18" t="s">
        <v>205</v>
      </c>
      <c r="K53" s="12"/>
    </row>
    <row r="54" spans="2:11" ht="30" x14ac:dyDescent="0.25">
      <c r="B54" s="107"/>
      <c r="C54" s="74" t="s">
        <v>104</v>
      </c>
      <c r="D54" s="16" t="s">
        <v>105</v>
      </c>
      <c r="E54" s="10" t="str">
        <f t="shared" si="0"/>
        <v>Riesgo Informado</v>
      </c>
      <c r="F54" s="11">
        <v>2</v>
      </c>
      <c r="G54" s="10" t="str">
        <f t="shared" si="1"/>
        <v>Adaptable</v>
      </c>
      <c r="H54" s="11">
        <v>4</v>
      </c>
      <c r="I54" s="11">
        <f t="shared" si="2"/>
        <v>2</v>
      </c>
      <c r="J54" s="10" t="str">
        <f t="shared" si="3"/>
        <v>Media</v>
      </c>
      <c r="K54" s="12"/>
    </row>
    <row r="55" spans="2:11" ht="30" x14ac:dyDescent="0.25">
      <c r="B55" s="107"/>
      <c r="C55" s="74"/>
      <c r="D55" s="16" t="s">
        <v>106</v>
      </c>
      <c r="E55" s="10" t="str">
        <f t="shared" si="0"/>
        <v>Riesgo Informado</v>
      </c>
      <c r="F55" s="11">
        <v>2</v>
      </c>
      <c r="G55" s="10" t="str">
        <f t="shared" si="1"/>
        <v>Riesgo Informado</v>
      </c>
      <c r="H55" s="11">
        <v>2</v>
      </c>
      <c r="I55" s="11">
        <f t="shared" si="2"/>
        <v>0</v>
      </c>
      <c r="J55" s="10" t="str">
        <f t="shared" si="3"/>
        <v>Objetivo alcanzado</v>
      </c>
      <c r="K55" s="12"/>
    </row>
    <row r="56" spans="2:11" ht="30" x14ac:dyDescent="0.25">
      <c r="B56" s="107"/>
      <c r="C56" s="74"/>
      <c r="D56" s="16" t="s">
        <v>107</v>
      </c>
      <c r="E56" s="10" t="str">
        <f t="shared" si="0"/>
        <v>Parcial</v>
      </c>
      <c r="F56" s="11">
        <v>1</v>
      </c>
      <c r="G56" s="10" t="str">
        <f t="shared" si="1"/>
        <v>Riesgo Informado</v>
      </c>
      <c r="H56" s="11">
        <v>2</v>
      </c>
      <c r="I56" s="11">
        <f t="shared" si="2"/>
        <v>1</v>
      </c>
      <c r="J56" s="10" t="str">
        <f t="shared" si="3"/>
        <v>Baja</v>
      </c>
      <c r="K56" s="12"/>
    </row>
    <row r="57" spans="2:11" ht="30" x14ac:dyDescent="0.25">
      <c r="B57" s="107"/>
      <c r="C57" s="74"/>
      <c r="D57" s="16" t="s">
        <v>108</v>
      </c>
      <c r="E57" s="10" t="str">
        <f t="shared" si="0"/>
        <v>Riesgo Informado</v>
      </c>
      <c r="F57" s="11">
        <v>2</v>
      </c>
      <c r="G57" s="10" t="str">
        <f t="shared" si="1"/>
        <v>Riesgo Informado</v>
      </c>
      <c r="H57" s="11">
        <v>2</v>
      </c>
      <c r="I57" s="11">
        <f t="shared" si="2"/>
        <v>0</v>
      </c>
      <c r="J57" s="10" t="str">
        <f t="shared" si="3"/>
        <v>Objetivo alcanzado</v>
      </c>
      <c r="K57" s="12"/>
    </row>
    <row r="58" spans="2:11" ht="54.75" customHeight="1" x14ac:dyDescent="0.25">
      <c r="B58" s="107"/>
      <c r="C58" s="74"/>
      <c r="D58" s="16" t="s">
        <v>109</v>
      </c>
      <c r="E58" s="10" t="str">
        <f t="shared" si="0"/>
        <v>Parcial</v>
      </c>
      <c r="F58" s="11">
        <v>1</v>
      </c>
      <c r="G58" s="10" t="str">
        <f t="shared" si="1"/>
        <v>Riesgo Informado</v>
      </c>
      <c r="H58" s="11">
        <v>2</v>
      </c>
      <c r="I58" s="11">
        <f t="shared" si="2"/>
        <v>1</v>
      </c>
      <c r="J58" s="10" t="str">
        <f t="shared" si="3"/>
        <v>Baja</v>
      </c>
      <c r="K58" s="12"/>
    </row>
    <row r="59" spans="2:11" x14ac:dyDescent="0.25">
      <c r="B59" s="107"/>
      <c r="C59" s="93" t="s">
        <v>212</v>
      </c>
      <c r="D59" s="93"/>
      <c r="E59" s="18" t="s">
        <v>203</v>
      </c>
      <c r="F59" s="17">
        <f>(SUM(F54:F58)/20)</f>
        <v>0.4</v>
      </c>
      <c r="G59" s="18" t="s">
        <v>204</v>
      </c>
      <c r="H59" s="17">
        <f>(SUM(H54:H58)/20)</f>
        <v>0.6</v>
      </c>
      <c r="I59" s="17">
        <f>H59-F59</f>
        <v>0.19999999999999996</v>
      </c>
      <c r="J59" s="18" t="s">
        <v>205</v>
      </c>
      <c r="K59" s="12"/>
    </row>
    <row r="60" spans="2:11" x14ac:dyDescent="0.25">
      <c r="B60" s="107"/>
      <c r="C60" s="74" t="s">
        <v>110</v>
      </c>
      <c r="D60" s="16" t="s">
        <v>111</v>
      </c>
      <c r="E60" s="10" t="str">
        <f t="shared" si="0"/>
        <v>Parcial</v>
      </c>
      <c r="F60" s="11">
        <v>1</v>
      </c>
      <c r="G60" s="10" t="str">
        <f t="shared" si="1"/>
        <v>Adaptable</v>
      </c>
      <c r="H60" s="11">
        <v>4</v>
      </c>
      <c r="I60" s="11">
        <f t="shared" si="2"/>
        <v>3</v>
      </c>
      <c r="J60" s="10" t="str">
        <f t="shared" si="3"/>
        <v>Alta</v>
      </c>
      <c r="K60" s="12"/>
    </row>
    <row r="61" spans="2:11" ht="30" x14ac:dyDescent="0.25">
      <c r="B61" s="107"/>
      <c r="C61" s="74"/>
      <c r="D61" s="16" t="s">
        <v>112</v>
      </c>
      <c r="E61" s="10" t="str">
        <f t="shared" si="0"/>
        <v>Riesgo Informado</v>
      </c>
      <c r="F61" s="11">
        <v>2</v>
      </c>
      <c r="G61" s="10" t="str">
        <f t="shared" si="1"/>
        <v>Adaptable</v>
      </c>
      <c r="H61" s="11">
        <v>4</v>
      </c>
      <c r="I61" s="11">
        <f t="shared" si="2"/>
        <v>2</v>
      </c>
      <c r="J61" s="10" t="str">
        <f t="shared" si="3"/>
        <v>Media</v>
      </c>
      <c r="K61" s="12"/>
    </row>
    <row r="62" spans="2:11" ht="45" customHeight="1" x14ac:dyDescent="0.25">
      <c r="B62" s="107"/>
      <c r="C62" s="74"/>
      <c r="D62" s="16" t="s">
        <v>113</v>
      </c>
      <c r="E62" s="10" t="str">
        <f t="shared" si="0"/>
        <v>Riesgo Informado</v>
      </c>
      <c r="F62" s="11">
        <v>2</v>
      </c>
      <c r="G62" s="10" t="str">
        <f t="shared" si="1"/>
        <v>Riesgo Informado</v>
      </c>
      <c r="H62" s="11">
        <v>2</v>
      </c>
      <c r="I62" s="11">
        <f t="shared" si="2"/>
        <v>0</v>
      </c>
      <c r="J62" s="10" t="str">
        <f t="shared" si="3"/>
        <v>Objetivo alcanzado</v>
      </c>
      <c r="K62" s="12"/>
    </row>
    <row r="63" spans="2:11" ht="30" x14ac:dyDescent="0.25">
      <c r="B63" s="107"/>
      <c r="C63" s="74"/>
      <c r="D63" s="16" t="s">
        <v>114</v>
      </c>
      <c r="E63" s="10" t="str">
        <f t="shared" si="0"/>
        <v>Riesgo Informado</v>
      </c>
      <c r="F63" s="11">
        <v>2</v>
      </c>
      <c r="G63" s="10" t="str">
        <f t="shared" si="1"/>
        <v>Riesgo Informado</v>
      </c>
      <c r="H63" s="11">
        <v>2</v>
      </c>
      <c r="I63" s="11">
        <f t="shared" si="2"/>
        <v>0</v>
      </c>
      <c r="J63" s="10" t="str">
        <f t="shared" si="3"/>
        <v>Objetivo alcanzado</v>
      </c>
      <c r="K63" s="12"/>
    </row>
    <row r="64" spans="2:11" ht="30" x14ac:dyDescent="0.25">
      <c r="B64" s="107"/>
      <c r="C64" s="74"/>
      <c r="D64" s="16" t="s">
        <v>115</v>
      </c>
      <c r="E64" s="10" t="str">
        <f t="shared" si="0"/>
        <v>Parcial</v>
      </c>
      <c r="F64" s="11">
        <v>1</v>
      </c>
      <c r="G64" s="10" t="str">
        <f t="shared" si="1"/>
        <v>Riesgo Informado</v>
      </c>
      <c r="H64" s="11">
        <v>2</v>
      </c>
      <c r="I64" s="11">
        <f t="shared" si="2"/>
        <v>1</v>
      </c>
      <c r="J64" s="10" t="str">
        <f t="shared" si="3"/>
        <v>Baja</v>
      </c>
      <c r="K64" s="12"/>
    </row>
    <row r="65" spans="2:11" ht="62.25" customHeight="1" x14ac:dyDescent="0.25">
      <c r="B65" s="107"/>
      <c r="C65" s="74"/>
      <c r="D65" s="16" t="s">
        <v>116</v>
      </c>
      <c r="E65" s="10" t="str">
        <f t="shared" si="0"/>
        <v>Parcial</v>
      </c>
      <c r="F65" s="11">
        <v>1</v>
      </c>
      <c r="G65" s="10" t="str">
        <f t="shared" si="1"/>
        <v>Riesgo Informado</v>
      </c>
      <c r="H65" s="11">
        <v>2</v>
      </c>
      <c r="I65" s="11">
        <f t="shared" si="2"/>
        <v>1</v>
      </c>
      <c r="J65" s="10" t="str">
        <f t="shared" si="3"/>
        <v>Baja</v>
      </c>
      <c r="K65" s="12"/>
    </row>
    <row r="66" spans="2:11" ht="30" x14ac:dyDescent="0.25">
      <c r="B66" s="107"/>
      <c r="C66" s="74"/>
      <c r="D66" s="16" t="s">
        <v>117</v>
      </c>
      <c r="E66" s="10" t="str">
        <f t="shared" si="0"/>
        <v>Parcial</v>
      </c>
      <c r="F66" s="11">
        <v>1</v>
      </c>
      <c r="G66" s="10" t="str">
        <f t="shared" si="1"/>
        <v>Adaptable</v>
      </c>
      <c r="H66" s="11">
        <v>4</v>
      </c>
      <c r="I66" s="11">
        <f t="shared" si="2"/>
        <v>3</v>
      </c>
      <c r="J66" s="10" t="str">
        <f t="shared" si="3"/>
        <v>Alta</v>
      </c>
      <c r="K66" s="12"/>
    </row>
    <row r="67" spans="2:11" ht="45" customHeight="1" x14ac:dyDescent="0.25">
      <c r="B67" s="107"/>
      <c r="C67" s="74"/>
      <c r="D67" s="16" t="s">
        <v>118</v>
      </c>
      <c r="E67" s="10" t="str">
        <f t="shared" si="0"/>
        <v>Parcial</v>
      </c>
      <c r="F67" s="11">
        <v>1</v>
      </c>
      <c r="G67" s="10" t="str">
        <f t="shared" si="1"/>
        <v>Riesgo Informado</v>
      </c>
      <c r="H67" s="11">
        <v>2</v>
      </c>
      <c r="I67" s="11">
        <f t="shared" si="2"/>
        <v>1</v>
      </c>
      <c r="J67" s="10" t="str">
        <f t="shared" si="3"/>
        <v>Baja</v>
      </c>
      <c r="K67" s="12"/>
    </row>
    <row r="68" spans="2:11" x14ac:dyDescent="0.25">
      <c r="B68" s="107"/>
      <c r="C68" s="93" t="s">
        <v>213</v>
      </c>
      <c r="D68" s="93"/>
      <c r="E68" s="18" t="s">
        <v>203</v>
      </c>
      <c r="F68" s="17">
        <f>(SUM(F60:F67)/32)</f>
        <v>0.34375</v>
      </c>
      <c r="G68" s="18" t="s">
        <v>204</v>
      </c>
      <c r="H68" s="17">
        <f>(SUM(H60:H67)/32)</f>
        <v>0.6875</v>
      </c>
      <c r="I68" s="17">
        <f>H68-F68</f>
        <v>0.34375</v>
      </c>
      <c r="J68" s="18" t="s">
        <v>205</v>
      </c>
      <c r="K68" s="12"/>
    </row>
    <row r="69" spans="2:11" ht="45" x14ac:dyDescent="0.25">
      <c r="B69" s="107"/>
      <c r="C69" s="74" t="s">
        <v>119</v>
      </c>
      <c r="D69" s="16" t="s">
        <v>120</v>
      </c>
      <c r="E69" s="10" t="str">
        <f t="shared" si="0"/>
        <v>Riesgo Informado</v>
      </c>
      <c r="F69" s="11">
        <v>2</v>
      </c>
      <c r="G69" s="10" t="str">
        <f t="shared" si="1"/>
        <v>Riesgo Informado</v>
      </c>
      <c r="H69" s="11">
        <v>2</v>
      </c>
      <c r="I69" s="11">
        <f t="shared" si="2"/>
        <v>0</v>
      </c>
      <c r="J69" s="10" t="str">
        <f t="shared" si="3"/>
        <v>Objetivo alcanzado</v>
      </c>
      <c r="K69" s="12"/>
    </row>
    <row r="70" spans="2:11" ht="30" x14ac:dyDescent="0.25">
      <c r="B70" s="107"/>
      <c r="C70" s="74"/>
      <c r="D70" s="16" t="s">
        <v>121</v>
      </c>
      <c r="E70" s="10" t="str">
        <f t="shared" si="0"/>
        <v>Parcial</v>
      </c>
      <c r="F70" s="11">
        <v>1</v>
      </c>
      <c r="G70" s="10" t="str">
        <f t="shared" si="1"/>
        <v>Riesgo Informado</v>
      </c>
      <c r="H70" s="11">
        <v>2</v>
      </c>
      <c r="I70" s="11">
        <f t="shared" si="2"/>
        <v>1</v>
      </c>
      <c r="J70" s="10" t="str">
        <f t="shared" si="3"/>
        <v>Baja</v>
      </c>
      <c r="K70" s="12"/>
    </row>
    <row r="71" spans="2:11" ht="30" x14ac:dyDescent="0.25">
      <c r="B71" s="107"/>
      <c r="C71" s="74"/>
      <c r="D71" s="16" t="s">
        <v>122</v>
      </c>
      <c r="E71" s="10" t="str">
        <f t="shared" si="0"/>
        <v>Parcial</v>
      </c>
      <c r="F71" s="11">
        <v>1</v>
      </c>
      <c r="G71" s="10" t="str">
        <f t="shared" si="1"/>
        <v>Adaptable</v>
      </c>
      <c r="H71" s="11">
        <v>4</v>
      </c>
      <c r="I71" s="11">
        <f t="shared" si="2"/>
        <v>3</v>
      </c>
      <c r="J71" s="10" t="str">
        <f t="shared" si="3"/>
        <v>Alta</v>
      </c>
      <c r="K71" s="12"/>
    </row>
    <row r="72" spans="2:11" ht="30" x14ac:dyDescent="0.25">
      <c r="B72" s="107"/>
      <c r="C72" s="74"/>
      <c r="D72" s="16" t="s">
        <v>123</v>
      </c>
      <c r="E72" s="10" t="str">
        <f t="shared" si="0"/>
        <v>Riesgo Informado</v>
      </c>
      <c r="F72" s="11">
        <v>2</v>
      </c>
      <c r="G72" s="10" t="str">
        <f t="shared" si="1"/>
        <v>Riesgo Informado</v>
      </c>
      <c r="H72" s="11">
        <v>2</v>
      </c>
      <c r="I72" s="11">
        <f t="shared" si="2"/>
        <v>0</v>
      </c>
      <c r="J72" s="10" t="str">
        <f t="shared" si="3"/>
        <v>Objetivo alcanzado</v>
      </c>
      <c r="K72" s="12"/>
    </row>
    <row r="73" spans="2:11" ht="30" x14ac:dyDescent="0.25">
      <c r="B73" s="107"/>
      <c r="C73" s="74"/>
      <c r="D73" s="16" t="s">
        <v>124</v>
      </c>
      <c r="E73" s="10" t="str">
        <f t="shared" si="0"/>
        <v>Riesgo Informado</v>
      </c>
      <c r="F73" s="11">
        <v>2</v>
      </c>
      <c r="G73" s="10" t="str">
        <f t="shared" si="1"/>
        <v>Riesgo Informado</v>
      </c>
      <c r="H73" s="11">
        <v>2</v>
      </c>
      <c r="I73" s="11">
        <f t="shared" si="2"/>
        <v>0</v>
      </c>
      <c r="J73" s="10" t="str">
        <f t="shared" si="3"/>
        <v>Objetivo alcanzado</v>
      </c>
      <c r="K73" s="12"/>
    </row>
    <row r="74" spans="2:11" ht="30" x14ac:dyDescent="0.25">
      <c r="B74" s="107"/>
      <c r="C74" s="74"/>
      <c r="D74" s="16" t="s">
        <v>125</v>
      </c>
      <c r="E74" s="10" t="str">
        <f t="shared" si="0"/>
        <v>Parcial</v>
      </c>
      <c r="F74" s="11">
        <v>1</v>
      </c>
      <c r="G74" s="10" t="str">
        <f t="shared" si="1"/>
        <v>Riesgo Informado</v>
      </c>
      <c r="H74" s="11">
        <v>2</v>
      </c>
      <c r="I74" s="11">
        <f t="shared" si="2"/>
        <v>1</v>
      </c>
      <c r="J74" s="10" t="str">
        <f t="shared" si="3"/>
        <v>Baja</v>
      </c>
      <c r="K74" s="12"/>
    </row>
    <row r="75" spans="2:11" ht="30" x14ac:dyDescent="0.25">
      <c r="B75" s="107"/>
      <c r="C75" s="74"/>
      <c r="D75" s="16" t="s">
        <v>126</v>
      </c>
      <c r="E75" s="10" t="str">
        <f t="shared" si="0"/>
        <v>Riesgo Informado</v>
      </c>
      <c r="F75" s="11">
        <v>2</v>
      </c>
      <c r="G75" s="10" t="str">
        <f t="shared" si="1"/>
        <v>Adaptable</v>
      </c>
      <c r="H75" s="11">
        <v>4</v>
      </c>
      <c r="I75" s="11">
        <f t="shared" si="2"/>
        <v>2</v>
      </c>
      <c r="J75" s="10" t="str">
        <f t="shared" si="3"/>
        <v>Media</v>
      </c>
      <c r="K75" s="12"/>
    </row>
    <row r="76" spans="2:11" ht="30" x14ac:dyDescent="0.25">
      <c r="B76" s="107"/>
      <c r="C76" s="74"/>
      <c r="D76" s="16" t="s">
        <v>127</v>
      </c>
      <c r="E76" s="10" t="str">
        <f t="shared" ref="E76:E139" si="4">IF(F76=1,"Parcial",(IF(F76=2,"Riesgo Informado",IF(F76=3,"Repetible","Adaptable"))))</f>
        <v>Riesgo Informado</v>
      </c>
      <c r="F76" s="11">
        <v>2</v>
      </c>
      <c r="G76" s="10" t="str">
        <f t="shared" ref="G76:G139" si="5">IF(H76=1,"Parcial",(IF(H76=2,"Riesgo Informado",IF(H76=3,"Repetible","Adaptable"))))</f>
        <v>Riesgo Informado</v>
      </c>
      <c r="H76" s="11">
        <v>2</v>
      </c>
      <c r="I76" s="11">
        <f t="shared" ref="I76:I139" si="6">_xlfn.NUMBERVALUE(IF((H76-F76)&lt;0,"0",H76-F76))</f>
        <v>0</v>
      </c>
      <c r="J76" s="10" t="str">
        <f t="shared" si="3"/>
        <v>Objetivo alcanzado</v>
      </c>
      <c r="K76" s="12"/>
    </row>
    <row r="77" spans="2:11" ht="75" customHeight="1" x14ac:dyDescent="0.25">
      <c r="B77" s="107"/>
      <c r="C77" s="74"/>
      <c r="D77" s="16" t="s">
        <v>128</v>
      </c>
      <c r="E77" s="10" t="str">
        <f t="shared" si="4"/>
        <v>Parcial</v>
      </c>
      <c r="F77" s="11">
        <v>1</v>
      </c>
      <c r="G77" s="10" t="str">
        <f t="shared" si="5"/>
        <v>Adaptable</v>
      </c>
      <c r="H77" s="11">
        <v>4</v>
      </c>
      <c r="I77" s="11">
        <f t="shared" si="6"/>
        <v>3</v>
      </c>
      <c r="J77" s="10" t="str">
        <f t="shared" si="3"/>
        <v>Alta</v>
      </c>
      <c r="K77" s="12"/>
    </row>
    <row r="78" spans="2:11" x14ac:dyDescent="0.25">
      <c r="B78" s="107"/>
      <c r="C78" s="74"/>
      <c r="D78" s="16" t="s">
        <v>129</v>
      </c>
      <c r="E78" s="10" t="str">
        <f t="shared" si="4"/>
        <v>Parcial</v>
      </c>
      <c r="F78" s="11">
        <v>1</v>
      </c>
      <c r="G78" s="10" t="str">
        <f t="shared" si="5"/>
        <v>Repetible</v>
      </c>
      <c r="H78" s="11">
        <v>3</v>
      </c>
      <c r="I78" s="11">
        <f t="shared" si="6"/>
        <v>2</v>
      </c>
      <c r="J78" s="10" t="str">
        <f t="shared" si="3"/>
        <v>Media</v>
      </c>
      <c r="K78" s="12"/>
    </row>
    <row r="79" spans="2:11" ht="60" customHeight="1" x14ac:dyDescent="0.25">
      <c r="B79" s="107"/>
      <c r="C79" s="74"/>
      <c r="D79" s="16" t="s">
        <v>130</v>
      </c>
      <c r="E79" s="10" t="str">
        <f t="shared" si="4"/>
        <v>Riesgo Informado</v>
      </c>
      <c r="F79" s="11">
        <v>2</v>
      </c>
      <c r="G79" s="10" t="str">
        <f t="shared" si="5"/>
        <v>Riesgo Informado</v>
      </c>
      <c r="H79" s="11">
        <v>2</v>
      </c>
      <c r="I79" s="11">
        <f t="shared" si="6"/>
        <v>0</v>
      </c>
      <c r="J79" s="10" t="str">
        <f t="shared" si="3"/>
        <v>Objetivo alcanzado</v>
      </c>
      <c r="K79" s="12"/>
    </row>
    <row r="80" spans="2:11" ht="30" x14ac:dyDescent="0.25">
      <c r="B80" s="107"/>
      <c r="C80" s="74"/>
      <c r="D80" s="16" t="s">
        <v>131</v>
      </c>
      <c r="E80" s="10" t="str">
        <f t="shared" si="4"/>
        <v>Riesgo Informado</v>
      </c>
      <c r="F80" s="11">
        <v>2</v>
      </c>
      <c r="G80" s="10" t="str">
        <f t="shared" si="5"/>
        <v>Riesgo Informado</v>
      </c>
      <c r="H80" s="11">
        <v>2</v>
      </c>
      <c r="I80" s="11">
        <f t="shared" si="6"/>
        <v>0</v>
      </c>
      <c r="J80" s="10" t="str">
        <f t="shared" si="3"/>
        <v>Objetivo alcanzado</v>
      </c>
      <c r="K80" s="12"/>
    </row>
    <row r="81" spans="2:11" x14ac:dyDescent="0.25">
      <c r="B81" s="107"/>
      <c r="C81" s="93" t="s">
        <v>214</v>
      </c>
      <c r="D81" s="93"/>
      <c r="E81" s="18" t="s">
        <v>203</v>
      </c>
      <c r="F81" s="17">
        <f>(SUM(F69:F80)/48)</f>
        <v>0.39583333333333331</v>
      </c>
      <c r="G81" s="18" t="s">
        <v>204</v>
      </c>
      <c r="H81" s="17">
        <f>(SUM(H69:H80)/48)</f>
        <v>0.64583333333333337</v>
      </c>
      <c r="I81" s="17">
        <f>H81-F81</f>
        <v>0.25000000000000006</v>
      </c>
      <c r="J81" s="18" t="s">
        <v>205</v>
      </c>
      <c r="K81" s="12"/>
    </row>
    <row r="82" spans="2:11" ht="60" customHeight="1" x14ac:dyDescent="0.25">
      <c r="B82" s="107"/>
      <c r="C82" s="74" t="s">
        <v>132</v>
      </c>
      <c r="D82" s="16" t="s">
        <v>133</v>
      </c>
      <c r="E82" s="10" t="str">
        <f t="shared" si="4"/>
        <v>Riesgo Informado</v>
      </c>
      <c r="F82" s="11">
        <v>2</v>
      </c>
      <c r="G82" s="10" t="str">
        <f t="shared" si="5"/>
        <v>Repetible</v>
      </c>
      <c r="H82" s="11">
        <v>3</v>
      </c>
      <c r="I82" s="11">
        <f t="shared" si="6"/>
        <v>1</v>
      </c>
      <c r="J82" s="10" t="str">
        <f t="shared" si="3"/>
        <v>Baja</v>
      </c>
      <c r="K82" s="12"/>
    </row>
    <row r="83" spans="2:11" ht="79.5" customHeight="1" x14ac:dyDescent="0.25">
      <c r="B83" s="107"/>
      <c r="C83" s="74"/>
      <c r="D83" s="16" t="s">
        <v>134</v>
      </c>
      <c r="E83" s="10" t="str">
        <f t="shared" si="4"/>
        <v>Riesgo Informado</v>
      </c>
      <c r="F83" s="11">
        <v>2</v>
      </c>
      <c r="G83" s="10" t="str">
        <f t="shared" si="5"/>
        <v>Riesgo Informado</v>
      </c>
      <c r="H83" s="11">
        <v>2</v>
      </c>
      <c r="I83" s="11">
        <f t="shared" si="6"/>
        <v>0</v>
      </c>
      <c r="J83" s="10" t="str">
        <f t="shared" si="3"/>
        <v>Objetivo alcanzado</v>
      </c>
      <c r="K83" s="12"/>
    </row>
    <row r="84" spans="2:11" x14ac:dyDescent="0.25">
      <c r="B84" s="107"/>
      <c r="C84" s="93" t="s">
        <v>215</v>
      </c>
      <c r="D84" s="93"/>
      <c r="E84" s="18" t="s">
        <v>203</v>
      </c>
      <c r="F84" s="17">
        <f>(SUM(F82:F83)/8)</f>
        <v>0.5</v>
      </c>
      <c r="G84" s="18" t="s">
        <v>204</v>
      </c>
      <c r="H84" s="17">
        <f>(SUM(H82:H83)/8)</f>
        <v>0.625</v>
      </c>
      <c r="I84" s="17">
        <f>H84-F84</f>
        <v>0.125</v>
      </c>
      <c r="J84" s="18" t="s">
        <v>205</v>
      </c>
      <c r="K84" s="12"/>
    </row>
    <row r="85" spans="2:11" ht="30" x14ac:dyDescent="0.25">
      <c r="B85" s="107"/>
      <c r="C85" s="74" t="s">
        <v>135</v>
      </c>
      <c r="D85" s="16" t="s">
        <v>136</v>
      </c>
      <c r="E85" s="10" t="str">
        <f t="shared" si="4"/>
        <v>Parcial</v>
      </c>
      <c r="F85" s="11">
        <v>1</v>
      </c>
      <c r="G85" s="10" t="str">
        <f t="shared" si="5"/>
        <v>Riesgo Informado</v>
      </c>
      <c r="H85" s="11">
        <v>2</v>
      </c>
      <c r="I85" s="11">
        <f t="shared" si="6"/>
        <v>1</v>
      </c>
      <c r="J85" s="10" t="str">
        <f t="shared" si="3"/>
        <v>Baja</v>
      </c>
      <c r="K85" s="12"/>
    </row>
    <row r="86" spans="2:11" ht="45" customHeight="1" x14ac:dyDescent="0.25">
      <c r="B86" s="107"/>
      <c r="C86" s="74"/>
      <c r="D86" s="16" t="s">
        <v>137</v>
      </c>
      <c r="E86" s="10" t="str">
        <f t="shared" si="4"/>
        <v>Riesgo Informado</v>
      </c>
      <c r="F86" s="11">
        <v>2</v>
      </c>
      <c r="G86" s="10" t="str">
        <f t="shared" si="5"/>
        <v>Riesgo Informado</v>
      </c>
      <c r="H86" s="11">
        <v>2</v>
      </c>
      <c r="I86" s="11">
        <f t="shared" si="6"/>
        <v>0</v>
      </c>
      <c r="J86" s="10" t="str">
        <f t="shared" ref="J86:J140" si="7">IF(I86=0,"Objetivo alcanzado",(IF(I86=1,"Baja",IF(I86=2,"Media",IF(I86=3,"Alta")))))</f>
        <v>Objetivo alcanzado</v>
      </c>
      <c r="K86" s="12"/>
    </row>
    <row r="87" spans="2:11" ht="60" customHeight="1" x14ac:dyDescent="0.25">
      <c r="B87" s="107"/>
      <c r="C87" s="74"/>
      <c r="D87" s="16" t="s">
        <v>138</v>
      </c>
      <c r="E87" s="10" t="str">
        <f t="shared" si="4"/>
        <v>Riesgo Informado</v>
      </c>
      <c r="F87" s="11">
        <v>2</v>
      </c>
      <c r="G87" s="10" t="str">
        <f t="shared" si="5"/>
        <v>Repetible</v>
      </c>
      <c r="H87" s="11">
        <v>3</v>
      </c>
      <c r="I87" s="11">
        <f t="shared" si="6"/>
        <v>1</v>
      </c>
      <c r="J87" s="10" t="str">
        <f t="shared" si="7"/>
        <v>Baja</v>
      </c>
      <c r="K87" s="12"/>
    </row>
    <row r="88" spans="2:11" ht="53.25" customHeight="1" x14ac:dyDescent="0.25">
      <c r="B88" s="107"/>
      <c r="C88" s="74"/>
      <c r="D88" s="16" t="s">
        <v>139</v>
      </c>
      <c r="E88" s="10" t="str">
        <f t="shared" si="4"/>
        <v>Riesgo Informado</v>
      </c>
      <c r="F88" s="11">
        <v>2</v>
      </c>
      <c r="G88" s="10" t="str">
        <f t="shared" si="5"/>
        <v>Repetible</v>
      </c>
      <c r="H88" s="11">
        <v>3</v>
      </c>
      <c r="I88" s="11">
        <f t="shared" si="6"/>
        <v>1</v>
      </c>
      <c r="J88" s="10" t="str">
        <f t="shared" si="7"/>
        <v>Baja</v>
      </c>
      <c r="K88" s="12"/>
    </row>
    <row r="89" spans="2:11" ht="89.25" customHeight="1" x14ac:dyDescent="0.25">
      <c r="B89" s="107"/>
      <c r="C89" s="74"/>
      <c r="D89" s="16" t="s">
        <v>140</v>
      </c>
      <c r="E89" s="10" t="str">
        <f t="shared" si="4"/>
        <v>Parcial</v>
      </c>
      <c r="F89" s="11">
        <v>1</v>
      </c>
      <c r="G89" s="10" t="str">
        <f t="shared" si="5"/>
        <v>Riesgo Informado</v>
      </c>
      <c r="H89" s="11">
        <v>2</v>
      </c>
      <c r="I89" s="11">
        <f t="shared" si="6"/>
        <v>1</v>
      </c>
      <c r="J89" s="10" t="str">
        <f t="shared" si="7"/>
        <v>Baja</v>
      </c>
      <c r="K89" s="12"/>
    </row>
    <row r="90" spans="2:11" x14ac:dyDescent="0.25">
      <c r="B90" s="108"/>
      <c r="C90" s="93" t="s">
        <v>216</v>
      </c>
      <c r="D90" s="93"/>
      <c r="E90" s="18" t="s">
        <v>203</v>
      </c>
      <c r="F90" s="17">
        <f>(SUM(F85:F89)/20)</f>
        <v>0.4</v>
      </c>
      <c r="G90" s="18" t="s">
        <v>204</v>
      </c>
      <c r="H90" s="17">
        <f>(SUM(H85:H89)/20)</f>
        <v>0.6</v>
      </c>
      <c r="I90" s="17">
        <f>H90-F90</f>
        <v>0.19999999999999996</v>
      </c>
      <c r="J90" s="18" t="s">
        <v>205</v>
      </c>
      <c r="K90" s="12"/>
    </row>
    <row r="91" spans="2:11" ht="54.75" customHeight="1" x14ac:dyDescent="0.25">
      <c r="B91" s="97" t="s">
        <v>141</v>
      </c>
      <c r="C91" s="74" t="s">
        <v>142</v>
      </c>
      <c r="D91" s="16" t="s">
        <v>143</v>
      </c>
      <c r="E91" s="10" t="str">
        <f t="shared" si="4"/>
        <v>Parcial</v>
      </c>
      <c r="F91" s="11">
        <v>1</v>
      </c>
      <c r="G91" s="10" t="str">
        <f t="shared" si="5"/>
        <v>Riesgo Informado</v>
      </c>
      <c r="H91" s="11">
        <v>2</v>
      </c>
      <c r="I91" s="11">
        <f t="shared" si="6"/>
        <v>1</v>
      </c>
      <c r="J91" s="10" t="str">
        <f t="shared" si="7"/>
        <v>Baja</v>
      </c>
      <c r="K91" s="12"/>
    </row>
    <row r="92" spans="2:11" ht="47.25" customHeight="1" x14ac:dyDescent="0.25">
      <c r="B92" s="98"/>
      <c r="C92" s="74"/>
      <c r="D92" s="16" t="s">
        <v>144</v>
      </c>
      <c r="E92" s="10" t="str">
        <f t="shared" si="4"/>
        <v>Riesgo Informado</v>
      </c>
      <c r="F92" s="11">
        <v>2</v>
      </c>
      <c r="G92" s="10" t="str">
        <f t="shared" si="5"/>
        <v>Riesgo Informado</v>
      </c>
      <c r="H92" s="11">
        <v>2</v>
      </c>
      <c r="I92" s="11">
        <f t="shared" si="6"/>
        <v>0</v>
      </c>
      <c r="J92" s="10" t="str">
        <f t="shared" si="7"/>
        <v>Objetivo alcanzado</v>
      </c>
      <c r="K92" s="12"/>
    </row>
    <row r="93" spans="2:11" ht="30" x14ac:dyDescent="0.25">
      <c r="B93" s="98"/>
      <c r="C93" s="74"/>
      <c r="D93" s="16" t="s">
        <v>238</v>
      </c>
      <c r="E93" s="10" t="str">
        <f t="shared" si="4"/>
        <v>Parcial</v>
      </c>
      <c r="F93" s="11">
        <v>1</v>
      </c>
      <c r="G93" s="10" t="str">
        <f t="shared" si="5"/>
        <v>Adaptable</v>
      </c>
      <c r="H93" s="11">
        <v>4</v>
      </c>
      <c r="I93" s="11">
        <f t="shared" si="6"/>
        <v>3</v>
      </c>
      <c r="J93" s="10" t="str">
        <f t="shared" si="7"/>
        <v>Alta</v>
      </c>
      <c r="K93" s="12"/>
    </row>
    <row r="94" spans="2:11" ht="30" x14ac:dyDescent="0.25">
      <c r="B94" s="98"/>
      <c r="C94" s="74"/>
      <c r="D94" s="16" t="s">
        <v>146</v>
      </c>
      <c r="E94" s="10" t="str">
        <f t="shared" si="4"/>
        <v>Riesgo Informado</v>
      </c>
      <c r="F94" s="11">
        <v>2</v>
      </c>
      <c r="G94" s="10" t="str">
        <f t="shared" si="5"/>
        <v>Riesgo Informado</v>
      </c>
      <c r="H94" s="11">
        <v>2</v>
      </c>
      <c r="I94" s="11">
        <f t="shared" si="6"/>
        <v>0</v>
      </c>
      <c r="J94" s="10" t="str">
        <f t="shared" si="7"/>
        <v>Objetivo alcanzado</v>
      </c>
      <c r="K94" s="12"/>
    </row>
    <row r="95" spans="2:11" ht="30" x14ac:dyDescent="0.25">
      <c r="B95" s="98"/>
      <c r="C95" s="74"/>
      <c r="D95" s="16" t="s">
        <v>147</v>
      </c>
      <c r="E95" s="10" t="str">
        <f t="shared" si="4"/>
        <v>Riesgo Informado</v>
      </c>
      <c r="F95" s="11">
        <v>2</v>
      </c>
      <c r="G95" s="10" t="str">
        <f t="shared" si="5"/>
        <v>Repetible</v>
      </c>
      <c r="H95" s="11">
        <v>3</v>
      </c>
      <c r="I95" s="11">
        <f t="shared" si="6"/>
        <v>1</v>
      </c>
      <c r="J95" s="10" t="str">
        <f t="shared" si="7"/>
        <v>Baja</v>
      </c>
      <c r="K95" s="12"/>
    </row>
    <row r="96" spans="2:11" x14ac:dyDescent="0.25">
      <c r="B96" s="98"/>
      <c r="C96" s="93" t="s">
        <v>217</v>
      </c>
      <c r="D96" s="93"/>
      <c r="E96" s="18" t="s">
        <v>203</v>
      </c>
      <c r="F96" s="17">
        <f>(SUM(F91:F95)/20)</f>
        <v>0.4</v>
      </c>
      <c r="G96" s="18" t="s">
        <v>204</v>
      </c>
      <c r="H96" s="17">
        <f>(SUM(H91:H95)/20)</f>
        <v>0.65</v>
      </c>
      <c r="I96" s="17">
        <f>H96-F96</f>
        <v>0.25</v>
      </c>
      <c r="J96" s="18" t="s">
        <v>205</v>
      </c>
      <c r="K96" s="12"/>
    </row>
    <row r="97" spans="2:11" ht="30" x14ac:dyDescent="0.25">
      <c r="B97" s="98"/>
      <c r="C97" s="74" t="s">
        <v>148</v>
      </c>
      <c r="D97" s="16" t="s">
        <v>149</v>
      </c>
      <c r="E97" s="10" t="str">
        <f t="shared" si="4"/>
        <v>Riesgo Informado</v>
      </c>
      <c r="F97" s="11">
        <v>2</v>
      </c>
      <c r="G97" s="10" t="str">
        <f t="shared" si="5"/>
        <v>Repetible</v>
      </c>
      <c r="H97" s="11">
        <v>3</v>
      </c>
      <c r="I97" s="11">
        <f t="shared" si="6"/>
        <v>1</v>
      </c>
      <c r="J97" s="10" t="str">
        <f t="shared" si="7"/>
        <v>Baja</v>
      </c>
      <c r="K97" s="12"/>
    </row>
    <row r="98" spans="2:11" ht="30" x14ac:dyDescent="0.25">
      <c r="B98" s="98"/>
      <c r="C98" s="74"/>
      <c r="D98" s="16" t="s">
        <v>150</v>
      </c>
      <c r="E98" s="10" t="str">
        <f t="shared" si="4"/>
        <v>Riesgo Informado</v>
      </c>
      <c r="F98" s="11">
        <v>2</v>
      </c>
      <c r="G98" s="10" t="str">
        <f t="shared" si="5"/>
        <v>Repetible</v>
      </c>
      <c r="H98" s="11">
        <v>3</v>
      </c>
      <c r="I98" s="11">
        <f t="shared" si="6"/>
        <v>1</v>
      </c>
      <c r="J98" s="10" t="str">
        <f t="shared" si="7"/>
        <v>Baja</v>
      </c>
      <c r="K98" s="12"/>
    </row>
    <row r="99" spans="2:11" ht="47.25" customHeight="1" x14ac:dyDescent="0.25">
      <c r="B99" s="98"/>
      <c r="C99" s="74"/>
      <c r="D99" s="16" t="s">
        <v>151</v>
      </c>
      <c r="E99" s="10" t="str">
        <f t="shared" si="4"/>
        <v>Riesgo Informado</v>
      </c>
      <c r="F99" s="11">
        <v>2</v>
      </c>
      <c r="G99" s="10" t="str">
        <f t="shared" si="5"/>
        <v>Repetible</v>
      </c>
      <c r="H99" s="11">
        <v>3</v>
      </c>
      <c r="I99" s="11">
        <f t="shared" si="6"/>
        <v>1</v>
      </c>
      <c r="J99" s="10" t="str">
        <f t="shared" si="7"/>
        <v>Baja</v>
      </c>
      <c r="K99" s="12"/>
    </row>
    <row r="100" spans="2:11" ht="30" x14ac:dyDescent="0.25">
      <c r="B100" s="98"/>
      <c r="C100" s="74"/>
      <c r="D100" s="16" t="s">
        <v>152</v>
      </c>
      <c r="E100" s="10" t="str">
        <f t="shared" si="4"/>
        <v>Riesgo Informado</v>
      </c>
      <c r="F100" s="11">
        <v>2</v>
      </c>
      <c r="G100" s="10" t="str">
        <f t="shared" si="5"/>
        <v>Riesgo Informado</v>
      </c>
      <c r="H100" s="11">
        <v>2</v>
      </c>
      <c r="I100" s="11">
        <f t="shared" si="6"/>
        <v>0</v>
      </c>
      <c r="J100" s="10" t="str">
        <f t="shared" si="7"/>
        <v>Objetivo alcanzado</v>
      </c>
      <c r="K100" s="12"/>
    </row>
    <row r="101" spans="2:11" ht="32.25" customHeight="1" x14ac:dyDescent="0.25">
      <c r="B101" s="98"/>
      <c r="C101" s="74"/>
      <c r="D101" s="16" t="s">
        <v>153</v>
      </c>
      <c r="E101" s="10" t="str">
        <f t="shared" si="4"/>
        <v>Riesgo Informado</v>
      </c>
      <c r="F101" s="11">
        <v>2</v>
      </c>
      <c r="G101" s="10" t="str">
        <f t="shared" si="5"/>
        <v>Riesgo Informado</v>
      </c>
      <c r="H101" s="11">
        <v>2</v>
      </c>
      <c r="I101" s="11">
        <f t="shared" si="6"/>
        <v>0</v>
      </c>
      <c r="J101" s="10" t="str">
        <f t="shared" si="7"/>
        <v>Objetivo alcanzado</v>
      </c>
      <c r="K101" s="12"/>
    </row>
    <row r="102" spans="2:11" ht="45" customHeight="1" x14ac:dyDescent="0.25">
      <c r="B102" s="98"/>
      <c r="C102" s="74"/>
      <c r="D102" s="16" t="s">
        <v>154</v>
      </c>
      <c r="E102" s="10" t="str">
        <f t="shared" si="4"/>
        <v>Parcial</v>
      </c>
      <c r="F102" s="11">
        <v>1</v>
      </c>
      <c r="G102" s="10" t="str">
        <f t="shared" si="5"/>
        <v>Riesgo Informado</v>
      </c>
      <c r="H102" s="11">
        <v>2</v>
      </c>
      <c r="I102" s="11">
        <f t="shared" si="6"/>
        <v>1</v>
      </c>
      <c r="J102" s="10" t="str">
        <f t="shared" si="7"/>
        <v>Baja</v>
      </c>
      <c r="K102" s="12"/>
    </row>
    <row r="103" spans="2:11" ht="30" x14ac:dyDescent="0.25">
      <c r="B103" s="98"/>
      <c r="C103" s="74"/>
      <c r="D103" s="16" t="s">
        <v>155</v>
      </c>
      <c r="E103" s="10" t="str">
        <f t="shared" si="4"/>
        <v>Parcial</v>
      </c>
      <c r="F103" s="11">
        <v>1</v>
      </c>
      <c r="G103" s="10" t="str">
        <f t="shared" si="5"/>
        <v>Riesgo Informado</v>
      </c>
      <c r="H103" s="11">
        <v>2</v>
      </c>
      <c r="I103" s="11">
        <f t="shared" si="6"/>
        <v>1</v>
      </c>
      <c r="J103" s="10" t="str">
        <f t="shared" si="7"/>
        <v>Baja</v>
      </c>
      <c r="K103" s="12"/>
    </row>
    <row r="104" spans="2:11" ht="35.25" customHeight="1" x14ac:dyDescent="0.25">
      <c r="B104" s="98"/>
      <c r="C104" s="74"/>
      <c r="D104" s="16" t="s">
        <v>156</v>
      </c>
      <c r="E104" s="10" t="str">
        <f t="shared" si="4"/>
        <v>Riesgo Informado</v>
      </c>
      <c r="F104" s="11">
        <v>2</v>
      </c>
      <c r="G104" s="10" t="str">
        <f t="shared" si="5"/>
        <v>Repetible</v>
      </c>
      <c r="H104" s="11">
        <v>3</v>
      </c>
      <c r="I104" s="11">
        <f t="shared" si="6"/>
        <v>1</v>
      </c>
      <c r="J104" s="10" t="str">
        <f t="shared" si="7"/>
        <v>Baja</v>
      </c>
      <c r="K104" s="12"/>
    </row>
    <row r="105" spans="2:11" x14ac:dyDescent="0.25">
      <c r="B105" s="98"/>
      <c r="C105" s="93" t="s">
        <v>218</v>
      </c>
      <c r="D105" s="93"/>
      <c r="E105" s="18" t="s">
        <v>203</v>
      </c>
      <c r="F105" s="17">
        <f>(SUM(F97:F104)/32)</f>
        <v>0.4375</v>
      </c>
      <c r="G105" s="18" t="s">
        <v>204</v>
      </c>
      <c r="H105" s="17">
        <f>(SUM(H97:H104)/32)</f>
        <v>0.625</v>
      </c>
      <c r="I105" s="17">
        <f>H105-F105</f>
        <v>0.1875</v>
      </c>
      <c r="J105" s="18" t="s">
        <v>205</v>
      </c>
      <c r="K105" s="12"/>
    </row>
    <row r="106" spans="2:11" ht="30" x14ac:dyDescent="0.25">
      <c r="B106" s="98"/>
      <c r="C106" s="74" t="s">
        <v>157</v>
      </c>
      <c r="D106" s="16" t="s">
        <v>158</v>
      </c>
      <c r="E106" s="10" t="str">
        <f t="shared" si="4"/>
        <v>Parcial</v>
      </c>
      <c r="F106" s="11">
        <v>1</v>
      </c>
      <c r="G106" s="10" t="str">
        <f t="shared" si="5"/>
        <v>Riesgo Informado</v>
      </c>
      <c r="H106" s="11">
        <v>2</v>
      </c>
      <c r="I106" s="11">
        <f t="shared" si="6"/>
        <v>1</v>
      </c>
      <c r="J106" s="10" t="str">
        <f t="shared" si="7"/>
        <v>Baja</v>
      </c>
      <c r="K106" s="12"/>
    </row>
    <row r="107" spans="2:11" ht="30" x14ac:dyDescent="0.25">
      <c r="B107" s="98"/>
      <c r="C107" s="74"/>
      <c r="D107" s="16" t="s">
        <v>159</v>
      </c>
      <c r="E107" s="10" t="str">
        <f t="shared" si="4"/>
        <v>Parcial</v>
      </c>
      <c r="F107" s="11">
        <v>1</v>
      </c>
      <c r="G107" s="10" t="str">
        <f t="shared" si="5"/>
        <v>Riesgo Informado</v>
      </c>
      <c r="H107" s="11">
        <v>2</v>
      </c>
      <c r="I107" s="11">
        <f t="shared" si="6"/>
        <v>1</v>
      </c>
      <c r="J107" s="10" t="str">
        <f t="shared" si="7"/>
        <v>Baja</v>
      </c>
      <c r="K107" s="12"/>
    </row>
    <row r="108" spans="2:11" ht="30" x14ac:dyDescent="0.25">
      <c r="B108" s="98"/>
      <c r="C108" s="74"/>
      <c r="D108" s="16" t="s">
        <v>160</v>
      </c>
      <c r="E108" s="10" t="str">
        <f t="shared" si="4"/>
        <v>Parcial</v>
      </c>
      <c r="F108" s="11">
        <v>1</v>
      </c>
      <c r="G108" s="10" t="str">
        <f t="shared" si="5"/>
        <v>Riesgo Informado</v>
      </c>
      <c r="H108" s="11">
        <v>2</v>
      </c>
      <c r="I108" s="11">
        <f t="shared" si="6"/>
        <v>1</v>
      </c>
      <c r="J108" s="10" t="str">
        <f t="shared" si="7"/>
        <v>Baja</v>
      </c>
      <c r="K108" s="12"/>
    </row>
    <row r="109" spans="2:11" ht="30" x14ac:dyDescent="0.25">
      <c r="B109" s="98"/>
      <c r="C109" s="74"/>
      <c r="D109" s="16" t="s">
        <v>161</v>
      </c>
      <c r="E109" s="10" t="str">
        <f t="shared" si="4"/>
        <v>Riesgo Informado</v>
      </c>
      <c r="F109" s="11">
        <v>2</v>
      </c>
      <c r="G109" s="10" t="str">
        <f t="shared" si="5"/>
        <v>Riesgo Informado</v>
      </c>
      <c r="H109" s="11">
        <v>2</v>
      </c>
      <c r="I109" s="11">
        <f t="shared" si="6"/>
        <v>0</v>
      </c>
      <c r="J109" s="10" t="str">
        <f t="shared" si="7"/>
        <v>Objetivo alcanzado</v>
      </c>
      <c r="K109" s="12"/>
    </row>
    <row r="110" spans="2:11" ht="30" x14ac:dyDescent="0.25">
      <c r="B110" s="98"/>
      <c r="C110" s="74"/>
      <c r="D110" s="16" t="s">
        <v>162</v>
      </c>
      <c r="E110" s="10" t="str">
        <f t="shared" si="4"/>
        <v>Parcial</v>
      </c>
      <c r="F110" s="11">
        <v>1</v>
      </c>
      <c r="G110" s="10" t="str">
        <f t="shared" si="5"/>
        <v>Riesgo Informado</v>
      </c>
      <c r="H110" s="11">
        <v>2</v>
      </c>
      <c r="I110" s="11">
        <f t="shared" si="6"/>
        <v>1</v>
      </c>
      <c r="J110" s="10" t="str">
        <f t="shared" si="7"/>
        <v>Baja</v>
      </c>
      <c r="K110" s="12"/>
    </row>
    <row r="111" spans="2:11" ht="15" customHeight="1" x14ac:dyDescent="0.25">
      <c r="B111" s="99"/>
      <c r="C111" s="93" t="s">
        <v>219</v>
      </c>
      <c r="D111" s="93"/>
      <c r="E111" s="18" t="s">
        <v>203</v>
      </c>
      <c r="F111" s="17">
        <f>(SUM(F106:F110)/20)</f>
        <v>0.3</v>
      </c>
      <c r="G111" s="18" t="s">
        <v>204</v>
      </c>
      <c r="H111" s="17">
        <f>(SUM(H106:H110)/20)</f>
        <v>0.5</v>
      </c>
      <c r="I111" s="17">
        <f>H111-F111</f>
        <v>0.2</v>
      </c>
      <c r="J111" s="18" t="s">
        <v>205</v>
      </c>
      <c r="K111" s="12"/>
    </row>
    <row r="112" spans="2:11" ht="75" x14ac:dyDescent="0.25">
      <c r="B112" s="100" t="s">
        <v>163</v>
      </c>
      <c r="C112" s="8" t="s">
        <v>164</v>
      </c>
      <c r="D112" s="16" t="s">
        <v>165</v>
      </c>
      <c r="E112" s="10" t="str">
        <f t="shared" si="4"/>
        <v>Riesgo Informado</v>
      </c>
      <c r="F112" s="11">
        <v>2</v>
      </c>
      <c r="G112" s="10" t="str">
        <f t="shared" si="5"/>
        <v>Riesgo Informado</v>
      </c>
      <c r="H112" s="11">
        <v>2</v>
      </c>
      <c r="I112" s="11">
        <f t="shared" si="6"/>
        <v>0</v>
      </c>
      <c r="J112" s="10" t="str">
        <f t="shared" si="7"/>
        <v>Objetivo alcanzado</v>
      </c>
      <c r="K112" s="12"/>
    </row>
    <row r="113" spans="2:11" x14ac:dyDescent="0.25">
      <c r="B113" s="101"/>
      <c r="C113" s="93" t="s">
        <v>220</v>
      </c>
      <c r="D113" s="93"/>
      <c r="E113" s="18" t="s">
        <v>203</v>
      </c>
      <c r="F113" s="17">
        <f>(SUM(F112)/4)</f>
        <v>0.5</v>
      </c>
      <c r="G113" s="18" t="s">
        <v>204</v>
      </c>
      <c r="H113" s="17">
        <f>(SUM(H112)/4)</f>
        <v>0.5</v>
      </c>
      <c r="I113" s="17">
        <f>H113-F113</f>
        <v>0</v>
      </c>
      <c r="J113" s="18" t="s">
        <v>205</v>
      </c>
      <c r="K113" s="12"/>
    </row>
    <row r="114" spans="2:11" ht="45" customHeight="1" x14ac:dyDescent="0.25">
      <c r="B114" s="101"/>
      <c r="C114" s="74" t="s">
        <v>166</v>
      </c>
      <c r="D114" s="16" t="s">
        <v>167</v>
      </c>
      <c r="E114" s="10" t="str">
        <f t="shared" si="4"/>
        <v>Parcial</v>
      </c>
      <c r="F114" s="11">
        <v>1</v>
      </c>
      <c r="G114" s="10" t="str">
        <f t="shared" si="5"/>
        <v>Riesgo Informado</v>
      </c>
      <c r="H114" s="11">
        <v>2</v>
      </c>
      <c r="I114" s="11">
        <f t="shared" si="6"/>
        <v>1</v>
      </c>
      <c r="J114" s="10" t="str">
        <f t="shared" si="7"/>
        <v>Baja</v>
      </c>
      <c r="K114" s="12"/>
    </row>
    <row r="115" spans="2:11" ht="30" x14ac:dyDescent="0.25">
      <c r="B115" s="101"/>
      <c r="C115" s="74"/>
      <c r="D115" s="16" t="s">
        <v>168</v>
      </c>
      <c r="E115" s="10" t="str">
        <f t="shared" si="4"/>
        <v>Riesgo Informado</v>
      </c>
      <c r="F115" s="11">
        <v>2</v>
      </c>
      <c r="G115" s="10" t="str">
        <f t="shared" si="5"/>
        <v>Riesgo Informado</v>
      </c>
      <c r="H115" s="11">
        <v>2</v>
      </c>
      <c r="I115" s="11">
        <f t="shared" si="6"/>
        <v>0</v>
      </c>
      <c r="J115" s="10" t="str">
        <f t="shared" si="7"/>
        <v>Objetivo alcanzado</v>
      </c>
      <c r="K115" s="12"/>
    </row>
    <row r="116" spans="2:11" ht="30" x14ac:dyDescent="0.25">
      <c r="B116" s="101"/>
      <c r="C116" s="74"/>
      <c r="D116" s="16" t="s">
        <v>169</v>
      </c>
      <c r="E116" s="10" t="str">
        <f t="shared" si="4"/>
        <v>Riesgo Informado</v>
      </c>
      <c r="F116" s="11">
        <v>2</v>
      </c>
      <c r="G116" s="10" t="str">
        <f t="shared" si="5"/>
        <v>Riesgo Informado</v>
      </c>
      <c r="H116" s="11">
        <v>2</v>
      </c>
      <c r="I116" s="11">
        <f t="shared" si="6"/>
        <v>0</v>
      </c>
      <c r="J116" s="10" t="str">
        <f t="shared" si="7"/>
        <v>Objetivo alcanzado</v>
      </c>
      <c r="K116" s="12"/>
    </row>
    <row r="117" spans="2:11" ht="60.75" customHeight="1" x14ac:dyDescent="0.25">
      <c r="B117" s="101"/>
      <c r="C117" s="74"/>
      <c r="D117" s="16" t="s">
        <v>170</v>
      </c>
      <c r="E117" s="10" t="str">
        <f t="shared" si="4"/>
        <v>Parcial</v>
      </c>
      <c r="F117" s="11">
        <v>1</v>
      </c>
      <c r="G117" s="10" t="str">
        <f t="shared" si="5"/>
        <v>Riesgo Informado</v>
      </c>
      <c r="H117" s="11">
        <v>2</v>
      </c>
      <c r="I117" s="11">
        <f t="shared" si="6"/>
        <v>1</v>
      </c>
      <c r="J117" s="10" t="str">
        <f t="shared" si="7"/>
        <v>Baja</v>
      </c>
      <c r="K117" s="12"/>
    </row>
    <row r="118" spans="2:11" ht="60" customHeight="1" x14ac:dyDescent="0.25">
      <c r="B118" s="101"/>
      <c r="C118" s="74"/>
      <c r="D118" s="16" t="s">
        <v>171</v>
      </c>
      <c r="E118" s="10" t="str">
        <f t="shared" si="4"/>
        <v>Riesgo Informado</v>
      </c>
      <c r="F118" s="11">
        <v>2</v>
      </c>
      <c r="G118" s="10" t="str">
        <f t="shared" si="5"/>
        <v>Riesgo Informado</v>
      </c>
      <c r="H118" s="11">
        <v>2</v>
      </c>
      <c r="I118" s="11">
        <f t="shared" si="6"/>
        <v>0</v>
      </c>
      <c r="J118" s="10" t="str">
        <f t="shared" si="7"/>
        <v>Objetivo alcanzado</v>
      </c>
      <c r="K118" s="12"/>
    </row>
    <row r="119" spans="2:11" x14ac:dyDescent="0.25">
      <c r="B119" s="101"/>
      <c r="C119" s="93" t="s">
        <v>221</v>
      </c>
      <c r="D119" s="93"/>
      <c r="E119" s="18" t="s">
        <v>203</v>
      </c>
      <c r="F119" s="17">
        <f>(SUM(F114:F118)/20)</f>
        <v>0.4</v>
      </c>
      <c r="G119" s="18" t="s">
        <v>204</v>
      </c>
      <c r="H119" s="17">
        <f>(SUM(H114:H118)/20)</f>
        <v>0.5</v>
      </c>
      <c r="I119" s="17">
        <f>H119-F119</f>
        <v>9.9999999999999978E-2</v>
      </c>
      <c r="J119" s="18" t="s">
        <v>205</v>
      </c>
      <c r="K119" s="12"/>
    </row>
    <row r="120" spans="2:11" ht="35.25" customHeight="1" x14ac:dyDescent="0.25">
      <c r="B120" s="101"/>
      <c r="C120" s="74" t="s">
        <v>172</v>
      </c>
      <c r="D120" s="16" t="s">
        <v>173</v>
      </c>
      <c r="E120" s="10" t="str">
        <f t="shared" si="4"/>
        <v>Riesgo Informado</v>
      </c>
      <c r="F120" s="11">
        <v>2</v>
      </c>
      <c r="G120" s="10" t="str">
        <f t="shared" si="5"/>
        <v>Repetible</v>
      </c>
      <c r="H120" s="11">
        <v>3</v>
      </c>
      <c r="I120" s="11">
        <f t="shared" si="6"/>
        <v>1</v>
      </c>
      <c r="J120" s="10" t="str">
        <f t="shared" si="7"/>
        <v>Baja</v>
      </c>
      <c r="K120" s="12"/>
    </row>
    <row r="121" spans="2:11" ht="30" x14ac:dyDescent="0.25">
      <c r="B121" s="101"/>
      <c r="C121" s="74"/>
      <c r="D121" s="16" t="s">
        <v>174</v>
      </c>
      <c r="E121" s="10" t="str">
        <f t="shared" si="4"/>
        <v>Riesgo Informado</v>
      </c>
      <c r="F121" s="11">
        <v>2</v>
      </c>
      <c r="G121" s="10" t="str">
        <f t="shared" si="5"/>
        <v>Riesgo Informado</v>
      </c>
      <c r="H121" s="11">
        <v>2</v>
      </c>
      <c r="I121" s="11">
        <f t="shared" si="6"/>
        <v>0</v>
      </c>
      <c r="J121" s="10" t="str">
        <f t="shared" si="7"/>
        <v>Objetivo alcanzado</v>
      </c>
      <c r="K121" s="12"/>
    </row>
    <row r="122" spans="2:11" ht="30" x14ac:dyDescent="0.25">
      <c r="B122" s="101"/>
      <c r="C122" s="74"/>
      <c r="D122" s="16" t="s">
        <v>175</v>
      </c>
      <c r="E122" s="10" t="str">
        <f t="shared" si="4"/>
        <v>Riesgo Informado</v>
      </c>
      <c r="F122" s="11">
        <v>2</v>
      </c>
      <c r="G122" s="10" t="str">
        <f t="shared" si="5"/>
        <v>Riesgo Informado</v>
      </c>
      <c r="H122" s="11">
        <v>2</v>
      </c>
      <c r="I122" s="11">
        <f t="shared" si="6"/>
        <v>0</v>
      </c>
      <c r="J122" s="10" t="str">
        <f t="shared" si="7"/>
        <v>Objetivo alcanzado</v>
      </c>
      <c r="K122" s="12"/>
    </row>
    <row r="123" spans="2:11" ht="44.25" customHeight="1" x14ac:dyDescent="0.25">
      <c r="B123" s="101"/>
      <c r="C123" s="74"/>
      <c r="D123" s="16" t="s">
        <v>176</v>
      </c>
      <c r="E123" s="10" t="str">
        <f t="shared" si="4"/>
        <v>Riesgo Informado</v>
      </c>
      <c r="F123" s="11">
        <v>2</v>
      </c>
      <c r="G123" s="10" t="str">
        <f t="shared" si="5"/>
        <v>Riesgo Informado</v>
      </c>
      <c r="H123" s="11">
        <v>2</v>
      </c>
      <c r="I123" s="11">
        <f t="shared" si="6"/>
        <v>0</v>
      </c>
      <c r="J123" s="10" t="str">
        <f t="shared" si="7"/>
        <v>Objetivo alcanzado</v>
      </c>
      <c r="K123" s="12"/>
    </row>
    <row r="124" spans="2:11" ht="94.5" customHeight="1" x14ac:dyDescent="0.25">
      <c r="B124" s="101"/>
      <c r="C124" s="74"/>
      <c r="D124" s="16" t="s">
        <v>177</v>
      </c>
      <c r="E124" s="10" t="str">
        <f t="shared" si="4"/>
        <v>Riesgo Informado</v>
      </c>
      <c r="F124" s="11">
        <v>2</v>
      </c>
      <c r="G124" s="10" t="str">
        <f t="shared" si="5"/>
        <v>Repetible</v>
      </c>
      <c r="H124" s="11">
        <v>3</v>
      </c>
      <c r="I124" s="11">
        <f t="shared" si="6"/>
        <v>1</v>
      </c>
      <c r="J124" s="10" t="str">
        <f t="shared" si="7"/>
        <v>Baja</v>
      </c>
      <c r="K124" s="12"/>
    </row>
    <row r="125" spans="2:11" x14ac:dyDescent="0.25">
      <c r="B125" s="101"/>
      <c r="C125" s="93" t="s">
        <v>222</v>
      </c>
      <c r="D125" s="93"/>
      <c r="E125" s="18" t="s">
        <v>203</v>
      </c>
      <c r="F125" s="17">
        <f>(SUM(F120:F124)/20)</f>
        <v>0.5</v>
      </c>
      <c r="G125" s="18" t="s">
        <v>204</v>
      </c>
      <c r="H125" s="17">
        <f>(SUM(H120:H124)/20)</f>
        <v>0.6</v>
      </c>
      <c r="I125" s="17">
        <f>H125-F125</f>
        <v>9.9999999999999978E-2</v>
      </c>
      <c r="J125" s="18" t="s">
        <v>205</v>
      </c>
      <c r="K125" s="12"/>
    </row>
    <row r="126" spans="2:11" ht="32.25" customHeight="1" x14ac:dyDescent="0.25">
      <c r="B126" s="101"/>
      <c r="C126" s="74" t="s">
        <v>178</v>
      </c>
      <c r="D126" s="16" t="s">
        <v>179</v>
      </c>
      <c r="E126" s="10" t="str">
        <f t="shared" si="4"/>
        <v>Riesgo Informado</v>
      </c>
      <c r="F126" s="11">
        <v>2</v>
      </c>
      <c r="G126" s="10" t="str">
        <f t="shared" si="5"/>
        <v>Riesgo Informado</v>
      </c>
      <c r="H126" s="11">
        <v>2</v>
      </c>
      <c r="I126" s="11">
        <f t="shared" si="6"/>
        <v>0</v>
      </c>
      <c r="J126" s="10" t="str">
        <f t="shared" si="7"/>
        <v>Objetivo alcanzado</v>
      </c>
      <c r="K126" s="12"/>
    </row>
    <row r="127" spans="2:11" ht="30" customHeight="1" x14ac:dyDescent="0.25">
      <c r="B127" s="101"/>
      <c r="C127" s="74"/>
      <c r="D127" s="16" t="s">
        <v>180</v>
      </c>
      <c r="E127" s="10" t="str">
        <f t="shared" si="4"/>
        <v>Riesgo Informado</v>
      </c>
      <c r="F127" s="11">
        <v>2</v>
      </c>
      <c r="G127" s="10" t="str">
        <f t="shared" si="5"/>
        <v>Riesgo Informado</v>
      </c>
      <c r="H127" s="11">
        <v>2</v>
      </c>
      <c r="I127" s="11">
        <f t="shared" si="6"/>
        <v>0</v>
      </c>
      <c r="J127" s="10" t="str">
        <f t="shared" si="7"/>
        <v>Objetivo alcanzado</v>
      </c>
      <c r="K127" s="12"/>
    </row>
    <row r="128" spans="2:11" ht="45" customHeight="1" x14ac:dyDescent="0.25">
      <c r="B128" s="101"/>
      <c r="C128" s="74"/>
      <c r="D128" s="16" t="s">
        <v>181</v>
      </c>
      <c r="E128" s="10" t="str">
        <f t="shared" si="4"/>
        <v>Riesgo Informado</v>
      </c>
      <c r="F128" s="11">
        <v>2</v>
      </c>
      <c r="G128" s="10" t="str">
        <f t="shared" si="5"/>
        <v>Riesgo Informado</v>
      </c>
      <c r="H128" s="11">
        <v>2</v>
      </c>
      <c r="I128" s="11">
        <f t="shared" si="6"/>
        <v>0</v>
      </c>
      <c r="J128" s="10" t="str">
        <f t="shared" si="7"/>
        <v>Objetivo alcanzado</v>
      </c>
      <c r="K128" s="12"/>
    </row>
    <row r="129" spans="2:11" x14ac:dyDescent="0.25">
      <c r="B129" s="101"/>
      <c r="C129" s="93" t="s">
        <v>223</v>
      </c>
      <c r="D129" s="93"/>
      <c r="E129" s="18" t="s">
        <v>203</v>
      </c>
      <c r="F129" s="17">
        <f>(SUM(F126:F128)/12)</f>
        <v>0.5</v>
      </c>
      <c r="G129" s="18" t="s">
        <v>204</v>
      </c>
      <c r="H129" s="17">
        <f>(SUM(H126:H128)/12)</f>
        <v>0.5</v>
      </c>
      <c r="I129" s="17">
        <f>H129-F129</f>
        <v>0</v>
      </c>
      <c r="J129" s="18" t="s">
        <v>205</v>
      </c>
      <c r="K129" s="12"/>
    </row>
    <row r="130" spans="2:11" ht="30" x14ac:dyDescent="0.25">
      <c r="B130" s="101"/>
      <c r="C130" s="74" t="s">
        <v>182</v>
      </c>
      <c r="D130" s="16" t="s">
        <v>183</v>
      </c>
      <c r="E130" s="10" t="str">
        <f t="shared" si="4"/>
        <v>Parcial</v>
      </c>
      <c r="F130" s="11">
        <v>1</v>
      </c>
      <c r="G130" s="10" t="str">
        <f t="shared" si="5"/>
        <v>Riesgo Informado</v>
      </c>
      <c r="H130" s="11">
        <v>2</v>
      </c>
      <c r="I130" s="11">
        <f t="shared" si="6"/>
        <v>1</v>
      </c>
      <c r="J130" s="10" t="str">
        <f t="shared" si="7"/>
        <v>Baja</v>
      </c>
      <c r="K130" s="12"/>
    </row>
    <row r="131" spans="2:11" ht="47.25" customHeight="1" x14ac:dyDescent="0.25">
      <c r="B131" s="101"/>
      <c r="C131" s="74"/>
      <c r="D131" s="16" t="s">
        <v>184</v>
      </c>
      <c r="E131" s="10" t="str">
        <f t="shared" si="4"/>
        <v>Parcial</v>
      </c>
      <c r="F131" s="11">
        <v>1</v>
      </c>
      <c r="G131" s="10" t="str">
        <f t="shared" si="5"/>
        <v>Riesgo Informado</v>
      </c>
      <c r="H131" s="11">
        <v>2</v>
      </c>
      <c r="I131" s="11">
        <f t="shared" si="6"/>
        <v>1</v>
      </c>
      <c r="J131" s="10" t="str">
        <f t="shared" si="7"/>
        <v>Baja</v>
      </c>
      <c r="K131" s="12"/>
    </row>
    <row r="132" spans="2:11" x14ac:dyDescent="0.25">
      <c r="B132" s="102"/>
      <c r="C132" s="93" t="s">
        <v>224</v>
      </c>
      <c r="D132" s="93"/>
      <c r="E132" s="18" t="s">
        <v>203</v>
      </c>
      <c r="F132" s="17">
        <f>(SUM(F130:F131)/8)</f>
        <v>0.25</v>
      </c>
      <c r="G132" s="18" t="s">
        <v>204</v>
      </c>
      <c r="H132" s="17">
        <f>(SUM(H130:H131)/8)</f>
        <v>0.5</v>
      </c>
      <c r="I132" s="17">
        <f>H132-F132</f>
        <v>0.25</v>
      </c>
      <c r="J132" s="18" t="s">
        <v>205</v>
      </c>
      <c r="K132" s="12"/>
    </row>
    <row r="133" spans="2:11" ht="90" x14ac:dyDescent="0.25">
      <c r="B133" s="91" t="s">
        <v>185</v>
      </c>
      <c r="C133" s="8" t="s">
        <v>186</v>
      </c>
      <c r="D133" s="16" t="s">
        <v>187</v>
      </c>
      <c r="E133" s="10" t="str">
        <f t="shared" si="4"/>
        <v>Riesgo Informado</v>
      </c>
      <c r="F133" s="11">
        <v>2</v>
      </c>
      <c r="G133" s="10" t="str">
        <f t="shared" si="5"/>
        <v>Riesgo Informado</v>
      </c>
      <c r="H133" s="11">
        <v>2</v>
      </c>
      <c r="I133" s="11">
        <f t="shared" si="6"/>
        <v>0</v>
      </c>
      <c r="J133" s="10" t="str">
        <f t="shared" si="7"/>
        <v>Objetivo alcanzado</v>
      </c>
      <c r="K133" s="12"/>
    </row>
    <row r="134" spans="2:11" x14ac:dyDescent="0.25">
      <c r="B134" s="92"/>
      <c r="C134" s="93" t="s">
        <v>225</v>
      </c>
      <c r="D134" s="93"/>
      <c r="E134" s="18" t="s">
        <v>203</v>
      </c>
      <c r="F134" s="17">
        <f>(SUM(F133)/4)</f>
        <v>0.5</v>
      </c>
      <c r="G134" s="18" t="s">
        <v>204</v>
      </c>
      <c r="H134" s="17">
        <f>(SUM(H133)/4)</f>
        <v>0.5</v>
      </c>
      <c r="I134" s="17">
        <f>H134-F134</f>
        <v>0</v>
      </c>
      <c r="J134" s="18" t="s">
        <v>205</v>
      </c>
      <c r="K134" s="12"/>
    </row>
    <row r="135" spans="2:11" x14ac:dyDescent="0.25">
      <c r="B135" s="92"/>
      <c r="C135" s="74" t="s">
        <v>188</v>
      </c>
      <c r="D135" s="16" t="s">
        <v>189</v>
      </c>
      <c r="E135" s="10" t="str">
        <f t="shared" si="4"/>
        <v>Parcial</v>
      </c>
      <c r="F135" s="11">
        <v>1</v>
      </c>
      <c r="G135" s="10" t="str">
        <f t="shared" si="5"/>
        <v>Repetible</v>
      </c>
      <c r="H135" s="11">
        <v>3</v>
      </c>
      <c r="I135" s="11">
        <f t="shared" si="6"/>
        <v>2</v>
      </c>
      <c r="J135" s="10" t="str">
        <f t="shared" si="7"/>
        <v>Media</v>
      </c>
      <c r="K135" s="12"/>
    </row>
    <row r="136" spans="2:11" ht="30" x14ac:dyDescent="0.25">
      <c r="B136" s="92"/>
      <c r="C136" s="74"/>
      <c r="D136" s="16" t="s">
        <v>190</v>
      </c>
      <c r="E136" s="10" t="str">
        <f t="shared" si="4"/>
        <v>Riesgo Informado</v>
      </c>
      <c r="F136" s="11">
        <v>2</v>
      </c>
      <c r="G136" s="10" t="str">
        <f t="shared" si="5"/>
        <v>Riesgo Informado</v>
      </c>
      <c r="H136" s="11">
        <v>2</v>
      </c>
      <c r="I136" s="11">
        <f t="shared" si="6"/>
        <v>0</v>
      </c>
      <c r="J136" s="10" t="str">
        <f t="shared" si="7"/>
        <v>Objetivo alcanzado</v>
      </c>
      <c r="K136" s="12"/>
    </row>
    <row r="137" spans="2:11" x14ac:dyDescent="0.25">
      <c r="B137" s="92"/>
      <c r="C137" s="93" t="s">
        <v>226</v>
      </c>
      <c r="D137" s="93"/>
      <c r="E137" s="18" t="s">
        <v>203</v>
      </c>
      <c r="F137" s="17">
        <f>(SUM(F135:F136)/8)</f>
        <v>0.375</v>
      </c>
      <c r="G137" s="18" t="s">
        <v>204</v>
      </c>
      <c r="H137" s="17">
        <f>(SUM(H135:H136)/8)</f>
        <v>0.625</v>
      </c>
      <c r="I137" s="17">
        <f>H137-F137</f>
        <v>0.25</v>
      </c>
      <c r="J137" s="18" t="s">
        <v>205</v>
      </c>
      <c r="K137" s="12"/>
    </row>
    <row r="138" spans="2:11" ht="30" x14ac:dyDescent="0.25">
      <c r="B138" s="92"/>
      <c r="C138" s="74" t="s">
        <v>191</v>
      </c>
      <c r="D138" s="16" t="s">
        <v>192</v>
      </c>
      <c r="E138" s="10" t="str">
        <f t="shared" si="4"/>
        <v>Parcial</v>
      </c>
      <c r="F138" s="11">
        <v>1</v>
      </c>
      <c r="G138" s="10" t="str">
        <f t="shared" si="5"/>
        <v>Riesgo Informado</v>
      </c>
      <c r="H138" s="11">
        <v>2</v>
      </c>
      <c r="I138" s="11">
        <f t="shared" si="6"/>
        <v>1</v>
      </c>
      <c r="J138" s="10" t="str">
        <f t="shared" si="7"/>
        <v>Baja</v>
      </c>
      <c r="K138" s="12"/>
    </row>
    <row r="139" spans="2:11" ht="30" x14ac:dyDescent="0.25">
      <c r="B139" s="92"/>
      <c r="C139" s="74"/>
      <c r="D139" s="16" t="s">
        <v>193</v>
      </c>
      <c r="E139" s="10" t="str">
        <f t="shared" si="4"/>
        <v>Riesgo Informado</v>
      </c>
      <c r="F139" s="11">
        <v>2</v>
      </c>
      <c r="G139" s="10" t="str">
        <f t="shared" si="5"/>
        <v>Riesgo Informado</v>
      </c>
      <c r="H139" s="11">
        <v>2</v>
      </c>
      <c r="I139" s="11">
        <f t="shared" si="6"/>
        <v>0</v>
      </c>
      <c r="J139" s="10" t="str">
        <f t="shared" si="7"/>
        <v>Objetivo alcanzado</v>
      </c>
      <c r="K139" s="12"/>
    </row>
    <row r="140" spans="2:11" ht="30" x14ac:dyDescent="0.25">
      <c r="B140" s="92"/>
      <c r="C140" s="74"/>
      <c r="D140" s="16" t="s">
        <v>194</v>
      </c>
      <c r="E140" s="10" t="str">
        <f t="shared" ref="E140" si="8">IF(F140=1,"Parcial",(IF(F140=2,"Riesgo Informado",IF(F140=3,"Repetible","Adaptable"))))</f>
        <v>Riesgo Informado</v>
      </c>
      <c r="F140" s="11">
        <v>2</v>
      </c>
      <c r="G140" s="10" t="str">
        <f t="shared" ref="G140" si="9">IF(H140=1,"Parcial",(IF(H140=2,"Riesgo Informado",IF(H140=3,"Repetible","Adaptable"))))</f>
        <v>Riesgo Informado</v>
      </c>
      <c r="H140" s="11">
        <v>2</v>
      </c>
      <c r="I140" s="11">
        <f t="shared" ref="I140" si="10">_xlfn.NUMBERVALUE(IF((H140-F140)&lt;0,"0",H140-F140))</f>
        <v>0</v>
      </c>
      <c r="J140" s="10" t="str">
        <f t="shared" si="7"/>
        <v>Objetivo alcanzado</v>
      </c>
      <c r="K140" s="12"/>
    </row>
    <row r="141" spans="2:11" x14ac:dyDescent="0.25">
      <c r="B141" s="92"/>
      <c r="C141" s="93" t="s">
        <v>227</v>
      </c>
      <c r="D141" s="93"/>
      <c r="E141" s="21" t="s">
        <v>203</v>
      </c>
      <c r="F141" s="17">
        <f>(SUM(F138:F140)/12)</f>
        <v>0.41666666666666669</v>
      </c>
      <c r="G141" s="18" t="s">
        <v>204</v>
      </c>
      <c r="H141" s="17">
        <f>(SUM(H138:H140)/12)</f>
        <v>0.5</v>
      </c>
      <c r="I141" s="17">
        <f>H141-F141</f>
        <v>8.3333333333333315E-2</v>
      </c>
      <c r="J141" s="18" t="s">
        <v>205</v>
      </c>
      <c r="K141" s="12"/>
    </row>
  </sheetData>
  <mergeCells count="53">
    <mergeCell ref="B6:J6"/>
    <mergeCell ref="C105:D105"/>
    <mergeCell ref="C111:D111"/>
    <mergeCell ref="B91:B111"/>
    <mergeCell ref="B112:B132"/>
    <mergeCell ref="C113:D113"/>
    <mergeCell ref="C96:D96"/>
    <mergeCell ref="C132:D132"/>
    <mergeCell ref="C126:C128"/>
    <mergeCell ref="C130:C131"/>
    <mergeCell ref="B11:B45"/>
    <mergeCell ref="B46:B90"/>
    <mergeCell ref="C53:D53"/>
    <mergeCell ref="C59:D59"/>
    <mergeCell ref="C68:D68"/>
    <mergeCell ref="C81:D81"/>
    <mergeCell ref="C84:D84"/>
    <mergeCell ref="C90:D90"/>
    <mergeCell ref="C46:C52"/>
    <mergeCell ref="C54:C58"/>
    <mergeCell ref="C60:C67"/>
    <mergeCell ref="C69:C80"/>
    <mergeCell ref="C82:C83"/>
    <mergeCell ref="C85:C89"/>
    <mergeCell ref="C23:D23"/>
    <mergeCell ref="C28:D28"/>
    <mergeCell ref="C35:D35"/>
    <mergeCell ref="C39:D39"/>
    <mergeCell ref="C45:D45"/>
    <mergeCell ref="C24:C27"/>
    <mergeCell ref="C29:C34"/>
    <mergeCell ref="E9:F9"/>
    <mergeCell ref="G9:H9"/>
    <mergeCell ref="I9:J9"/>
    <mergeCell ref="C11:C16"/>
    <mergeCell ref="C18:C22"/>
    <mergeCell ref="C17:D17"/>
    <mergeCell ref="B133:B141"/>
    <mergeCell ref="C134:D134"/>
    <mergeCell ref="C137:D137"/>
    <mergeCell ref="C141:D141"/>
    <mergeCell ref="C36:C38"/>
    <mergeCell ref="C40:C44"/>
    <mergeCell ref="C119:D119"/>
    <mergeCell ref="C125:D125"/>
    <mergeCell ref="C129:D129"/>
    <mergeCell ref="C135:C136"/>
    <mergeCell ref="C138:C140"/>
    <mergeCell ref="C91:C95"/>
    <mergeCell ref="C97:C104"/>
    <mergeCell ref="C106:C110"/>
    <mergeCell ref="C114:C118"/>
    <mergeCell ref="C120:C124"/>
  </mergeCells>
  <dataValidations count="1">
    <dataValidation type="list" allowBlank="1" showInputMessage="1" showErrorMessage="1" sqref="H138:H140 F18:F22 H135:H136 F135:F136 F133 H133 H130:H131 F130:F131 F126:F128 H126:H128 H120:H124 F120:F124 F114:F118 H114:H118 H112 F112 F106:F110 H106:H110 H97:H104 F97:F104 F91:F95 H91:H95 H85:H89 F85:F89 F82:F83 H82:H83 H69:H80 F69:F80 F60:F67 H60:H67 H54:H58 F54:F58 F46:F52 H46:H52 H40:H44 F40:F44 F36:F38 H36:H38 H29:H34 F29:F34 F24:F27 H24:H27 H18:H22 F11:F16 H11:H16 F138:F140">
      <formula1>$M$11:$M$14</formula1>
    </dataValidation>
  </dataValidations>
  <pageMargins left="0.7" right="0.7" top="0.75" bottom="0.75" header="0.3" footer="0.3"/>
  <pageSetup paperSize="9" scale="56" fitToHeight="0" orientation="landscape" horizontalDpi="4294967293" verticalDpi="0" r:id="rId1"/>
  <headerFooter>
    <oddHeader xml:space="preserve">&amp;L&amp;"-,Negrita"CNSD - Pag. &amp;P </oddHeader>
  </headerFooter>
  <drawing r:id="rId2"/>
  <extLst>
    <ext xmlns:x14="http://schemas.microsoft.com/office/spreadsheetml/2009/9/main" uri="{78C0D931-6437-407d-A8EE-F0AAD7539E65}">
      <x14:conditionalFormattings>
        <x14:conditionalFormatting xmlns:xm="http://schemas.microsoft.com/office/excel/2006/main">
          <x14:cfRule type="containsText" priority="16" operator="containsText" id="{B8DDB4A7-F798-40F5-87E5-C13FB92EA71C}">
            <xm:f>NOT(ISERROR(SEARCH($M$14,F11)))</xm:f>
            <xm:f>$M$14</xm:f>
            <x14:dxf>
              <fill>
                <patternFill>
                  <bgColor rgb="FF92D050"/>
                </patternFill>
              </fill>
            </x14:dxf>
          </x14:cfRule>
          <x14:cfRule type="containsText" priority="17" operator="containsText" id="{DF236A63-C6AB-4324-A2DF-11870E817E00}">
            <xm:f>NOT(ISERROR(SEARCH($M$13,F11)))</xm:f>
            <xm:f>$M$13</xm:f>
            <x14:dxf>
              <fill>
                <patternFill>
                  <bgColor theme="7"/>
                </patternFill>
              </fill>
            </x14:dxf>
          </x14:cfRule>
          <x14:cfRule type="containsText" priority="18" operator="containsText" id="{C284D650-47FE-4515-8A6F-D497696DA4AF}">
            <xm:f>NOT(ISERROR(SEARCH($M$12,F11)))</xm:f>
            <xm:f>$M$12</xm:f>
            <x14:dxf>
              <fill>
                <patternFill>
                  <bgColor rgb="FFFFFF00"/>
                </patternFill>
              </fill>
            </x14:dxf>
          </x14:cfRule>
          <x14:cfRule type="containsText" priority="19" operator="containsText" id="{086316CD-4F18-4F38-8F27-ADA2A8CB615D}">
            <xm:f>NOT(ISERROR(SEARCH($M$11,F11)))</xm:f>
            <xm:f>$M$11</xm:f>
            <x14:dxf>
              <fill>
                <patternFill>
                  <bgColor rgb="FFFF0000"/>
                </patternFill>
              </fill>
            </x14:dxf>
          </x14:cfRule>
          <xm:sqref>F24:F27 F29:F34 F36:F38 F40:F44 F46:F52 F54:F58 F60:F67 F69:F80 F82:F83 F85:F89 F91:F95 F97:F104 F106:F110 F112 F114:F118 F120:F124 F126:F128 F130:F131 F133 F135:F136 F138:F140 F11:F16 F18:F22 H18:H22 H24:H27 H29:H34 H36:H38 H40:H44 H46:H52 H54:H58 H60:H67 H69:H80 H82:H83 H85:H89 H91:H95 H97:H104 H106:H110 H112 H114:H118 H120:H124 H126:H128 H130:H131 H133 H135:H136 H138:H140</xm:sqref>
        </x14:conditionalFormatting>
        <x14:conditionalFormatting xmlns:xm="http://schemas.microsoft.com/office/excel/2006/main">
          <x14:cfRule type="containsText" priority="1" operator="containsText" id="{8DB1D8BA-1181-4AF6-AE95-46DAA2502666}">
            <xm:f>NOT(ISERROR(SEARCH($M$21,I11)))</xm:f>
            <xm:f>$M$21</xm:f>
            <x14:dxf>
              <fill>
                <patternFill>
                  <bgColor theme="7"/>
                </patternFill>
              </fill>
            </x14:dxf>
          </x14:cfRule>
          <x14:cfRule type="containsText" priority="11" operator="containsText" id="{FA705AAC-AD12-46C4-A443-7CB0440C55C9}">
            <xm:f>NOT(ISERROR(SEARCH($M$20,I11)))</xm:f>
            <xm:f>$M$20</xm:f>
            <x14:dxf>
              <fill>
                <patternFill>
                  <bgColor rgb="FFFFFF00"/>
                </patternFill>
              </fill>
            </x14:dxf>
          </x14:cfRule>
          <xm:sqref>I11:I16 I18:I22 I138:I140 I135:I136 I133 I130:I131 I126:I128 I120:I124 I114:I118 I112 I106:I110 I97:I104 I91:I95 I85:I89 I82:I83 I69:I80 I60:I67 I54:I58 I46:I52 I40:I44 I36:I38 I29:I34 I24:I27</xm:sqref>
        </x14:conditionalFormatting>
        <x14:conditionalFormatting xmlns:xm="http://schemas.microsoft.com/office/excel/2006/main">
          <x14:cfRule type="containsText" priority="7" operator="containsText" id="{1FAEA704-FE79-4964-9A22-3CA51F326EF3}">
            <xm:f>NOT(ISERROR(SEARCH($M$18,I11)))</xm:f>
            <xm:f>$M$18</xm:f>
            <x14:dxf>
              <fill>
                <patternFill>
                  <bgColor rgb="FF00B050"/>
                </patternFill>
              </fill>
            </x14:dxf>
          </x14:cfRule>
          <x14:cfRule type="containsText" priority="9" operator="containsText" id="{A516D9E3-E36B-4259-8775-C0B0CA6DF9E7}">
            <xm:f>NOT(ISERROR(SEARCH($M$19,I11)))</xm:f>
            <xm:f>$M$19</xm:f>
            <x14:dxf>
              <fill>
                <patternFill>
                  <bgColor rgb="FF92D050"/>
                </patternFill>
              </fill>
            </x14:dxf>
          </x14:cfRule>
          <xm:sqref>I11:I16 I18:I22 I138:I140 I135:I136 I133 I130:I131 I126:I128 I120:I124 I114:I118 I112 I106:I110 I97:I104 I91:I95 I85:I89 I82:I83 I69:I80 I60:I67 I54:I58 I46:I52 I40:I44 I36:I38 I29:I34 I24:I27</xm:sqref>
        </x14:conditionalFormatting>
        <x14:conditionalFormatting xmlns:xm="http://schemas.microsoft.com/office/excel/2006/main">
          <x14:cfRule type="containsText" priority="2" operator="containsText" id="{F32FDC49-B44B-4E05-8C31-76F0ABD06F57}">
            <xm:f>NOT(ISERROR(SEARCH($M$14,H11)))</xm:f>
            <xm:f>$M$14</xm:f>
            <x14:dxf>
              <fill>
                <patternFill>
                  <bgColor rgb="FF92D050"/>
                </patternFill>
              </fill>
            </x14:dxf>
          </x14:cfRule>
          <x14:cfRule type="containsText" priority="3" operator="containsText" id="{181F57F7-8449-4EC5-B968-701F54CBADD3}">
            <xm:f>NOT(ISERROR(SEARCH($M$13,H11)))</xm:f>
            <xm:f>$M$13</xm:f>
            <x14:dxf>
              <fill>
                <patternFill>
                  <bgColor theme="7"/>
                </patternFill>
              </fill>
            </x14:dxf>
          </x14:cfRule>
          <x14:cfRule type="containsText" priority="4" operator="containsText" id="{B7074AE1-5EB0-48EA-B4D8-F17B49085927}">
            <xm:f>NOT(ISERROR(SEARCH($M$12,H11)))</xm:f>
            <xm:f>$M$12</xm:f>
            <x14:dxf>
              <fill>
                <patternFill>
                  <bgColor rgb="FFFFFF00"/>
                </patternFill>
              </fill>
            </x14:dxf>
          </x14:cfRule>
          <x14:cfRule type="containsText" priority="5" operator="containsText" id="{C0E4DBA9-F42D-43FC-972C-994076BC6F20}">
            <xm:f>NOT(ISERROR(SEARCH($M$11,H11)))</xm:f>
            <xm:f>$M$11</xm:f>
            <x14:dxf>
              <fill>
                <patternFill>
                  <bgColor rgb="FFFF0000"/>
                </patternFill>
              </fill>
            </x14:dxf>
          </x14:cfRule>
          <xm:sqref>H11:H16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41"/>
  <sheetViews>
    <sheetView topLeftCell="A4" zoomScale="160" zoomScaleNormal="160" workbookViewId="0">
      <selection activeCell="A4" sqref="A4:F4"/>
    </sheetView>
  </sheetViews>
  <sheetFormatPr baseColWidth="10" defaultRowHeight="15" x14ac:dyDescent="0.25"/>
  <cols>
    <col min="1" max="1" width="4.42578125" customWidth="1"/>
    <col min="2" max="2" width="18" customWidth="1"/>
    <col min="3" max="3" width="11.85546875" style="15" customWidth="1"/>
    <col min="4" max="4" width="12.85546875" bestFit="1" customWidth="1"/>
    <col min="5" max="5" width="13.140625" bestFit="1" customWidth="1"/>
  </cols>
  <sheetData>
    <row r="4" spans="1:6" ht="23.25" x14ac:dyDescent="0.35">
      <c r="A4" s="115" t="s">
        <v>240</v>
      </c>
      <c r="B4" s="115"/>
      <c r="C4" s="115"/>
      <c r="D4" s="115"/>
      <c r="E4" s="115"/>
      <c r="F4" s="115"/>
    </row>
    <row r="6" spans="1:6" x14ac:dyDescent="0.25">
      <c r="B6" s="4" t="s">
        <v>1</v>
      </c>
      <c r="C6" s="5" t="s">
        <v>3</v>
      </c>
      <c r="D6" s="5" t="s">
        <v>203</v>
      </c>
      <c r="E6" s="5" t="s">
        <v>204</v>
      </c>
      <c r="F6" s="5" t="s">
        <v>231</v>
      </c>
    </row>
    <row r="7" spans="1:6" x14ac:dyDescent="0.25">
      <c r="B7" s="109" t="s">
        <v>59</v>
      </c>
      <c r="C7" s="23" t="s">
        <v>6</v>
      </c>
      <c r="D7" s="25">
        <f>Evaluación!F17</f>
        <v>0.45833333333333331</v>
      </c>
      <c r="E7" s="25">
        <f>Evaluación!H17</f>
        <v>0.79166666666666663</v>
      </c>
      <c r="F7" s="25">
        <f>Evaluación!I17</f>
        <v>0.33333333333333331</v>
      </c>
    </row>
    <row r="8" spans="1:6" x14ac:dyDescent="0.25">
      <c r="B8" s="109"/>
      <c r="C8" s="23" t="s">
        <v>8</v>
      </c>
      <c r="D8" s="25">
        <f>Evaluación!F23</f>
        <v>0.3</v>
      </c>
      <c r="E8" s="25">
        <f>Evaluación!H23</f>
        <v>0.6</v>
      </c>
      <c r="F8" s="25">
        <f>Evaluación!I23</f>
        <v>0.3</v>
      </c>
    </row>
    <row r="9" spans="1:6" x14ac:dyDescent="0.25">
      <c r="B9" s="109"/>
      <c r="C9" s="23" t="s">
        <v>10</v>
      </c>
      <c r="D9" s="25">
        <f>Evaluación!F28</f>
        <v>0.4375</v>
      </c>
      <c r="E9" s="25">
        <f>Evaluación!H28</f>
        <v>0.5625</v>
      </c>
      <c r="F9" s="25">
        <f>Evaluación!I28</f>
        <v>0.125</v>
      </c>
    </row>
    <row r="10" spans="1:6" x14ac:dyDescent="0.25">
      <c r="B10" s="109"/>
      <c r="C10" s="23" t="s">
        <v>12</v>
      </c>
      <c r="D10" s="25">
        <f>Evaluación!F35</f>
        <v>0.375</v>
      </c>
      <c r="E10" s="25">
        <f>Evaluación!H35</f>
        <v>0.70833333333333337</v>
      </c>
      <c r="F10" s="25">
        <f>Evaluación!I35</f>
        <v>0.33333333333333337</v>
      </c>
    </row>
    <row r="11" spans="1:6" x14ac:dyDescent="0.25">
      <c r="B11" s="109"/>
      <c r="C11" s="23" t="s">
        <v>14</v>
      </c>
      <c r="D11" s="25">
        <f>Evaluación!F39</f>
        <v>0.25</v>
      </c>
      <c r="E11" s="25">
        <f>Evaluación!H39</f>
        <v>0.58333333333333337</v>
      </c>
      <c r="F11" s="25">
        <f>Evaluación!I39</f>
        <v>0.33333333333333337</v>
      </c>
    </row>
    <row r="12" spans="1:6" x14ac:dyDescent="0.25">
      <c r="B12" s="109"/>
      <c r="C12" s="23" t="s">
        <v>16</v>
      </c>
      <c r="D12" s="25">
        <f>Evaluación!F45</f>
        <v>0.4</v>
      </c>
      <c r="E12" s="25">
        <f>Evaluación!H45</f>
        <v>0.6</v>
      </c>
      <c r="F12" s="25">
        <f>Evaluación!I45</f>
        <v>0.19999999999999996</v>
      </c>
    </row>
    <row r="13" spans="1:6" x14ac:dyDescent="0.25">
      <c r="B13" s="109" t="s">
        <v>232</v>
      </c>
      <c r="C13" s="109"/>
      <c r="D13" s="28">
        <f>AVERAGE(D7:D12)</f>
        <v>0.37013888888888885</v>
      </c>
      <c r="E13" s="28">
        <f>AVERAGE(E7:E12)</f>
        <v>0.64097222222222228</v>
      </c>
      <c r="F13" s="28">
        <f>AVERAGE(F7:F12)</f>
        <v>0.27083333333333337</v>
      </c>
    </row>
    <row r="14" spans="1:6" x14ac:dyDescent="0.25">
      <c r="B14" s="114" t="s">
        <v>95</v>
      </c>
      <c r="C14" s="23" t="s">
        <v>20</v>
      </c>
      <c r="D14" s="25">
        <f>Evaluación!F53</f>
        <v>0.4642857142857143</v>
      </c>
      <c r="E14" s="25">
        <f>Evaluación!H53</f>
        <v>0.7142857142857143</v>
      </c>
      <c r="F14" s="25">
        <f>Evaluación!I53</f>
        <v>0.25</v>
      </c>
    </row>
    <row r="15" spans="1:6" x14ac:dyDescent="0.25">
      <c r="B15" s="114"/>
      <c r="C15" s="23" t="s">
        <v>22</v>
      </c>
      <c r="D15" s="25">
        <f>Evaluación!F59</f>
        <v>0.4</v>
      </c>
      <c r="E15" s="25">
        <f>Evaluación!H59</f>
        <v>0.6</v>
      </c>
      <c r="F15" s="25">
        <f>Evaluación!I59</f>
        <v>0.19999999999999996</v>
      </c>
    </row>
    <row r="16" spans="1:6" x14ac:dyDescent="0.25">
      <c r="B16" s="114"/>
      <c r="C16" s="23" t="s">
        <v>24</v>
      </c>
      <c r="D16" s="25">
        <f>Evaluación!F68</f>
        <v>0.34375</v>
      </c>
      <c r="E16" s="25">
        <f>Evaluación!H68</f>
        <v>0.6875</v>
      </c>
      <c r="F16" s="25">
        <f>Evaluación!I68</f>
        <v>0.34375</v>
      </c>
    </row>
    <row r="17" spans="2:6" x14ac:dyDescent="0.25">
      <c r="B17" s="114"/>
      <c r="C17" s="23" t="s">
        <v>26</v>
      </c>
      <c r="D17" s="25">
        <f>Evaluación!F81</f>
        <v>0.39583333333333331</v>
      </c>
      <c r="E17" s="25">
        <f>Evaluación!H81</f>
        <v>0.64583333333333337</v>
      </c>
      <c r="F17" s="25">
        <f>Evaluación!I81</f>
        <v>0.25000000000000006</v>
      </c>
    </row>
    <row r="18" spans="2:6" x14ac:dyDescent="0.25">
      <c r="B18" s="114"/>
      <c r="C18" s="23" t="s">
        <v>28</v>
      </c>
      <c r="D18" s="25">
        <f>Evaluación!F84</f>
        <v>0.5</v>
      </c>
      <c r="E18" s="25">
        <f>Evaluación!H84</f>
        <v>0.625</v>
      </c>
      <c r="F18" s="25">
        <f>Evaluación!I84</f>
        <v>0.125</v>
      </c>
    </row>
    <row r="19" spans="2:6" x14ac:dyDescent="0.25">
      <c r="B19" s="114"/>
      <c r="C19" s="23" t="s">
        <v>30</v>
      </c>
      <c r="D19" s="25">
        <f>Evaluación!F90</f>
        <v>0.4</v>
      </c>
      <c r="E19" s="25">
        <f>Evaluación!H90</f>
        <v>0.6</v>
      </c>
      <c r="F19" s="25">
        <f>Evaluación!I90</f>
        <v>0.19999999999999996</v>
      </c>
    </row>
    <row r="20" spans="2:6" x14ac:dyDescent="0.25">
      <c r="B20" s="111" t="s">
        <v>233</v>
      </c>
      <c r="C20" s="111"/>
      <c r="D20" s="27">
        <f>AVERAGE(D14:D19)</f>
        <v>0.41731150793650795</v>
      </c>
      <c r="E20" s="27">
        <f>AVERAGE(E14:E19)</f>
        <v>0.64543650793650797</v>
      </c>
      <c r="F20" s="27">
        <f>AVERAGE(F14:F19)</f>
        <v>0.22812499999999999</v>
      </c>
    </row>
    <row r="21" spans="2:6" x14ac:dyDescent="0.25">
      <c r="B21" s="112" t="s">
        <v>141</v>
      </c>
      <c r="C21" s="23" t="s">
        <v>34</v>
      </c>
      <c r="D21" s="25">
        <f>Evaluación!F96</f>
        <v>0.4</v>
      </c>
      <c r="E21" s="25">
        <f>Evaluación!H96</f>
        <v>0.65</v>
      </c>
      <c r="F21" s="25">
        <f>Evaluación!I96</f>
        <v>0.25</v>
      </c>
    </row>
    <row r="22" spans="2:6" x14ac:dyDescent="0.25">
      <c r="B22" s="112"/>
      <c r="C22" s="23" t="s">
        <v>36</v>
      </c>
      <c r="D22" s="25">
        <f>Evaluación!F105</f>
        <v>0.4375</v>
      </c>
      <c r="E22" s="25">
        <f>Evaluación!H105</f>
        <v>0.625</v>
      </c>
      <c r="F22" s="25">
        <f>Evaluación!I105</f>
        <v>0.1875</v>
      </c>
    </row>
    <row r="23" spans="2:6" x14ac:dyDescent="0.25">
      <c r="B23" s="112"/>
      <c r="C23" s="23" t="s">
        <v>38</v>
      </c>
      <c r="D23" s="25">
        <f>Evaluación!F111</f>
        <v>0.3</v>
      </c>
      <c r="E23" s="25">
        <f>Evaluación!H111</f>
        <v>0.5</v>
      </c>
      <c r="F23" s="25">
        <f>Evaluación!I111</f>
        <v>0.2</v>
      </c>
    </row>
    <row r="24" spans="2:6" x14ac:dyDescent="0.25">
      <c r="B24" s="112" t="s">
        <v>234</v>
      </c>
      <c r="C24" s="112"/>
      <c r="D24" s="29">
        <f>AVERAGE(D21:D23)</f>
        <v>0.37916666666666665</v>
      </c>
      <c r="E24" s="29">
        <f>AVERAGE(E21:E23)</f>
        <v>0.59166666666666667</v>
      </c>
      <c r="F24" s="29">
        <f>AVERAGE(F21:F23)</f>
        <v>0.21249999999999999</v>
      </c>
    </row>
    <row r="25" spans="2:6" x14ac:dyDescent="0.25">
      <c r="B25" s="113" t="s">
        <v>163</v>
      </c>
      <c r="C25" s="23" t="s">
        <v>42</v>
      </c>
      <c r="D25" s="25">
        <f>Evaluación!F113</f>
        <v>0.5</v>
      </c>
      <c r="E25" s="25">
        <f>Evaluación!H113</f>
        <v>0.5</v>
      </c>
      <c r="F25" s="25">
        <f>Evaluación!I113</f>
        <v>0</v>
      </c>
    </row>
    <row r="26" spans="2:6" x14ac:dyDescent="0.25">
      <c r="B26" s="113"/>
      <c r="C26" s="23" t="s">
        <v>44</v>
      </c>
      <c r="D26" s="25">
        <f>Evaluación!F119</f>
        <v>0.4</v>
      </c>
      <c r="E26" s="25">
        <f>Evaluación!H119</f>
        <v>0.5</v>
      </c>
      <c r="F26" s="25">
        <f>Evaluación!I119</f>
        <v>9.9999999999999978E-2</v>
      </c>
    </row>
    <row r="27" spans="2:6" x14ac:dyDescent="0.25">
      <c r="B27" s="113"/>
      <c r="C27" s="23" t="s">
        <v>46</v>
      </c>
      <c r="D27" s="25">
        <f>Evaluación!F125</f>
        <v>0.5</v>
      </c>
      <c r="E27" s="25">
        <f>Evaluación!H125</f>
        <v>0.6</v>
      </c>
      <c r="F27" s="25">
        <f>Evaluación!I125</f>
        <v>9.9999999999999978E-2</v>
      </c>
    </row>
    <row r="28" spans="2:6" x14ac:dyDescent="0.25">
      <c r="B28" s="113"/>
      <c r="C28" s="23" t="s">
        <v>48</v>
      </c>
      <c r="D28" s="25">
        <f>Evaluación!F129</f>
        <v>0.5</v>
      </c>
      <c r="E28" s="25">
        <f>Evaluación!H129</f>
        <v>0.5</v>
      </c>
      <c r="F28" s="25">
        <f>Evaluación!I129</f>
        <v>0</v>
      </c>
    </row>
    <row r="29" spans="2:6" x14ac:dyDescent="0.25">
      <c r="B29" s="113"/>
      <c r="C29" s="23" t="s">
        <v>50</v>
      </c>
      <c r="D29" s="25">
        <f>Evaluación!F132</f>
        <v>0.25</v>
      </c>
      <c r="E29" s="25">
        <f>Evaluación!H132</f>
        <v>0.5</v>
      </c>
      <c r="F29" s="25">
        <f>Evaluación!I132</f>
        <v>0.25</v>
      </c>
    </row>
    <row r="30" spans="2:6" x14ac:dyDescent="0.25">
      <c r="B30" s="113" t="s">
        <v>235</v>
      </c>
      <c r="C30" s="113"/>
      <c r="D30" s="31">
        <f>AVERAGE(D25:D29)</f>
        <v>0.43</v>
      </c>
      <c r="E30" s="31">
        <f>AVERAGE(E25:E29)</f>
        <v>0.52</v>
      </c>
      <c r="F30" s="31">
        <f>AVERAGE(F25:F29)</f>
        <v>0.09</v>
      </c>
    </row>
    <row r="31" spans="2:6" x14ac:dyDescent="0.25">
      <c r="B31" s="110" t="s">
        <v>185</v>
      </c>
      <c r="C31" s="23" t="s">
        <v>54</v>
      </c>
      <c r="D31" s="25">
        <f>Evaluación!F134</f>
        <v>0.5</v>
      </c>
      <c r="E31" s="25">
        <f>Evaluación!H134</f>
        <v>0.5</v>
      </c>
      <c r="F31" s="25">
        <f>Evaluación!I134</f>
        <v>0</v>
      </c>
    </row>
    <row r="32" spans="2:6" x14ac:dyDescent="0.25">
      <c r="B32" s="110"/>
      <c r="C32" s="23" t="s">
        <v>56</v>
      </c>
      <c r="D32" s="25">
        <f>Evaluación!F137</f>
        <v>0.375</v>
      </c>
      <c r="E32" s="25">
        <f>Evaluación!H137</f>
        <v>0.625</v>
      </c>
      <c r="F32" s="25">
        <f>Evaluación!I137</f>
        <v>0.25</v>
      </c>
    </row>
    <row r="33" spans="2:6" x14ac:dyDescent="0.25">
      <c r="B33" s="110"/>
      <c r="C33" s="23" t="s">
        <v>57</v>
      </c>
      <c r="D33" s="26">
        <f>Evaluación!F141</f>
        <v>0.41666666666666669</v>
      </c>
      <c r="E33" s="25">
        <f>Evaluación!H141</f>
        <v>0.5</v>
      </c>
      <c r="F33" s="25">
        <f>Evaluación!I141</f>
        <v>8.3333333333333315E-2</v>
      </c>
    </row>
    <row r="34" spans="2:6" x14ac:dyDescent="0.25">
      <c r="B34" s="110" t="s">
        <v>236</v>
      </c>
      <c r="C34" s="110"/>
      <c r="D34" s="32">
        <f>AVERAGE(D31:D33)</f>
        <v>0.43055555555555558</v>
      </c>
      <c r="E34" s="32">
        <f>AVERAGE(E31:E33)</f>
        <v>0.54166666666666663</v>
      </c>
      <c r="F34" s="32">
        <f>AVERAGE(F31:F33)</f>
        <v>0.1111111111111111</v>
      </c>
    </row>
    <row r="35" spans="2:6" x14ac:dyDescent="0.25">
      <c r="C35" s="24"/>
    </row>
    <row r="41" spans="2:6" x14ac:dyDescent="0.25">
      <c r="D41" t="s">
        <v>237</v>
      </c>
      <c r="E41" t="s">
        <v>237</v>
      </c>
    </row>
  </sheetData>
  <mergeCells count="11">
    <mergeCell ref="A4:F4"/>
    <mergeCell ref="B7:B12"/>
    <mergeCell ref="B34:C34"/>
    <mergeCell ref="B31:B33"/>
    <mergeCell ref="B13:C13"/>
    <mergeCell ref="B20:C20"/>
    <mergeCell ref="B24:C24"/>
    <mergeCell ref="B30:C30"/>
    <mergeCell ref="B21:B23"/>
    <mergeCell ref="B25:B29"/>
    <mergeCell ref="B14:B19"/>
  </mergeCells>
  <pageMargins left="0.7" right="0.7" top="0.75" bottom="0.75" header="0.3" footer="0.3"/>
  <pageSetup paperSize="9" orientation="portrait" horizontalDpi="0" verticalDpi="0" r:id="rId1"/>
  <headerFooter>
    <oddHeader xml:space="preserve">&amp;L&amp;"-,Negrita"CNSD - Pag. &amp;P </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4"/>
  <sheetViews>
    <sheetView topLeftCell="A4" zoomScale="90" zoomScaleNormal="90" workbookViewId="0">
      <selection activeCell="A7" sqref="A7"/>
    </sheetView>
  </sheetViews>
  <sheetFormatPr baseColWidth="10" defaultRowHeight="15" x14ac:dyDescent="0.25"/>
  <sheetData>
    <row r="3" spans="1:9" ht="18" customHeight="1" x14ac:dyDescent="0.25"/>
    <row r="4" spans="1:9" x14ac:dyDescent="0.25">
      <c r="A4" s="81" t="s">
        <v>240</v>
      </c>
      <c r="B4" s="81"/>
      <c r="C4" s="81"/>
      <c r="D4" s="81"/>
      <c r="E4" s="81"/>
      <c r="F4" s="81"/>
    </row>
    <row r="9" spans="1:9" x14ac:dyDescent="0.25">
      <c r="I9" t="s">
        <v>259</v>
      </c>
    </row>
    <row r="24" spans="4:6" x14ac:dyDescent="0.25">
      <c r="D24" s="30"/>
      <c r="E24" s="30"/>
      <c r="F24" s="30"/>
    </row>
    <row r="30" spans="4:6" x14ac:dyDescent="0.25">
      <c r="D30" s="30"/>
      <c r="E30" s="30"/>
      <c r="F30" s="30"/>
    </row>
    <row r="34" spans="4:6" x14ac:dyDescent="0.25">
      <c r="D34" s="30"/>
      <c r="E34" s="30"/>
      <c r="F34" s="30"/>
    </row>
  </sheetData>
  <mergeCells count="1">
    <mergeCell ref="A4:F4"/>
  </mergeCells>
  <pageMargins left="0.7" right="0.7" top="0.75" bottom="0.75" header="0.3" footer="0.3"/>
  <pageSetup paperSize="9" orientation="portrait" horizontalDpi="4294967293" verticalDpi="0" r:id="rId1"/>
  <headerFooter>
    <oddHeader xml:space="preserve">&amp;LCNSD - Pag. &amp;P </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Funciones</vt:lpstr>
      <vt:lpstr>Categorías</vt:lpstr>
      <vt:lpstr>Subcategorías</vt:lpstr>
      <vt:lpstr>Evaluación</vt:lpstr>
      <vt:lpstr>Resultados</vt:lpstr>
      <vt:lpstr>Cuadro de mando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dc:creator>
  <cp:lastModifiedBy>Maurice Frayssinet</cp:lastModifiedBy>
  <cp:lastPrinted>2021-11-04T23:59:16Z</cp:lastPrinted>
  <dcterms:created xsi:type="dcterms:W3CDTF">2021-05-14T21:20:36Z</dcterms:created>
  <dcterms:modified xsi:type="dcterms:W3CDTF">2021-11-05T23:30:56Z</dcterms:modified>
</cp:coreProperties>
</file>