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/Personal - Google Drive/Cursos Impartidos/ULEAD-Ene2020/Caso Cayden Cole/"/>
    </mc:Choice>
  </mc:AlternateContent>
  <xr:revisionPtr revIDLastSave="0" documentId="13_ncr:1_{87B5DEA1-7557-464C-8EE0-A0F946A75263}" xr6:coauthVersionLast="45" xr6:coauthVersionMax="45" xr10:uidLastSave="{00000000-0000-0000-0000-000000000000}"/>
  <bookViews>
    <workbookView xWindow="0" yWindow="460" windowWidth="28800" windowHeight="17540" xr2:uid="{B103039F-1407-C748-BE52-FB0C7C454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E36" i="1" s="1"/>
  <c r="F36" i="1" s="1"/>
  <c r="F32" i="1"/>
  <c r="E32" i="1"/>
  <c r="D32" i="1"/>
  <c r="F9" i="1" l="1"/>
  <c r="F14" i="1" s="1"/>
  <c r="E9" i="1"/>
  <c r="E16" i="1" s="1"/>
  <c r="D9" i="1"/>
  <c r="D15" i="1" s="1"/>
  <c r="E11" i="1" l="1"/>
  <c r="D21" i="1"/>
  <c r="E15" i="1"/>
  <c r="D11" i="1"/>
  <c r="E21" i="1"/>
  <c r="E14" i="1"/>
  <c r="E19" i="1"/>
  <c r="F22" i="1"/>
  <c r="F19" i="1"/>
  <c r="F24" i="1"/>
  <c r="F21" i="1"/>
  <c r="F16" i="1"/>
  <c r="D17" i="1"/>
  <c r="F23" i="1"/>
  <c r="F18" i="1"/>
  <c r="F11" i="1"/>
  <c r="F15" i="1"/>
  <c r="E23" i="1"/>
  <c r="F20" i="1"/>
  <c r="F17" i="1"/>
  <c r="E17" i="1"/>
  <c r="D24" i="1"/>
  <c r="D20" i="1"/>
  <c r="D16" i="1"/>
  <c r="D23" i="1"/>
  <c r="D19" i="1"/>
  <c r="D14" i="1"/>
  <c r="D22" i="1"/>
  <c r="D18" i="1"/>
  <c r="E24" i="1"/>
  <c r="E22" i="1"/>
  <c r="E20" i="1"/>
  <c r="E18" i="1"/>
  <c r="F25" i="1" l="1"/>
  <c r="F27" i="1" s="1"/>
  <c r="F28" i="1" s="1"/>
  <c r="E25" i="1"/>
  <c r="E27" i="1" s="1"/>
  <c r="E28" i="1" s="1"/>
  <c r="D25" i="1"/>
  <c r="D27" i="1" s="1"/>
  <c r="D28" i="1" s="1"/>
  <c r="E34" i="1" l="1"/>
  <c r="E39" i="1" s="1"/>
  <c r="E41" i="1" s="1"/>
  <c r="E43" i="1" s="1"/>
  <c r="D34" i="1"/>
  <c r="D39" i="1" s="1"/>
  <c r="D43" i="1" s="1"/>
  <c r="F34" i="1"/>
  <c r="F39" i="1" s="1"/>
  <c r="F41" i="1" s="1"/>
  <c r="F43" i="1" s="1"/>
</calcChain>
</file>

<file path=xl/sharedStrings.xml><?xml version="1.0" encoding="utf-8"?>
<sst xmlns="http://schemas.openxmlformats.org/spreadsheetml/2006/main" count="37" uniqueCount="37">
  <si>
    <t>Ingresos</t>
  </si>
  <si>
    <t>Horas/semana</t>
  </si>
  <si>
    <t>Horas/año</t>
  </si>
  <si>
    <t>Tarifa por Hora</t>
  </si>
  <si>
    <t>Tarifa</t>
  </si>
  <si>
    <t>Horas</t>
  </si>
  <si>
    <t>Operador ($30/h + 20%)</t>
  </si>
  <si>
    <t>Gasolina</t>
  </si>
  <si>
    <t>Llantas</t>
  </si>
  <si>
    <t>Ventanas</t>
  </si>
  <si>
    <t>Mangueras</t>
  </si>
  <si>
    <t>Aceite, Filtros, etc</t>
  </si>
  <si>
    <t>Pala</t>
  </si>
  <si>
    <t>Filtros Gas</t>
  </si>
  <si>
    <t>Pala Atras</t>
  </si>
  <si>
    <t>Grasa</t>
  </si>
  <si>
    <t>Cambio aceite hidr.</t>
  </si>
  <si>
    <t>Costo Directo</t>
  </si>
  <si>
    <t>Seguros</t>
  </si>
  <si>
    <t>Contabilidad</t>
  </si>
  <si>
    <t>Intereses</t>
  </si>
  <si>
    <t>Depreciacion</t>
  </si>
  <si>
    <t>Utilidad Antes Imp.</t>
  </si>
  <si>
    <t>Impuesto</t>
  </si>
  <si>
    <t>Utilidad Neta</t>
  </si>
  <si>
    <t>Total Gastos</t>
  </si>
  <si>
    <t>Utilidad Operativa</t>
  </si>
  <si>
    <t>UTILIDAD BRUTA</t>
  </si>
  <si>
    <t>MARGEN BRUTO</t>
  </si>
  <si>
    <t>Escenario 1</t>
  </si>
  <si>
    <t>Escenario 2</t>
  </si>
  <si>
    <t xml:space="preserve"> Escenario 3</t>
  </si>
  <si>
    <t>Ingresos Netos</t>
  </si>
  <si>
    <t>ESTADO DE RESULTADOS</t>
  </si>
  <si>
    <t>CAYDEN COLE S.A.</t>
  </si>
  <si>
    <t>PERIODOS ANUALES</t>
  </si>
  <si>
    <t>EN DOLARES ESTADOUNIDENSES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</si>
</sst>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5" fontId="3" fillId="0" borderId="0" xfId="1" applyNumberFormat="1" applyFont="1"/>
    <xf numFmtId="165" fontId="2" fillId="0" borderId="0" xfId="1" applyNumberFormat="1" applyFont="1"/>
    <xf numFmtId="9" fontId="0" fillId="0" borderId="0" xfId="2" applyFont="1"/>
    <xf numFmtId="165" fontId="2" fillId="0" borderId="0" xfId="1" applyNumberFormat="1" applyFont="1" applyAlignment="1">
      <alignment horizontal="left" indent="4"/>
    </xf>
    <xf numFmtId="165" fontId="2" fillId="0" borderId="0" xfId="1" applyNumberFormat="1" applyFont="1" applyAlignment="1">
      <alignment horizontal="left" indent="2"/>
    </xf>
    <xf numFmtId="9" fontId="2" fillId="0" borderId="0" xfId="2" applyFont="1"/>
    <xf numFmtId="43" fontId="2" fillId="0" borderId="0" xfId="1" applyNumberFormat="1" applyFont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left" indent="2"/>
    </xf>
    <xf numFmtId="165" fontId="3" fillId="0" borderId="1" xfId="1" applyNumberFormat="1" applyFont="1" applyBorder="1"/>
    <xf numFmtId="164" fontId="3" fillId="0" borderId="0" xfId="1" applyNumberFormat="1" applyFont="1"/>
    <xf numFmtId="165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2ED5-AFC2-C140-9151-E6988D5483BE}">
  <dimension ref="A1:H43"/>
  <sheetViews>
    <sheetView showGridLines="0" tabSelected="1" zoomScale="140" workbookViewId="0">
      <selection activeCell="C32" sqref="C32"/>
    </sheetView>
  </sheetViews>
  <sheetFormatPr baseColWidth="10" defaultRowHeight="16" outlineLevelRow="1" x14ac:dyDescent="0.2"/>
  <cols>
    <col min="1" max="1" width="24.6640625" style="1" bestFit="1" customWidth="1"/>
    <col min="2" max="2" width="7.6640625" style="1" customWidth="1"/>
    <col min="3" max="3" width="8.1640625" style="1" bestFit="1" customWidth="1"/>
    <col min="4" max="5" width="11" style="1" bestFit="1" customWidth="1"/>
    <col min="6" max="6" width="11.5" style="1" bestFit="1" customWidth="1"/>
    <col min="7" max="16384" width="10.83203125" style="1"/>
  </cols>
  <sheetData>
    <row r="1" spans="1:6" x14ac:dyDescent="0.2">
      <c r="A1" s="14" t="s">
        <v>33</v>
      </c>
      <c r="B1" s="14"/>
      <c r="C1" s="14"/>
      <c r="D1" s="14"/>
      <c r="E1" s="14"/>
      <c r="F1" s="14"/>
    </row>
    <row r="2" spans="1:6" x14ac:dyDescent="0.2">
      <c r="A2" s="14" t="s">
        <v>34</v>
      </c>
      <c r="B2" s="14"/>
      <c r="C2" s="14"/>
      <c r="D2" s="14"/>
      <c r="E2" s="14"/>
      <c r="F2" s="14"/>
    </row>
    <row r="3" spans="1:6" x14ac:dyDescent="0.2">
      <c r="A3" s="14" t="s">
        <v>35</v>
      </c>
      <c r="B3" s="14"/>
      <c r="C3" s="14"/>
      <c r="D3" s="14"/>
      <c r="E3" s="14"/>
      <c r="F3" s="14"/>
    </row>
    <row r="4" spans="1:6" x14ac:dyDescent="0.2">
      <c r="A4" s="14" t="s">
        <v>36</v>
      </c>
      <c r="B4" s="14"/>
      <c r="C4" s="14"/>
      <c r="D4" s="14"/>
      <c r="E4" s="14"/>
      <c r="F4" s="14"/>
    </row>
    <row r="6" spans="1:6" x14ac:dyDescent="0.2">
      <c r="D6" s="10" t="s">
        <v>29</v>
      </c>
      <c r="E6" s="10" t="s">
        <v>30</v>
      </c>
      <c r="F6" s="10" t="s">
        <v>31</v>
      </c>
    </row>
    <row r="7" spans="1:6" hidden="1" outlineLevel="1" x14ac:dyDescent="0.2">
      <c r="A7" s="1" t="s">
        <v>0</v>
      </c>
    </row>
    <row r="8" spans="1:6" hidden="1" outlineLevel="1" x14ac:dyDescent="0.2">
      <c r="A8" s="1" t="s">
        <v>1</v>
      </c>
      <c r="D8" s="1">
        <v>10</v>
      </c>
      <c r="E8" s="1">
        <v>20</v>
      </c>
      <c r="F8" s="1">
        <v>40</v>
      </c>
    </row>
    <row r="9" spans="1:6" hidden="1" outlineLevel="1" x14ac:dyDescent="0.2">
      <c r="A9" s="1" t="s">
        <v>2</v>
      </c>
      <c r="C9" s="2">
        <v>48</v>
      </c>
      <c r="D9" s="1">
        <f>+D8*$C9</f>
        <v>480</v>
      </c>
      <c r="E9" s="1">
        <f>+E8*$C9</f>
        <v>960</v>
      </c>
      <c r="F9" s="1">
        <f>+F8*$C9</f>
        <v>1920</v>
      </c>
    </row>
    <row r="10" spans="1:6" hidden="1" outlineLevel="1" x14ac:dyDescent="0.2">
      <c r="A10" s="9" t="s">
        <v>3</v>
      </c>
      <c r="B10" s="9"/>
      <c r="C10" s="9"/>
      <c r="D10" s="9">
        <v>75</v>
      </c>
      <c r="E10" s="9">
        <v>75</v>
      </c>
      <c r="F10" s="9">
        <v>75</v>
      </c>
    </row>
    <row r="11" spans="1:6" s="3" customFormat="1" collapsed="1" x14ac:dyDescent="0.2">
      <c r="A11" s="3" t="s">
        <v>32</v>
      </c>
      <c r="D11" s="3">
        <f>+D10*D9</f>
        <v>36000</v>
      </c>
      <c r="E11" s="3">
        <f>+E10*E9</f>
        <v>72000</v>
      </c>
      <c r="F11" s="3">
        <f>+F10*F9</f>
        <v>144000</v>
      </c>
    </row>
    <row r="13" spans="1:6" hidden="1" outlineLevel="1" x14ac:dyDescent="0.2">
      <c r="B13" s="12" t="s">
        <v>4</v>
      </c>
      <c r="C13" s="12" t="s">
        <v>5</v>
      </c>
    </row>
    <row r="14" spans="1:6" hidden="1" outlineLevel="1" x14ac:dyDescent="0.2">
      <c r="A14" s="1" t="s">
        <v>6</v>
      </c>
      <c r="B14" s="2">
        <v>25</v>
      </c>
      <c r="C14" s="2">
        <v>1</v>
      </c>
      <c r="D14" s="1">
        <f>+D$9*$B14</f>
        <v>12000</v>
      </c>
      <c r="E14" s="1">
        <f>+E9*$B14</f>
        <v>24000</v>
      </c>
      <c r="F14" s="1">
        <f>+F9*$B14</f>
        <v>48000</v>
      </c>
    </row>
    <row r="15" spans="1:6" hidden="1" outlineLevel="1" x14ac:dyDescent="0.2">
      <c r="A15" s="1" t="s">
        <v>7</v>
      </c>
      <c r="B15" s="13">
        <v>9.6</v>
      </c>
      <c r="C15" s="2">
        <v>1</v>
      </c>
      <c r="D15" s="1">
        <f>+D$9*$B15</f>
        <v>4608</v>
      </c>
      <c r="E15" s="1">
        <f t="shared" ref="E15:F15" si="0">+E$9*$B15</f>
        <v>9216</v>
      </c>
      <c r="F15" s="1">
        <f t="shared" si="0"/>
        <v>18432</v>
      </c>
    </row>
    <row r="16" spans="1:6" hidden="1" outlineLevel="1" x14ac:dyDescent="0.2">
      <c r="A16" s="1" t="s">
        <v>8</v>
      </c>
      <c r="B16" s="2">
        <v>3600</v>
      </c>
      <c r="C16" s="2">
        <v>900</v>
      </c>
      <c r="D16" s="1">
        <f t="shared" ref="D16:D24" si="1">+(D$9/$C16)*$B16</f>
        <v>1920</v>
      </c>
      <c r="E16" s="1">
        <f t="shared" ref="E16:F24" si="2">+(E$9/$C16)*$B16</f>
        <v>3840</v>
      </c>
      <c r="F16" s="1">
        <f t="shared" si="2"/>
        <v>7680</v>
      </c>
    </row>
    <row r="17" spans="1:6" hidden="1" outlineLevel="1" x14ac:dyDescent="0.2">
      <c r="A17" s="1" t="s">
        <v>9</v>
      </c>
      <c r="B17" s="2">
        <v>2000</v>
      </c>
      <c r="C17" s="2">
        <v>900</v>
      </c>
      <c r="D17" s="1">
        <f t="shared" si="1"/>
        <v>1066.6666666666667</v>
      </c>
      <c r="E17" s="1">
        <f t="shared" si="2"/>
        <v>2133.3333333333335</v>
      </c>
      <c r="F17" s="1">
        <f t="shared" si="2"/>
        <v>4266.666666666667</v>
      </c>
    </row>
    <row r="18" spans="1:6" hidden="1" outlineLevel="1" x14ac:dyDescent="0.2">
      <c r="A18" s="1" t="s">
        <v>10</v>
      </c>
      <c r="B18" s="2">
        <v>500</v>
      </c>
      <c r="C18" s="2">
        <v>900</v>
      </c>
      <c r="D18" s="1">
        <f t="shared" si="1"/>
        <v>266.66666666666669</v>
      </c>
      <c r="E18" s="1">
        <f t="shared" si="2"/>
        <v>533.33333333333337</v>
      </c>
      <c r="F18" s="1">
        <f t="shared" si="2"/>
        <v>1066.6666666666667</v>
      </c>
    </row>
    <row r="19" spans="1:6" hidden="1" outlineLevel="1" x14ac:dyDescent="0.2">
      <c r="A19" s="1" t="s">
        <v>11</v>
      </c>
      <c r="B19" s="2">
        <v>240</v>
      </c>
      <c r="C19" s="2">
        <v>900</v>
      </c>
      <c r="D19" s="1">
        <f t="shared" si="1"/>
        <v>128</v>
      </c>
      <c r="E19" s="1">
        <f t="shared" si="2"/>
        <v>256</v>
      </c>
      <c r="F19" s="1">
        <f t="shared" si="2"/>
        <v>512</v>
      </c>
    </row>
    <row r="20" spans="1:6" hidden="1" outlineLevel="1" x14ac:dyDescent="0.2">
      <c r="A20" s="1" t="s">
        <v>12</v>
      </c>
      <c r="B20" s="2">
        <v>350</v>
      </c>
      <c r="C20" s="2">
        <v>900</v>
      </c>
      <c r="D20" s="1">
        <f t="shared" si="1"/>
        <v>186.66666666666666</v>
      </c>
      <c r="E20" s="1">
        <f t="shared" si="2"/>
        <v>373.33333333333331</v>
      </c>
      <c r="F20" s="1">
        <f t="shared" si="2"/>
        <v>746.66666666666663</v>
      </c>
    </row>
    <row r="21" spans="1:6" hidden="1" outlineLevel="1" x14ac:dyDescent="0.2">
      <c r="A21" s="1" t="s">
        <v>13</v>
      </c>
      <c r="B21" s="2">
        <v>200</v>
      </c>
      <c r="C21" s="2">
        <v>900</v>
      </c>
      <c r="D21" s="1">
        <f t="shared" si="1"/>
        <v>106.66666666666667</v>
      </c>
      <c r="E21" s="1">
        <f t="shared" si="2"/>
        <v>213.33333333333334</v>
      </c>
      <c r="F21" s="1">
        <f t="shared" si="2"/>
        <v>426.66666666666669</v>
      </c>
    </row>
    <row r="22" spans="1:6" hidden="1" outlineLevel="1" x14ac:dyDescent="0.2">
      <c r="A22" s="1" t="s">
        <v>16</v>
      </c>
      <c r="B22" s="2">
        <v>200</v>
      </c>
      <c r="C22" s="2">
        <v>2000</v>
      </c>
      <c r="D22" s="1">
        <f t="shared" si="1"/>
        <v>48</v>
      </c>
      <c r="E22" s="1">
        <f t="shared" si="2"/>
        <v>96</v>
      </c>
      <c r="F22" s="1">
        <f t="shared" si="2"/>
        <v>192</v>
      </c>
    </row>
    <row r="23" spans="1:6" hidden="1" outlineLevel="1" x14ac:dyDescent="0.2">
      <c r="A23" s="1" t="s">
        <v>14</v>
      </c>
      <c r="B23" s="2">
        <v>80</v>
      </c>
      <c r="C23" s="2">
        <v>900</v>
      </c>
      <c r="D23" s="1">
        <f t="shared" si="1"/>
        <v>42.666666666666664</v>
      </c>
      <c r="E23" s="1">
        <f t="shared" si="2"/>
        <v>85.333333333333329</v>
      </c>
      <c r="F23" s="1">
        <f t="shared" si="2"/>
        <v>170.66666666666666</v>
      </c>
    </row>
    <row r="24" spans="1:6" hidden="1" outlineLevel="1" x14ac:dyDescent="0.2">
      <c r="A24" s="9" t="s">
        <v>15</v>
      </c>
      <c r="B24" s="12">
        <v>50</v>
      </c>
      <c r="C24" s="12">
        <v>900</v>
      </c>
      <c r="D24" s="9">
        <f t="shared" si="1"/>
        <v>26.666666666666668</v>
      </c>
      <c r="E24" s="9">
        <f t="shared" si="2"/>
        <v>53.333333333333336</v>
      </c>
      <c r="F24" s="9">
        <f t="shared" si="2"/>
        <v>106.66666666666667</v>
      </c>
    </row>
    <row r="25" spans="1:6" s="3" customFormat="1" collapsed="1" x14ac:dyDescent="0.2">
      <c r="A25" s="3" t="s">
        <v>17</v>
      </c>
      <c r="D25" s="3">
        <f>SUM(D14:D24)</f>
        <v>20400.000000000007</v>
      </c>
      <c r="E25" s="3">
        <f>SUM(E14:E24)</f>
        <v>40800.000000000015</v>
      </c>
      <c r="F25" s="3">
        <f>SUM(F14:F24)</f>
        <v>81600.000000000029</v>
      </c>
    </row>
    <row r="26" spans="1:6" x14ac:dyDescent="0.2">
      <c r="A26" s="9"/>
      <c r="B26" s="9"/>
      <c r="C26" s="9"/>
      <c r="D26" s="9"/>
      <c r="E26" s="9"/>
      <c r="F26" s="9"/>
    </row>
    <row r="27" spans="1:6" s="3" customFormat="1" x14ac:dyDescent="0.2">
      <c r="A27" s="5" t="s">
        <v>27</v>
      </c>
      <c r="D27" s="3">
        <f>+D11-D25</f>
        <v>15599.999999999993</v>
      </c>
      <c r="E27" s="3">
        <f>+E11-E25</f>
        <v>31199.999999999985</v>
      </c>
      <c r="F27" s="3">
        <f>+F11-F25</f>
        <v>62399.999999999971</v>
      </c>
    </row>
    <row r="28" spans="1:6" s="3" customFormat="1" x14ac:dyDescent="0.2">
      <c r="A28" s="5" t="s">
        <v>28</v>
      </c>
      <c r="D28" s="7">
        <f>D27/D11</f>
        <v>0.43333333333333313</v>
      </c>
      <c r="E28" s="7">
        <f>E27/E11</f>
        <v>0.43333333333333313</v>
      </c>
      <c r="F28" s="7">
        <f>F27/F11</f>
        <v>0.43333333333333313</v>
      </c>
    </row>
    <row r="30" spans="1:6" hidden="1" outlineLevel="1" x14ac:dyDescent="0.2">
      <c r="A30" s="1" t="s">
        <v>18</v>
      </c>
      <c r="D30" s="1">
        <v>2200</v>
      </c>
      <c r="E30" s="1">
        <v>2200</v>
      </c>
      <c r="F30" s="1">
        <v>2200</v>
      </c>
    </row>
    <row r="31" spans="1:6" hidden="1" outlineLevel="1" x14ac:dyDescent="0.2">
      <c r="A31" s="9" t="s">
        <v>19</v>
      </c>
      <c r="B31" s="9"/>
      <c r="C31" s="9"/>
      <c r="D31" s="9">
        <v>1500</v>
      </c>
      <c r="E31" s="9">
        <v>1500</v>
      </c>
      <c r="F31" s="9">
        <v>1500</v>
      </c>
    </row>
    <row r="32" spans="1:6" collapsed="1" x14ac:dyDescent="0.2">
      <c r="A32" s="6" t="s">
        <v>25</v>
      </c>
      <c r="D32" s="3">
        <f>SUM(D30:D31)</f>
        <v>3700</v>
      </c>
      <c r="E32" s="3">
        <f t="shared" ref="E32:F32" si="3">SUM(E30:E31)</f>
        <v>3700</v>
      </c>
      <c r="F32" s="3">
        <f t="shared" si="3"/>
        <v>3700</v>
      </c>
    </row>
    <row r="33" spans="1:8" x14ac:dyDescent="0.2">
      <c r="A33" s="11"/>
      <c r="B33" s="9"/>
      <c r="C33" s="9"/>
      <c r="D33" s="9"/>
      <c r="E33" s="9"/>
      <c r="F33" s="9"/>
    </row>
    <row r="34" spans="1:8" x14ac:dyDescent="0.2">
      <c r="A34" s="6" t="s">
        <v>26</v>
      </c>
      <c r="D34" s="1">
        <f>D27-D32</f>
        <v>11899.999999999993</v>
      </c>
      <c r="E34" s="1">
        <f>E27-E32</f>
        <v>27499.999999999985</v>
      </c>
      <c r="F34" s="1">
        <f>F27-F32</f>
        <v>58699.999999999971</v>
      </c>
    </row>
    <row r="35" spans="1:8" x14ac:dyDescent="0.2">
      <c r="A35" s="6"/>
    </row>
    <row r="36" spans="1:8" x14ac:dyDescent="0.2">
      <c r="A36" s="1" t="s">
        <v>20</v>
      </c>
      <c r="B36" s="4">
        <v>0.06</v>
      </c>
      <c r="C36" s="1">
        <v>30000</v>
      </c>
      <c r="D36" s="1">
        <f>C36*B36</f>
        <v>1800</v>
      </c>
      <c r="E36" s="1">
        <f>D36</f>
        <v>1800</v>
      </c>
      <c r="F36" s="1">
        <f>E36</f>
        <v>1800</v>
      </c>
    </row>
    <row r="37" spans="1:8" x14ac:dyDescent="0.2">
      <c r="A37" s="1" t="s">
        <v>21</v>
      </c>
      <c r="D37" s="1">
        <v>8600</v>
      </c>
      <c r="E37" s="1">
        <v>8600</v>
      </c>
      <c r="F37" s="1">
        <v>8600</v>
      </c>
    </row>
    <row r="38" spans="1:8" x14ac:dyDescent="0.2">
      <c r="A38" s="9"/>
      <c r="B38" s="9"/>
      <c r="C38" s="9"/>
      <c r="D38" s="9"/>
      <c r="E38" s="9"/>
      <c r="F38" s="9"/>
    </row>
    <row r="39" spans="1:8" s="3" customFormat="1" x14ac:dyDescent="0.2">
      <c r="A39" s="5" t="s">
        <v>22</v>
      </c>
      <c r="D39" s="3">
        <f>D34-D36-D37</f>
        <v>1499.9999999999927</v>
      </c>
      <c r="E39" s="3">
        <f t="shared" ref="E39:F39" si="4">E34-E36-E37</f>
        <v>17099.999999999985</v>
      </c>
      <c r="F39" s="3">
        <f t="shared" si="4"/>
        <v>48299.999999999971</v>
      </c>
      <c r="H39" s="8"/>
    </row>
    <row r="41" spans="1:8" x14ac:dyDescent="0.2">
      <c r="A41" s="1" t="s">
        <v>23</v>
      </c>
      <c r="C41" s="4">
        <v>0.3</v>
      </c>
      <c r="D41" s="1">
        <v>0</v>
      </c>
      <c r="E41" s="1">
        <f>+E39*0.3</f>
        <v>5129.9999999999955</v>
      </c>
      <c r="F41" s="1">
        <f>+F39*0.3</f>
        <v>14489.999999999991</v>
      </c>
    </row>
    <row r="42" spans="1:8" x14ac:dyDescent="0.2">
      <c r="A42" s="9"/>
      <c r="B42" s="9"/>
      <c r="C42" s="9"/>
      <c r="D42" s="9"/>
      <c r="E42" s="9"/>
      <c r="F42" s="9"/>
    </row>
    <row r="43" spans="1:8" s="3" customFormat="1" x14ac:dyDescent="0.2">
      <c r="A43" s="5" t="s">
        <v>24</v>
      </c>
      <c r="D43" s="3">
        <f>+D39-D41</f>
        <v>1499.9999999999927</v>
      </c>
      <c r="E43" s="3">
        <f>+E39-E41</f>
        <v>11969.999999999989</v>
      </c>
      <c r="F43" s="3">
        <f>+F39-F41</f>
        <v>33809.999999999978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2019-07-02T18:19:33Z</dcterms:created>
  <dcterms:modified xsi:type="dcterms:W3CDTF">2020-02-17T16:36:00Z</dcterms:modified>
</cp:coreProperties>
</file>