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n\Desktop\IFI\Semestre_2\Bloque_3\Analisis_estadistico\"/>
    </mc:Choice>
  </mc:AlternateContent>
  <xr:revisionPtr revIDLastSave="0" documentId="13_ncr:1_{8DD8ACFE-4698-4D14-9C65-E6773BCF5BC2}" xr6:coauthVersionLast="47" xr6:coauthVersionMax="47" xr10:uidLastSave="{00000000-0000-0000-0000-000000000000}"/>
  <bookViews>
    <workbookView xWindow="-120" yWindow="-120" windowWidth="29040" windowHeight="15720" activeTab="4" xr2:uid="{6F33D599-6D10-44F1-A624-9EC639C0B2A6}"/>
  </bookViews>
  <sheets>
    <sheet name="Pregunta 1" sheetId="1" r:id="rId1"/>
    <sheet name="Pregunta 2" sheetId="2" r:id="rId2"/>
    <sheet name="Pregunta 3" sheetId="3" r:id="rId3"/>
    <sheet name="Pregunta 4" sheetId="4" r:id="rId4"/>
    <sheet name="Pregunta 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5" l="1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6" i="5"/>
  <c r="F30" i="5"/>
  <c r="E30" i="5"/>
  <c r="D30" i="5"/>
  <c r="F29" i="5"/>
  <c r="E29" i="5"/>
  <c r="D29" i="5"/>
  <c r="F28" i="5"/>
  <c r="E28" i="5"/>
  <c r="D28" i="5"/>
  <c r="F27" i="5"/>
  <c r="E27" i="5"/>
  <c r="D27" i="5"/>
  <c r="F26" i="5"/>
  <c r="E26" i="5"/>
  <c r="D26" i="5"/>
  <c r="F25" i="5"/>
  <c r="E25" i="5"/>
  <c r="D25" i="5"/>
  <c r="F24" i="5"/>
  <c r="E24" i="5"/>
  <c r="D24" i="5"/>
  <c r="F23" i="5"/>
  <c r="E23" i="5"/>
  <c r="D23" i="5"/>
  <c r="F22" i="5"/>
  <c r="E22" i="5"/>
  <c r="D22" i="5"/>
  <c r="F21" i="5"/>
  <c r="E21" i="5"/>
  <c r="D21" i="5"/>
  <c r="F20" i="5"/>
  <c r="E20" i="5"/>
  <c r="D20" i="5"/>
  <c r="F19" i="5"/>
  <c r="E19" i="5"/>
  <c r="D19" i="5"/>
  <c r="F18" i="5"/>
  <c r="E18" i="5"/>
  <c r="D18" i="5"/>
  <c r="F17" i="5"/>
  <c r="E17" i="5"/>
  <c r="D17" i="5"/>
  <c r="F16" i="5"/>
  <c r="E16" i="5"/>
  <c r="D16" i="5"/>
  <c r="F15" i="5"/>
  <c r="E15" i="5"/>
  <c r="D15" i="5"/>
  <c r="F14" i="5"/>
  <c r="E14" i="5"/>
  <c r="D14" i="5"/>
  <c r="F13" i="5"/>
  <c r="E13" i="5"/>
  <c r="D13" i="5"/>
  <c r="F12" i="5"/>
  <c r="E12" i="5"/>
  <c r="D12" i="5"/>
  <c r="F11" i="5"/>
  <c r="D6" i="5"/>
  <c r="K9" i="4"/>
  <c r="H9" i="4"/>
  <c r="E9" i="4"/>
  <c r="K4" i="4"/>
  <c r="K5" i="4"/>
  <c r="K6" i="4"/>
  <c r="K7" i="4"/>
  <c r="K8" i="4"/>
  <c r="K3" i="4"/>
  <c r="H4" i="4"/>
  <c r="H5" i="4"/>
  <c r="H6" i="4"/>
  <c r="H7" i="4"/>
  <c r="H8" i="4"/>
  <c r="H3" i="4"/>
  <c r="E4" i="4"/>
  <c r="E5" i="4"/>
  <c r="E6" i="4"/>
  <c r="E7" i="4"/>
  <c r="E8" i="4"/>
  <c r="E3" i="4"/>
  <c r="E6" i="5" l="1"/>
  <c r="D7" i="5" s="1"/>
  <c r="F6" i="5"/>
  <c r="J5" i="4"/>
  <c r="J6" i="4" s="1"/>
  <c r="J7" i="4" s="1"/>
  <c r="J8" i="4" s="1"/>
  <c r="J4" i="4"/>
  <c r="G5" i="4"/>
  <c r="G6" i="4"/>
  <c r="G7" i="4"/>
  <c r="G8" i="4"/>
  <c r="G4" i="4"/>
  <c r="D5" i="4"/>
  <c r="D6" i="4"/>
  <c r="D7" i="4"/>
  <c r="D8" i="4"/>
  <c r="D4" i="4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 s="1"/>
  <c r="E26" i="3" s="1"/>
  <c r="E4" i="3"/>
  <c r="C5" i="3"/>
  <c r="C6" i="3"/>
  <c r="C7" i="3"/>
  <c r="C8" i="3"/>
  <c r="C9" i="3"/>
  <c r="C10" i="3"/>
  <c r="C11" i="3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4" i="3"/>
  <c r="E7" i="5" l="1"/>
  <c r="D8" i="5" s="1"/>
  <c r="D6" i="2"/>
  <c r="D7" i="2"/>
  <c r="D8" i="2"/>
  <c r="D9" i="2"/>
  <c r="D10" i="2"/>
  <c r="D11" i="2"/>
  <c r="D12" i="2"/>
  <c r="D13" i="2"/>
  <c r="D5" i="2"/>
  <c r="C6" i="2"/>
  <c r="C7" i="2"/>
  <c r="C8" i="2"/>
  <c r="C9" i="2"/>
  <c r="C10" i="2"/>
  <c r="C11" i="2"/>
  <c r="C12" i="2"/>
  <c r="C13" i="2"/>
  <c r="C5" i="2"/>
  <c r="C16" i="1"/>
  <c r="E8" i="5" l="1"/>
  <c r="D9" i="5" s="1"/>
  <c r="F7" i="5"/>
  <c r="E9" i="5" l="1"/>
  <c r="D10" i="5" s="1"/>
  <c r="F8" i="5"/>
  <c r="E10" i="5" l="1"/>
  <c r="D11" i="5" s="1"/>
  <c r="E11" i="5" s="1"/>
  <c r="F9" i="5"/>
  <c r="F10" i="5" l="1"/>
</calcChain>
</file>

<file path=xl/sharedStrings.xml><?xml version="1.0" encoding="utf-8"?>
<sst xmlns="http://schemas.openxmlformats.org/spreadsheetml/2006/main" count="54" uniqueCount="44">
  <si>
    <t>Mes</t>
  </si>
  <si>
    <t>Precio</t>
  </si>
  <si>
    <t>jul</t>
  </si>
  <si>
    <t>ago</t>
  </si>
  <si>
    <t>sep</t>
  </si>
  <si>
    <t>oct</t>
  </si>
  <si>
    <t>nov</t>
  </si>
  <si>
    <t>dic</t>
  </si>
  <si>
    <t>ene</t>
  </si>
  <si>
    <t>feb</t>
  </si>
  <si>
    <t>mar</t>
  </si>
  <si>
    <t>abr</t>
  </si>
  <si>
    <t>may</t>
  </si>
  <si>
    <t>jun</t>
  </si>
  <si>
    <t>a)</t>
  </si>
  <si>
    <t xml:space="preserve">Pronostico para junio = </t>
  </si>
  <si>
    <t>b)</t>
  </si>
  <si>
    <t>Año</t>
  </si>
  <si>
    <t>Demanda</t>
  </si>
  <si>
    <t>Demanda (en miles)</t>
  </si>
  <si>
    <t>a) Promedio movil</t>
  </si>
  <si>
    <t>b) Promedio movil ponderado</t>
  </si>
  <si>
    <t>c=</t>
  </si>
  <si>
    <t>d)</t>
  </si>
  <si>
    <t>Nos pareció que la recta de minimos cuadrados es el mejor pronostico porque permite conocer pronosticos de más años.</t>
  </si>
  <si>
    <t>Semana</t>
  </si>
  <si>
    <t>Llamadas</t>
  </si>
  <si>
    <t xml:space="preserve">α = </t>
  </si>
  <si>
    <t>Pronostico</t>
  </si>
  <si>
    <t>Pronostico 2</t>
  </si>
  <si>
    <t>c)</t>
  </si>
  <si>
    <t xml:space="preserve">Ya que las llamadas reales de la semana 25 fueron 85 el pronostico con α = 0.6 da un mejor resultado para esta semana. </t>
  </si>
  <si>
    <t xml:space="preserve">Semana </t>
  </si>
  <si>
    <t>EC</t>
  </si>
  <si>
    <t>ECM=</t>
  </si>
  <si>
    <t xml:space="preserve">ECM = </t>
  </si>
  <si>
    <t>B)El mejor pronostico seria el que se usa un coeficiente de 0.1</t>
  </si>
  <si>
    <t>Trimestre</t>
  </si>
  <si>
    <t>Tt</t>
  </si>
  <si>
    <t>Ventas</t>
  </si>
  <si>
    <t>Ft</t>
  </si>
  <si>
    <t>FITt</t>
  </si>
  <si>
    <t>Error</t>
  </si>
  <si>
    <t>β=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</si>
</sst>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'Pregunta 2'!$B$1</c:f>
              <c:strCache>
                <c:ptCount val="1"/>
                <c:pt idx="0">
                  <c:v>Demanda (en miles)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'Pregunta 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'Pregunta 2'!$B$2:$B$12</c:f>
              <c:numCache>
                <c:formatCode>General</c:formatCode>
                <c:ptCount val="11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8</c:v>
                </c:pt>
                <c:pt idx="6">
                  <c:v>7</c:v>
                </c:pt>
                <c:pt idx="7">
                  <c:v>9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8A-4359-ADD4-31E8CC76B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034864"/>
        <c:axId val="491032464"/>
      </c:scatterChart>
      <c:valAx>
        <c:axId val="49103486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1032464"/>
        <c:crosses val="autoZero"/>
        <c:crossBetween val="midCat"/>
      </c:valAx>
      <c:valAx>
        <c:axId val="49103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1034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3869</xdr:rowOff>
    </xdr:from>
    <xdr:to>
      <xdr:col>8</xdr:col>
      <xdr:colOff>304799</xdr:colOff>
      <xdr:row>30</xdr:row>
      <xdr:rowOff>75305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94AC26-05BC-BDAA-88EE-F62930C1F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A577B-8F7E-4499-BD1A-31680C1534BC}">
  <dimension ref="A1:C16"/>
  <sheetViews>
    <sheetView zoomScale="87" workbookViewId="0">
      <selection activeCell="A18" sqref="A18"/>
    </sheetView>
  </sheetViews>
  <sheetFormatPr defaultRowHeight="15" x14ac:dyDescent="0.25"/>
  <cols>
    <col min="1" max="1" width="7.85546875" bestFit="1" customWidth="1"/>
    <col min="2" max="2" width="23.2851562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s="1" t="s">
        <v>2</v>
      </c>
      <c r="B2">
        <v>273.27999999999997</v>
      </c>
    </row>
    <row r="3" spans="1:3" x14ac:dyDescent="0.25">
      <c r="A3" t="s">
        <v>3</v>
      </c>
      <c r="B3">
        <v>286.18</v>
      </c>
    </row>
    <row r="4" spans="1:3" x14ac:dyDescent="0.25">
      <c r="A4" t="s">
        <v>4</v>
      </c>
      <c r="B4">
        <v>307.85000000000002</v>
      </c>
    </row>
    <row r="5" spans="1:3" x14ac:dyDescent="0.25">
      <c r="A5" t="s">
        <v>5</v>
      </c>
      <c r="B5">
        <v>322.37</v>
      </c>
    </row>
    <row r="6" spans="1:3" x14ac:dyDescent="0.25">
      <c r="A6" t="s">
        <v>6</v>
      </c>
      <c r="B6">
        <v>372.1</v>
      </c>
    </row>
    <row r="7" spans="1:3" x14ac:dyDescent="0.25">
      <c r="A7" t="s">
        <v>7</v>
      </c>
      <c r="B7">
        <v>361.67</v>
      </c>
    </row>
    <row r="8" spans="1:3" x14ac:dyDescent="0.25">
      <c r="A8" t="s">
        <v>8</v>
      </c>
      <c r="B8">
        <v>371.97</v>
      </c>
    </row>
    <row r="9" spans="1:3" x14ac:dyDescent="0.25">
      <c r="A9" t="s">
        <v>9</v>
      </c>
      <c r="B9">
        <v>333.55</v>
      </c>
    </row>
    <row r="10" spans="1:3" x14ac:dyDescent="0.25">
      <c r="A10" t="s">
        <v>10</v>
      </c>
      <c r="B10">
        <v>349.12</v>
      </c>
    </row>
    <row r="11" spans="1:3" x14ac:dyDescent="0.25">
      <c r="A11" t="s">
        <v>11</v>
      </c>
      <c r="B11">
        <v>337</v>
      </c>
    </row>
    <row r="12" spans="1:3" x14ac:dyDescent="0.25">
      <c r="A12" t="s">
        <v>12</v>
      </c>
      <c r="B12">
        <v>362.25</v>
      </c>
    </row>
    <row r="13" spans="1:3" x14ac:dyDescent="0.25">
      <c r="A13" t="s">
        <v>13</v>
      </c>
      <c r="B13">
        <v>365.08</v>
      </c>
    </row>
    <row r="16" spans="1:3" x14ac:dyDescent="0.25">
      <c r="A16" t="s">
        <v>14</v>
      </c>
      <c r="B16" t="s">
        <v>15</v>
      </c>
      <c r="C16">
        <f>AVERAGE(B3:B12)</f>
        <v>340.40600000000001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58A3D-F7B6-4BCC-950B-94EE369F036B}">
  <dimension ref="A1:H15"/>
  <sheetViews>
    <sheetView zoomScale="128" workbookViewId="0">
      <selection activeCell="H13" sqref="H13"/>
    </sheetView>
  </sheetViews>
  <sheetFormatPr defaultRowHeight="15" x14ac:dyDescent="0.25"/>
  <cols>
    <col min="2" max="2" width="19.140625" bestFit="1" customWidth="1"/>
    <col min="3" max="3" width="11.5703125" customWidth="1"/>
    <col min="4" max="4" width="12" customWidth="1"/>
  </cols>
  <sheetData>
    <row r="1" spans="1:8" ht="45" x14ac:dyDescent="0.25">
      <c r="A1" t="s">
        <v>17</v>
      </c>
      <c r="B1" t="s">
        <v>19</v>
      </c>
      <c r="C1" s="2" t="s">
        <v>20</v>
      </c>
      <c r="D1" s="2" t="s">
        <v>21</v>
      </c>
      <c r="E1" t="s">
        <v>23</v>
      </c>
    </row>
    <row r="2" spans="1:8" ht="15" customHeight="1" x14ac:dyDescent="0.25">
      <c r="A2">
        <v>1</v>
      </c>
      <c r="B2">
        <v>4</v>
      </c>
      <c r="E2" s="3" t="s">
        <v>24</v>
      </c>
      <c r="F2" s="3"/>
      <c r="G2" s="3"/>
      <c r="H2" s="3"/>
    </row>
    <row r="3" spans="1:8" x14ac:dyDescent="0.25">
      <c r="A3">
        <v>2</v>
      </c>
      <c r="B3">
        <v>6</v>
      </c>
      <c r="E3" s="3"/>
      <c r="F3" s="3"/>
      <c r="G3" s="3"/>
      <c r="H3" s="3"/>
    </row>
    <row r="4" spans="1:8" x14ac:dyDescent="0.25">
      <c r="A4">
        <v>3</v>
      </c>
      <c r="B4">
        <v>4</v>
      </c>
      <c r="E4" s="3"/>
      <c r="F4" s="3"/>
      <c r="G4" s="3"/>
      <c r="H4" s="3"/>
    </row>
    <row r="5" spans="1:8" x14ac:dyDescent="0.25">
      <c r="A5">
        <v>4</v>
      </c>
      <c r="B5">
        <v>5</v>
      </c>
      <c r="C5">
        <f>AVERAGE(B2:B4)</f>
        <v>4.666666666666667</v>
      </c>
      <c r="D5">
        <f>(B4*2+B3+B2)/4</f>
        <v>4.5</v>
      </c>
      <c r="E5" s="3"/>
      <c r="F5" s="3"/>
      <c r="G5" s="3"/>
      <c r="H5" s="3"/>
    </row>
    <row r="6" spans="1:8" x14ac:dyDescent="0.25">
      <c r="A6">
        <v>5</v>
      </c>
      <c r="B6">
        <v>10</v>
      </c>
      <c r="C6">
        <f t="shared" ref="C6:C13" si="0">AVERAGE(B3:B5)</f>
        <v>5</v>
      </c>
      <c r="D6">
        <f t="shared" ref="D6:D13" si="1">(B5*2+B4+B3)/4</f>
        <v>5</v>
      </c>
      <c r="E6" s="3"/>
      <c r="F6" s="3"/>
      <c r="G6" s="3"/>
      <c r="H6" s="3"/>
    </row>
    <row r="7" spans="1:8" x14ac:dyDescent="0.25">
      <c r="A7">
        <v>6</v>
      </c>
      <c r="B7">
        <v>8</v>
      </c>
      <c r="C7">
        <f t="shared" si="0"/>
        <v>6.333333333333333</v>
      </c>
      <c r="D7">
        <f t="shared" si="1"/>
        <v>7.25</v>
      </c>
    </row>
    <row r="8" spans="1:8" x14ac:dyDescent="0.25">
      <c r="A8">
        <v>7</v>
      </c>
      <c r="B8">
        <v>7</v>
      </c>
      <c r="C8">
        <f t="shared" si="0"/>
        <v>7.666666666666667</v>
      </c>
      <c r="D8">
        <f t="shared" si="1"/>
        <v>7.75</v>
      </c>
    </row>
    <row r="9" spans="1:8" x14ac:dyDescent="0.25">
      <c r="A9">
        <v>8</v>
      </c>
      <c r="B9">
        <v>9</v>
      </c>
      <c r="C9">
        <f t="shared" si="0"/>
        <v>8.3333333333333339</v>
      </c>
      <c r="D9">
        <f t="shared" si="1"/>
        <v>8</v>
      </c>
    </row>
    <row r="10" spans="1:8" x14ac:dyDescent="0.25">
      <c r="A10">
        <v>9</v>
      </c>
      <c r="B10">
        <v>12</v>
      </c>
      <c r="C10">
        <f t="shared" si="0"/>
        <v>8</v>
      </c>
      <c r="D10">
        <f t="shared" si="1"/>
        <v>8.25</v>
      </c>
    </row>
    <row r="11" spans="1:8" x14ac:dyDescent="0.25">
      <c r="A11">
        <v>10</v>
      </c>
      <c r="B11">
        <v>14</v>
      </c>
      <c r="C11">
        <f t="shared" si="0"/>
        <v>9.3333333333333339</v>
      </c>
      <c r="D11">
        <f t="shared" si="1"/>
        <v>10</v>
      </c>
    </row>
    <row r="12" spans="1:8" x14ac:dyDescent="0.25">
      <c r="A12">
        <v>11</v>
      </c>
      <c r="B12">
        <v>15</v>
      </c>
      <c r="C12">
        <f t="shared" si="0"/>
        <v>11.666666666666666</v>
      </c>
      <c r="D12">
        <f t="shared" si="1"/>
        <v>12.25</v>
      </c>
    </row>
    <row r="13" spans="1:8" x14ac:dyDescent="0.25">
      <c r="A13">
        <v>12</v>
      </c>
      <c r="C13">
        <f t="shared" si="0"/>
        <v>13.666666666666666</v>
      </c>
      <c r="D13">
        <f t="shared" si="1"/>
        <v>14</v>
      </c>
    </row>
    <row r="15" spans="1:8" x14ac:dyDescent="0.25">
      <c r="A15" t="s">
        <v>22</v>
      </c>
    </row>
  </sheetData>
  <mergeCells count="1">
    <mergeCell ref="E2:H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85D04-C7B9-4B9D-91E4-449B54E83DA0}">
  <dimension ref="A1:G28"/>
  <sheetViews>
    <sheetView topLeftCell="A8" zoomScale="88" workbookViewId="0">
      <selection activeCell="A27" sqref="A27"/>
    </sheetView>
  </sheetViews>
  <sheetFormatPr defaultRowHeight="15" x14ac:dyDescent="0.25"/>
  <cols>
    <col min="3" max="3" width="16.85546875" customWidth="1"/>
    <col min="7" max="7" width="31" customWidth="1"/>
  </cols>
  <sheetData>
    <row r="1" spans="1:5" x14ac:dyDescent="0.25">
      <c r="A1" t="s">
        <v>25</v>
      </c>
      <c r="B1" t="s">
        <v>26</v>
      </c>
      <c r="C1" s="2" t="s">
        <v>28</v>
      </c>
      <c r="E1" t="s">
        <v>29</v>
      </c>
    </row>
    <row r="2" spans="1:5" x14ac:dyDescent="0.25">
      <c r="A2">
        <v>1</v>
      </c>
      <c r="B2">
        <v>50</v>
      </c>
    </row>
    <row r="3" spans="1:5" x14ac:dyDescent="0.25">
      <c r="A3">
        <v>2</v>
      </c>
      <c r="B3">
        <v>35</v>
      </c>
      <c r="C3">
        <v>50</v>
      </c>
      <c r="E3">
        <v>50</v>
      </c>
    </row>
    <row r="4" spans="1:5" x14ac:dyDescent="0.25">
      <c r="A4">
        <v>3</v>
      </c>
      <c r="B4">
        <v>25</v>
      </c>
      <c r="C4">
        <f>C3+$B$27*(B3-C3)</f>
        <v>48.5</v>
      </c>
      <c r="E4">
        <f>E3+$B$28*(B3-E3)</f>
        <v>41</v>
      </c>
    </row>
    <row r="5" spans="1:5" x14ac:dyDescent="0.25">
      <c r="A5">
        <v>4</v>
      </c>
      <c r="B5">
        <v>40</v>
      </c>
      <c r="C5">
        <f t="shared" ref="C5:C26" si="0">C4+$B$27*(B4-C4)</f>
        <v>46.15</v>
      </c>
      <c r="E5">
        <f t="shared" ref="E5:E26" si="1">E4+$B$28*(B4-E4)</f>
        <v>31.4</v>
      </c>
    </row>
    <row r="6" spans="1:5" x14ac:dyDescent="0.25">
      <c r="A6">
        <v>5</v>
      </c>
      <c r="B6">
        <v>45</v>
      </c>
      <c r="C6">
        <f t="shared" si="0"/>
        <v>45.534999999999997</v>
      </c>
      <c r="E6">
        <f t="shared" si="1"/>
        <v>36.56</v>
      </c>
    </row>
    <row r="7" spans="1:5" x14ac:dyDescent="0.25">
      <c r="A7">
        <v>6</v>
      </c>
      <c r="B7">
        <v>35</v>
      </c>
      <c r="C7">
        <f t="shared" si="0"/>
        <v>45.481499999999997</v>
      </c>
      <c r="E7">
        <f t="shared" si="1"/>
        <v>41.624000000000002</v>
      </c>
    </row>
    <row r="8" spans="1:5" x14ac:dyDescent="0.25">
      <c r="A8">
        <v>7</v>
      </c>
      <c r="B8">
        <v>20</v>
      </c>
      <c r="C8">
        <f t="shared" si="0"/>
        <v>44.433349999999997</v>
      </c>
      <c r="E8">
        <f t="shared" si="1"/>
        <v>37.6496</v>
      </c>
    </row>
    <row r="9" spans="1:5" x14ac:dyDescent="0.25">
      <c r="A9">
        <v>8</v>
      </c>
      <c r="B9">
        <v>30</v>
      </c>
      <c r="C9">
        <f t="shared" si="0"/>
        <v>41.990015</v>
      </c>
      <c r="E9">
        <f t="shared" si="1"/>
        <v>27.059840000000001</v>
      </c>
    </row>
    <row r="10" spans="1:5" x14ac:dyDescent="0.25">
      <c r="A10">
        <v>9</v>
      </c>
      <c r="B10">
        <v>35</v>
      </c>
      <c r="C10">
        <f t="shared" si="0"/>
        <v>40.791013499999998</v>
      </c>
      <c r="E10">
        <f t="shared" si="1"/>
        <v>28.823936</v>
      </c>
    </row>
    <row r="11" spans="1:5" x14ac:dyDescent="0.25">
      <c r="A11">
        <v>10</v>
      </c>
      <c r="B11">
        <v>20</v>
      </c>
      <c r="C11">
        <f t="shared" si="0"/>
        <v>40.211912149999996</v>
      </c>
      <c r="E11">
        <f t="shared" si="1"/>
        <v>32.529574400000001</v>
      </c>
    </row>
    <row r="12" spans="1:5" x14ac:dyDescent="0.25">
      <c r="A12">
        <v>11</v>
      </c>
      <c r="B12">
        <v>15</v>
      </c>
      <c r="C12">
        <f t="shared" si="0"/>
        <v>38.190720934999995</v>
      </c>
      <c r="E12">
        <f t="shared" si="1"/>
        <v>25.011829760000001</v>
      </c>
    </row>
    <row r="13" spans="1:5" x14ac:dyDescent="0.25">
      <c r="A13">
        <v>12</v>
      </c>
      <c r="B13">
        <v>40</v>
      </c>
      <c r="C13">
        <f t="shared" si="0"/>
        <v>35.871648841499997</v>
      </c>
      <c r="E13">
        <f t="shared" si="1"/>
        <v>19.004731904</v>
      </c>
    </row>
    <row r="14" spans="1:5" x14ac:dyDescent="0.25">
      <c r="A14">
        <v>13</v>
      </c>
      <c r="B14">
        <v>55</v>
      </c>
      <c r="C14">
        <f t="shared" si="0"/>
        <v>36.284483957349998</v>
      </c>
      <c r="E14">
        <f t="shared" si="1"/>
        <v>31.601892761599998</v>
      </c>
    </row>
    <row r="15" spans="1:5" x14ac:dyDescent="0.25">
      <c r="A15">
        <v>14</v>
      </c>
      <c r="B15">
        <v>35</v>
      </c>
      <c r="C15">
        <f t="shared" si="0"/>
        <v>38.156035561614999</v>
      </c>
      <c r="E15">
        <f t="shared" si="1"/>
        <v>45.640757104640002</v>
      </c>
    </row>
    <row r="16" spans="1:5" x14ac:dyDescent="0.25">
      <c r="A16">
        <v>15</v>
      </c>
      <c r="B16">
        <v>25</v>
      </c>
      <c r="C16">
        <f t="shared" si="0"/>
        <v>37.840432005453501</v>
      </c>
      <c r="E16">
        <f t="shared" si="1"/>
        <v>39.256302841855998</v>
      </c>
    </row>
    <row r="17" spans="1:7" x14ac:dyDescent="0.25">
      <c r="A17">
        <v>16</v>
      </c>
      <c r="B17">
        <v>55</v>
      </c>
      <c r="C17">
        <f t="shared" si="0"/>
        <v>36.556388804908153</v>
      </c>
      <c r="E17">
        <f t="shared" si="1"/>
        <v>30.702521136742398</v>
      </c>
    </row>
    <row r="18" spans="1:7" x14ac:dyDescent="0.25">
      <c r="A18">
        <v>17</v>
      </c>
      <c r="B18">
        <v>55</v>
      </c>
      <c r="C18">
        <f t="shared" si="0"/>
        <v>38.40074992441734</v>
      </c>
      <c r="E18">
        <f t="shared" si="1"/>
        <v>45.281008454696959</v>
      </c>
    </row>
    <row r="19" spans="1:7" x14ac:dyDescent="0.25">
      <c r="A19">
        <v>18</v>
      </c>
      <c r="B19">
        <v>40</v>
      </c>
      <c r="C19">
        <f t="shared" si="0"/>
        <v>40.060674931975605</v>
      </c>
      <c r="E19">
        <f t="shared" si="1"/>
        <v>51.112403381878785</v>
      </c>
    </row>
    <row r="20" spans="1:7" x14ac:dyDescent="0.25">
      <c r="A20">
        <v>19</v>
      </c>
      <c r="B20">
        <v>35</v>
      </c>
      <c r="C20">
        <f t="shared" si="0"/>
        <v>40.054607438778042</v>
      </c>
      <c r="E20">
        <f t="shared" si="1"/>
        <v>44.444961352751513</v>
      </c>
    </row>
    <row r="21" spans="1:7" x14ac:dyDescent="0.25">
      <c r="A21">
        <v>20</v>
      </c>
      <c r="B21">
        <v>60</v>
      </c>
      <c r="C21">
        <f t="shared" si="0"/>
        <v>39.549146694900237</v>
      </c>
      <c r="E21">
        <f t="shared" si="1"/>
        <v>38.777984541100608</v>
      </c>
    </row>
    <row r="22" spans="1:7" x14ac:dyDescent="0.25">
      <c r="A22">
        <v>21</v>
      </c>
      <c r="B22">
        <v>75</v>
      </c>
      <c r="C22">
        <f t="shared" si="0"/>
        <v>41.594232025410214</v>
      </c>
      <c r="E22">
        <f t="shared" si="1"/>
        <v>51.51119381644024</v>
      </c>
    </row>
    <row r="23" spans="1:7" x14ac:dyDescent="0.25">
      <c r="A23">
        <v>22</v>
      </c>
      <c r="B23">
        <v>50</v>
      </c>
      <c r="C23">
        <f t="shared" si="0"/>
        <v>44.934808822869194</v>
      </c>
      <c r="E23">
        <f t="shared" si="1"/>
        <v>65.60447752657609</v>
      </c>
    </row>
    <row r="24" spans="1:7" x14ac:dyDescent="0.25">
      <c r="A24">
        <v>23</v>
      </c>
      <c r="B24">
        <v>40</v>
      </c>
      <c r="C24">
        <f t="shared" si="0"/>
        <v>45.441327940582276</v>
      </c>
      <c r="E24">
        <f t="shared" si="1"/>
        <v>56.241791010630436</v>
      </c>
    </row>
    <row r="25" spans="1:7" x14ac:dyDescent="0.25">
      <c r="A25">
        <v>24</v>
      </c>
      <c r="B25">
        <v>65</v>
      </c>
      <c r="C25">
        <f t="shared" si="0"/>
        <v>44.897195146524048</v>
      </c>
      <c r="E25">
        <f t="shared" si="1"/>
        <v>46.496716404252176</v>
      </c>
    </row>
    <row r="26" spans="1:7" ht="75" x14ac:dyDescent="0.25">
      <c r="A26">
        <v>25</v>
      </c>
      <c r="B26" s="4" t="s">
        <v>14</v>
      </c>
      <c r="C26">
        <f t="shared" si="0"/>
        <v>46.907475631871641</v>
      </c>
      <c r="D26" s="4" t="s">
        <v>16</v>
      </c>
      <c r="E26">
        <f t="shared" si="1"/>
        <v>57.598686561700873</v>
      </c>
      <c r="F26" s="4" t="s">
        <v>30</v>
      </c>
      <c r="G26" s="2" t="s">
        <v>31</v>
      </c>
    </row>
    <row r="27" spans="1:7" x14ac:dyDescent="0.25">
      <c r="A27" t="s">
        <v>27</v>
      </c>
      <c r="B27">
        <v>0.1</v>
      </c>
    </row>
    <row r="28" spans="1:7" x14ac:dyDescent="0.25">
      <c r="A28" t="s">
        <v>27</v>
      </c>
      <c r="B28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A81A0-B6A0-4B09-955D-A2C9B332CE12}">
  <dimension ref="A1:K10"/>
  <sheetViews>
    <sheetView workbookViewId="0">
      <selection activeCell="D12" sqref="D12"/>
    </sheetView>
  </sheetViews>
  <sheetFormatPr defaultRowHeight="15" x14ac:dyDescent="0.25"/>
  <cols>
    <col min="1" max="1" width="16.28515625" customWidth="1"/>
  </cols>
  <sheetData>
    <row r="1" spans="1:11" x14ac:dyDescent="0.25">
      <c r="A1" t="s">
        <v>32</v>
      </c>
      <c r="B1" t="s">
        <v>18</v>
      </c>
      <c r="C1" t="s">
        <v>27</v>
      </c>
      <c r="D1">
        <v>0.1</v>
      </c>
      <c r="E1" t="s">
        <v>33</v>
      </c>
      <c r="F1" t="s">
        <v>27</v>
      </c>
      <c r="G1">
        <v>0.3</v>
      </c>
      <c r="H1" t="s">
        <v>33</v>
      </c>
      <c r="I1" t="s">
        <v>27</v>
      </c>
      <c r="J1">
        <v>0.5</v>
      </c>
      <c r="K1" t="s">
        <v>33</v>
      </c>
    </row>
    <row r="2" spans="1:11" x14ac:dyDescent="0.25">
      <c r="A2">
        <v>1</v>
      </c>
      <c r="B2">
        <v>20</v>
      </c>
    </row>
    <row r="3" spans="1:11" x14ac:dyDescent="0.25">
      <c r="A3">
        <v>2</v>
      </c>
      <c r="B3">
        <v>18</v>
      </c>
      <c r="D3">
        <v>20</v>
      </c>
      <c r="E3">
        <f>(B3-D3)^2</f>
        <v>4</v>
      </c>
      <c r="G3">
        <v>20</v>
      </c>
      <c r="H3">
        <f>(B3-G3)^2</f>
        <v>4</v>
      </c>
      <c r="J3">
        <v>20</v>
      </c>
      <c r="K3">
        <f>(B3-J3)^2</f>
        <v>4</v>
      </c>
    </row>
    <row r="4" spans="1:11" x14ac:dyDescent="0.25">
      <c r="A4">
        <v>3</v>
      </c>
      <c r="B4">
        <v>22</v>
      </c>
      <c r="D4">
        <f>D3+$D$1*(B3-D3)</f>
        <v>19.8</v>
      </c>
      <c r="E4">
        <f t="shared" ref="E4:E8" si="0">(B4-D4)^2</f>
        <v>4.8399999999999972</v>
      </c>
      <c r="G4">
        <f>G3+$G$1*(B3-G3)</f>
        <v>19.399999999999999</v>
      </c>
      <c r="H4">
        <f t="shared" ref="H4:H8" si="1">(B4-G4)^2</f>
        <v>6.7600000000000078</v>
      </c>
      <c r="J4">
        <f>J3+$J$1*(B3-J3)</f>
        <v>19</v>
      </c>
      <c r="K4">
        <f t="shared" ref="K4:K8" si="2">(B4-J4)^2</f>
        <v>9</v>
      </c>
    </row>
    <row r="5" spans="1:11" x14ac:dyDescent="0.25">
      <c r="A5">
        <v>4</v>
      </c>
      <c r="B5">
        <v>24</v>
      </c>
      <c r="D5">
        <f t="shared" ref="D5:D8" si="3">D4+$D$1*(B4-D4)</f>
        <v>20.02</v>
      </c>
      <c r="E5">
        <f t="shared" si="0"/>
        <v>15.840400000000004</v>
      </c>
      <c r="G5">
        <f t="shared" ref="G5:G8" si="4">G4+$G$1*(B4-G4)</f>
        <v>20.18</v>
      </c>
      <c r="H5">
        <f t="shared" si="1"/>
        <v>14.592400000000001</v>
      </c>
      <c r="J5">
        <f t="shared" ref="J5:J8" si="5">J4+$J$1*(B4-J4)</f>
        <v>20.5</v>
      </c>
      <c r="K5">
        <f t="shared" si="2"/>
        <v>12.25</v>
      </c>
    </row>
    <row r="6" spans="1:11" x14ac:dyDescent="0.25">
      <c r="A6">
        <v>5</v>
      </c>
      <c r="B6">
        <v>28</v>
      </c>
      <c r="D6">
        <f t="shared" si="3"/>
        <v>20.417999999999999</v>
      </c>
      <c r="E6">
        <f t="shared" si="0"/>
        <v>57.486724000000009</v>
      </c>
      <c r="G6">
        <f t="shared" si="4"/>
        <v>21.326000000000001</v>
      </c>
      <c r="H6">
        <f t="shared" si="1"/>
        <v>44.542275999999994</v>
      </c>
      <c r="J6">
        <f t="shared" si="5"/>
        <v>22.25</v>
      </c>
      <c r="K6">
        <f t="shared" si="2"/>
        <v>33.0625</v>
      </c>
    </row>
    <row r="7" spans="1:11" x14ac:dyDescent="0.25">
      <c r="A7">
        <v>6</v>
      </c>
      <c r="B7">
        <v>23</v>
      </c>
      <c r="D7">
        <f t="shared" si="3"/>
        <v>21.176199999999998</v>
      </c>
      <c r="E7">
        <f t="shared" si="0"/>
        <v>3.3262464400000078</v>
      </c>
      <c r="G7">
        <f t="shared" si="4"/>
        <v>23.328199999999999</v>
      </c>
      <c r="H7">
        <f t="shared" si="1"/>
        <v>0.1077152399999993</v>
      </c>
      <c r="J7">
        <f t="shared" si="5"/>
        <v>25.125</v>
      </c>
      <c r="K7">
        <f t="shared" si="2"/>
        <v>4.515625</v>
      </c>
    </row>
    <row r="8" spans="1:11" x14ac:dyDescent="0.25">
      <c r="A8">
        <v>7</v>
      </c>
      <c r="D8">
        <f t="shared" si="3"/>
        <v>21.358579999999996</v>
      </c>
      <c r="E8">
        <f t="shared" si="0"/>
        <v>456.18893961639986</v>
      </c>
      <c r="G8">
        <f t="shared" si="4"/>
        <v>23.22974</v>
      </c>
      <c r="H8">
        <f t="shared" si="1"/>
        <v>539.62082046759997</v>
      </c>
      <c r="J8">
        <f t="shared" si="5"/>
        <v>24.0625</v>
      </c>
      <c r="K8">
        <f t="shared" si="2"/>
        <v>579.00390625</v>
      </c>
    </row>
    <row r="9" spans="1:11" x14ac:dyDescent="0.25">
      <c r="D9" t="s">
        <v>35</v>
      </c>
      <c r="E9">
        <f>SUM(E3:E8)/6</f>
        <v>90.280385009399978</v>
      </c>
      <c r="G9" t="s">
        <v>35</v>
      </c>
      <c r="H9">
        <f>SUM(H3:H8)/6</f>
        <v>101.60386861793332</v>
      </c>
      <c r="J9" t="s">
        <v>34</v>
      </c>
      <c r="K9">
        <f>SUM(K3:K8)/6</f>
        <v>106.97200520833333</v>
      </c>
    </row>
    <row r="10" spans="1:11" ht="75" x14ac:dyDescent="0.25">
      <c r="A10" s="2" t="s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F69BE-056C-4290-8379-59289837163E}">
  <dimension ref="A1:G33"/>
  <sheetViews>
    <sheetView tabSelected="1" topLeftCell="A3" zoomScale="124" workbookViewId="0">
      <selection activeCell="K22" sqref="K22"/>
    </sheetView>
  </sheetViews>
  <sheetFormatPr defaultRowHeight="15" x14ac:dyDescent="0.25"/>
  <sheetData>
    <row r="1" spans="1:7" x14ac:dyDescent="0.25">
      <c r="A1" t="s">
        <v>17</v>
      </c>
      <c r="B1" t="s">
        <v>37</v>
      </c>
      <c r="C1" t="s">
        <v>39</v>
      </c>
      <c r="D1" t="s">
        <v>40</v>
      </c>
      <c r="E1" t="s">
        <v>38</v>
      </c>
      <c r="F1" t="s">
        <v>41</v>
      </c>
      <c r="G1" t="s">
        <v>42</v>
      </c>
    </row>
    <row r="2" spans="1:7" x14ac:dyDescent="0.25">
      <c r="A2">
        <v>2010</v>
      </c>
      <c r="B2">
        <v>1</v>
      </c>
      <c r="C2">
        <v>500</v>
      </c>
      <c r="D2">
        <v>500</v>
      </c>
      <c r="E2">
        <v>0</v>
      </c>
      <c r="F2">
        <v>500</v>
      </c>
      <c r="G2">
        <v>0</v>
      </c>
    </row>
    <row r="3" spans="1:7" x14ac:dyDescent="0.25">
      <c r="B3">
        <v>2</v>
      </c>
      <c r="C3">
        <v>350</v>
      </c>
      <c r="D3">
        <v>500</v>
      </c>
      <c r="E3">
        <v>0</v>
      </c>
      <c r="F3">
        <v>500</v>
      </c>
      <c r="G3">
        <v>-150</v>
      </c>
    </row>
    <row r="4" spans="1:7" x14ac:dyDescent="0.25">
      <c r="B4">
        <v>3</v>
      </c>
      <c r="C4">
        <v>250</v>
      </c>
      <c r="D4">
        <v>455</v>
      </c>
      <c r="E4">
        <v>-4.5</v>
      </c>
      <c r="F4">
        <v>450.5</v>
      </c>
      <c r="G4">
        <v>-200.5</v>
      </c>
    </row>
    <row r="5" spans="1:7" x14ac:dyDescent="0.25">
      <c r="B5">
        <v>4</v>
      </c>
      <c r="C5">
        <v>400</v>
      </c>
      <c r="D5">
        <v>390.4</v>
      </c>
      <c r="E5">
        <v>-10.5</v>
      </c>
      <c r="F5">
        <v>379.8</v>
      </c>
      <c r="G5">
        <v>20.2</v>
      </c>
    </row>
    <row r="6" spans="1:7" x14ac:dyDescent="0.25">
      <c r="A6">
        <v>2011</v>
      </c>
      <c r="B6">
        <v>5</v>
      </c>
      <c r="C6">
        <v>450</v>
      </c>
      <c r="D6">
        <f>$B$32*C5+(1-$B$32)*(D5+E5)</f>
        <v>385.92999999999995</v>
      </c>
      <c r="E6">
        <f>$B$33*(D6-D5)+(1-$B$33)*E5</f>
        <v>-9.8970000000000038</v>
      </c>
      <c r="F6">
        <f>D6+E6</f>
        <v>376.03299999999996</v>
      </c>
      <c r="G6">
        <f>C6-D6</f>
        <v>64.07000000000005</v>
      </c>
    </row>
    <row r="7" spans="1:7" x14ac:dyDescent="0.25">
      <c r="B7">
        <v>6</v>
      </c>
      <c r="C7">
        <v>350</v>
      </c>
      <c r="D7">
        <f>$B$32*C6+(1-$B$32)*(D6+E6)</f>
        <v>398.22309999999993</v>
      </c>
      <c r="E7">
        <f>$B$33*(D7-D6)+(1-$B$33)*E6</f>
        <v>-7.6779900000000048</v>
      </c>
      <c r="F7">
        <f>D7+E7</f>
        <v>390.54510999999991</v>
      </c>
      <c r="G7">
        <f t="shared" ref="G7:G30" si="0">C7-D7</f>
        <v>-48.223099999999931</v>
      </c>
    </row>
    <row r="8" spans="1:7" x14ac:dyDescent="0.25">
      <c r="B8">
        <v>7</v>
      </c>
      <c r="C8">
        <v>200</v>
      </c>
      <c r="D8">
        <f>$B$32*C7+(1-$B$32)*(D7+E7)</f>
        <v>378.38157699999994</v>
      </c>
      <c r="E8">
        <f>$B$33*(D8-D7)+(1-$B$33)*E7</f>
        <v>-8.8943433000000045</v>
      </c>
      <c r="F8">
        <f>D8+E8</f>
        <v>369.48723369999993</v>
      </c>
      <c r="G8">
        <f t="shared" si="0"/>
        <v>-178.38157699999994</v>
      </c>
    </row>
    <row r="9" spans="1:7" x14ac:dyDescent="0.25">
      <c r="B9">
        <v>8</v>
      </c>
      <c r="C9">
        <v>300</v>
      </c>
      <c r="D9">
        <f>$B$32*C8+(1-$B$32)*(D8+E8)</f>
        <v>318.64106358999993</v>
      </c>
      <c r="E9">
        <f>$B$33*(D9-D8)+(1-$B$33)*E8</f>
        <v>-13.978960311000005</v>
      </c>
      <c r="F9">
        <f>D9+E9</f>
        <v>304.66210327899995</v>
      </c>
      <c r="G9">
        <f t="shared" si="0"/>
        <v>-18.641063589999931</v>
      </c>
    </row>
    <row r="10" spans="1:7" x14ac:dyDescent="0.25">
      <c r="A10">
        <v>2012</v>
      </c>
      <c r="B10">
        <v>9</v>
      </c>
      <c r="C10">
        <v>350</v>
      </c>
      <c r="D10">
        <f>$B$32*C9+(1-$B$32)*(D9+E9)</f>
        <v>303.26347229529995</v>
      </c>
      <c r="E10">
        <f>$B$33*(D10-D9)+(1-$B$33)*E9</f>
        <v>-14.118823409370004</v>
      </c>
      <c r="F10">
        <f>D10+E10</f>
        <v>289.14464888592994</v>
      </c>
      <c r="G10">
        <f t="shared" si="0"/>
        <v>46.736527704700052</v>
      </c>
    </row>
    <row r="11" spans="1:7" x14ac:dyDescent="0.25">
      <c r="B11">
        <v>10</v>
      </c>
      <c r="C11">
        <v>200</v>
      </c>
      <c r="D11">
        <f>$B$32*C10+(1-$B$32)*(D10+E10)</f>
        <v>307.40125422015092</v>
      </c>
      <c r="E11">
        <f>$B$33*(D11-D10)+(1-$B$33)*E10</f>
        <v>-12.293162875947907</v>
      </c>
      <c r="F11">
        <f>D11+E11</f>
        <v>295.10809134420299</v>
      </c>
      <c r="G11">
        <f t="shared" si="0"/>
        <v>-107.40125422015092</v>
      </c>
    </row>
    <row r="12" spans="1:7" x14ac:dyDescent="0.25">
      <c r="B12">
        <v>11</v>
      </c>
      <c r="C12">
        <v>150</v>
      </c>
      <c r="D12">
        <f>$B$32*C11+(1-$B$32)*(D11+E11)</f>
        <v>266.57566394094209</v>
      </c>
      <c r="E12">
        <f>$B$33*(D12-D11)+(1-$B$33)*E11</f>
        <v>-15.146405616273999</v>
      </c>
      <c r="F12">
        <f>D12+E12</f>
        <v>251.4292583246681</v>
      </c>
      <c r="G12">
        <f t="shared" si="0"/>
        <v>-116.57566394094209</v>
      </c>
    </row>
    <row r="13" spans="1:7" x14ac:dyDescent="0.25">
      <c r="B13">
        <v>12</v>
      </c>
      <c r="C13">
        <v>400</v>
      </c>
      <c r="D13">
        <f>$B$32*C12+(1-$B$32)*(D12+E12)</f>
        <v>221.00048082726767</v>
      </c>
      <c r="E13">
        <f>$B$33*(D13-D12)+(1-$B$33)*E12</f>
        <v>-18.189283366014042</v>
      </c>
      <c r="F13">
        <f>D13+E13</f>
        <v>202.81119746125361</v>
      </c>
      <c r="G13">
        <f t="shared" si="0"/>
        <v>178.99951917273233</v>
      </c>
    </row>
    <row r="14" spans="1:7" x14ac:dyDescent="0.25">
      <c r="A14">
        <v>2013</v>
      </c>
      <c r="B14">
        <v>13</v>
      </c>
      <c r="C14">
        <v>550</v>
      </c>
      <c r="D14">
        <f>$B$32*C13+(1-$B$32)*(D13+E13)</f>
        <v>261.9678382228775</v>
      </c>
      <c r="E14">
        <f>$B$33*(D14-D13)+(1-$B$33)*E13</f>
        <v>-12.273619289851656</v>
      </c>
      <c r="F14">
        <f>D14+E14</f>
        <v>249.69421893302584</v>
      </c>
      <c r="G14">
        <f t="shared" si="0"/>
        <v>288.0321617771225</v>
      </c>
    </row>
    <row r="15" spans="1:7" x14ac:dyDescent="0.25">
      <c r="B15">
        <v>14</v>
      </c>
      <c r="C15">
        <v>350</v>
      </c>
      <c r="D15">
        <f>$B$32*C14+(1-$B$32)*(D14+E14)</f>
        <v>339.78595325311807</v>
      </c>
      <c r="E15">
        <f>$B$33*(D15-D14)+(1-$B$33)*E14</f>
        <v>-3.2644458578424347</v>
      </c>
      <c r="F15">
        <f>D15+E15</f>
        <v>336.52150739527565</v>
      </c>
      <c r="G15">
        <f t="shared" si="0"/>
        <v>10.214046746881934</v>
      </c>
    </row>
    <row r="16" spans="1:7" x14ac:dyDescent="0.25">
      <c r="B16">
        <v>15</v>
      </c>
      <c r="C16">
        <v>250</v>
      </c>
      <c r="D16">
        <f>$B$32*C15+(1-$B$32)*(D15+E15)</f>
        <v>340.56505517669291</v>
      </c>
      <c r="E16">
        <f>$B$33*(D16-D15)+(1-$B$33)*E15</f>
        <v>-2.8600910797007071</v>
      </c>
      <c r="F16">
        <f>D16+E16</f>
        <v>337.70496409699223</v>
      </c>
      <c r="G16">
        <f t="shared" si="0"/>
        <v>-90.565055176692908</v>
      </c>
    </row>
    <row r="17" spans="1:7" x14ac:dyDescent="0.25">
      <c r="B17">
        <v>16</v>
      </c>
      <c r="C17">
        <v>550</v>
      </c>
      <c r="D17">
        <f>$B$32*C16+(1-$B$32)*(D16+E16)</f>
        <v>311.39347486789455</v>
      </c>
      <c r="E17">
        <f>$B$33*(D17-D16)+(1-$B$33)*E16</f>
        <v>-5.4912400026104722</v>
      </c>
      <c r="F17">
        <f>D17+E17</f>
        <v>305.90223486528407</v>
      </c>
      <c r="G17">
        <f t="shared" si="0"/>
        <v>238.60652513210545</v>
      </c>
    </row>
    <row r="18" spans="1:7" x14ac:dyDescent="0.25">
      <c r="A18">
        <v>2014</v>
      </c>
      <c r="B18">
        <v>17</v>
      </c>
      <c r="C18">
        <v>550</v>
      </c>
      <c r="D18">
        <f>$B$32*C17+(1-$B$32)*(D17+E17)</f>
        <v>379.13156440569884</v>
      </c>
      <c r="E18">
        <f>$B$33*(D18-D17)+(1-$B$33)*E17</f>
        <v>1.8316929514310036</v>
      </c>
      <c r="F18">
        <f>D18+E18</f>
        <v>380.96325735712986</v>
      </c>
      <c r="G18">
        <f t="shared" si="0"/>
        <v>170.86843559430116</v>
      </c>
    </row>
    <row r="19" spans="1:7" x14ac:dyDescent="0.25">
      <c r="B19">
        <v>18</v>
      </c>
      <c r="C19">
        <v>400</v>
      </c>
      <c r="D19">
        <f>$B$32*C18+(1-$B$32)*(D18+E18)</f>
        <v>431.67428014999086</v>
      </c>
      <c r="E19">
        <f>$B$33*(D19-D18)+(1-$B$33)*E18</f>
        <v>6.9027952307171061</v>
      </c>
      <c r="F19">
        <f>D19+E19</f>
        <v>438.57707538070798</v>
      </c>
      <c r="G19">
        <f t="shared" si="0"/>
        <v>-31.674280149990864</v>
      </c>
    </row>
    <row r="20" spans="1:7" x14ac:dyDescent="0.25">
      <c r="B20">
        <v>19</v>
      </c>
      <c r="C20">
        <v>350</v>
      </c>
      <c r="D20">
        <f>$B$32*C19+(1-$B$32)*(D19+E19)</f>
        <v>427.00395276649556</v>
      </c>
      <c r="E20">
        <f>$B$33*(D20-D19)+(1-$B$33)*E19</f>
        <v>5.7454829692958649</v>
      </c>
      <c r="F20">
        <f>D20+E20</f>
        <v>432.74943573579145</v>
      </c>
      <c r="G20">
        <f t="shared" si="0"/>
        <v>-77.003952766495559</v>
      </c>
    </row>
    <row r="21" spans="1:7" x14ac:dyDescent="0.25">
      <c r="B21">
        <v>20</v>
      </c>
      <c r="C21">
        <v>600</v>
      </c>
      <c r="D21">
        <f>$B$32*C20+(1-$B$32)*(D20+E20)</f>
        <v>407.924605015054</v>
      </c>
      <c r="E21">
        <f>$B$33*(D21-D20)+(1-$B$33)*E20</f>
        <v>3.2629998972221221</v>
      </c>
      <c r="F21">
        <f>D21+E21</f>
        <v>411.18760491227613</v>
      </c>
      <c r="G21">
        <f t="shared" si="0"/>
        <v>192.075394984946</v>
      </c>
    </row>
    <row r="22" spans="1:7" x14ac:dyDescent="0.25">
      <c r="A22">
        <v>2015</v>
      </c>
      <c r="B22">
        <v>21</v>
      </c>
      <c r="C22">
        <v>750</v>
      </c>
      <c r="D22">
        <f>$B$32*C21+(1-$B$32)*(D21+E21)</f>
        <v>467.83132343859324</v>
      </c>
      <c r="E22">
        <f>$B$33*(D22-D21)+(1-$B$33)*E21</f>
        <v>8.927371749853835</v>
      </c>
      <c r="F22">
        <f>D22+E22</f>
        <v>476.75869518844706</v>
      </c>
      <c r="G22">
        <f t="shared" si="0"/>
        <v>282.16867656140676</v>
      </c>
    </row>
    <row r="23" spans="1:7" x14ac:dyDescent="0.25">
      <c r="B23">
        <v>22</v>
      </c>
      <c r="C23">
        <v>500</v>
      </c>
      <c r="D23">
        <f>$B$32*C22+(1-$B$32)*(D22+E22)</f>
        <v>558.73108663191294</v>
      </c>
      <c r="E23">
        <f>$B$33*(D23-D22)+(1-$B$33)*E22</f>
        <v>17.124610894200423</v>
      </c>
      <c r="F23">
        <f>D23+E23</f>
        <v>575.85569752611332</v>
      </c>
      <c r="G23">
        <f t="shared" si="0"/>
        <v>-58.731086631912945</v>
      </c>
    </row>
    <row r="24" spans="1:7" x14ac:dyDescent="0.25">
      <c r="B24">
        <v>23</v>
      </c>
      <c r="C24">
        <v>400</v>
      </c>
      <c r="D24">
        <f>$B$32*C23+(1-$B$32)*(D23+E23)</f>
        <v>553.0989882682793</v>
      </c>
      <c r="E24">
        <f>$B$33*(D24-D23)+(1-$B$33)*E23</f>
        <v>14.848939968417016</v>
      </c>
      <c r="F24">
        <f>D24+E24</f>
        <v>567.94792823669627</v>
      </c>
      <c r="G24">
        <f t="shared" si="0"/>
        <v>-153.0989882682793</v>
      </c>
    </row>
    <row r="25" spans="1:7" x14ac:dyDescent="0.25">
      <c r="B25">
        <v>24</v>
      </c>
      <c r="C25">
        <v>650</v>
      </c>
      <c r="D25">
        <f>$B$32*C24+(1-$B$32)*(D24+E24)</f>
        <v>517.56354976568741</v>
      </c>
      <c r="E25">
        <f>$B$33*(D25-D24)+(1-$B$33)*E24</f>
        <v>9.8105021213161248</v>
      </c>
      <c r="F25">
        <f>D25+E25</f>
        <v>527.37405188700359</v>
      </c>
      <c r="G25">
        <f t="shared" si="0"/>
        <v>132.43645023431259</v>
      </c>
    </row>
    <row r="26" spans="1:7" x14ac:dyDescent="0.25">
      <c r="A26">
        <v>2016</v>
      </c>
      <c r="B26">
        <v>25</v>
      </c>
      <c r="C26">
        <v>850</v>
      </c>
      <c r="D26">
        <f>$B$32*C25+(1-$B$32)*(D25+E25)</f>
        <v>564.16183632090247</v>
      </c>
      <c r="E26">
        <f>$B$33*(D26-D25)+(1-$B$33)*E25</f>
        <v>13.489280564706018</v>
      </c>
      <c r="F26">
        <f>D26+E26</f>
        <v>577.65111688560853</v>
      </c>
      <c r="G26">
        <f t="shared" si="0"/>
        <v>285.83816367909753</v>
      </c>
    </row>
    <row r="27" spans="1:7" x14ac:dyDescent="0.25">
      <c r="B27">
        <v>26</v>
      </c>
      <c r="C27">
        <v>450</v>
      </c>
      <c r="D27">
        <f>$B$32*C26+(1-$B$32)*(D26+E26)</f>
        <v>659.35578181992594</v>
      </c>
      <c r="E27">
        <f>$B$33*(D27-D26)+(1-$B$33)*E26</f>
        <v>21.659747058137764</v>
      </c>
      <c r="F27">
        <f>D27+E27</f>
        <v>681.01552887806372</v>
      </c>
      <c r="G27">
        <f t="shared" si="0"/>
        <v>-209.35578181992594</v>
      </c>
    </row>
    <row r="28" spans="1:7" x14ac:dyDescent="0.25">
      <c r="B28">
        <v>27</v>
      </c>
      <c r="C28">
        <v>400</v>
      </c>
      <c r="D28">
        <f>$B$32*C27+(1-$B$32)*(D27+E27)</f>
        <v>611.7108702146445</v>
      </c>
      <c r="E28">
        <f>$B$33*(D28-D27)+(1-$B$33)*E27</f>
        <v>14.729281191795842</v>
      </c>
      <c r="F28">
        <f>D28+E28</f>
        <v>626.44015140644035</v>
      </c>
      <c r="G28">
        <f t="shared" si="0"/>
        <v>-211.7108702146445</v>
      </c>
    </row>
    <row r="29" spans="1:7" x14ac:dyDescent="0.25">
      <c r="B29">
        <v>28</v>
      </c>
      <c r="C29">
        <v>420</v>
      </c>
      <c r="D29">
        <f>$B$32*C28+(1-$B$32)*(D28+E28)</f>
        <v>558.50810598450823</v>
      </c>
      <c r="E29">
        <f>$B$33*(D29-D28)+(1-$B$33)*E28</f>
        <v>7.9360766496026312</v>
      </c>
      <c r="F29">
        <f>D29+E29</f>
        <v>566.44418263411092</v>
      </c>
      <c r="G29">
        <f t="shared" si="0"/>
        <v>-138.50810598450823</v>
      </c>
    </row>
    <row r="30" spans="1:7" x14ac:dyDescent="0.25">
      <c r="A30">
        <v>2017</v>
      </c>
      <c r="B30">
        <v>29</v>
      </c>
      <c r="D30">
        <f>$B$32*C29+(1-$B$32)*(D29+E29)</f>
        <v>522.51092784387765</v>
      </c>
      <c r="E30">
        <f>$B$33*(D30-D29)+(1-$B$33)*E29</f>
        <v>3.5427511705793102</v>
      </c>
      <c r="F30">
        <f>D30+E30</f>
        <v>526.05367901445697</v>
      </c>
      <c r="G30">
        <f t="shared" si="0"/>
        <v>-522.51092784387765</v>
      </c>
    </row>
    <row r="32" spans="1:7" x14ac:dyDescent="0.25">
      <c r="A32" t="s">
        <v>27</v>
      </c>
      <c r="B32">
        <v>0.3</v>
      </c>
    </row>
    <row r="33" spans="1:2" x14ac:dyDescent="0.25">
      <c r="A33" s="5" t="s">
        <v>43</v>
      </c>
      <c r="B33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Pregunta 1</vt:lpstr>
      <vt:lpstr>Pregunta 2</vt:lpstr>
      <vt:lpstr>Pregunta 3</vt:lpstr>
      <vt:lpstr>Pregunta 4</vt:lpstr>
      <vt:lpstr>Pregunta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Noé González Flores</dc:creator>
  <cp:lastModifiedBy>Alejandro Noé González Flores</cp:lastModifiedBy>
  <dcterms:created xsi:type="dcterms:W3CDTF">2023-06-12T00:22:12Z</dcterms:created>
  <dcterms:modified xsi:type="dcterms:W3CDTF">2023-06-12T04:40:09Z</dcterms:modified>
</cp:coreProperties>
</file>