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Analisis Estadistico\"/>
    </mc:Choice>
  </mc:AlternateContent>
  <xr:revisionPtr revIDLastSave="0" documentId="13_ncr:1_{D9B0357C-8C2B-4F14-ADA6-E45BB083079A}" xr6:coauthVersionLast="47" xr6:coauthVersionMax="47" xr10:uidLastSave="{00000000-0000-0000-0000-000000000000}"/>
  <bookViews>
    <workbookView xWindow="-108" yWindow="-108" windowWidth="23256" windowHeight="12456" xr2:uid="{7FBCAFA3-D30C-41AD-BCE9-3AD98A53C10E}"/>
  </bookViews>
  <sheets>
    <sheet name="Sheet1" sheetId="1" r:id="rId1"/>
  </sheets>
  <definedNames>
    <definedName name="solver_adj" localSheetId="0" hidden="1">Sheet1!$L$51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Sheet1!$L$51</definedName>
    <definedName name="solver_lhs2" localSheetId="0" hidden="1">Sheet1!$L$51</definedName>
    <definedName name="solver_lhs3" localSheetId="0" hidden="1">Sheet1!$L$51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Sheet1!$C$73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1</definedName>
    <definedName name="solver_rhs2" localSheetId="0" hidden="1">1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85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3" i="1" l="1"/>
  <c r="P73" i="1"/>
  <c r="P51" i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50" i="1"/>
  <c r="I72" i="1"/>
  <c r="I51" i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50" i="1"/>
  <c r="M80" i="1" l="1"/>
  <c r="C81" i="1" s="1"/>
  <c r="C82" i="1" s="1"/>
  <c r="C83" i="1" s="1"/>
  <c r="C84" i="1" s="1"/>
  <c r="C85" i="1" s="1"/>
  <c r="C86" i="1" s="1"/>
  <c r="N51" i="1"/>
  <c r="C50" i="1" s="1"/>
  <c r="D81" i="1" l="1"/>
  <c r="G81" i="1" s="1"/>
  <c r="H81" i="1" s="1"/>
  <c r="C51" i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D50" i="1"/>
  <c r="D83" i="1"/>
  <c r="G83" i="1" s="1"/>
  <c r="E81" i="1" l="1"/>
  <c r="F81" i="1" s="1"/>
  <c r="D51" i="1"/>
  <c r="E51" i="1" s="1"/>
  <c r="D61" i="1"/>
  <c r="E61" i="1" s="1"/>
  <c r="F61" i="1" s="1"/>
  <c r="D82" i="1"/>
  <c r="D84" i="1"/>
  <c r="G84" i="1" s="1"/>
  <c r="H83" i="1"/>
  <c r="E83" i="1"/>
  <c r="F83" i="1" s="1"/>
  <c r="D52" i="1"/>
  <c r="G50" i="1"/>
  <c r="H50" i="1" s="1"/>
  <c r="E50" i="1"/>
  <c r="F50" i="1" s="1"/>
  <c r="G51" i="1" l="1"/>
  <c r="H51" i="1" s="1"/>
  <c r="D62" i="1"/>
  <c r="G62" i="1" s="1"/>
  <c r="H62" i="1" s="1"/>
  <c r="G61" i="1"/>
  <c r="H61" i="1" s="1"/>
  <c r="E82" i="1"/>
  <c r="G82" i="1"/>
  <c r="H82" i="1" s="1"/>
  <c r="D85" i="1"/>
  <c r="D88" i="1" s="1"/>
  <c r="H84" i="1"/>
  <c r="E84" i="1"/>
  <c r="F84" i="1" s="1"/>
  <c r="F51" i="1"/>
  <c r="D63" i="1"/>
  <c r="D53" i="1"/>
  <c r="E52" i="1"/>
  <c r="F52" i="1" s="1"/>
  <c r="G52" i="1"/>
  <c r="H52" i="1" s="1"/>
  <c r="E62" i="1" l="1"/>
  <c r="F62" i="1" s="1"/>
  <c r="F82" i="1"/>
  <c r="E85" i="1"/>
  <c r="F85" i="1" s="1"/>
  <c r="G85" i="1"/>
  <c r="H85" i="1" s="1"/>
  <c r="H88" i="1" s="1"/>
  <c r="E63" i="1"/>
  <c r="F63" i="1" s="1"/>
  <c r="G63" i="1"/>
  <c r="H63" i="1" s="1"/>
  <c r="D64" i="1"/>
  <c r="G64" i="1" s="1"/>
  <c r="G53" i="1"/>
  <c r="E53" i="1"/>
  <c r="D54" i="1"/>
  <c r="F88" i="1" l="1"/>
  <c r="I82" i="1" s="1"/>
  <c r="G88" i="1"/>
  <c r="E88" i="1"/>
  <c r="F53" i="1"/>
  <c r="H53" i="1"/>
  <c r="E64" i="1"/>
  <c r="F64" i="1" s="1"/>
  <c r="H64" i="1"/>
  <c r="D65" i="1"/>
  <c r="G65" i="1" s="1"/>
  <c r="D55" i="1"/>
  <c r="G54" i="1"/>
  <c r="H54" i="1" s="1"/>
  <c r="E54" i="1"/>
  <c r="F54" i="1" s="1"/>
  <c r="H65" i="1" l="1"/>
  <c r="E65" i="1"/>
  <c r="F65" i="1" s="1"/>
  <c r="D66" i="1"/>
  <c r="G66" i="1" s="1"/>
  <c r="D56" i="1"/>
  <c r="G55" i="1"/>
  <c r="E55" i="1"/>
  <c r="H66" i="1" l="1"/>
  <c r="E66" i="1"/>
  <c r="F66" i="1" s="1"/>
  <c r="F55" i="1"/>
  <c r="H55" i="1"/>
  <c r="D67" i="1"/>
  <c r="G67" i="1" s="1"/>
  <c r="G56" i="1"/>
  <c r="H56" i="1" s="1"/>
  <c r="E56" i="1"/>
  <c r="F56" i="1" s="1"/>
  <c r="D57" i="1"/>
  <c r="H67" i="1" l="1"/>
  <c r="E67" i="1"/>
  <c r="F67" i="1" s="1"/>
  <c r="D68" i="1"/>
  <c r="G68" i="1" s="1"/>
  <c r="E57" i="1"/>
  <c r="F57" i="1" s="1"/>
  <c r="G57" i="1"/>
  <c r="D58" i="1"/>
  <c r="H57" i="1" l="1"/>
  <c r="D69" i="1"/>
  <c r="G69" i="1" s="1"/>
  <c r="E68" i="1"/>
  <c r="F68" i="1" s="1"/>
  <c r="H68" i="1"/>
  <c r="G58" i="1"/>
  <c r="E58" i="1"/>
  <c r="D59" i="1"/>
  <c r="H58" i="1" l="1"/>
  <c r="F58" i="1"/>
  <c r="E69" i="1"/>
  <c r="F69" i="1" s="1"/>
  <c r="H69" i="1"/>
  <c r="D70" i="1"/>
  <c r="G70" i="1" s="1"/>
  <c r="D60" i="1"/>
  <c r="G59" i="1"/>
  <c r="H59" i="1" s="1"/>
  <c r="E59" i="1"/>
  <c r="F59" i="1" s="1"/>
  <c r="E70" i="1" l="1"/>
  <c r="F70" i="1" s="1"/>
  <c r="H70" i="1"/>
  <c r="D71" i="1"/>
  <c r="G71" i="1" s="1"/>
  <c r="E60" i="1"/>
  <c r="F60" i="1" s="1"/>
  <c r="G60" i="1"/>
  <c r="H60" i="1" s="1"/>
  <c r="D72" i="1" l="1"/>
  <c r="G72" i="1" s="1"/>
  <c r="G76" i="1" s="1"/>
  <c r="J55" i="1"/>
  <c r="H71" i="1"/>
  <c r="E71" i="1"/>
  <c r="F71" i="1" s="1"/>
  <c r="E72" i="1" l="1"/>
  <c r="D76" i="1"/>
  <c r="J56" i="1" s="1"/>
  <c r="F72" i="1" l="1"/>
  <c r="F76" i="1" s="1"/>
  <c r="J58" i="1" s="1"/>
  <c r="E76" i="1"/>
  <c r="J57" i="1" s="1"/>
  <c r="H72" i="1"/>
  <c r="H76" i="1" s="1"/>
  <c r="J59" i="1" s="1"/>
  <c r="C31" i="1" l="1"/>
  <c r="F32" i="1"/>
  <c r="A27" i="1" a="1"/>
  <c r="A27" i="1" s="1"/>
  <c r="D4" i="1"/>
  <c r="C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<sst xmlns="http://schemas.openxmlformats.org/spreadsheetml/2006/main" count="83" uniqueCount="45">
  <si>
    <t># de faltas </t>
  </si>
  <si>
    <t> Calificación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</si>
  <si>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</si>
  <si>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</si>
  <si>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</si>
  <si>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</si>
  <si>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</si>
  <si>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</si>
  <si>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</si>
  <si>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</si>
  <si>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</si>
  <si>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</si>
  <si>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</si>
  <si>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</si>
  <si>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</si>
  <si>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</si>
  <si>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</si>
  <si>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</si>
  <si>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</si>
  <si>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</si>
  <si>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</si>
  <si>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</si>
  <si>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</si>
  <si>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</si>
  <si>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</si>
  <si>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</si>
  <si>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</t>
  </si>
  <si>
    <t>y</t>
  </si>
  <si>
    <t>Semana</t>
  </si>
  <si>
    <t>Llamadas</t>
  </si>
  <si>
    <t>Pronostico</t>
  </si>
  <si>
    <t>Error de Pronostico</t>
  </si>
  <si>
    <t>Valor absoluto del Error de Pronostico</t>
  </si>
  <si>
    <t>Error Cuadrado de Pronostico</t>
  </si>
  <si>
    <t>Error Porcentual %</t>
  </si>
  <si>
    <t>Valor absoluto del Error del Porcentual</t>
  </si>
  <si>
    <t>se utiliza solver para optimizar el valor de alpha para minimizar el EPAM</t>
  </si>
  <si>
    <t xml:space="preserve">α= </t>
  </si>
  <si>
    <r>
      <t>1-</t>
    </r>
    <r>
      <rPr>
        <sz val="11"/>
        <rFont val="Calibri"/>
        <family val="2"/>
      </rPr>
      <t>α=</t>
    </r>
  </si>
  <si>
    <t># de Pronosticos</t>
  </si>
  <si>
    <t>Promedio de error pronosticados</t>
  </si>
  <si>
    <t>EAM. Error Absoluto medio</t>
  </si>
  <si>
    <t>CME. Cuadrado Medio del Error</t>
  </si>
  <si>
    <t>EPAM. Error Porcetual Absoluto Medio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</si>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</sst>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D3B45"/>
      <name val="Lato"/>
      <family val="2"/>
    </font>
    <font>
      <i/>
      <sz val="11"/>
      <color theme="1"/>
      <name val="Calibri"/>
      <family val="2"/>
      <scheme val="minor"/>
    </font>
    <font>
      <i/>
      <sz val="10"/>
      <color rgb="FF2D3B45"/>
      <name val="Lato"/>
      <family val="2"/>
    </font>
    <font>
      <b/>
      <sz val="10"/>
      <color rgb="FF2D3B45"/>
      <name val="Lato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Continuous"/>
    </xf>
    <xf numFmtId="164" fontId="0" fillId="0" borderId="0" xfId="0" applyNumberFormat="1"/>
    <xf numFmtId="164" fontId="0" fillId="0" borderId="1" xfId="0" applyNumberFormat="1" applyBorder="1"/>
    <xf numFmtId="2" fontId="0" fillId="0" borderId="0" xfId="0" applyNumberFormat="1"/>
    <xf numFmtId="165" fontId="0" fillId="0" borderId="0" xfId="0" applyNumberFormat="1"/>
    <xf numFmtId="0" fontId="5" fillId="2" borderId="0" xfId="0" applyFont="1" applyFill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/>
    <xf numFmtId="0" fontId="0" fillId="4" borderId="4" xfId="0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10" fontId="0" fillId="4" borderId="4" xfId="1" applyNumberFormat="1" applyFont="1" applyFill="1" applyBorder="1" applyAlignment="1">
      <alignment horizontal="center"/>
    </xf>
    <xf numFmtId="0" fontId="0" fillId="5" borderId="5" xfId="0" applyFill="1" applyBorder="1" applyAlignment="1">
      <alignment horizontal="right"/>
    </xf>
    <xf numFmtId="0" fontId="0" fillId="5" borderId="6" xfId="0" applyFill="1" applyBorder="1" applyAlignment="1">
      <alignment horizontal="left"/>
    </xf>
    <xf numFmtId="0" fontId="7" fillId="5" borderId="5" xfId="0" applyFont="1" applyFill="1" applyBorder="1" applyAlignment="1">
      <alignment horizontal="right"/>
    </xf>
    <xf numFmtId="2" fontId="6" fillId="3" borderId="3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64" fontId="6" fillId="3" borderId="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Sheet1!$A$28:$A$37</c:f>
              <c:numCache>
                <c:formatCode>General</c:formatCode>
                <c:ptCount val="10"/>
                <c:pt idx="0">
                  <c:v>23</c:v>
                </c:pt>
                <c:pt idx="1">
                  <c:v>45</c:v>
                </c:pt>
                <c:pt idx="2">
                  <c:v>68</c:v>
                </c:pt>
                <c:pt idx="3">
                  <c:v>91</c:v>
                </c:pt>
                <c:pt idx="4">
                  <c:v>114</c:v>
                </c:pt>
                <c:pt idx="5">
                  <c:v>136</c:v>
                </c:pt>
                <c:pt idx="6">
                  <c:v>159</c:v>
                </c:pt>
                <c:pt idx="7">
                  <c:v>182</c:v>
                </c:pt>
                <c:pt idx="8">
                  <c:v>205</c:v>
                </c:pt>
                <c:pt idx="9">
                  <c:v>228</c:v>
                </c:pt>
              </c:numCache>
            </c:numRef>
          </c:xVal>
          <c:yVal>
            <c:numRef>
              <c:f>Sheet1!$B$28:$B$37</c:f>
              <c:numCache>
                <c:formatCode>General</c:formatCode>
                <c:ptCount val="10"/>
                <c:pt idx="0">
                  <c:v>53.3</c:v>
                </c:pt>
                <c:pt idx="1">
                  <c:v>26.9</c:v>
                </c:pt>
                <c:pt idx="2">
                  <c:v>54.8</c:v>
                </c:pt>
                <c:pt idx="3">
                  <c:v>33.799999999999997</c:v>
                </c:pt>
                <c:pt idx="4">
                  <c:v>29.9</c:v>
                </c:pt>
                <c:pt idx="5">
                  <c:v>8.1999999999999993</c:v>
                </c:pt>
                <c:pt idx="6">
                  <c:v>17.2</c:v>
                </c:pt>
                <c:pt idx="7">
                  <c:v>12.2</c:v>
                </c:pt>
                <c:pt idx="8">
                  <c:v>3.2</c:v>
                </c:pt>
                <c:pt idx="9">
                  <c:v>11.1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A8-485E-B752-9EB63BFC4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169648"/>
        <c:axId val="676158128"/>
      </c:scatterChart>
      <c:valAx>
        <c:axId val="67616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158128"/>
        <c:crosses val="autoZero"/>
        <c:crossBetween val="midCat"/>
      </c:valAx>
      <c:valAx>
        <c:axId val="67615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16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Sheet1!$B$79</c:f>
              <c:strCache>
                <c:ptCount val="1"/>
                <c:pt idx="0">
                  <c:v>Llamadas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Sheet1!$A$80:$A$85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Sheet1!$B$80:$B$85</c:f>
              <c:numCache>
                <c:formatCode>General</c:formatCode>
                <c:ptCount val="6"/>
                <c:pt idx="0">
                  <c:v>20</c:v>
                </c:pt>
                <c:pt idx="1">
                  <c:v>18</c:v>
                </c:pt>
                <c:pt idx="2">
                  <c:v>22</c:v>
                </c:pt>
                <c:pt idx="3">
                  <c:v>24</c:v>
                </c:pt>
                <c:pt idx="4">
                  <c:v>28</c:v>
                </c:pt>
                <c:pt idx="5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D8-41B7-B847-E6315F1E2DAB}"/>
            </c:ext>
          </c:extLst>
        </c:ser>
        <c:ser>
          <c:idx val="1"/>
          <c:order val="1"/>
          <c:tx>
            <c:v>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Sheet1!$A$81:$A$86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xVal>
          <c:yVal>
            <c:numRef>
              <c:f>Sheet1!$C$81:$C$86</c:f>
              <c:numCache>
                <c:formatCode>0.00</c:formatCode>
                <c:ptCount val="6"/>
                <c:pt idx="0">
                  <c:v>20</c:v>
                </c:pt>
                <c:pt idx="1">
                  <c:v>19</c:v>
                </c:pt>
                <c:pt idx="2">
                  <c:v>20.5</c:v>
                </c:pt>
                <c:pt idx="3">
                  <c:v>22.25</c:v>
                </c:pt>
                <c:pt idx="4">
                  <c:v>25.125</c:v>
                </c:pt>
                <c:pt idx="5" formatCode="0.0000">
                  <c:v>24.0625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D8-41B7-B847-E6315F1E2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644016"/>
        <c:axId val="576641136"/>
      </c:scatterChart>
      <c:valAx>
        <c:axId val="57664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641136"/>
        <c:crosses val="autoZero"/>
        <c:crossBetween val="midCat"/>
      </c:valAx>
      <c:valAx>
        <c:axId val="576641136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6440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Sheet1!$B$48</c:f>
              <c:strCache>
                <c:ptCount val="1"/>
                <c:pt idx="0">
                  <c:v>Llamadas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Sheet1!$A$49:$A$72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Sheet1!$B$49:$B$72</c:f>
              <c:numCache>
                <c:formatCode>General</c:formatCode>
                <c:ptCount val="24"/>
                <c:pt idx="0">
                  <c:v>50</c:v>
                </c:pt>
                <c:pt idx="1">
                  <c:v>35</c:v>
                </c:pt>
                <c:pt idx="2">
                  <c:v>25</c:v>
                </c:pt>
                <c:pt idx="3">
                  <c:v>40</c:v>
                </c:pt>
                <c:pt idx="4">
                  <c:v>45</c:v>
                </c:pt>
                <c:pt idx="5">
                  <c:v>35</c:v>
                </c:pt>
                <c:pt idx="6">
                  <c:v>20</c:v>
                </c:pt>
                <c:pt idx="7">
                  <c:v>30</c:v>
                </c:pt>
                <c:pt idx="8">
                  <c:v>35</c:v>
                </c:pt>
                <c:pt idx="9">
                  <c:v>20</c:v>
                </c:pt>
                <c:pt idx="10">
                  <c:v>15</c:v>
                </c:pt>
                <c:pt idx="11">
                  <c:v>40</c:v>
                </c:pt>
                <c:pt idx="12">
                  <c:v>55</c:v>
                </c:pt>
                <c:pt idx="13">
                  <c:v>35</c:v>
                </c:pt>
                <c:pt idx="14">
                  <c:v>25</c:v>
                </c:pt>
                <c:pt idx="15">
                  <c:v>55</c:v>
                </c:pt>
                <c:pt idx="16">
                  <c:v>55</c:v>
                </c:pt>
                <c:pt idx="17">
                  <c:v>40</c:v>
                </c:pt>
                <c:pt idx="18">
                  <c:v>35</c:v>
                </c:pt>
                <c:pt idx="19">
                  <c:v>60</c:v>
                </c:pt>
                <c:pt idx="20">
                  <c:v>75</c:v>
                </c:pt>
                <c:pt idx="21">
                  <c:v>50</c:v>
                </c:pt>
                <c:pt idx="22">
                  <c:v>40</c:v>
                </c:pt>
                <c:pt idx="23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F9-48CB-8412-7D5EB93DAF74}"/>
            </c:ext>
          </c:extLst>
        </c:ser>
        <c:ser>
          <c:idx val="1"/>
          <c:order val="1"/>
          <c:tx>
            <c:v>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Sheet1!$A$50:$A$73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Sheet1!$C$50:$C$73</c:f>
              <c:numCache>
                <c:formatCode>0.00</c:formatCode>
                <c:ptCount val="24"/>
                <c:pt idx="0">
                  <c:v>50</c:v>
                </c:pt>
                <c:pt idx="1">
                  <c:v>35</c:v>
                </c:pt>
                <c:pt idx="2">
                  <c:v>25</c:v>
                </c:pt>
                <c:pt idx="3">
                  <c:v>40</c:v>
                </c:pt>
                <c:pt idx="4">
                  <c:v>45</c:v>
                </c:pt>
                <c:pt idx="5">
                  <c:v>35</c:v>
                </c:pt>
                <c:pt idx="6">
                  <c:v>20</c:v>
                </c:pt>
                <c:pt idx="7">
                  <c:v>30</c:v>
                </c:pt>
                <c:pt idx="8">
                  <c:v>35</c:v>
                </c:pt>
                <c:pt idx="9">
                  <c:v>20</c:v>
                </c:pt>
                <c:pt idx="10">
                  <c:v>15</c:v>
                </c:pt>
                <c:pt idx="11">
                  <c:v>40</c:v>
                </c:pt>
                <c:pt idx="12">
                  <c:v>55</c:v>
                </c:pt>
                <c:pt idx="13">
                  <c:v>35</c:v>
                </c:pt>
                <c:pt idx="14">
                  <c:v>25</c:v>
                </c:pt>
                <c:pt idx="15">
                  <c:v>55</c:v>
                </c:pt>
                <c:pt idx="16">
                  <c:v>55</c:v>
                </c:pt>
                <c:pt idx="17">
                  <c:v>40</c:v>
                </c:pt>
                <c:pt idx="18">
                  <c:v>35</c:v>
                </c:pt>
                <c:pt idx="19">
                  <c:v>60</c:v>
                </c:pt>
                <c:pt idx="20">
                  <c:v>75</c:v>
                </c:pt>
                <c:pt idx="21">
                  <c:v>50</c:v>
                </c:pt>
                <c:pt idx="22">
                  <c:v>40</c:v>
                </c:pt>
                <c:pt idx="23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F9-48CB-8412-7D5EB93DA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886048"/>
        <c:axId val="578889888"/>
      </c:scatterChart>
      <c:valAx>
        <c:axId val="57888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889888"/>
        <c:crosses val="autoZero"/>
        <c:crossBetween val="midCat"/>
      </c:valAx>
      <c:valAx>
        <c:axId val="57888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886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784860</xdr:colOff>
      <xdr:row>24</xdr:row>
      <xdr:rowOff>171450</xdr:rowOff>
    </xdr:from>
    <xdr:to>
      <xdr:col>18</xdr:col>
      <xdr:colOff>297180</xdr:colOff>
      <xdr:row>39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49BC97-8459-4561-93DC-DFA21F770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220980</xdr:colOff>
      <xdr:row>89</xdr:row>
      <xdr:rowOff>171450</xdr:rowOff>
    </xdr:from>
    <xdr:to>
      <xdr:col>5</xdr:col>
      <xdr:colOff>662940</xdr:colOff>
      <xdr:row>104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90AEB7-B55F-C802-4C0F-47C0D81DB0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257777</xdr:colOff>
      <xdr:row>53</xdr:row>
      <xdr:rowOff>69850</xdr:rowOff>
    </xdr:from>
    <xdr:to>
      <xdr:col>27</xdr:col>
      <xdr:colOff>568043</xdr:colOff>
      <xdr:row>66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701004-98D6-DEA2-5BAD-2E79523006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F627-D002-4DDA-924C-C9886E1B99C0}">
  <dimension ref="A1:P88"/>
  <sheetViews>
    <sheetView tabSelected="1" topLeftCell="A67" zoomScale="79" workbookViewId="0">
      <selection activeCell="C86" sqref="C86"/>
    </sheetView>
  </sheetViews>
  <sheetFormatPr defaultRowHeight="14.4" x14ac:dyDescent="0.3"/>
  <cols>
    <col min="3" max="3" width="12.5546875" bestFit="1" customWidth="1"/>
    <col min="4" max="4" width="17.44140625" bestFit="1" customWidth="1"/>
    <col min="5" max="5" width="21.33203125" bestFit="1" customWidth="1"/>
    <col min="6" max="6" width="16.6640625" bestFit="1" customWidth="1"/>
    <col min="7" max="7" width="18.77734375" customWidth="1"/>
    <col min="8" max="8" width="20.77734375" customWidth="1"/>
    <col min="9" max="9" width="24.77734375" customWidth="1"/>
    <col min="11" max="11" width="11.5546875" bestFit="1" customWidth="1"/>
  </cols>
  <sheetData>
    <row r="1" spans="1:10" ht="32.4" x14ac:dyDescent="0.3">
      <c r="A1" s="1" t="s">
        <v>0</v>
      </c>
      <c r="B1" s="1" t="s">
        <v>1</v>
      </c>
    </row>
    <row r="2" spans="1:10" ht="16.2" x14ac:dyDescent="0.3">
      <c r="A2" s="2">
        <v>0</v>
      </c>
      <c r="B2" s="2">
        <v>95</v>
      </c>
      <c r="E2" t="s">
        <v>2</v>
      </c>
    </row>
    <row r="3" spans="1:10" ht="16.8" thickBot="1" x14ac:dyDescent="0.35">
      <c r="A3" s="2">
        <v>2</v>
      </c>
      <c r="B3" s="2">
        <v>100</v>
      </c>
    </row>
    <row r="4" spans="1:10" ht="16.2" x14ac:dyDescent="0.3">
      <c r="A4" s="2">
        <v>6</v>
      </c>
      <c r="B4" s="2">
        <v>75</v>
      </c>
      <c r="C4" s="9">
        <f>F18+F19*6</f>
        <v>72.647058823529406</v>
      </c>
      <c r="D4" s="9">
        <f>B4-C4</f>
        <v>2.3529411764705941</v>
      </c>
      <c r="E4" s="5" t="s">
        <v>3</v>
      </c>
      <c r="F4" s="5"/>
    </row>
    <row r="5" spans="1:10" ht="16.2" x14ac:dyDescent="0.3">
      <c r="A5" s="2">
        <v>8</v>
      </c>
      <c r="B5" s="2">
        <v>60</v>
      </c>
      <c r="E5" t="s">
        <v>4</v>
      </c>
      <c r="F5">
        <v>0.93659650924546067</v>
      </c>
    </row>
    <row r="6" spans="1:10" ht="16.2" x14ac:dyDescent="0.3">
      <c r="A6" s="2">
        <v>3</v>
      </c>
      <c r="B6" s="2">
        <v>85</v>
      </c>
      <c r="E6" t="s">
        <v>5</v>
      </c>
      <c r="F6">
        <v>0.87721302113078226</v>
      </c>
    </row>
    <row r="7" spans="1:10" x14ac:dyDescent="0.3">
      <c r="E7" t="s">
        <v>6</v>
      </c>
      <c r="F7">
        <v>0.8362840281743763</v>
      </c>
    </row>
    <row r="8" spans="1:10" x14ac:dyDescent="0.3">
      <c r="E8" t="s">
        <v>7</v>
      </c>
      <c r="F8">
        <v>6.492831643058218</v>
      </c>
    </row>
    <row r="9" spans="1:10" ht="15" thickBot="1" x14ac:dyDescent="0.35">
      <c r="E9" s="3" t="s">
        <v>8</v>
      </c>
      <c r="F9" s="3">
        <v>5</v>
      </c>
    </row>
    <row r="11" spans="1:10" ht="15" thickBot="1" x14ac:dyDescent="0.35">
      <c r="E11" t="s">
        <v>9</v>
      </c>
    </row>
    <row r="12" spans="1:10" x14ac:dyDescent="0.3">
      <c r="E12" s="4"/>
      <c r="F12" s="4" t="s">
        <v>14</v>
      </c>
      <c r="G12" s="4" t="s">
        <v>15</v>
      </c>
      <c r="H12" s="4" t="s">
        <v>16</v>
      </c>
      <c r="I12" s="4" t="s">
        <v>17</v>
      </c>
      <c r="J12" s="4" t="s">
        <v>18</v>
      </c>
    </row>
    <row r="13" spans="1:10" x14ac:dyDescent="0.3">
      <c r="E13" t="s">
        <v>10</v>
      </c>
      <c r="F13">
        <v>1</v>
      </c>
      <c r="G13">
        <v>903.52941176470574</v>
      </c>
      <c r="H13">
        <v>903.52941176470574</v>
      </c>
      <c r="I13">
        <v>21.432558139534862</v>
      </c>
      <c r="J13">
        <v>1.8981458233441832E-2</v>
      </c>
    </row>
    <row r="14" spans="1:10" x14ac:dyDescent="0.3">
      <c r="E14" t="s">
        <v>11</v>
      </c>
      <c r="F14">
        <v>3</v>
      </c>
      <c r="G14">
        <v>126.47058823529423</v>
      </c>
      <c r="H14">
        <v>42.156862745098074</v>
      </c>
    </row>
    <row r="15" spans="1:10" ht="15" thickBot="1" x14ac:dyDescent="0.35">
      <c r="E15" s="3" t="s">
        <v>12</v>
      </c>
      <c r="F15" s="3">
        <v>4</v>
      </c>
      <c r="G15" s="3">
        <v>1030</v>
      </c>
      <c r="H15" s="3"/>
      <c r="I15" s="3"/>
      <c r="J15" s="3"/>
    </row>
    <row r="16" spans="1:10" ht="15" thickBot="1" x14ac:dyDescent="0.35"/>
    <row r="17" spans="1:13" x14ac:dyDescent="0.3">
      <c r="E17" s="4"/>
      <c r="F17" s="4" t="s">
        <v>19</v>
      </c>
      <c r="G17" s="4" t="s">
        <v>7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</row>
    <row r="18" spans="1:13" x14ac:dyDescent="0.3">
      <c r="E18" t="s">
        <v>13</v>
      </c>
      <c r="F18" s="6">
        <v>100.88235294117646</v>
      </c>
      <c r="G18">
        <v>4.8323488636662892</v>
      </c>
      <c r="H18">
        <v>20.876463141909277</v>
      </c>
      <c r="I18">
        <v>2.4039433150824271E-4</v>
      </c>
      <c r="J18">
        <v>85.503662154159755</v>
      </c>
      <c r="K18">
        <v>116.26104372819317</v>
      </c>
      <c r="L18">
        <v>85.503662154159755</v>
      </c>
      <c r="M18">
        <v>116.26104372819317</v>
      </c>
    </row>
    <row r="19" spans="1:13" ht="15" thickBot="1" x14ac:dyDescent="0.35">
      <c r="E19" s="3" t="s">
        <v>0</v>
      </c>
      <c r="F19" s="7">
        <v>-4.7058823529411757</v>
      </c>
      <c r="G19" s="3">
        <v>1.0164922232023397</v>
      </c>
      <c r="H19" s="3">
        <v>-4.6295310928359541</v>
      </c>
      <c r="I19" s="3">
        <v>1.8981458233441832E-2</v>
      </c>
      <c r="J19" s="3">
        <v>-7.9408142730210844</v>
      </c>
      <c r="K19" s="3">
        <v>-1.4709504328612666</v>
      </c>
      <c r="L19" s="3">
        <v>-7.9408142730210844</v>
      </c>
      <c r="M19" s="3">
        <v>-1.4709504328612666</v>
      </c>
    </row>
    <row r="23" spans="1:13" ht="16.2" x14ac:dyDescent="0.3">
      <c r="A23" s="10" t="s">
        <v>26</v>
      </c>
      <c r="B23" s="1">
        <v>23</v>
      </c>
      <c r="C23" s="1">
        <v>45</v>
      </c>
      <c r="D23" s="1">
        <v>68</v>
      </c>
      <c r="E23" s="1">
        <v>91</v>
      </c>
      <c r="F23" s="1">
        <v>114</v>
      </c>
      <c r="G23" s="1">
        <v>136</v>
      </c>
      <c r="H23" s="1">
        <v>159</v>
      </c>
      <c r="I23" s="1">
        <v>182</v>
      </c>
      <c r="J23" s="1">
        <v>205</v>
      </c>
      <c r="K23" s="1">
        <v>228</v>
      </c>
    </row>
    <row r="24" spans="1:13" ht="16.2" x14ac:dyDescent="0.3">
      <c r="A24" s="10" t="s">
        <v>27</v>
      </c>
      <c r="B24" s="1">
        <v>53.3</v>
      </c>
      <c r="C24" s="1">
        <v>26.9</v>
      </c>
      <c r="D24" s="1">
        <v>54.8</v>
      </c>
      <c r="E24" s="1">
        <v>33.799999999999997</v>
      </c>
      <c r="F24" s="1">
        <v>29.9</v>
      </c>
      <c r="G24" s="1">
        <v>8.1999999999999993</v>
      </c>
      <c r="H24" s="1">
        <v>17.2</v>
      </c>
      <c r="I24" s="1">
        <v>12.2</v>
      </c>
      <c r="J24" s="1">
        <v>3.2</v>
      </c>
      <c r="K24" s="1">
        <v>11.1</v>
      </c>
    </row>
    <row r="27" spans="1:13" x14ac:dyDescent="0.3">
      <c r="A27" t="str" cm="1">
        <f t="array" ref="A27:B37">TRANSPOSE(A23:K24)</f>
        <v>x</v>
      </c>
      <c r="B27" t="str">
        <v>y</v>
      </c>
    </row>
    <row r="28" spans="1:13" x14ac:dyDescent="0.3">
      <c r="A28">
        <v>23</v>
      </c>
      <c r="B28">
        <v>53.3</v>
      </c>
      <c r="D28" t="s">
        <v>2</v>
      </c>
    </row>
    <row r="29" spans="1:13" ht="15" thickBot="1" x14ac:dyDescent="0.35">
      <c r="A29">
        <v>45</v>
      </c>
      <c r="B29">
        <v>26.9</v>
      </c>
    </row>
    <row r="30" spans="1:13" x14ac:dyDescent="0.3">
      <c r="A30">
        <v>68</v>
      </c>
      <c r="B30">
        <v>54.8</v>
      </c>
      <c r="D30" s="5" t="s">
        <v>3</v>
      </c>
      <c r="E30" s="5"/>
    </row>
    <row r="31" spans="1:13" x14ac:dyDescent="0.3">
      <c r="A31">
        <v>91</v>
      </c>
      <c r="B31">
        <v>33.799999999999997</v>
      </c>
      <c r="C31">
        <f>E44+E45*160</f>
        <v>17.369476191476011</v>
      </c>
      <c r="D31" t="s">
        <v>4</v>
      </c>
      <c r="E31">
        <v>0.83724508595235525</v>
      </c>
    </row>
    <row r="32" spans="1:13" x14ac:dyDescent="0.3">
      <c r="A32">
        <v>114</v>
      </c>
      <c r="B32">
        <v>29.9</v>
      </c>
      <c r="D32" t="s">
        <v>5</v>
      </c>
      <c r="E32">
        <v>0.70097933395136669</v>
      </c>
      <c r="F32">
        <f>SQRT(E32)</f>
        <v>0.83724508595235525</v>
      </c>
    </row>
    <row r="33" spans="1:12" x14ac:dyDescent="0.3">
      <c r="A33">
        <v>136</v>
      </c>
      <c r="B33">
        <v>8.1999999999999993</v>
      </c>
      <c r="D33" t="s">
        <v>6</v>
      </c>
      <c r="E33">
        <v>0.66360175069528748</v>
      </c>
    </row>
    <row r="34" spans="1:12" x14ac:dyDescent="0.3">
      <c r="A34">
        <v>159</v>
      </c>
      <c r="B34">
        <v>17.2</v>
      </c>
      <c r="D34" t="s">
        <v>7</v>
      </c>
      <c r="E34">
        <v>10.534996678892401</v>
      </c>
    </row>
    <row r="35" spans="1:12" ht="15" thickBot="1" x14ac:dyDescent="0.35">
      <c r="A35">
        <v>182</v>
      </c>
      <c r="B35">
        <v>12.2</v>
      </c>
      <c r="D35" s="3" t="s">
        <v>8</v>
      </c>
      <c r="E35" s="3">
        <v>10</v>
      </c>
    </row>
    <row r="36" spans="1:12" x14ac:dyDescent="0.3">
      <c r="A36">
        <v>205</v>
      </c>
      <c r="B36">
        <v>3.2</v>
      </c>
    </row>
    <row r="37" spans="1:12" ht="15" thickBot="1" x14ac:dyDescent="0.35">
      <c r="A37">
        <v>228</v>
      </c>
      <c r="B37">
        <v>11.1</v>
      </c>
      <c r="D37" t="s">
        <v>9</v>
      </c>
    </row>
    <row r="38" spans="1:12" x14ac:dyDescent="0.3">
      <c r="D38" s="4"/>
      <c r="E38" s="4" t="s">
        <v>14</v>
      </c>
      <c r="F38" s="4" t="s">
        <v>15</v>
      </c>
      <c r="G38" s="4" t="s">
        <v>16</v>
      </c>
      <c r="H38" s="4" t="s">
        <v>17</v>
      </c>
      <c r="I38" s="4" t="s">
        <v>18</v>
      </c>
    </row>
    <row r="39" spans="1:12" x14ac:dyDescent="0.3">
      <c r="D39" t="s">
        <v>10</v>
      </c>
      <c r="E39">
        <v>1</v>
      </c>
      <c r="F39">
        <v>2081.4347598058075</v>
      </c>
      <c r="G39">
        <v>2081.4347598058075</v>
      </c>
      <c r="H39">
        <v>18.754003680464233</v>
      </c>
      <c r="I39">
        <v>2.5099883617016425E-3</v>
      </c>
    </row>
    <row r="40" spans="1:12" x14ac:dyDescent="0.3">
      <c r="D40" t="s">
        <v>11</v>
      </c>
      <c r="E40">
        <v>8</v>
      </c>
      <c r="F40">
        <v>887.88924019419153</v>
      </c>
      <c r="G40">
        <v>110.98615502427394</v>
      </c>
    </row>
    <row r="41" spans="1:12" ht="15" thickBot="1" x14ac:dyDescent="0.35">
      <c r="D41" s="3" t="s">
        <v>12</v>
      </c>
      <c r="E41" s="3">
        <v>9</v>
      </c>
      <c r="F41" s="3">
        <v>2969.3239999999992</v>
      </c>
      <c r="G41" s="3"/>
      <c r="H41" s="3"/>
      <c r="I41" s="3"/>
    </row>
    <row r="42" spans="1:12" ht="15" thickBot="1" x14ac:dyDescent="0.35"/>
    <row r="43" spans="1:12" x14ac:dyDescent="0.3">
      <c r="D43" s="4"/>
      <c r="E43" s="4" t="s">
        <v>19</v>
      </c>
      <c r="F43" s="4" t="s">
        <v>7</v>
      </c>
      <c r="G43" s="4" t="s">
        <v>20</v>
      </c>
      <c r="H43" s="4" t="s">
        <v>21</v>
      </c>
      <c r="I43" s="4" t="s">
        <v>22</v>
      </c>
      <c r="J43" s="4" t="s">
        <v>23</v>
      </c>
      <c r="K43" s="4" t="s">
        <v>24</v>
      </c>
      <c r="L43" s="4" t="s">
        <v>25</v>
      </c>
    </row>
    <row r="44" spans="1:12" x14ac:dyDescent="0.3">
      <c r="D44" t="s">
        <v>13</v>
      </c>
      <c r="E44" s="6">
        <v>52.626891932560198</v>
      </c>
      <c r="F44">
        <v>7.1846886745336782</v>
      </c>
      <c r="G44">
        <v>7.3248674113184098</v>
      </c>
      <c r="H44">
        <v>8.1897399336697043E-5</v>
      </c>
      <c r="I44">
        <v>36.058970138930988</v>
      </c>
      <c r="J44">
        <v>69.194813726189409</v>
      </c>
      <c r="K44">
        <v>36.058970138930988</v>
      </c>
      <c r="L44">
        <v>69.194813726189409</v>
      </c>
    </row>
    <row r="45" spans="1:12" ht="15" thickBot="1" x14ac:dyDescent="0.35">
      <c r="D45" s="3" t="s">
        <v>26</v>
      </c>
      <c r="E45" s="7">
        <v>-0.22035884838177619</v>
      </c>
      <c r="F45" s="3">
        <v>5.0884263813711528E-2</v>
      </c>
      <c r="G45" s="3">
        <v>-4.3305892994446191</v>
      </c>
      <c r="H45" s="3">
        <v>2.5099883617016399E-3</v>
      </c>
      <c r="I45" s="3">
        <v>-0.3376981711530147</v>
      </c>
      <c r="J45" s="3">
        <v>-0.10301952561053765</v>
      </c>
      <c r="K45" s="3">
        <v>-0.3376981711530147</v>
      </c>
      <c r="L45" s="3">
        <v>-0.10301952561053765</v>
      </c>
    </row>
    <row r="47" spans="1:12" ht="15" thickBot="1" x14ac:dyDescent="0.35">
      <c r="E47" s="13"/>
      <c r="F47" s="14"/>
      <c r="G47" s="13"/>
      <c r="H47" s="15"/>
    </row>
    <row r="48" spans="1:12" ht="33" thickBot="1" x14ac:dyDescent="0.35">
      <c r="A48" s="11" t="s">
        <v>28</v>
      </c>
      <c r="B48" s="11" t="s">
        <v>29</v>
      </c>
      <c r="C48" s="11" t="s">
        <v>30</v>
      </c>
      <c r="D48" s="11" t="s">
        <v>31</v>
      </c>
      <c r="E48" s="11" t="s">
        <v>32</v>
      </c>
      <c r="F48" s="11" t="s">
        <v>33</v>
      </c>
      <c r="G48" s="11" t="s">
        <v>34</v>
      </c>
      <c r="H48" s="11" t="s">
        <v>35</v>
      </c>
      <c r="I48" s="11"/>
    </row>
    <row r="49" spans="1:16" ht="16.8" thickBot="1" x14ac:dyDescent="0.35">
      <c r="A49" s="12">
        <v>1</v>
      </c>
      <c r="B49" s="12">
        <v>50</v>
      </c>
      <c r="C49" s="11">
        <v>50</v>
      </c>
      <c r="D49" s="11"/>
      <c r="E49" s="11"/>
      <c r="F49" s="11"/>
      <c r="G49" s="11"/>
      <c r="H49" s="11"/>
      <c r="I49" t="e">
        <v>#N/A</v>
      </c>
      <c r="K49" s="25" t="s">
        <v>36</v>
      </c>
      <c r="L49" s="26"/>
      <c r="M49" s="27"/>
      <c r="P49" t="e">
        <v>#N/A</v>
      </c>
    </row>
    <row r="50" spans="1:16" ht="16.8" thickBot="1" x14ac:dyDescent="0.35">
      <c r="A50" s="12">
        <v>2</v>
      </c>
      <c r="B50" s="12">
        <v>35</v>
      </c>
      <c r="C50" s="23">
        <f>B49*$L$51+C49*$N$51</f>
        <v>50</v>
      </c>
      <c r="D50" s="23">
        <f>B50-C50</f>
        <v>-15</v>
      </c>
      <c r="E50" s="23">
        <f>ABS(D50)</f>
        <v>15</v>
      </c>
      <c r="F50" s="23">
        <f>E50^2</f>
        <v>225</v>
      </c>
      <c r="G50" s="11">
        <f>D50/B50</f>
        <v>-0.42857142857142855</v>
      </c>
      <c r="H50" s="23">
        <f>ABS(G50)</f>
        <v>0.42857142857142855</v>
      </c>
      <c r="I50">
        <f>B49</f>
        <v>50</v>
      </c>
      <c r="P50">
        <f>B49</f>
        <v>50</v>
      </c>
    </row>
    <row r="51" spans="1:16" ht="16.8" thickBot="1" x14ac:dyDescent="0.35">
      <c r="A51" s="12">
        <v>3</v>
      </c>
      <c r="B51" s="12">
        <v>25</v>
      </c>
      <c r="C51" s="23">
        <f t="shared" ref="C51:C73" si="0">B50*$L$51+C50*$N$51</f>
        <v>35</v>
      </c>
      <c r="D51" s="23">
        <f t="shared" ref="D50:D60" si="1">B51-C51</f>
        <v>-10</v>
      </c>
      <c r="E51" s="23">
        <f>ABS(D51)</f>
        <v>10</v>
      </c>
      <c r="F51" s="23">
        <f>E51^2</f>
        <v>100</v>
      </c>
      <c r="G51" s="11">
        <f>D51/B51</f>
        <v>-0.4</v>
      </c>
      <c r="H51" s="23">
        <f>ABS(G51)</f>
        <v>0.4</v>
      </c>
      <c r="I51">
        <f t="shared" ref="I51:I72" si="2">0.1*B50+0.9*I50</f>
        <v>48.5</v>
      </c>
      <c r="K51" s="20" t="s">
        <v>37</v>
      </c>
      <c r="L51" s="21">
        <v>1</v>
      </c>
      <c r="M51" s="22" t="s">
        <v>38</v>
      </c>
      <c r="N51" s="21">
        <f>1-L51</f>
        <v>0</v>
      </c>
      <c r="P51">
        <f t="shared" ref="P51:P73" si="3">0.6*B50+0.4*P50</f>
        <v>41</v>
      </c>
    </row>
    <row r="52" spans="1:16" ht="16.2" x14ac:dyDescent="0.3">
      <c r="A52" s="12">
        <v>4</v>
      </c>
      <c r="B52" s="12">
        <v>40</v>
      </c>
      <c r="C52" s="23">
        <f t="shared" si="0"/>
        <v>25</v>
      </c>
      <c r="D52" s="23">
        <f t="shared" si="1"/>
        <v>15</v>
      </c>
      <c r="E52" s="23">
        <f>ABS(D52)</f>
        <v>15</v>
      </c>
      <c r="F52" s="23">
        <f>E52^2</f>
        <v>225</v>
      </c>
      <c r="G52" s="11">
        <f>D52/B52</f>
        <v>0.375</v>
      </c>
      <c r="H52" s="23">
        <f>ABS(G52)</f>
        <v>0.375</v>
      </c>
      <c r="I52">
        <f t="shared" si="2"/>
        <v>46.15</v>
      </c>
      <c r="P52">
        <f t="shared" si="3"/>
        <v>31.400000000000002</v>
      </c>
    </row>
    <row r="53" spans="1:16" ht="16.2" x14ac:dyDescent="0.3">
      <c r="A53" s="12">
        <v>5</v>
      </c>
      <c r="B53" s="12">
        <v>45</v>
      </c>
      <c r="C53" s="23">
        <f t="shared" si="0"/>
        <v>40</v>
      </c>
      <c r="D53" s="23">
        <f t="shared" si="1"/>
        <v>5</v>
      </c>
      <c r="E53" s="23">
        <f t="shared" ref="E53:E60" si="4">ABS(D53)</f>
        <v>5</v>
      </c>
      <c r="F53" s="23">
        <f t="shared" ref="F53:F60" si="5">E53^2</f>
        <v>25</v>
      </c>
      <c r="G53" s="11">
        <f t="shared" ref="G53:G60" si="6">D53/B53</f>
        <v>0.1111111111111111</v>
      </c>
      <c r="H53" s="23">
        <f t="shared" ref="H53:H60" si="7">ABS(G53)</f>
        <v>0.1111111111111111</v>
      </c>
      <c r="I53">
        <f t="shared" si="2"/>
        <v>45.534999999999997</v>
      </c>
      <c r="P53">
        <f t="shared" si="3"/>
        <v>36.56</v>
      </c>
    </row>
    <row r="54" spans="1:16" ht="16.2" x14ac:dyDescent="0.3">
      <c r="A54" s="12">
        <v>6</v>
      </c>
      <c r="B54" s="12">
        <v>35</v>
      </c>
      <c r="C54" s="23">
        <f t="shared" si="0"/>
        <v>45</v>
      </c>
      <c r="D54" s="23">
        <f t="shared" si="1"/>
        <v>-10</v>
      </c>
      <c r="E54" s="23">
        <f t="shared" si="4"/>
        <v>10</v>
      </c>
      <c r="F54" s="23">
        <f t="shared" si="5"/>
        <v>100</v>
      </c>
      <c r="G54" s="11">
        <f t="shared" si="6"/>
        <v>-0.2857142857142857</v>
      </c>
      <c r="H54" s="23">
        <f t="shared" si="7"/>
        <v>0.2857142857142857</v>
      </c>
      <c r="I54">
        <f t="shared" si="2"/>
        <v>45.481499999999997</v>
      </c>
      <c r="P54">
        <f t="shared" si="3"/>
        <v>41.624000000000002</v>
      </c>
    </row>
    <row r="55" spans="1:16" ht="16.2" x14ac:dyDescent="0.3">
      <c r="A55" s="12">
        <v>7</v>
      </c>
      <c r="B55" s="12">
        <v>20</v>
      </c>
      <c r="C55" s="23">
        <f t="shared" si="0"/>
        <v>35</v>
      </c>
      <c r="D55" s="23">
        <f t="shared" si="1"/>
        <v>-15</v>
      </c>
      <c r="E55" s="23">
        <f t="shared" si="4"/>
        <v>15</v>
      </c>
      <c r="F55" s="23">
        <f t="shared" si="5"/>
        <v>225</v>
      </c>
      <c r="G55" s="11">
        <f t="shared" si="6"/>
        <v>-0.75</v>
      </c>
      <c r="H55" s="23">
        <f t="shared" si="7"/>
        <v>0.75</v>
      </c>
      <c r="I55">
        <f t="shared" si="2"/>
        <v>44.433349999999997</v>
      </c>
      <c r="J55" s="16">
        <f>COUNT(C50:C72)</f>
        <v>23</v>
      </c>
      <c r="K55" t="s">
        <v>39</v>
      </c>
      <c r="P55">
        <f t="shared" si="3"/>
        <v>37.649600000000007</v>
      </c>
    </row>
    <row r="56" spans="1:16" ht="16.2" x14ac:dyDescent="0.3">
      <c r="A56" s="12">
        <v>8</v>
      </c>
      <c r="B56" s="12">
        <v>30</v>
      </c>
      <c r="C56" s="23">
        <f t="shared" si="0"/>
        <v>20</v>
      </c>
      <c r="D56" s="23">
        <f t="shared" si="1"/>
        <v>10</v>
      </c>
      <c r="E56" s="23">
        <f t="shared" si="4"/>
        <v>10</v>
      </c>
      <c r="F56" s="23">
        <f t="shared" si="5"/>
        <v>100</v>
      </c>
      <c r="G56" s="11">
        <f t="shared" si="6"/>
        <v>0.33333333333333331</v>
      </c>
      <c r="H56" s="23">
        <f t="shared" si="7"/>
        <v>0.33333333333333331</v>
      </c>
      <c r="I56">
        <f t="shared" si="2"/>
        <v>41.990015</v>
      </c>
      <c r="J56" s="17">
        <f>D76/J55</f>
        <v>0.65217391304347827</v>
      </c>
      <c r="K56" t="s">
        <v>40</v>
      </c>
      <c r="P56">
        <f t="shared" si="3"/>
        <v>27.059840000000001</v>
      </c>
    </row>
    <row r="57" spans="1:16" ht="16.2" x14ac:dyDescent="0.3">
      <c r="A57" s="12">
        <v>9</v>
      </c>
      <c r="B57" s="12">
        <v>35</v>
      </c>
      <c r="C57" s="23">
        <f t="shared" si="0"/>
        <v>30</v>
      </c>
      <c r="D57" s="23">
        <f t="shared" si="1"/>
        <v>5</v>
      </c>
      <c r="E57" s="23">
        <f t="shared" si="4"/>
        <v>5</v>
      </c>
      <c r="F57" s="23">
        <f t="shared" si="5"/>
        <v>25</v>
      </c>
      <c r="G57" s="11">
        <f t="shared" si="6"/>
        <v>0.14285714285714285</v>
      </c>
      <c r="H57" s="23">
        <f t="shared" si="7"/>
        <v>0.14285714285714285</v>
      </c>
      <c r="I57">
        <f t="shared" si="2"/>
        <v>40.791013499999998</v>
      </c>
      <c r="J57" s="18">
        <f>E76/J55</f>
        <v>14.130434782608695</v>
      </c>
      <c r="K57" t="s">
        <v>41</v>
      </c>
      <c r="P57">
        <f t="shared" si="3"/>
        <v>28.823936000000003</v>
      </c>
    </row>
    <row r="58" spans="1:16" ht="16.2" x14ac:dyDescent="0.3">
      <c r="A58" s="12">
        <v>10</v>
      </c>
      <c r="B58" s="12">
        <v>20</v>
      </c>
      <c r="C58" s="23">
        <f t="shared" si="0"/>
        <v>35</v>
      </c>
      <c r="D58" s="23">
        <f t="shared" si="1"/>
        <v>-15</v>
      </c>
      <c r="E58" s="23">
        <f t="shared" si="4"/>
        <v>15</v>
      </c>
      <c r="F58" s="23">
        <f t="shared" si="5"/>
        <v>225</v>
      </c>
      <c r="G58" s="11">
        <f t="shared" si="6"/>
        <v>-0.75</v>
      </c>
      <c r="H58" s="23">
        <f t="shared" si="7"/>
        <v>0.75</v>
      </c>
      <c r="I58">
        <f t="shared" si="2"/>
        <v>40.211912149999996</v>
      </c>
      <c r="J58" s="18">
        <f>F76/J55</f>
        <v>259.78260869565219</v>
      </c>
      <c r="K58" t="s">
        <v>42</v>
      </c>
      <c r="P58">
        <f t="shared" si="3"/>
        <v>32.529574400000001</v>
      </c>
    </row>
    <row r="59" spans="1:16" ht="16.2" x14ac:dyDescent="0.3">
      <c r="A59" s="12">
        <v>11</v>
      </c>
      <c r="B59" s="12">
        <v>15</v>
      </c>
      <c r="C59" s="23">
        <f t="shared" si="0"/>
        <v>20</v>
      </c>
      <c r="D59" s="23">
        <f t="shared" si="1"/>
        <v>-5</v>
      </c>
      <c r="E59" s="23">
        <f t="shared" si="4"/>
        <v>5</v>
      </c>
      <c r="F59" s="23">
        <f t="shared" si="5"/>
        <v>25</v>
      </c>
      <c r="G59" s="11">
        <f t="shared" si="6"/>
        <v>-0.33333333333333331</v>
      </c>
      <c r="H59" s="23">
        <f t="shared" si="7"/>
        <v>0.33333333333333331</v>
      </c>
      <c r="I59">
        <f t="shared" si="2"/>
        <v>38.190720934999995</v>
      </c>
      <c r="J59" s="19">
        <f>H76/J55</f>
        <v>0.37363783559435743</v>
      </c>
      <c r="K59" t="s">
        <v>43</v>
      </c>
      <c r="P59">
        <f t="shared" si="3"/>
        <v>25.011829760000001</v>
      </c>
    </row>
    <row r="60" spans="1:16" ht="16.2" x14ac:dyDescent="0.3">
      <c r="A60" s="12">
        <v>12</v>
      </c>
      <c r="B60" s="12">
        <v>40</v>
      </c>
      <c r="C60" s="23">
        <f t="shared" si="0"/>
        <v>15</v>
      </c>
      <c r="D60" s="23">
        <f t="shared" si="1"/>
        <v>25</v>
      </c>
      <c r="E60" s="23">
        <f t="shared" si="4"/>
        <v>25</v>
      </c>
      <c r="F60" s="23">
        <f t="shared" si="5"/>
        <v>625</v>
      </c>
      <c r="G60" s="11">
        <f t="shared" si="6"/>
        <v>0.625</v>
      </c>
      <c r="H60" s="23">
        <f t="shared" si="7"/>
        <v>0.625</v>
      </c>
      <c r="I60">
        <f t="shared" si="2"/>
        <v>35.871648841499997</v>
      </c>
      <c r="P60">
        <f t="shared" si="3"/>
        <v>19.004731904000003</v>
      </c>
    </row>
    <row r="61" spans="1:16" ht="16.2" x14ac:dyDescent="0.3">
      <c r="A61" s="12">
        <v>13</v>
      </c>
      <c r="B61" s="12">
        <v>55</v>
      </c>
      <c r="C61" s="23">
        <f t="shared" si="0"/>
        <v>40</v>
      </c>
      <c r="D61" s="23">
        <f t="shared" ref="D61:D72" si="8">B61-C61</f>
        <v>15</v>
      </c>
      <c r="E61" s="23">
        <f t="shared" ref="E61:E72" si="9">ABS(D61)</f>
        <v>15</v>
      </c>
      <c r="F61" s="23">
        <f t="shared" ref="F61:F72" si="10">E61^2</f>
        <v>225</v>
      </c>
      <c r="G61" s="11">
        <f t="shared" ref="G61:G72" si="11">D61/B61</f>
        <v>0.27272727272727271</v>
      </c>
      <c r="H61" s="23">
        <f t="shared" ref="H61:H72" si="12">ABS(G61)</f>
        <v>0.27272727272727271</v>
      </c>
      <c r="I61">
        <f t="shared" si="2"/>
        <v>36.284483957349998</v>
      </c>
      <c r="P61">
        <f t="shared" si="3"/>
        <v>31.601892761600002</v>
      </c>
    </row>
    <row r="62" spans="1:16" ht="16.2" x14ac:dyDescent="0.3">
      <c r="A62" s="12">
        <v>14</v>
      </c>
      <c r="B62" s="12">
        <v>35</v>
      </c>
      <c r="C62" s="23">
        <f t="shared" si="0"/>
        <v>55</v>
      </c>
      <c r="D62" s="23">
        <f t="shared" si="8"/>
        <v>-20</v>
      </c>
      <c r="E62" s="23">
        <f t="shared" si="9"/>
        <v>20</v>
      </c>
      <c r="F62" s="23">
        <f t="shared" si="10"/>
        <v>400</v>
      </c>
      <c r="G62" s="11">
        <f t="shared" si="11"/>
        <v>-0.5714285714285714</v>
      </c>
      <c r="H62" s="23">
        <f t="shared" si="12"/>
        <v>0.5714285714285714</v>
      </c>
      <c r="I62">
        <f t="shared" si="2"/>
        <v>38.156035561614999</v>
      </c>
      <c r="P62">
        <f t="shared" si="3"/>
        <v>45.640757104640002</v>
      </c>
    </row>
    <row r="63" spans="1:16" ht="16.2" x14ac:dyDescent="0.3">
      <c r="A63" s="12">
        <v>15</v>
      </c>
      <c r="B63" s="12">
        <v>25</v>
      </c>
      <c r="C63" s="23">
        <f t="shared" si="0"/>
        <v>35</v>
      </c>
      <c r="D63" s="23">
        <f t="shared" si="8"/>
        <v>-10</v>
      </c>
      <c r="E63" s="23">
        <f t="shared" si="9"/>
        <v>10</v>
      </c>
      <c r="F63" s="23">
        <f t="shared" si="10"/>
        <v>100</v>
      </c>
      <c r="G63" s="11">
        <f t="shared" si="11"/>
        <v>-0.4</v>
      </c>
      <c r="H63" s="23">
        <f t="shared" si="12"/>
        <v>0.4</v>
      </c>
      <c r="I63">
        <f t="shared" si="2"/>
        <v>37.840432005453501</v>
      </c>
      <c r="P63">
        <f t="shared" si="3"/>
        <v>39.256302841855998</v>
      </c>
    </row>
    <row r="64" spans="1:16" ht="16.2" x14ac:dyDescent="0.3">
      <c r="A64" s="12">
        <v>16</v>
      </c>
      <c r="B64" s="12">
        <v>55</v>
      </c>
      <c r="C64" s="23">
        <f t="shared" si="0"/>
        <v>25</v>
      </c>
      <c r="D64" s="23">
        <f t="shared" si="8"/>
        <v>30</v>
      </c>
      <c r="E64" s="23">
        <f t="shared" si="9"/>
        <v>30</v>
      </c>
      <c r="F64" s="23">
        <f t="shared" si="10"/>
        <v>900</v>
      </c>
      <c r="G64" s="11">
        <f t="shared" si="11"/>
        <v>0.54545454545454541</v>
      </c>
      <c r="H64" s="23">
        <f t="shared" si="12"/>
        <v>0.54545454545454541</v>
      </c>
      <c r="I64">
        <f t="shared" si="2"/>
        <v>36.556388804908153</v>
      </c>
      <c r="P64">
        <f t="shared" si="3"/>
        <v>30.702521136742398</v>
      </c>
    </row>
    <row r="65" spans="1:16" ht="16.2" x14ac:dyDescent="0.3">
      <c r="A65" s="12">
        <v>17</v>
      </c>
      <c r="B65" s="12">
        <v>55</v>
      </c>
      <c r="C65" s="23">
        <f t="shared" si="0"/>
        <v>55</v>
      </c>
      <c r="D65" s="23">
        <f t="shared" si="8"/>
        <v>0</v>
      </c>
      <c r="E65" s="23">
        <f t="shared" si="9"/>
        <v>0</v>
      </c>
      <c r="F65" s="23">
        <f t="shared" si="10"/>
        <v>0</v>
      </c>
      <c r="G65" s="11">
        <f t="shared" si="11"/>
        <v>0</v>
      </c>
      <c r="H65" s="23">
        <f t="shared" si="12"/>
        <v>0</v>
      </c>
      <c r="I65">
        <f t="shared" si="2"/>
        <v>38.40074992441734</v>
      </c>
      <c r="P65">
        <f t="shared" si="3"/>
        <v>45.281008454696959</v>
      </c>
    </row>
    <row r="66" spans="1:16" ht="16.2" x14ac:dyDescent="0.3">
      <c r="A66" s="12">
        <v>18</v>
      </c>
      <c r="B66" s="12">
        <v>40</v>
      </c>
      <c r="C66" s="23">
        <f t="shared" si="0"/>
        <v>55</v>
      </c>
      <c r="D66" s="23">
        <f t="shared" si="8"/>
        <v>-15</v>
      </c>
      <c r="E66" s="23">
        <f t="shared" si="9"/>
        <v>15</v>
      </c>
      <c r="F66" s="23">
        <f t="shared" si="10"/>
        <v>225</v>
      </c>
      <c r="G66" s="11">
        <f t="shared" si="11"/>
        <v>-0.375</v>
      </c>
      <c r="H66" s="23">
        <f t="shared" si="12"/>
        <v>0.375</v>
      </c>
      <c r="I66">
        <f t="shared" si="2"/>
        <v>40.060674931975605</v>
      </c>
      <c r="P66">
        <f t="shared" si="3"/>
        <v>51.112403381878785</v>
      </c>
    </row>
    <row r="67" spans="1:16" ht="16.2" x14ac:dyDescent="0.3">
      <c r="A67" s="12">
        <v>19</v>
      </c>
      <c r="B67" s="12">
        <v>35</v>
      </c>
      <c r="C67" s="23">
        <f t="shared" si="0"/>
        <v>40</v>
      </c>
      <c r="D67" s="23">
        <f t="shared" si="8"/>
        <v>-5</v>
      </c>
      <c r="E67" s="23">
        <f t="shared" si="9"/>
        <v>5</v>
      </c>
      <c r="F67" s="23">
        <f t="shared" si="10"/>
        <v>25</v>
      </c>
      <c r="G67" s="11">
        <f t="shared" si="11"/>
        <v>-0.14285714285714285</v>
      </c>
      <c r="H67" s="23">
        <f t="shared" si="12"/>
        <v>0.14285714285714285</v>
      </c>
      <c r="I67">
        <f t="shared" si="2"/>
        <v>40.054607438778042</v>
      </c>
      <c r="P67">
        <f t="shared" si="3"/>
        <v>44.44496135275152</v>
      </c>
    </row>
    <row r="68" spans="1:16" ht="16.2" x14ac:dyDescent="0.3">
      <c r="A68" s="12">
        <v>20</v>
      </c>
      <c r="B68" s="12">
        <v>60</v>
      </c>
      <c r="C68" s="23">
        <f t="shared" si="0"/>
        <v>35</v>
      </c>
      <c r="D68" s="23">
        <f t="shared" si="8"/>
        <v>25</v>
      </c>
      <c r="E68" s="23">
        <f t="shared" si="9"/>
        <v>25</v>
      </c>
      <c r="F68" s="23">
        <f t="shared" si="10"/>
        <v>625</v>
      </c>
      <c r="G68" s="11">
        <f t="shared" si="11"/>
        <v>0.41666666666666669</v>
      </c>
      <c r="H68" s="23">
        <f t="shared" si="12"/>
        <v>0.41666666666666669</v>
      </c>
      <c r="I68">
        <f t="shared" si="2"/>
        <v>39.549146694900237</v>
      </c>
      <c r="P68">
        <f t="shared" si="3"/>
        <v>38.777984541100608</v>
      </c>
    </row>
    <row r="69" spans="1:16" ht="16.2" x14ac:dyDescent="0.3">
      <c r="A69" s="12">
        <v>21</v>
      </c>
      <c r="B69" s="12">
        <v>75</v>
      </c>
      <c r="C69" s="23">
        <f t="shared" si="0"/>
        <v>60</v>
      </c>
      <c r="D69" s="23">
        <f t="shared" si="8"/>
        <v>15</v>
      </c>
      <c r="E69" s="23">
        <f t="shared" si="9"/>
        <v>15</v>
      </c>
      <c r="F69" s="23">
        <f t="shared" si="10"/>
        <v>225</v>
      </c>
      <c r="G69" s="11">
        <f t="shared" si="11"/>
        <v>0.2</v>
      </c>
      <c r="H69" s="23">
        <f t="shared" si="12"/>
        <v>0.2</v>
      </c>
      <c r="I69">
        <f t="shared" si="2"/>
        <v>41.594232025410214</v>
      </c>
      <c r="P69">
        <f t="shared" si="3"/>
        <v>51.51119381644024</v>
      </c>
    </row>
    <row r="70" spans="1:16" ht="16.2" x14ac:dyDescent="0.3">
      <c r="A70" s="12">
        <v>22</v>
      </c>
      <c r="B70" s="12">
        <v>50</v>
      </c>
      <c r="C70" s="23">
        <f t="shared" si="0"/>
        <v>75</v>
      </c>
      <c r="D70" s="23">
        <f t="shared" si="8"/>
        <v>-25</v>
      </c>
      <c r="E70" s="23">
        <f t="shared" si="9"/>
        <v>25</v>
      </c>
      <c r="F70" s="23">
        <f t="shared" si="10"/>
        <v>625</v>
      </c>
      <c r="G70" s="11">
        <f t="shared" si="11"/>
        <v>-0.5</v>
      </c>
      <c r="H70" s="23">
        <f t="shared" si="12"/>
        <v>0.5</v>
      </c>
      <c r="I70">
        <f t="shared" si="2"/>
        <v>44.934808822869194</v>
      </c>
      <c r="P70">
        <f t="shared" si="3"/>
        <v>65.60447752657609</v>
      </c>
    </row>
    <row r="71" spans="1:16" ht="16.2" x14ac:dyDescent="0.3">
      <c r="A71" s="12">
        <v>23</v>
      </c>
      <c r="B71" s="12">
        <v>40</v>
      </c>
      <c r="C71" s="23">
        <f t="shared" si="0"/>
        <v>50</v>
      </c>
      <c r="D71" s="23">
        <f t="shared" si="8"/>
        <v>-10</v>
      </c>
      <c r="E71" s="23">
        <f t="shared" si="9"/>
        <v>10</v>
      </c>
      <c r="F71" s="23">
        <f t="shared" si="10"/>
        <v>100</v>
      </c>
      <c r="G71" s="11">
        <f t="shared" si="11"/>
        <v>-0.25</v>
      </c>
      <c r="H71" s="23">
        <f t="shared" si="12"/>
        <v>0.25</v>
      </c>
      <c r="I71">
        <f t="shared" si="2"/>
        <v>45.441327940582276</v>
      </c>
      <c r="P71">
        <f t="shared" si="3"/>
        <v>56.241791010630436</v>
      </c>
    </row>
    <row r="72" spans="1:16" ht="16.2" x14ac:dyDescent="0.3">
      <c r="A72" s="12">
        <v>24</v>
      </c>
      <c r="B72" s="12">
        <v>65</v>
      </c>
      <c r="C72" s="23">
        <f t="shared" si="0"/>
        <v>40</v>
      </c>
      <c r="D72" s="23">
        <f t="shared" si="8"/>
        <v>25</v>
      </c>
      <c r="E72" s="23">
        <f t="shared" si="9"/>
        <v>25</v>
      </c>
      <c r="F72" s="23">
        <f t="shared" si="10"/>
        <v>625</v>
      </c>
      <c r="G72" s="11">
        <f t="shared" si="11"/>
        <v>0.38461538461538464</v>
      </c>
      <c r="H72" s="23">
        <f t="shared" si="12"/>
        <v>0.38461538461538464</v>
      </c>
      <c r="I72">
        <f>0.1*B71+0.9*I71</f>
        <v>44.897195146524048</v>
      </c>
      <c r="P72">
        <f t="shared" si="3"/>
        <v>46.496716404252176</v>
      </c>
    </row>
    <row r="73" spans="1:16" ht="16.2" x14ac:dyDescent="0.3">
      <c r="A73" s="24">
        <v>25</v>
      </c>
      <c r="C73" s="23">
        <f t="shared" si="0"/>
        <v>65</v>
      </c>
      <c r="I73" s="6">
        <f>0.1*B72+0.9*I72</f>
        <v>46.907475631871641</v>
      </c>
      <c r="P73" s="6">
        <f t="shared" si="3"/>
        <v>57.598686561700873</v>
      </c>
    </row>
    <row r="76" spans="1:16" x14ac:dyDescent="0.3">
      <c r="C76" t="s">
        <v>44</v>
      </c>
      <c r="D76" s="8">
        <f>SUM(D50:D72)</f>
        <v>15</v>
      </c>
      <c r="E76" s="8">
        <f t="shared" ref="E76:H76" si="13">SUM(E50:E72)</f>
        <v>325</v>
      </c>
      <c r="F76" s="8">
        <f t="shared" si="13"/>
        <v>5975</v>
      </c>
      <c r="G76" s="8">
        <f t="shared" si="13"/>
        <v>-1.7801393051393051</v>
      </c>
      <c r="H76" s="8">
        <f t="shared" si="13"/>
        <v>8.593670218670221</v>
      </c>
      <c r="I76" s="8"/>
    </row>
    <row r="79" spans="1:16" ht="33" thickBot="1" x14ac:dyDescent="0.35">
      <c r="A79" s="11" t="s">
        <v>28</v>
      </c>
      <c r="B79" s="11" t="s">
        <v>29</v>
      </c>
      <c r="C79" s="11" t="s">
        <v>30</v>
      </c>
      <c r="D79" s="11" t="s">
        <v>31</v>
      </c>
      <c r="E79" s="11" t="s">
        <v>32</v>
      </c>
      <c r="F79" s="11" t="s">
        <v>33</v>
      </c>
      <c r="G79" s="11" t="s">
        <v>34</v>
      </c>
      <c r="H79" s="11" t="s">
        <v>35</v>
      </c>
    </row>
    <row r="80" spans="1:16" ht="16.8" thickBot="1" x14ac:dyDescent="0.35">
      <c r="A80" s="12">
        <v>1</v>
      </c>
      <c r="B80" s="12">
        <v>20</v>
      </c>
      <c r="C80" s="11">
        <v>20</v>
      </c>
      <c r="D80" s="11"/>
      <c r="E80" s="11"/>
      <c r="F80" s="11"/>
      <c r="G80" s="11"/>
      <c r="H80" s="11"/>
      <c r="J80" s="20" t="s">
        <v>37</v>
      </c>
      <c r="K80" s="21">
        <v>0.5</v>
      </c>
      <c r="L80" s="22" t="s">
        <v>38</v>
      </c>
      <c r="M80" s="21">
        <f>1-K80</f>
        <v>0.5</v>
      </c>
    </row>
    <row r="81" spans="1:9" ht="16.2" x14ac:dyDescent="0.3">
      <c r="A81" s="12">
        <v>2</v>
      </c>
      <c r="B81" s="12">
        <v>18</v>
      </c>
      <c r="C81" s="23">
        <f>B80*$K$80+C80*$M$80</f>
        <v>20</v>
      </c>
      <c r="D81" s="23">
        <f t="shared" ref="D81:D85" si="14">B81-C81</f>
        <v>-2</v>
      </c>
      <c r="E81" s="23">
        <f>ABS(D81)</f>
        <v>2</v>
      </c>
      <c r="F81" s="23">
        <f>E81^2</f>
        <v>4</v>
      </c>
      <c r="G81" s="11">
        <f>D81/B81</f>
        <v>-0.1111111111111111</v>
      </c>
      <c r="H81" s="23">
        <f>ABS(G81)</f>
        <v>0.1111111111111111</v>
      </c>
    </row>
    <row r="82" spans="1:9" ht="16.2" x14ac:dyDescent="0.3">
      <c r="A82" s="12">
        <v>3</v>
      </c>
      <c r="B82" s="12">
        <v>22</v>
      </c>
      <c r="C82" s="23">
        <f t="shared" ref="C82:C86" si="15">B81*$K$80+C81*$M$80</f>
        <v>19</v>
      </c>
      <c r="D82" s="23">
        <f t="shared" si="14"/>
        <v>3</v>
      </c>
      <c r="E82" s="23">
        <f>ABS(D82)</f>
        <v>3</v>
      </c>
      <c r="F82" s="23">
        <f>E82^2</f>
        <v>9</v>
      </c>
      <c r="G82" s="11">
        <f>D82/B82</f>
        <v>0.13636363636363635</v>
      </c>
      <c r="H82" s="23">
        <f>ABS(G82)</f>
        <v>0.13636363636363635</v>
      </c>
      <c r="I82">
        <f>F88/5</f>
        <v>12.565625000000001</v>
      </c>
    </row>
    <row r="83" spans="1:9" ht="16.2" x14ac:dyDescent="0.3">
      <c r="A83" s="12">
        <v>4</v>
      </c>
      <c r="B83" s="12">
        <v>24</v>
      </c>
      <c r="C83" s="23">
        <f t="shared" si="15"/>
        <v>20.5</v>
      </c>
      <c r="D83" s="23">
        <f t="shared" si="14"/>
        <v>3.5</v>
      </c>
      <c r="E83" s="23">
        <f>ABS(D83)</f>
        <v>3.5</v>
      </c>
      <c r="F83" s="23">
        <f>E83^2</f>
        <v>12.25</v>
      </c>
      <c r="G83" s="11">
        <f>D83/B83</f>
        <v>0.14583333333333334</v>
      </c>
      <c r="H83" s="23">
        <f>ABS(G83)</f>
        <v>0.14583333333333334</v>
      </c>
    </row>
    <row r="84" spans="1:9" ht="16.2" x14ac:dyDescent="0.3">
      <c r="A84" s="12">
        <v>5</v>
      </c>
      <c r="B84" s="12">
        <v>28</v>
      </c>
      <c r="C84" s="23">
        <f t="shared" si="15"/>
        <v>22.25</v>
      </c>
      <c r="D84" s="23">
        <f t="shared" si="14"/>
        <v>5.75</v>
      </c>
      <c r="E84" s="23">
        <f t="shared" ref="E84:E85" si="16">ABS(D84)</f>
        <v>5.75</v>
      </c>
      <c r="F84" s="23">
        <f t="shared" ref="F84:F85" si="17">E84^2</f>
        <v>33.0625</v>
      </c>
      <c r="G84" s="11">
        <f t="shared" ref="G84:G85" si="18">D84/B84</f>
        <v>0.20535714285714285</v>
      </c>
      <c r="H84" s="23">
        <f t="shared" ref="H84:H85" si="19">ABS(G84)</f>
        <v>0.20535714285714285</v>
      </c>
    </row>
    <row r="85" spans="1:9" ht="16.2" x14ac:dyDescent="0.3">
      <c r="A85" s="12">
        <v>6</v>
      </c>
      <c r="B85" s="12">
        <v>23</v>
      </c>
      <c r="C85" s="23">
        <f t="shared" si="15"/>
        <v>25.125</v>
      </c>
      <c r="D85" s="23">
        <f t="shared" si="14"/>
        <v>-2.125</v>
      </c>
      <c r="E85" s="23">
        <f t="shared" si="16"/>
        <v>2.125</v>
      </c>
      <c r="F85" s="23">
        <f t="shared" si="17"/>
        <v>4.515625</v>
      </c>
      <c r="G85" s="11">
        <f t="shared" si="18"/>
        <v>-9.2391304347826081E-2</v>
      </c>
      <c r="H85" s="23">
        <f t="shared" si="19"/>
        <v>9.2391304347826081E-2</v>
      </c>
    </row>
    <row r="86" spans="1:9" ht="16.2" x14ac:dyDescent="0.3">
      <c r="A86" s="24">
        <v>7</v>
      </c>
      <c r="C86" s="28">
        <f t="shared" si="15"/>
        <v>24.0625</v>
      </c>
    </row>
    <row r="88" spans="1:9" x14ac:dyDescent="0.3">
      <c r="D88" s="8">
        <f>SUM(D81:D85)</f>
        <v>8.125</v>
      </c>
      <c r="E88" s="8">
        <f t="shared" ref="E88" si="20">SUM(E81:E85)</f>
        <v>16.375</v>
      </c>
      <c r="F88" s="8">
        <f>SUM(F81:F85)</f>
        <v>62.828125</v>
      </c>
      <c r="G88" s="8">
        <f>SUM(G81:G85)</f>
        <v>0.28405169709517541</v>
      </c>
      <c r="H88" s="8">
        <f>SUM(H81:H85)</f>
        <v>0.69105652801304973</v>
      </c>
    </row>
  </sheetData>
  <mergeCells count="1">
    <mergeCell ref="K49:M4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Melendez</dc:creator>
  <cp:lastModifiedBy>Gabriel Melendez</cp:lastModifiedBy>
  <dcterms:created xsi:type="dcterms:W3CDTF">2023-06-13T19:49:12Z</dcterms:created>
  <dcterms:modified xsi:type="dcterms:W3CDTF">2023-06-14T02:53:06Z</dcterms:modified>
</cp:coreProperties>
</file>