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\Desktop\excelfos\"/>
    </mc:Choice>
  </mc:AlternateContent>
  <xr:revisionPtr revIDLastSave="0" documentId="8_{9FC70EEF-D331-467C-9A9D-083B7C21AC46}" xr6:coauthVersionLast="47" xr6:coauthVersionMax="47" xr10:uidLastSave="{00000000-0000-0000-0000-000000000000}"/>
  <bookViews>
    <workbookView xWindow="-120" yWindow="-120" windowWidth="29040" windowHeight="15720" xr2:uid="{6E81C364-9540-401C-9809-8FEFCC5B66FD}"/>
  </bookViews>
  <sheets>
    <sheet name="Munka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44" i="1" l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L20" i="1"/>
  <c r="J20" i="1"/>
  <c r="L19" i="1"/>
  <c r="J19" i="1"/>
  <c r="L18" i="1"/>
  <c r="J18" i="1"/>
  <c r="L17" i="1"/>
  <c r="J17" i="1"/>
  <c r="L16" i="1"/>
  <c r="J16" i="1"/>
  <c r="L15" i="1"/>
  <c r="J15" i="1"/>
  <c r="L14" i="1"/>
  <c r="J14" i="1"/>
  <c r="L13" i="1"/>
  <c r="J13" i="1"/>
  <c r="L12" i="1"/>
  <c r="J12" i="1"/>
  <c r="L11" i="1"/>
  <c r="J11" i="1"/>
  <c r="L10" i="1"/>
  <c r="J10" i="1"/>
  <c r="L9" i="1"/>
  <c r="J9" i="1"/>
  <c r="L8" i="1"/>
  <c r="J8" i="1"/>
  <c r="L7" i="1"/>
  <c r="J7" i="1"/>
  <c r="L6" i="1"/>
  <c r="J6" i="1"/>
  <c r="L5" i="1"/>
  <c r="J5" i="1"/>
  <c r="L4" i="1"/>
  <c r="J4" i="1"/>
  <c r="M25" i="1" s="1"/>
  <c r="N25" i="1" s="1" a="1"/>
  <c r="N25" i="1" s="1"/>
  <c r="M3" i="1"/>
  <c r="M4" i="1" s="1"/>
  <c r="L3" i="1"/>
  <c r="J3" i="1"/>
  <c r="M5" i="1" l="1"/>
  <c r="O4" i="1"/>
  <c r="N4" i="1"/>
  <c r="N3" i="1"/>
  <c r="O3" i="1"/>
  <c r="M6" i="1" l="1"/>
  <c r="O5" i="1"/>
  <c r="N5" i="1"/>
  <c r="N6" i="1" l="1"/>
  <c r="M7" i="1"/>
  <c r="O6" i="1"/>
  <c r="O7" i="1" l="1"/>
  <c r="M8" i="1"/>
  <c r="N7" i="1"/>
  <c r="M9" i="1" l="1"/>
  <c r="N8" i="1"/>
  <c r="O8" i="1"/>
  <c r="N9" i="1" l="1"/>
  <c r="M10" i="1"/>
  <c r="O9" i="1"/>
  <c r="M11" i="1" l="1"/>
  <c r="N10" i="1"/>
  <c r="O10" i="1"/>
  <c r="M12" i="1" l="1"/>
  <c r="O11" i="1"/>
  <c r="N11" i="1"/>
  <c r="O12" i="1" l="1"/>
  <c r="N12" i="1"/>
  <c r="M13" i="1"/>
  <c r="M14" i="1" l="1"/>
  <c r="O13" i="1"/>
  <c r="N13" i="1"/>
  <c r="M15" i="1" l="1"/>
  <c r="N14" i="1"/>
  <c r="O14" i="1"/>
  <c r="O15" i="1" l="1"/>
  <c r="N15" i="1"/>
  <c r="M16" i="1"/>
  <c r="N16" i="1" l="1"/>
  <c r="M17" i="1"/>
  <c r="O16" i="1"/>
  <c r="N17" i="1" l="1"/>
  <c r="O17" i="1"/>
  <c r="M18" i="1"/>
  <c r="O18" i="1" l="1"/>
  <c r="N18" i="1"/>
  <c r="M19" i="1"/>
  <c r="N19" i="1" l="1"/>
  <c r="M20" i="1"/>
  <c r="O19" i="1"/>
  <c r="O20" i="1" l="1"/>
  <c r="N20" i="1"/>
  <c r="M23" i="1"/>
  <c r="M24" i="1" s="1"/>
  <c r="M22" i="1"/>
</calcChain>
</file>

<file path=xl/sharedStrings.xml><?xml version="1.0" encoding="utf-8"?>
<sst xmlns="http://schemas.openxmlformats.org/spreadsheetml/2006/main" count="51" uniqueCount="32">
  <si>
    <t>Combino villamos a 6-os vonalán</t>
  </si>
  <si>
    <t>Férőhely</t>
  </si>
  <si>
    <t>Ülőhely</t>
  </si>
  <si>
    <t>Felszállók</t>
  </si>
  <si>
    <t>Összesen</t>
  </si>
  <si>
    <t>Megálló</t>
  </si>
  <si>
    <t>Utasszám</t>
  </si>
  <si>
    <t>Álló utasok minimum</t>
  </si>
  <si>
    <t>Kihasználtság</t>
  </si>
  <si>
    <t>Móricz Zsigmond körtér</t>
  </si>
  <si>
    <t>Budafoki út</t>
  </si>
  <si>
    <t>Petőfi híd, budai hídfő</t>
  </si>
  <si>
    <t>Boráros tér</t>
  </si>
  <si>
    <t>Mester utca</t>
  </si>
  <si>
    <t>Baross utca</t>
  </si>
  <si>
    <t>Rákóczi tér</t>
  </si>
  <si>
    <t>Blaha Lujza tér</t>
  </si>
  <si>
    <t>Wesselényi utca</t>
  </si>
  <si>
    <t>Király utca</t>
  </si>
  <si>
    <t>Oktogon</t>
  </si>
  <si>
    <t>Nyugati pályaudvar</t>
  </si>
  <si>
    <t>Jászai Mari tér</t>
  </si>
  <si>
    <t>Margitsziget</t>
  </si>
  <si>
    <t>Margit híd</t>
  </si>
  <si>
    <t>Mechwart liget</t>
  </si>
  <si>
    <t>Széna tér</t>
  </si>
  <si>
    <t>Moszkva tér</t>
  </si>
  <si>
    <t>Legnagyobb utasszám</t>
  </si>
  <si>
    <t>Átlagos utasszám</t>
  </si>
  <si>
    <t>Nagy kihasználtságú</t>
  </si>
  <si>
    <t>Legtöbb felszálló</t>
  </si>
  <si>
    <t>Leszállók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</si>
</sst>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&quot;. ajtó&quot;"/>
    <numFmt numFmtId="165" formatCode="0.0\ &quot;%&quot;"/>
  </numFmts>
  <fonts count="4" x14ac:knownFonts="1">
    <font>
      <sz val="11"/>
      <color theme="1"/>
      <name val="Calibri"/>
      <family val="2"/>
      <charset val="238"/>
      <scheme val="minor"/>
    </font>
    <font>
      <b/>
      <sz val="20"/>
      <color theme="1"/>
      <name val="Calibri"/>
      <scheme val="minor"/>
    </font>
    <font>
      <b/>
      <sz val="10"/>
      <color theme="1"/>
      <name val="Calibri"/>
      <scheme val="minor"/>
    </font>
    <font>
      <b/>
      <sz val="10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16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165" fontId="3" fillId="0" borderId="0" xfId="0" applyNumberFormat="1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1">
                <a:solidFill>
                  <a:schemeClr val="dk1"/>
                </a:solidFill>
                <a:latin typeface="+mn-lt"/>
              </a:defRPr>
            </a:pPr>
            <a:r>
              <a:rPr lang="hu-HU" b="1">
                <a:solidFill>
                  <a:schemeClr val="dk1"/>
                </a:solidFill>
                <a:latin typeface="+mn-lt"/>
              </a:rPr>
              <a:t>A 6-os villamos kihasználtsága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as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[1]Munkalap1!$A$3:$A$20</c:f>
              <c:strCache>
                <c:ptCount val="18"/>
                <c:pt idx="0">
                  <c:v>Móricz Zsigmond körtér</c:v>
                </c:pt>
                <c:pt idx="1">
                  <c:v>Budafoki út</c:v>
                </c:pt>
                <c:pt idx="2">
                  <c:v>Petőfi híd, budai hídfő</c:v>
                </c:pt>
                <c:pt idx="3">
                  <c:v>Boráros tér</c:v>
                </c:pt>
                <c:pt idx="4">
                  <c:v>Mester utca</c:v>
                </c:pt>
                <c:pt idx="5">
                  <c:v>Baross utca</c:v>
                </c:pt>
                <c:pt idx="6">
                  <c:v>Rákóczi tér</c:v>
                </c:pt>
                <c:pt idx="7">
                  <c:v>Blaha Lujza tér</c:v>
                </c:pt>
                <c:pt idx="8">
                  <c:v>Wesselényi utca</c:v>
                </c:pt>
                <c:pt idx="9">
                  <c:v>Király utca</c:v>
                </c:pt>
                <c:pt idx="10">
                  <c:v>Oktogon</c:v>
                </c:pt>
                <c:pt idx="11">
                  <c:v>Nyugati pályaudvar</c:v>
                </c:pt>
                <c:pt idx="12">
                  <c:v>Jászai Mari tér</c:v>
                </c:pt>
                <c:pt idx="13">
                  <c:v>Margitsziget</c:v>
                </c:pt>
                <c:pt idx="14">
                  <c:v>Margit híd</c:v>
                </c:pt>
                <c:pt idx="15">
                  <c:v>Mechwart liget</c:v>
                </c:pt>
                <c:pt idx="16">
                  <c:v>Széna tér</c:v>
                </c:pt>
                <c:pt idx="17">
                  <c:v>Moszkva tér</c:v>
                </c:pt>
              </c:strCache>
            </c:strRef>
          </c:cat>
          <c:val>
            <c:numRef>
              <c:f>[1]Munkalap1!$O$3:$O$20</c:f>
              <c:numCache>
                <c:formatCode>0.0\ "%"</c:formatCode>
                <c:ptCount val="18"/>
                <c:pt idx="0">
                  <c:v>34</c:v>
                </c:pt>
                <c:pt idx="1">
                  <c:v>33.1</c:v>
                </c:pt>
                <c:pt idx="2">
                  <c:v>28.9</c:v>
                </c:pt>
                <c:pt idx="3">
                  <c:v>56.1</c:v>
                </c:pt>
                <c:pt idx="4">
                  <c:v>49.9</c:v>
                </c:pt>
                <c:pt idx="5">
                  <c:v>61.5</c:v>
                </c:pt>
                <c:pt idx="6">
                  <c:v>61.2</c:v>
                </c:pt>
                <c:pt idx="7">
                  <c:v>85.6</c:v>
                </c:pt>
                <c:pt idx="8">
                  <c:v>85.6</c:v>
                </c:pt>
                <c:pt idx="9">
                  <c:v>76.8</c:v>
                </c:pt>
                <c:pt idx="10">
                  <c:v>70</c:v>
                </c:pt>
                <c:pt idx="11">
                  <c:v>47.9</c:v>
                </c:pt>
                <c:pt idx="12">
                  <c:v>36.799999999999997</c:v>
                </c:pt>
                <c:pt idx="13">
                  <c:v>38.5</c:v>
                </c:pt>
                <c:pt idx="14">
                  <c:v>26.9</c:v>
                </c:pt>
                <c:pt idx="15">
                  <c:v>15.9</c:v>
                </c:pt>
                <c:pt idx="16">
                  <c:v>17</c:v>
                </c:pt>
                <c:pt idx="17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7726-4918-A0E7-FC06B47845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5927916"/>
        <c:axId val="228491102"/>
      </c:barChart>
      <c:catAx>
        <c:axId val="659279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hu-HU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hu-HU"/>
          </a:p>
        </c:txPr>
        <c:crossAx val="228491102"/>
        <c:crosses val="autoZero"/>
        <c:auto val="1"/>
        <c:lblAlgn val="ctr"/>
        <c:lblOffset val="100"/>
        <c:noMultiLvlLbl val="1"/>
      </c:catAx>
      <c:valAx>
        <c:axId val="22849110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hu-HU"/>
              </a:p>
            </c:rich>
          </c:tx>
          <c:overlay val="0"/>
        </c:title>
        <c:numFmt formatCode="0.0\ &quot;%&quot;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hu-HU"/>
          </a:p>
        </c:txPr>
        <c:crossAx val="65927916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114300</xdr:colOff>
      <xdr:row>25</xdr:row>
      <xdr:rowOff>323850</xdr:rowOff>
    </xdr:from>
    <xdr:ext cx="8001000" cy="4962525"/>
    <xdr:graphicFrame macro="">
      <xdr:nvGraphicFramePr>
        <xdr:cNvPr id="2" name="Chart 1" title="Grafikon">
          <a:extLst>
            <a:ext uri="{FF2B5EF4-FFF2-40B4-BE49-F238E27FC236}">
              <a16:creationId xmlns:a16="http://schemas.microsoft.com/office/drawing/2014/main" id="{702C8396-9B88-48CB-AF30-FEEE585B36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S/Downloads/IK_-_Combino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unkalap1"/>
    </sheetNames>
    <sheetDataSet>
      <sheetData sheetId="0">
        <row r="3">
          <cell r="A3" t="str">
            <v>Móricz Zsigmond körtér</v>
          </cell>
          <cell r="O3">
            <v>34</v>
          </cell>
        </row>
        <row r="4">
          <cell r="A4" t="str">
            <v>Budafoki út</v>
          </cell>
          <cell r="O4">
            <v>33.1</v>
          </cell>
        </row>
        <row r="5">
          <cell r="A5" t="str">
            <v>Petőfi híd, budai hídfő</v>
          </cell>
          <cell r="O5">
            <v>28.9</v>
          </cell>
        </row>
        <row r="6">
          <cell r="A6" t="str">
            <v>Boráros tér</v>
          </cell>
          <cell r="O6">
            <v>56.1</v>
          </cell>
        </row>
        <row r="7">
          <cell r="A7" t="str">
            <v>Mester utca</v>
          </cell>
          <cell r="O7">
            <v>49.9</v>
          </cell>
        </row>
        <row r="8">
          <cell r="A8" t="str">
            <v>Baross utca</v>
          </cell>
          <cell r="O8">
            <v>61.5</v>
          </cell>
        </row>
        <row r="9">
          <cell r="A9" t="str">
            <v>Rákóczi tér</v>
          </cell>
          <cell r="O9">
            <v>61.2</v>
          </cell>
        </row>
        <row r="10">
          <cell r="A10" t="str">
            <v>Blaha Lujza tér</v>
          </cell>
          <cell r="O10">
            <v>85.6</v>
          </cell>
        </row>
        <row r="11">
          <cell r="A11" t="str">
            <v>Wesselényi utca</v>
          </cell>
          <cell r="O11">
            <v>85.6</v>
          </cell>
        </row>
        <row r="12">
          <cell r="A12" t="str">
            <v>Király utca</v>
          </cell>
          <cell r="O12">
            <v>76.8</v>
          </cell>
        </row>
        <row r="13">
          <cell r="A13" t="str">
            <v>Oktogon</v>
          </cell>
          <cell r="O13">
            <v>70</v>
          </cell>
        </row>
        <row r="14">
          <cell r="A14" t="str">
            <v>Nyugati pályaudvar</v>
          </cell>
          <cell r="O14">
            <v>47.9</v>
          </cell>
        </row>
        <row r="15">
          <cell r="A15" t="str">
            <v>Jászai Mari tér</v>
          </cell>
          <cell r="O15">
            <v>36.799999999999997</v>
          </cell>
        </row>
        <row r="16">
          <cell r="A16" t="str">
            <v>Margitsziget</v>
          </cell>
          <cell r="O16">
            <v>38.5</v>
          </cell>
        </row>
        <row r="17">
          <cell r="A17" t="str">
            <v>Margit híd</v>
          </cell>
          <cell r="O17">
            <v>26.9</v>
          </cell>
        </row>
        <row r="18">
          <cell r="A18" t="str">
            <v>Mechwart liget</v>
          </cell>
          <cell r="O18">
            <v>15.9</v>
          </cell>
        </row>
        <row r="19">
          <cell r="A19" t="str">
            <v>Széna tér</v>
          </cell>
          <cell r="O19">
            <v>17</v>
          </cell>
        </row>
        <row r="20">
          <cell r="A20" t="str">
            <v>Moszkva tér</v>
          </cell>
          <cell r="O20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72060-D07B-4101-8F86-BA60446A6C87}">
  <dimension ref="A1:Z1000"/>
  <sheetViews>
    <sheetView tabSelected="1" workbookViewId="0">
      <selection activeCell="N10" sqref="N10"/>
    </sheetView>
  </sheetViews>
  <sheetFormatPr defaultColWidth="12.5703125" defaultRowHeight="15.75" customHeight="1" x14ac:dyDescent="0.25"/>
  <cols>
    <col min="1" max="1" width="17.5703125" customWidth="1"/>
    <col min="12" max="12" width="18" customWidth="1"/>
    <col min="14" max="14" width="17.7109375" customWidth="1"/>
  </cols>
  <sheetData>
    <row r="1" spans="1:26" ht="31.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3" t="s">
        <v>1</v>
      </c>
      <c r="M1" s="3">
        <v>353</v>
      </c>
      <c r="N1" s="3" t="s">
        <v>2</v>
      </c>
      <c r="O1" s="3">
        <v>64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1.5" customHeight="1" x14ac:dyDescent="0.4">
      <c r="A2" s="4" t="s">
        <v>3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6" t="s">
        <v>4</v>
      </c>
      <c r="K2" s="6"/>
      <c r="L2" s="4" t="s">
        <v>5</v>
      </c>
      <c r="M2" s="6" t="s">
        <v>6</v>
      </c>
      <c r="N2" s="7" t="s">
        <v>7</v>
      </c>
      <c r="O2" s="6" t="s">
        <v>8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" x14ac:dyDescent="0.25">
      <c r="A3" s="6" t="s">
        <v>9</v>
      </c>
      <c r="B3" s="6">
        <v>23</v>
      </c>
      <c r="C3" s="6">
        <v>18</v>
      </c>
      <c r="D3" s="6">
        <v>10</v>
      </c>
      <c r="E3" s="6">
        <v>5</v>
      </c>
      <c r="F3" s="6">
        <v>12</v>
      </c>
      <c r="G3" s="6">
        <v>8</v>
      </c>
      <c r="H3" s="6">
        <v>9</v>
      </c>
      <c r="I3" s="6">
        <v>35</v>
      </c>
      <c r="J3" s="8">
        <f t="shared" ref="J3:J20" si="0">SUM(B3:I3)</f>
        <v>120</v>
      </c>
      <c r="K3" s="6"/>
      <c r="L3" s="6" t="str">
        <f t="shared" ref="L3:L20" si="1">A3</f>
        <v>Móricz Zsigmond körtér</v>
      </c>
      <c r="M3" s="8">
        <f>J3-J27</f>
        <v>120</v>
      </c>
      <c r="N3" s="8">
        <f t="shared" ref="N3:N20" si="2">MAX(0,M3-$O$1)</f>
        <v>56</v>
      </c>
      <c r="O3" s="9">
        <f t="shared" ref="O3:O20" si="3">ROUND(M3/$M$1*100,1)</f>
        <v>34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" x14ac:dyDescent="0.25">
      <c r="A4" s="6" t="s">
        <v>10</v>
      </c>
      <c r="B4" s="6">
        <v>9</v>
      </c>
      <c r="C4" s="6">
        <v>6</v>
      </c>
      <c r="D4" s="6">
        <v>1</v>
      </c>
      <c r="E4" s="6">
        <v>2</v>
      </c>
      <c r="F4" s="6">
        <v>10</v>
      </c>
      <c r="G4" s="6">
        <v>4</v>
      </c>
      <c r="H4" s="6">
        <v>5</v>
      </c>
      <c r="I4" s="6">
        <v>5</v>
      </c>
      <c r="J4" s="8">
        <f t="shared" si="0"/>
        <v>42</v>
      </c>
      <c r="K4" s="6"/>
      <c r="L4" s="6" t="str">
        <f t="shared" si="1"/>
        <v>Budafoki út</v>
      </c>
      <c r="M4" s="8">
        <f t="shared" ref="M4:M20" si="4">M3+J4-J28</f>
        <v>117</v>
      </c>
      <c r="N4" s="8">
        <f t="shared" si="2"/>
        <v>53</v>
      </c>
      <c r="O4" s="9">
        <f t="shared" si="3"/>
        <v>33.1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" x14ac:dyDescent="0.25">
      <c r="A5" s="6" t="s">
        <v>11</v>
      </c>
      <c r="B5" s="6">
        <v>6</v>
      </c>
      <c r="C5" s="6">
        <v>1</v>
      </c>
      <c r="D5" s="6">
        <v>9</v>
      </c>
      <c r="E5" s="6">
        <v>2</v>
      </c>
      <c r="F5" s="6">
        <v>2</v>
      </c>
      <c r="G5" s="6">
        <v>8</v>
      </c>
      <c r="H5" s="6">
        <v>6</v>
      </c>
      <c r="I5" s="6">
        <v>9</v>
      </c>
      <c r="J5" s="8">
        <f t="shared" si="0"/>
        <v>43</v>
      </c>
      <c r="K5" s="6"/>
      <c r="L5" s="6" t="str">
        <f t="shared" si="1"/>
        <v>Petőfi híd, budai hídfő</v>
      </c>
      <c r="M5" s="8">
        <f t="shared" si="4"/>
        <v>102</v>
      </c>
      <c r="N5" s="8">
        <f t="shared" si="2"/>
        <v>38</v>
      </c>
      <c r="O5" s="9">
        <f t="shared" si="3"/>
        <v>28.9</v>
      </c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" x14ac:dyDescent="0.25">
      <c r="A6" s="6" t="s">
        <v>12</v>
      </c>
      <c r="B6" s="6">
        <v>32</v>
      </c>
      <c r="C6" s="6">
        <v>18</v>
      </c>
      <c r="D6" s="6">
        <v>9</v>
      </c>
      <c r="E6" s="6">
        <v>6</v>
      </c>
      <c r="F6" s="6">
        <v>2</v>
      </c>
      <c r="G6" s="6">
        <v>19</v>
      </c>
      <c r="H6" s="6">
        <v>30</v>
      </c>
      <c r="I6" s="6">
        <v>23</v>
      </c>
      <c r="J6" s="8">
        <f t="shared" si="0"/>
        <v>139</v>
      </c>
      <c r="K6" s="6"/>
      <c r="L6" s="6" t="str">
        <f t="shared" si="1"/>
        <v>Boráros tér</v>
      </c>
      <c r="M6" s="8">
        <f t="shared" si="4"/>
        <v>198</v>
      </c>
      <c r="N6" s="8">
        <f t="shared" si="2"/>
        <v>134</v>
      </c>
      <c r="O6" s="9">
        <f t="shared" si="3"/>
        <v>56.1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" x14ac:dyDescent="0.25">
      <c r="A7" s="6" t="s">
        <v>13</v>
      </c>
      <c r="B7" s="6">
        <v>3</v>
      </c>
      <c r="C7" s="6">
        <v>2</v>
      </c>
      <c r="D7" s="6">
        <v>7</v>
      </c>
      <c r="E7" s="6">
        <v>2</v>
      </c>
      <c r="F7" s="6">
        <v>4</v>
      </c>
      <c r="G7" s="6">
        <v>2</v>
      </c>
      <c r="H7" s="6">
        <v>0</v>
      </c>
      <c r="I7" s="6">
        <v>1</v>
      </c>
      <c r="J7" s="8">
        <f t="shared" si="0"/>
        <v>21</v>
      </c>
      <c r="K7" s="6"/>
      <c r="L7" s="6" t="str">
        <f t="shared" si="1"/>
        <v>Mester utca</v>
      </c>
      <c r="M7" s="8">
        <f t="shared" si="4"/>
        <v>176</v>
      </c>
      <c r="N7" s="8">
        <f t="shared" si="2"/>
        <v>112</v>
      </c>
      <c r="O7" s="9">
        <f t="shared" si="3"/>
        <v>49.9</v>
      </c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" x14ac:dyDescent="0.25">
      <c r="A8" s="6" t="s">
        <v>14</v>
      </c>
      <c r="B8" s="6">
        <v>19</v>
      </c>
      <c r="C8" s="6">
        <v>13</v>
      </c>
      <c r="D8" s="6">
        <v>4</v>
      </c>
      <c r="E8" s="6">
        <v>13</v>
      </c>
      <c r="F8" s="6">
        <v>8</v>
      </c>
      <c r="G8" s="6">
        <v>7</v>
      </c>
      <c r="H8" s="6">
        <v>12</v>
      </c>
      <c r="I8" s="6">
        <v>18</v>
      </c>
      <c r="J8" s="8">
        <f t="shared" si="0"/>
        <v>94</v>
      </c>
      <c r="K8" s="6"/>
      <c r="L8" s="6" t="str">
        <f t="shared" si="1"/>
        <v>Baross utca</v>
      </c>
      <c r="M8" s="8">
        <f t="shared" si="4"/>
        <v>217</v>
      </c>
      <c r="N8" s="8">
        <f t="shared" si="2"/>
        <v>153</v>
      </c>
      <c r="O8" s="9">
        <f t="shared" si="3"/>
        <v>61.5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" x14ac:dyDescent="0.25">
      <c r="A9" s="6" t="s">
        <v>15</v>
      </c>
      <c r="B9" s="6">
        <v>5</v>
      </c>
      <c r="C9" s="6">
        <v>6</v>
      </c>
      <c r="D9" s="6">
        <v>4</v>
      </c>
      <c r="E9" s="6">
        <v>6</v>
      </c>
      <c r="F9" s="6">
        <v>6</v>
      </c>
      <c r="G9" s="6">
        <v>8</v>
      </c>
      <c r="H9" s="6">
        <v>4</v>
      </c>
      <c r="I9" s="6">
        <v>2</v>
      </c>
      <c r="J9" s="8">
        <f t="shared" si="0"/>
        <v>41</v>
      </c>
      <c r="K9" s="6"/>
      <c r="L9" s="6" t="str">
        <f t="shared" si="1"/>
        <v>Rákóczi tér</v>
      </c>
      <c r="M9" s="8">
        <f t="shared" si="4"/>
        <v>216</v>
      </c>
      <c r="N9" s="8">
        <f t="shared" si="2"/>
        <v>152</v>
      </c>
      <c r="O9" s="9">
        <f t="shared" si="3"/>
        <v>61.2</v>
      </c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" x14ac:dyDescent="0.25">
      <c r="A10" s="6" t="s">
        <v>16</v>
      </c>
      <c r="B10" s="6">
        <v>27</v>
      </c>
      <c r="C10" s="6">
        <v>23</v>
      </c>
      <c r="D10" s="6">
        <v>7</v>
      </c>
      <c r="E10" s="6">
        <v>19</v>
      </c>
      <c r="F10" s="6">
        <v>21</v>
      </c>
      <c r="G10" s="6">
        <v>12</v>
      </c>
      <c r="H10" s="6">
        <v>15</v>
      </c>
      <c r="I10" s="6">
        <v>26</v>
      </c>
      <c r="J10" s="8">
        <f t="shared" si="0"/>
        <v>150</v>
      </c>
      <c r="K10" s="6"/>
      <c r="L10" s="6" t="str">
        <f t="shared" si="1"/>
        <v>Blaha Lujza tér</v>
      </c>
      <c r="M10" s="8">
        <f t="shared" si="4"/>
        <v>302</v>
      </c>
      <c r="N10" s="8">
        <f t="shared" si="2"/>
        <v>238</v>
      </c>
      <c r="O10" s="9">
        <f t="shared" si="3"/>
        <v>85.6</v>
      </c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" x14ac:dyDescent="0.25">
      <c r="A11" s="6" t="s">
        <v>17</v>
      </c>
      <c r="B11" s="6">
        <v>4</v>
      </c>
      <c r="C11" s="6">
        <v>7</v>
      </c>
      <c r="D11" s="6">
        <v>9</v>
      </c>
      <c r="E11" s="6">
        <v>8</v>
      </c>
      <c r="F11" s="6">
        <v>4</v>
      </c>
      <c r="G11" s="6">
        <v>2</v>
      </c>
      <c r="H11" s="6">
        <v>10</v>
      </c>
      <c r="I11" s="6">
        <v>1</v>
      </c>
      <c r="J11" s="8">
        <f t="shared" si="0"/>
        <v>45</v>
      </c>
      <c r="K11" s="6"/>
      <c r="L11" s="6" t="str">
        <f t="shared" si="1"/>
        <v>Wesselényi utca</v>
      </c>
      <c r="M11" s="8">
        <f t="shared" si="4"/>
        <v>302</v>
      </c>
      <c r="N11" s="8">
        <f t="shared" si="2"/>
        <v>238</v>
      </c>
      <c r="O11" s="9">
        <f t="shared" si="3"/>
        <v>85.6</v>
      </c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" x14ac:dyDescent="0.25">
      <c r="A12" s="6" t="s">
        <v>18</v>
      </c>
      <c r="B12" s="6">
        <v>10</v>
      </c>
      <c r="C12" s="6">
        <v>1</v>
      </c>
      <c r="D12" s="6">
        <v>9</v>
      </c>
      <c r="E12" s="6">
        <v>0</v>
      </c>
      <c r="F12" s="6">
        <v>5</v>
      </c>
      <c r="G12" s="6">
        <v>5</v>
      </c>
      <c r="H12" s="6">
        <v>2</v>
      </c>
      <c r="I12" s="6">
        <v>4</v>
      </c>
      <c r="J12" s="8">
        <f t="shared" si="0"/>
        <v>36</v>
      </c>
      <c r="K12" s="6"/>
      <c r="L12" s="6" t="str">
        <f t="shared" si="1"/>
        <v>Király utca</v>
      </c>
      <c r="M12" s="8">
        <f t="shared" si="4"/>
        <v>271</v>
      </c>
      <c r="N12" s="8">
        <f t="shared" si="2"/>
        <v>207</v>
      </c>
      <c r="O12" s="9">
        <f t="shared" si="3"/>
        <v>76.8</v>
      </c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" x14ac:dyDescent="0.25">
      <c r="A13" s="6" t="s">
        <v>19</v>
      </c>
      <c r="B13" s="6">
        <v>11</v>
      </c>
      <c r="C13" s="6">
        <v>5</v>
      </c>
      <c r="D13" s="6">
        <v>8</v>
      </c>
      <c r="E13" s="6">
        <v>8</v>
      </c>
      <c r="F13" s="6">
        <v>0</v>
      </c>
      <c r="G13" s="6">
        <v>1</v>
      </c>
      <c r="H13" s="6">
        <v>1</v>
      </c>
      <c r="I13" s="6">
        <v>9</v>
      </c>
      <c r="J13" s="8">
        <f t="shared" si="0"/>
        <v>43</v>
      </c>
      <c r="K13" s="6"/>
      <c r="L13" s="6" t="str">
        <f t="shared" si="1"/>
        <v>Oktogon</v>
      </c>
      <c r="M13" s="8">
        <f t="shared" si="4"/>
        <v>247</v>
      </c>
      <c r="N13" s="8">
        <f t="shared" si="2"/>
        <v>183</v>
      </c>
      <c r="O13" s="9">
        <f t="shared" si="3"/>
        <v>70</v>
      </c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" x14ac:dyDescent="0.25">
      <c r="A14" s="6" t="s">
        <v>20</v>
      </c>
      <c r="B14" s="6">
        <v>19</v>
      </c>
      <c r="C14" s="6">
        <v>10</v>
      </c>
      <c r="D14" s="6">
        <v>9</v>
      </c>
      <c r="E14" s="6">
        <v>10</v>
      </c>
      <c r="F14" s="6">
        <v>4</v>
      </c>
      <c r="G14" s="6">
        <v>4</v>
      </c>
      <c r="H14" s="6">
        <v>8</v>
      </c>
      <c r="I14" s="6">
        <v>13</v>
      </c>
      <c r="J14" s="8">
        <f t="shared" si="0"/>
        <v>77</v>
      </c>
      <c r="K14" s="6"/>
      <c r="L14" s="6" t="str">
        <f t="shared" si="1"/>
        <v>Nyugati pályaudvar</v>
      </c>
      <c r="M14" s="8">
        <f t="shared" si="4"/>
        <v>169</v>
      </c>
      <c r="N14" s="8">
        <f t="shared" si="2"/>
        <v>105</v>
      </c>
      <c r="O14" s="9">
        <f t="shared" si="3"/>
        <v>47.9</v>
      </c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" x14ac:dyDescent="0.25">
      <c r="A15" s="6" t="s">
        <v>21</v>
      </c>
      <c r="B15" s="6">
        <v>9</v>
      </c>
      <c r="C15" s="6">
        <v>7</v>
      </c>
      <c r="D15" s="6">
        <v>6</v>
      </c>
      <c r="E15" s="6">
        <v>10</v>
      </c>
      <c r="F15" s="6">
        <v>8</v>
      </c>
      <c r="G15" s="6">
        <v>3</v>
      </c>
      <c r="H15" s="6">
        <v>3</v>
      </c>
      <c r="I15" s="6">
        <v>11</v>
      </c>
      <c r="J15" s="8">
        <f t="shared" si="0"/>
        <v>57</v>
      </c>
      <c r="K15" s="6"/>
      <c r="L15" s="6" t="str">
        <f t="shared" si="1"/>
        <v>Jászai Mari tér</v>
      </c>
      <c r="M15" s="8">
        <f t="shared" si="4"/>
        <v>130</v>
      </c>
      <c r="N15" s="8">
        <f t="shared" si="2"/>
        <v>66</v>
      </c>
      <c r="O15" s="9">
        <f t="shared" si="3"/>
        <v>36.799999999999997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" x14ac:dyDescent="0.25">
      <c r="A16" s="6" t="s">
        <v>22</v>
      </c>
      <c r="B16" s="6">
        <v>2</v>
      </c>
      <c r="C16" s="6">
        <v>3</v>
      </c>
      <c r="D16" s="6">
        <v>0</v>
      </c>
      <c r="E16" s="6">
        <v>3</v>
      </c>
      <c r="F16" s="6">
        <v>0</v>
      </c>
      <c r="G16" s="6">
        <v>4</v>
      </c>
      <c r="H16" s="6">
        <v>0</v>
      </c>
      <c r="I16" s="6">
        <v>4</v>
      </c>
      <c r="J16" s="8">
        <f t="shared" si="0"/>
        <v>16</v>
      </c>
      <c r="K16" s="6"/>
      <c r="L16" s="6" t="str">
        <f t="shared" si="1"/>
        <v>Margitsziget</v>
      </c>
      <c r="M16" s="8">
        <f t="shared" si="4"/>
        <v>136</v>
      </c>
      <c r="N16" s="8">
        <f t="shared" si="2"/>
        <v>72</v>
      </c>
      <c r="O16" s="9">
        <f t="shared" si="3"/>
        <v>38.5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" x14ac:dyDescent="0.25">
      <c r="A17" s="6" t="s">
        <v>23</v>
      </c>
      <c r="B17" s="6">
        <v>15</v>
      </c>
      <c r="C17" s="6">
        <v>3</v>
      </c>
      <c r="D17" s="6">
        <v>3</v>
      </c>
      <c r="E17" s="6">
        <v>3</v>
      </c>
      <c r="F17" s="6">
        <v>4</v>
      </c>
      <c r="G17" s="6">
        <v>6</v>
      </c>
      <c r="H17" s="6">
        <v>8</v>
      </c>
      <c r="I17" s="6">
        <v>10</v>
      </c>
      <c r="J17" s="8">
        <f t="shared" si="0"/>
        <v>52</v>
      </c>
      <c r="K17" s="6"/>
      <c r="L17" s="6" t="str">
        <f t="shared" si="1"/>
        <v>Margit híd</v>
      </c>
      <c r="M17" s="8">
        <f t="shared" si="4"/>
        <v>95</v>
      </c>
      <c r="N17" s="8">
        <f t="shared" si="2"/>
        <v>31</v>
      </c>
      <c r="O17" s="9">
        <f t="shared" si="3"/>
        <v>26.9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" x14ac:dyDescent="0.25">
      <c r="A18" s="6" t="s">
        <v>24</v>
      </c>
      <c r="B18" s="6">
        <v>2</v>
      </c>
      <c r="C18" s="6">
        <v>3</v>
      </c>
      <c r="D18" s="6">
        <v>1</v>
      </c>
      <c r="E18" s="6">
        <v>1</v>
      </c>
      <c r="F18" s="6">
        <v>1</v>
      </c>
      <c r="G18" s="6">
        <v>6</v>
      </c>
      <c r="H18" s="6">
        <v>2</v>
      </c>
      <c r="I18" s="6">
        <v>1</v>
      </c>
      <c r="J18" s="8">
        <f t="shared" si="0"/>
        <v>17</v>
      </c>
      <c r="K18" s="6"/>
      <c r="L18" s="6" t="str">
        <f t="shared" si="1"/>
        <v>Mechwart liget</v>
      </c>
      <c r="M18" s="8">
        <f t="shared" si="4"/>
        <v>56</v>
      </c>
      <c r="N18" s="8">
        <f t="shared" si="2"/>
        <v>0</v>
      </c>
      <c r="O18" s="9">
        <f t="shared" si="3"/>
        <v>15.9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" x14ac:dyDescent="0.25">
      <c r="A19" s="6" t="s">
        <v>25</v>
      </c>
      <c r="B19" s="6">
        <v>7</v>
      </c>
      <c r="C19" s="6">
        <v>2</v>
      </c>
      <c r="D19" s="6">
        <v>3</v>
      </c>
      <c r="E19" s="6">
        <v>6</v>
      </c>
      <c r="F19" s="6">
        <v>8</v>
      </c>
      <c r="G19" s="6">
        <v>9</v>
      </c>
      <c r="H19" s="6">
        <v>7</v>
      </c>
      <c r="I19" s="6">
        <v>4</v>
      </c>
      <c r="J19" s="8">
        <f t="shared" si="0"/>
        <v>46</v>
      </c>
      <c r="K19" s="6"/>
      <c r="L19" s="6" t="str">
        <f t="shared" si="1"/>
        <v>Széna tér</v>
      </c>
      <c r="M19" s="8">
        <f t="shared" si="4"/>
        <v>60</v>
      </c>
      <c r="N19" s="8">
        <f t="shared" si="2"/>
        <v>0</v>
      </c>
      <c r="O19" s="9">
        <f t="shared" si="3"/>
        <v>17</v>
      </c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" x14ac:dyDescent="0.25">
      <c r="A20" s="6" t="s">
        <v>26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8">
        <f t="shared" si="0"/>
        <v>0</v>
      </c>
      <c r="K20" s="6"/>
      <c r="L20" s="6" t="str">
        <f t="shared" si="1"/>
        <v>Moszkva tér</v>
      </c>
      <c r="M20" s="8">
        <f t="shared" si="4"/>
        <v>0</v>
      </c>
      <c r="N20" s="8">
        <f t="shared" si="2"/>
        <v>0</v>
      </c>
      <c r="O20" s="9">
        <f t="shared" si="3"/>
        <v>0</v>
      </c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 t="s">
        <v>27</v>
      </c>
      <c r="M22" s="8">
        <f>MAX(M3:M20)</f>
        <v>302</v>
      </c>
      <c r="N22" s="8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 t="s">
        <v>28</v>
      </c>
      <c r="M23" s="8">
        <f>ROUND(AVERAGE(M3:M20),2)</f>
        <v>161.88999999999999</v>
      </c>
      <c r="N23" s="8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 t="s">
        <v>29</v>
      </c>
      <c r="M24" s="8">
        <f>COUNTIFS(M3:M20,"&gt;"&amp;M23)</f>
        <v>9</v>
      </c>
      <c r="N24" s="8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 t="s">
        <v>30</v>
      </c>
      <c r="M25" s="8">
        <f>MAX(J3:J20)</f>
        <v>150</v>
      </c>
      <c r="N25" s="8" t="str">
        <f t="array" ref="N25">INDEX(A3:A20,MATCH(M25,J3:J20,0))</f>
        <v>Blaha Lujza tér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31.5" customHeight="1" x14ac:dyDescent="0.4">
      <c r="A26" s="4" t="s">
        <v>31</v>
      </c>
      <c r="B26" s="5">
        <v>1</v>
      </c>
      <c r="C26" s="5">
        <v>2</v>
      </c>
      <c r="D26" s="5">
        <v>3</v>
      </c>
      <c r="E26" s="5">
        <v>4</v>
      </c>
      <c r="F26" s="5">
        <v>5</v>
      </c>
      <c r="G26" s="5">
        <v>6</v>
      </c>
      <c r="H26" s="5">
        <v>7</v>
      </c>
      <c r="I26" s="5">
        <v>8</v>
      </c>
      <c r="J26" s="6" t="s">
        <v>4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" x14ac:dyDescent="0.25">
      <c r="A27" s="6" t="s">
        <v>9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8">
        <f t="shared" ref="J27:J44" si="5">SUM(B27:I27)</f>
        <v>0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" x14ac:dyDescent="0.25">
      <c r="A28" s="6" t="s">
        <v>10</v>
      </c>
      <c r="B28" s="6">
        <v>7</v>
      </c>
      <c r="C28" s="6">
        <v>4</v>
      </c>
      <c r="D28" s="6">
        <v>5</v>
      </c>
      <c r="E28" s="6">
        <v>4</v>
      </c>
      <c r="F28" s="6">
        <v>8</v>
      </c>
      <c r="G28" s="6">
        <v>4</v>
      </c>
      <c r="H28" s="6">
        <v>5</v>
      </c>
      <c r="I28" s="6">
        <v>8</v>
      </c>
      <c r="J28" s="8">
        <f t="shared" si="5"/>
        <v>45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" x14ac:dyDescent="0.25">
      <c r="A29" s="6" t="s">
        <v>11</v>
      </c>
      <c r="B29" s="6">
        <v>17</v>
      </c>
      <c r="C29" s="6">
        <v>8</v>
      </c>
      <c r="D29" s="6">
        <v>2</v>
      </c>
      <c r="E29" s="6">
        <v>1</v>
      </c>
      <c r="F29" s="6">
        <v>6</v>
      </c>
      <c r="G29" s="6">
        <v>7</v>
      </c>
      <c r="H29" s="6">
        <v>6</v>
      </c>
      <c r="I29" s="6">
        <v>11</v>
      </c>
      <c r="J29" s="8">
        <f t="shared" si="5"/>
        <v>58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" x14ac:dyDescent="0.25">
      <c r="A30" s="6" t="s">
        <v>12</v>
      </c>
      <c r="B30" s="6">
        <v>12</v>
      </c>
      <c r="C30" s="6">
        <v>6</v>
      </c>
      <c r="D30" s="6">
        <v>3</v>
      </c>
      <c r="E30" s="6">
        <v>0</v>
      </c>
      <c r="F30" s="6">
        <v>3</v>
      </c>
      <c r="G30" s="6">
        <v>4</v>
      </c>
      <c r="H30" s="6">
        <v>7</v>
      </c>
      <c r="I30" s="6">
        <v>8</v>
      </c>
      <c r="J30" s="8">
        <f t="shared" si="5"/>
        <v>43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" x14ac:dyDescent="0.25">
      <c r="A31" s="6" t="s">
        <v>13</v>
      </c>
      <c r="B31" s="6">
        <v>8</v>
      </c>
      <c r="C31" s="6">
        <v>5</v>
      </c>
      <c r="D31" s="6">
        <v>8</v>
      </c>
      <c r="E31" s="6">
        <v>6</v>
      </c>
      <c r="F31" s="6">
        <v>6</v>
      </c>
      <c r="G31" s="6">
        <v>4</v>
      </c>
      <c r="H31" s="6">
        <v>0</v>
      </c>
      <c r="I31" s="6">
        <v>6</v>
      </c>
      <c r="J31" s="8">
        <f t="shared" si="5"/>
        <v>43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" x14ac:dyDescent="0.25">
      <c r="A32" s="6" t="s">
        <v>14</v>
      </c>
      <c r="B32" s="6">
        <v>9</v>
      </c>
      <c r="C32" s="6">
        <v>4</v>
      </c>
      <c r="D32" s="6">
        <v>6</v>
      </c>
      <c r="E32" s="6">
        <v>4</v>
      </c>
      <c r="F32" s="6">
        <v>8</v>
      </c>
      <c r="G32" s="6">
        <v>3</v>
      </c>
      <c r="H32" s="6">
        <v>6</v>
      </c>
      <c r="I32" s="6">
        <v>13</v>
      </c>
      <c r="J32" s="8">
        <f t="shared" si="5"/>
        <v>53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" x14ac:dyDescent="0.25">
      <c r="A33" s="6" t="s">
        <v>15</v>
      </c>
      <c r="B33" s="6">
        <v>6</v>
      </c>
      <c r="C33" s="6">
        <v>9</v>
      </c>
      <c r="D33" s="6">
        <v>0</v>
      </c>
      <c r="E33" s="6">
        <v>3</v>
      </c>
      <c r="F33" s="6">
        <v>5</v>
      </c>
      <c r="G33" s="6">
        <v>3</v>
      </c>
      <c r="H33" s="6">
        <v>6</v>
      </c>
      <c r="I33" s="6">
        <v>10</v>
      </c>
      <c r="J33" s="8">
        <f t="shared" si="5"/>
        <v>42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" x14ac:dyDescent="0.25">
      <c r="A34" s="6" t="s">
        <v>16</v>
      </c>
      <c r="B34" s="6">
        <v>14</v>
      </c>
      <c r="C34" s="6">
        <v>9</v>
      </c>
      <c r="D34" s="6">
        <v>7</v>
      </c>
      <c r="E34" s="6">
        <v>3</v>
      </c>
      <c r="F34" s="6">
        <v>6</v>
      </c>
      <c r="G34" s="6">
        <v>5</v>
      </c>
      <c r="H34" s="6">
        <v>9</v>
      </c>
      <c r="I34" s="6">
        <v>11</v>
      </c>
      <c r="J34" s="8">
        <f t="shared" si="5"/>
        <v>64</v>
      </c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" x14ac:dyDescent="0.25">
      <c r="A35" s="6" t="s">
        <v>17</v>
      </c>
      <c r="B35" s="6">
        <v>3</v>
      </c>
      <c r="C35" s="6">
        <v>2</v>
      </c>
      <c r="D35" s="6">
        <v>9</v>
      </c>
      <c r="E35" s="6">
        <v>6</v>
      </c>
      <c r="F35" s="6">
        <v>0</v>
      </c>
      <c r="G35" s="6">
        <v>8</v>
      </c>
      <c r="H35" s="6">
        <v>8</v>
      </c>
      <c r="I35" s="6">
        <v>9</v>
      </c>
      <c r="J35" s="8">
        <f t="shared" si="5"/>
        <v>45</v>
      </c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" x14ac:dyDescent="0.25">
      <c r="A36" s="6" t="s">
        <v>18</v>
      </c>
      <c r="B36" s="6">
        <v>12</v>
      </c>
      <c r="C36" s="6">
        <v>8</v>
      </c>
      <c r="D36" s="6">
        <v>6</v>
      </c>
      <c r="E36" s="6">
        <v>8</v>
      </c>
      <c r="F36" s="6">
        <v>7</v>
      </c>
      <c r="G36" s="6">
        <v>9</v>
      </c>
      <c r="H36" s="6">
        <v>8</v>
      </c>
      <c r="I36" s="6">
        <v>9</v>
      </c>
      <c r="J36" s="8">
        <f t="shared" si="5"/>
        <v>67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" x14ac:dyDescent="0.25">
      <c r="A37" s="6" t="s">
        <v>19</v>
      </c>
      <c r="B37" s="6">
        <v>12</v>
      </c>
      <c r="C37" s="6">
        <v>9</v>
      </c>
      <c r="D37" s="6">
        <v>8</v>
      </c>
      <c r="E37" s="6">
        <v>6</v>
      </c>
      <c r="F37" s="6">
        <v>5</v>
      </c>
      <c r="G37" s="6">
        <v>6</v>
      </c>
      <c r="H37" s="6">
        <v>7</v>
      </c>
      <c r="I37" s="6">
        <v>14</v>
      </c>
      <c r="J37" s="8">
        <f t="shared" si="5"/>
        <v>67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" x14ac:dyDescent="0.25">
      <c r="A38" s="6" t="s">
        <v>20</v>
      </c>
      <c r="B38" s="6">
        <v>41</v>
      </c>
      <c r="C38" s="6">
        <v>31</v>
      </c>
      <c r="D38" s="6">
        <v>17</v>
      </c>
      <c r="E38" s="6">
        <v>7</v>
      </c>
      <c r="F38" s="6">
        <v>9</v>
      </c>
      <c r="G38" s="6">
        <v>11</v>
      </c>
      <c r="H38" s="6">
        <v>18</v>
      </c>
      <c r="I38" s="6">
        <v>21</v>
      </c>
      <c r="J38" s="8">
        <f t="shared" si="5"/>
        <v>155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" x14ac:dyDescent="0.25">
      <c r="A39" s="6" t="s">
        <v>21</v>
      </c>
      <c r="B39" s="6">
        <v>18</v>
      </c>
      <c r="C39" s="6">
        <v>9</v>
      </c>
      <c r="D39" s="6">
        <v>12</v>
      </c>
      <c r="E39" s="6">
        <v>6</v>
      </c>
      <c r="F39" s="6">
        <v>6</v>
      </c>
      <c r="G39" s="6">
        <v>8</v>
      </c>
      <c r="H39" s="6">
        <v>12</v>
      </c>
      <c r="I39" s="6">
        <v>25</v>
      </c>
      <c r="J39" s="8">
        <f t="shared" si="5"/>
        <v>96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" x14ac:dyDescent="0.25">
      <c r="A40" s="6" t="s">
        <v>22</v>
      </c>
      <c r="B40" s="6">
        <v>3</v>
      </c>
      <c r="C40" s="6">
        <v>1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6</v>
      </c>
      <c r="J40" s="8">
        <f t="shared" si="5"/>
        <v>10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" x14ac:dyDescent="0.25">
      <c r="A41" s="6" t="s">
        <v>23</v>
      </c>
      <c r="B41" s="6">
        <v>17</v>
      </c>
      <c r="C41" s="6">
        <v>13</v>
      </c>
      <c r="D41" s="6">
        <v>12</v>
      </c>
      <c r="E41" s="6">
        <v>7</v>
      </c>
      <c r="F41" s="6">
        <v>9</v>
      </c>
      <c r="G41" s="6">
        <v>9</v>
      </c>
      <c r="H41" s="6">
        <v>8</v>
      </c>
      <c r="I41" s="6">
        <v>18</v>
      </c>
      <c r="J41" s="8">
        <f t="shared" si="5"/>
        <v>93</v>
      </c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" x14ac:dyDescent="0.25">
      <c r="A42" s="6" t="s">
        <v>24</v>
      </c>
      <c r="B42" s="6">
        <v>12</v>
      </c>
      <c r="C42" s="6">
        <v>1</v>
      </c>
      <c r="D42" s="6">
        <v>8</v>
      </c>
      <c r="E42" s="6">
        <v>8</v>
      </c>
      <c r="F42" s="6">
        <v>4</v>
      </c>
      <c r="G42" s="6">
        <v>6</v>
      </c>
      <c r="H42" s="6">
        <v>6</v>
      </c>
      <c r="I42" s="6">
        <v>11</v>
      </c>
      <c r="J42" s="8">
        <f t="shared" si="5"/>
        <v>56</v>
      </c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" x14ac:dyDescent="0.25">
      <c r="A43" s="6" t="s">
        <v>25</v>
      </c>
      <c r="B43" s="6">
        <v>4</v>
      </c>
      <c r="C43" s="6">
        <v>5</v>
      </c>
      <c r="D43" s="6">
        <v>8</v>
      </c>
      <c r="E43" s="6">
        <v>4</v>
      </c>
      <c r="F43" s="6">
        <v>3</v>
      </c>
      <c r="G43" s="6">
        <v>4</v>
      </c>
      <c r="H43" s="6">
        <v>7</v>
      </c>
      <c r="I43" s="6">
        <v>7</v>
      </c>
      <c r="J43" s="8">
        <f t="shared" si="5"/>
        <v>42</v>
      </c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" x14ac:dyDescent="0.25">
      <c r="A44" s="6" t="s">
        <v>26</v>
      </c>
      <c r="B44" s="6">
        <v>12</v>
      </c>
      <c r="C44" s="6">
        <v>5</v>
      </c>
      <c r="D44" s="6">
        <v>6</v>
      </c>
      <c r="E44" s="6">
        <v>5</v>
      </c>
      <c r="F44" s="6">
        <v>8</v>
      </c>
      <c r="G44" s="6">
        <v>6</v>
      </c>
      <c r="H44" s="6">
        <v>7</v>
      </c>
      <c r="I44" s="6">
        <v>11</v>
      </c>
      <c r="J44" s="8">
        <f t="shared" si="5"/>
        <v>60</v>
      </c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5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5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5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5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5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5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5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5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5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5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5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5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5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5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5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5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5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5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5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5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5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5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5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5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5" x14ac:dyDescent="0.2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">
    <mergeCell ref="A1:J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</dc:creator>
  <cp:lastModifiedBy>CS</cp:lastModifiedBy>
  <dcterms:created xsi:type="dcterms:W3CDTF">2024-04-07T18:51:48Z</dcterms:created>
  <dcterms:modified xsi:type="dcterms:W3CDTF">2024-04-07T18:53:42Z</dcterms:modified>
</cp:coreProperties>
</file>