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600" windowHeight="9735" firstSheet="1" activeTab="4"/>
  </bookViews>
  <sheets>
    <sheet name="Ambientação" sheetId="1" r:id="rId1"/>
    <sheet name="Juros Compostos" sheetId="2" r:id="rId2"/>
    <sheet name="Taxas equivalentes" sheetId="3" r:id="rId3"/>
    <sheet name="Taxas equivalentes2" sheetId="4" r:id="rId4"/>
    <sheet name="Séries Uniformes de Pagamento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5" l="1"/>
  <c r="H4" i="5" s="1"/>
  <c r="F4" i="5"/>
  <c r="G4" i="5"/>
  <c r="G5" i="5"/>
  <c r="G6" i="5"/>
  <c r="G7" i="5"/>
  <c r="G8" i="5"/>
  <c r="G9" i="5"/>
  <c r="G10" i="5"/>
  <c r="G11" i="5"/>
  <c r="G12" i="5"/>
  <c r="G13" i="5"/>
  <c r="G14" i="5"/>
  <c r="H3" i="5"/>
  <c r="E3" i="5"/>
  <c r="F3" i="5"/>
  <c r="B6" i="5"/>
  <c r="G3" i="5"/>
  <c r="H2" i="5"/>
  <c r="B5" i="5"/>
  <c r="B1" i="5"/>
  <c r="B3" i="5"/>
  <c r="F2" i="4"/>
  <c r="B10" i="4"/>
  <c r="B2" i="4"/>
  <c r="B4" i="3"/>
  <c r="F5" i="5" l="1"/>
  <c r="E5" i="5" s="1"/>
  <c r="H5" i="5" s="1"/>
  <c r="H5" i="2"/>
  <c r="H3" i="2"/>
  <c r="E5" i="2"/>
  <c r="E2" i="2"/>
  <c r="B5" i="2"/>
  <c r="B1" i="2"/>
  <c r="B3" i="1"/>
  <c r="B2" i="1"/>
  <c r="B1" i="1"/>
  <c r="F6" i="5" l="1"/>
  <c r="E6" i="5" s="1"/>
  <c r="H6" i="5" s="1"/>
  <c r="F7" i="5" l="1"/>
  <c r="E7" i="5" s="1"/>
  <c r="H7" i="5" s="1"/>
  <c r="F8" i="5" l="1"/>
  <c r="E8" i="5" s="1"/>
  <c r="H8" i="5" s="1"/>
  <c r="F9" i="5" l="1"/>
  <c r="E9" i="5" s="1"/>
  <c r="H9" i="5" s="1"/>
  <c r="F10" i="5" l="1"/>
  <c r="E10" i="5" s="1"/>
  <c r="H10" i="5" s="1"/>
  <c r="F11" i="5" l="1"/>
  <c r="E11" i="5" s="1"/>
  <c r="H11" i="5" s="1"/>
  <c r="F12" i="5" l="1"/>
  <c r="E12" i="5" s="1"/>
  <c r="H12" i="5" s="1"/>
  <c r="F13" i="5" l="1"/>
  <c r="E13" i="5" s="1"/>
  <c r="H13" i="5" s="1"/>
  <c r="F14" i="5" l="1"/>
  <c r="E14" i="5" s="1"/>
  <c r="H14" i="5" s="1"/>
</calcChain>
</file>

<file path=xl/comments1.xml><?xml version="1.0" encoding="utf-8"?>
<comments xmlns="http://schemas.openxmlformats.org/spreadsheetml/2006/main">
  <authors>
    <author>internet</author>
  </authors>
  <commentList>
    <comment ref="F3" authorId="0" shapeId="0">
      <text>
        <r>
          <rPr>
            <b/>
            <sz val="8"/>
            <color indexed="81"/>
            <rFont val="Arial"/>
            <family val="2"/>
          </rPr>
          <t xml:space="preserve">Jhe:
</t>
        </r>
        <r>
          <rPr>
            <sz val="8"/>
            <color indexed="81"/>
            <rFont val="Arial"/>
            <family val="2"/>
          </rPr>
          <t>Saldo devedor ant * tx de juros</t>
        </r>
      </text>
    </comment>
    <comment ref="H3" authorId="0" shapeId="0">
      <text>
        <r>
          <rPr>
            <b/>
            <sz val="9"/>
            <color indexed="81"/>
            <rFont val="Segoe UI"/>
            <family val="2"/>
          </rPr>
          <t>internet:</t>
        </r>
        <r>
          <rPr>
            <sz val="9"/>
            <color indexed="81"/>
            <rFont val="Segoe UI"/>
            <family val="2"/>
          </rPr>
          <t xml:space="preserve">
Saldo devedor - amortização
</t>
        </r>
      </text>
    </comment>
  </commentList>
</comments>
</file>

<file path=xl/sharedStrings.xml><?xml version="1.0" encoding="utf-8"?>
<sst xmlns="http://schemas.openxmlformats.org/spreadsheetml/2006/main" count="62" uniqueCount="30">
  <si>
    <t xml:space="preserve">Montante </t>
  </si>
  <si>
    <t>Capital</t>
  </si>
  <si>
    <t xml:space="preserve">Taxa </t>
  </si>
  <si>
    <t xml:space="preserve">Tempo </t>
  </si>
  <si>
    <t>Juros</t>
  </si>
  <si>
    <t>a.t</t>
  </si>
  <si>
    <t>trimestres</t>
  </si>
  <si>
    <t xml:space="preserve">anos </t>
  </si>
  <si>
    <t>a.a</t>
  </si>
  <si>
    <t>meses</t>
  </si>
  <si>
    <t>a.m</t>
  </si>
  <si>
    <t>M=C.(1+i)/n</t>
  </si>
  <si>
    <t>Taxa Conhecida</t>
  </si>
  <si>
    <t>Taxa Equivalente</t>
  </si>
  <si>
    <t>Quanto Quero</t>
  </si>
  <si>
    <t>Quanto Tenho</t>
  </si>
  <si>
    <t>dias</t>
  </si>
  <si>
    <r>
      <t>I</t>
    </r>
    <r>
      <rPr>
        <b/>
        <vertAlign val="subscript"/>
        <sz val="11"/>
        <color rgb="FFC00000"/>
        <rFont val="Calibri"/>
        <family val="2"/>
        <scheme val="minor"/>
      </rPr>
      <t>eq</t>
    </r>
    <r>
      <rPr>
        <b/>
        <sz val="11"/>
        <color rgb="FFC00000"/>
        <rFont val="Calibri"/>
        <family val="2"/>
        <scheme val="minor"/>
      </rPr>
      <t>={[(i</t>
    </r>
    <r>
      <rPr>
        <b/>
        <vertAlign val="subscript"/>
        <sz val="11"/>
        <color rgb="FFC00000"/>
        <rFont val="Calibri"/>
        <family val="2"/>
        <scheme val="minor"/>
      </rPr>
      <t>c</t>
    </r>
    <r>
      <rPr>
        <b/>
        <sz val="11"/>
        <color rgb="FFC00000"/>
        <rFont val="Calibri"/>
        <family val="2"/>
        <scheme val="minor"/>
      </rPr>
      <t>/100+1)</t>
    </r>
    <r>
      <rPr>
        <b/>
        <vertAlign val="superscript"/>
        <sz val="11"/>
        <color rgb="FFC00000"/>
        <rFont val="Calibri"/>
        <family val="2"/>
        <scheme val="minor"/>
      </rPr>
      <t>QQ/QT</t>
    </r>
    <r>
      <rPr>
        <b/>
        <sz val="11"/>
        <color rgb="FFC00000"/>
        <rFont val="Calibri"/>
        <family val="2"/>
        <scheme val="minor"/>
      </rPr>
      <t>-1]x100}</t>
    </r>
  </si>
  <si>
    <t>2% a.m em a.a</t>
  </si>
  <si>
    <t>8% a.q em a.b</t>
  </si>
  <si>
    <t>Montante</t>
  </si>
  <si>
    <t>Taxa</t>
  </si>
  <si>
    <t>Tempo</t>
  </si>
  <si>
    <t>Prestações</t>
  </si>
  <si>
    <t xml:space="preserve">Período </t>
  </si>
  <si>
    <t>Amortização</t>
  </si>
  <si>
    <t>Prestação</t>
  </si>
  <si>
    <t>Saldo Devedor</t>
  </si>
  <si>
    <t>a.m.</t>
  </si>
  <si>
    <r>
      <t>PMT=PV.[(1+i)</t>
    </r>
    <r>
      <rPr>
        <b/>
        <vertAlign val="superscript"/>
        <sz val="11"/>
        <color rgb="FFC00000"/>
        <rFont val="Calibri"/>
        <family val="2"/>
        <scheme val="minor"/>
      </rPr>
      <t>n/</t>
    </r>
    <r>
      <rPr>
        <b/>
        <sz val="11"/>
        <color rgb="FFC00000"/>
        <rFont val="Calibri"/>
        <family val="2"/>
        <scheme val="minor"/>
      </rPr>
      <t>(1+i)</t>
    </r>
    <r>
      <rPr>
        <b/>
        <vertAlign val="superscript"/>
        <sz val="11"/>
        <color rgb="FFC00000"/>
        <rFont val="Calibri"/>
        <family val="2"/>
        <scheme val="minor"/>
      </rPr>
      <t>n-</t>
    </r>
    <r>
      <rPr>
        <b/>
        <sz val="11"/>
        <color rgb="FFC00000"/>
        <rFont val="Calibri"/>
        <family val="2"/>
        <scheme val="minor"/>
      </rPr>
      <t>1]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</si>
</sst>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vertAlign val="subscript"/>
      <sz val="11"/>
      <color rgb="FFC00000"/>
      <name val="Calibri"/>
      <family val="2"/>
      <scheme val="minor"/>
    </font>
    <font>
      <b/>
      <vertAlign val="superscript"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9" fontId="0" fillId="0" borderId="0" xfId="1" applyFont="1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0" fontId="0" fillId="0" borderId="1" xfId="1" applyNumberFormat="1" applyFont="1" applyBorder="1"/>
    <xf numFmtId="164" fontId="0" fillId="0" borderId="0" xfId="0" applyNumberFormat="1" applyBorder="1"/>
    <xf numFmtId="9" fontId="0" fillId="0" borderId="0" xfId="1" applyFont="1" applyBorder="1"/>
    <xf numFmtId="0" fontId="0" fillId="0" borderId="0" xfId="0" applyNumberFormat="1" applyBorder="1"/>
    <xf numFmtId="164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1" xfId="0" applyFont="1" applyBorder="1"/>
    <xf numFmtId="9" fontId="2" fillId="0" borderId="1" xfId="1" applyFont="1" applyBorder="1"/>
    <xf numFmtId="0" fontId="2" fillId="0" borderId="1" xfId="0" applyNumberFormat="1" applyFont="1" applyBorder="1"/>
    <xf numFmtId="10" fontId="0" fillId="0" borderId="1" xfId="1" applyNumberFormat="1" applyFont="1" applyBorder="1" applyAlignment="1">
      <alignment horizontal="center"/>
    </xf>
    <xf numFmtId="10" fontId="0" fillId="0" borderId="1" xfId="2" applyNumberFormat="1" applyFont="1" applyBorder="1"/>
    <xf numFmtId="0" fontId="2" fillId="2" borderId="1" xfId="0" applyFont="1" applyFill="1" applyBorder="1"/>
    <xf numFmtId="44" fontId="0" fillId="2" borderId="1" xfId="3" applyFont="1" applyFill="1" applyBorder="1"/>
    <xf numFmtId="0" fontId="0" fillId="2" borderId="1" xfId="0" applyFill="1" applyBorder="1"/>
    <xf numFmtId="164" fontId="0" fillId="3" borderId="1" xfId="0" applyNumberFormat="1" applyFill="1" applyBorder="1"/>
    <xf numFmtId="0" fontId="0" fillId="0" borderId="0" xfId="0" applyAlignment="1">
      <alignment horizontal="center"/>
    </xf>
    <xf numFmtId="0" fontId="0" fillId="4" borderId="1" xfId="0" applyFont="1" applyFill="1" applyBorder="1"/>
    <xf numFmtId="164" fontId="0" fillId="0" borderId="1" xfId="0" applyNumberFormat="1" applyFont="1" applyBorder="1"/>
    <xf numFmtId="164" fontId="0" fillId="3" borderId="1" xfId="0" applyNumberFormat="1" applyFont="1" applyFill="1" applyBorder="1"/>
    <xf numFmtId="9" fontId="1" fillId="0" borderId="1" xfId="1" applyFont="1" applyBorder="1"/>
    <xf numFmtId="0" fontId="0" fillId="2" borderId="1" xfId="0" applyNumberFormat="1" applyFont="1" applyFill="1" applyBorder="1"/>
    <xf numFmtId="164" fontId="0" fillId="2" borderId="1" xfId="0" applyNumberFormat="1" applyFont="1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1" xfId="0" applyFill="1" applyBorder="1"/>
    <xf numFmtId="164" fontId="0" fillId="0" borderId="1" xfId="0" applyNumberFormat="1" applyBorder="1" applyAlignment="1">
      <alignment horizontal="right" vertical="center"/>
    </xf>
    <xf numFmtId="10" fontId="0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164" fontId="0" fillId="2" borderId="1" xfId="0" applyNumberFormat="1" applyFill="1" applyBorder="1" applyAlignment="1">
      <alignment horizontal="right" vertical="center"/>
    </xf>
    <xf numFmtId="0" fontId="0" fillId="5" borderId="1" xfId="0" applyFill="1" applyBorder="1" applyAlignment="1">
      <alignment horizontal="center"/>
    </xf>
    <xf numFmtId="0" fontId="6" fillId="0" borderId="0" xfId="0" applyFont="1" applyAlignment="1">
      <alignment horizontal="center"/>
    </xf>
  </cellXfs>
  <cellStyles count="4">
    <cellStyle name="Moeda" xfId="3" builtinId="4"/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B5"/>
  <sheetViews>
    <sheetView showGridLines="0" zoomScale="170" zoomScaleNormal="170" workbookViewId="0">
      <selection activeCell="B4" sqref="B4"/>
    </sheetView>
  </sheetViews>
  <sheetFormatPr defaultRowHeight="15" x14ac:dyDescent="0.25"/>
  <sheetData>
    <row r="1" spans="1:2" x14ac:dyDescent="0.25">
      <c r="A1" s="5">
        <v>1</v>
      </c>
      <c r="B1" s="5">
        <f>A1+A2</f>
        <v>3</v>
      </c>
    </row>
    <row r="2" spans="1:2" x14ac:dyDescent="0.25">
      <c r="A2" s="5">
        <v>2</v>
      </c>
      <c r="B2" s="5">
        <f>((A1+A2)/A3)</f>
        <v>1</v>
      </c>
    </row>
    <row r="3" spans="1:2" x14ac:dyDescent="0.25">
      <c r="A3" s="5">
        <v>3</v>
      </c>
      <c r="B3" s="5">
        <f>LN(((A1+A2)/A3)^A4)</f>
        <v>0</v>
      </c>
    </row>
    <row r="4" spans="1:2" x14ac:dyDescent="0.25">
      <c r="A4" s="5">
        <v>4</v>
      </c>
      <c r="B4" s="5"/>
    </row>
    <row r="5" spans="1:2" x14ac:dyDescent="0.25">
      <c r="A5" s="5">
        <v>5</v>
      </c>
      <c r="B5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5"/>
  <sheetViews>
    <sheetView showGridLines="0" zoomScale="170" zoomScaleNormal="170" workbookViewId="0">
      <selection activeCell="C9" sqref="C9"/>
    </sheetView>
  </sheetViews>
  <sheetFormatPr defaultRowHeight="15" x14ac:dyDescent="0.25"/>
  <cols>
    <col min="1" max="1" width="15.28515625" customWidth="1"/>
    <col min="2" max="2" width="13.5703125" style="1" bestFit="1" customWidth="1"/>
    <col min="3" max="3" width="10.85546875" style="1" customWidth="1"/>
    <col min="4" max="4" width="10.28515625" customWidth="1"/>
    <col min="5" max="5" width="14.28515625" style="1" customWidth="1"/>
    <col min="7" max="7" width="10.5703125" customWidth="1"/>
    <col min="8" max="8" width="14.140625" customWidth="1"/>
  </cols>
  <sheetData>
    <row r="1" spans="1:9" x14ac:dyDescent="0.25">
      <c r="A1" s="14" t="s">
        <v>0</v>
      </c>
      <c r="B1" s="11">
        <f>B2*((1+B3)^B4)</f>
        <v>209880.74999999994</v>
      </c>
      <c r="C1" s="8"/>
      <c r="D1" s="14" t="s">
        <v>0</v>
      </c>
      <c r="E1" s="11">
        <v>35000</v>
      </c>
      <c r="G1" s="14" t="s">
        <v>0</v>
      </c>
      <c r="H1" s="11">
        <v>100000</v>
      </c>
    </row>
    <row r="2" spans="1:9" x14ac:dyDescent="0.25">
      <c r="A2" s="14" t="s">
        <v>1</v>
      </c>
      <c r="B2" s="11">
        <v>120000</v>
      </c>
      <c r="C2" s="8"/>
      <c r="D2" s="14" t="s">
        <v>1</v>
      </c>
      <c r="E2" s="11">
        <f>E1/((1+E3)^E4)</f>
        <v>22243.132744169092</v>
      </c>
      <c r="G2" s="14" t="s">
        <v>1</v>
      </c>
      <c r="H2" s="11">
        <v>10000</v>
      </c>
    </row>
    <row r="3" spans="1:9" s="2" customFormat="1" x14ac:dyDescent="0.25">
      <c r="A3" s="15" t="s">
        <v>2</v>
      </c>
      <c r="B3" s="12">
        <v>0.15</v>
      </c>
      <c r="C3" s="9" t="s">
        <v>5</v>
      </c>
      <c r="D3" s="15" t="s">
        <v>2</v>
      </c>
      <c r="E3" s="12">
        <v>0.12</v>
      </c>
      <c r="F3" s="2" t="s">
        <v>8</v>
      </c>
      <c r="G3" s="15" t="s">
        <v>2</v>
      </c>
      <c r="H3" s="17">
        <f>(H1/H2)^(1/H4)-1</f>
        <v>3.9122303835169125E-2</v>
      </c>
    </row>
    <row r="4" spans="1:9" s="3" customFormat="1" x14ac:dyDescent="0.25">
      <c r="A4" s="16" t="s">
        <v>3</v>
      </c>
      <c r="B4" s="13">
        <v>4</v>
      </c>
      <c r="C4" s="10" t="s">
        <v>6</v>
      </c>
      <c r="D4" s="16" t="s">
        <v>3</v>
      </c>
      <c r="E4" s="13">
        <v>4</v>
      </c>
      <c r="F4" s="3" t="s">
        <v>7</v>
      </c>
      <c r="G4" s="16" t="s">
        <v>3</v>
      </c>
      <c r="H4" s="13">
        <v>60</v>
      </c>
      <c r="I4" s="3" t="s">
        <v>9</v>
      </c>
    </row>
    <row r="5" spans="1:9" x14ac:dyDescent="0.25">
      <c r="A5" s="19" t="s">
        <v>4</v>
      </c>
      <c r="B5" s="11">
        <f>B1-B2</f>
        <v>89880.749999999942</v>
      </c>
      <c r="C5" s="8"/>
      <c r="D5" s="19" t="s">
        <v>4</v>
      </c>
      <c r="E5" s="11">
        <f>E1-E2</f>
        <v>12756.867255830908</v>
      </c>
      <c r="G5" s="19" t="s">
        <v>4</v>
      </c>
      <c r="H5" s="11">
        <f>H1-H2</f>
        <v>90000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C7"/>
  <sheetViews>
    <sheetView showGridLines="0" zoomScale="170" zoomScaleNormal="170" workbookViewId="0">
      <selection activeCell="A8" sqref="A8"/>
    </sheetView>
  </sheetViews>
  <sheetFormatPr defaultRowHeight="15" x14ac:dyDescent="0.25"/>
  <cols>
    <col min="1" max="1" width="10.140625" bestFit="1" customWidth="1"/>
    <col min="2" max="2" width="13.7109375" bestFit="1" customWidth="1"/>
  </cols>
  <sheetData>
    <row r="1" spans="1:3" x14ac:dyDescent="0.25">
      <c r="A1" s="25" t="s">
        <v>0</v>
      </c>
      <c r="B1" s="6">
        <v>50000</v>
      </c>
    </row>
    <row r="2" spans="1:3" x14ac:dyDescent="0.25">
      <c r="A2" s="26" t="s">
        <v>1</v>
      </c>
      <c r="B2" s="22">
        <v>18000</v>
      </c>
    </row>
    <row r="3" spans="1:3" x14ac:dyDescent="0.25">
      <c r="A3" s="27" t="s">
        <v>2</v>
      </c>
      <c r="B3" s="18">
        <v>1.7999999999999999E-2</v>
      </c>
      <c r="C3" t="s">
        <v>10</v>
      </c>
    </row>
    <row r="4" spans="1:3" x14ac:dyDescent="0.25">
      <c r="A4" s="28" t="s">
        <v>3</v>
      </c>
      <c r="B4" s="21">
        <f>LN(B1/B2)/LN(1+B3)</f>
        <v>57.267709424603737</v>
      </c>
      <c r="C4" t="s">
        <v>9</v>
      </c>
    </row>
    <row r="5" spans="1:3" x14ac:dyDescent="0.25">
      <c r="A5" s="29" t="s">
        <v>4</v>
      </c>
      <c r="B5" s="20">
        <v>32000</v>
      </c>
    </row>
    <row r="7" spans="1:3" x14ac:dyDescent="0.25">
      <c r="B7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F14"/>
  <sheetViews>
    <sheetView showGridLines="0" zoomScale="160" zoomScaleNormal="160" workbookViewId="0">
      <selection activeCell="F2" sqref="F2"/>
    </sheetView>
  </sheetViews>
  <sheetFormatPr defaultRowHeight="15" x14ac:dyDescent="0.25"/>
  <cols>
    <col min="1" max="1" width="14.85546875" bestFit="1" customWidth="1"/>
    <col min="2" max="2" width="12.85546875" customWidth="1"/>
    <col min="4" max="4" width="14.42578125" bestFit="1" customWidth="1"/>
    <col min="5" max="5" width="16.140625" bestFit="1" customWidth="1"/>
  </cols>
  <sheetData>
    <row r="1" spans="1:6" x14ac:dyDescent="0.25">
      <c r="A1" s="24" t="s">
        <v>12</v>
      </c>
      <c r="B1" s="7">
        <v>0.02</v>
      </c>
      <c r="D1" t="s">
        <v>18</v>
      </c>
      <c r="E1" s="24" t="s">
        <v>12</v>
      </c>
      <c r="F1" s="7">
        <v>9.7000000000000003E-2</v>
      </c>
    </row>
    <row r="2" spans="1:6" x14ac:dyDescent="0.25">
      <c r="A2" s="24" t="s">
        <v>13</v>
      </c>
      <c r="B2" s="7">
        <f>(B1+1)^(B3/B4)-1</f>
        <v>0.26824179456254527</v>
      </c>
      <c r="E2" s="24" t="s">
        <v>13</v>
      </c>
      <c r="F2" s="7">
        <f>(F1+1)^(F3/F4)-1</f>
        <v>7.7447685407496802E-3</v>
      </c>
    </row>
    <row r="3" spans="1:6" x14ac:dyDescent="0.25">
      <c r="A3" s="24" t="s">
        <v>14</v>
      </c>
      <c r="B3" s="4">
        <v>360</v>
      </c>
      <c r="C3" t="s">
        <v>16</v>
      </c>
      <c r="E3" s="24" t="s">
        <v>14</v>
      </c>
      <c r="F3" s="4">
        <v>30</v>
      </c>
    </row>
    <row r="4" spans="1:6" x14ac:dyDescent="0.25">
      <c r="A4" s="24" t="s">
        <v>15</v>
      </c>
      <c r="B4" s="4">
        <v>30</v>
      </c>
      <c r="C4" t="s">
        <v>16</v>
      </c>
      <c r="E4" s="24" t="s">
        <v>15</v>
      </c>
      <c r="F4" s="4">
        <v>360</v>
      </c>
    </row>
    <row r="5" spans="1:6" ht="15.75" thickBot="1" x14ac:dyDescent="0.3"/>
    <row r="6" spans="1:6" ht="19.5" thickBot="1" x14ac:dyDescent="0.4">
      <c r="A6" s="30" t="s">
        <v>17</v>
      </c>
      <c r="B6" s="31"/>
    </row>
    <row r="9" spans="1:6" x14ac:dyDescent="0.25">
      <c r="A9" s="24" t="s">
        <v>12</v>
      </c>
      <c r="B9" s="7">
        <v>0.08</v>
      </c>
      <c r="D9" t="s">
        <v>19</v>
      </c>
    </row>
    <row r="10" spans="1:6" x14ac:dyDescent="0.25">
      <c r="A10" s="24" t="s">
        <v>13</v>
      </c>
      <c r="B10" s="7">
        <f>(B9+1)^(B11/B12)-1</f>
        <v>3.9230484541326494E-2</v>
      </c>
    </row>
    <row r="11" spans="1:6" x14ac:dyDescent="0.25">
      <c r="A11" s="24" t="s">
        <v>14</v>
      </c>
      <c r="B11" s="4">
        <v>60</v>
      </c>
      <c r="C11" t="s">
        <v>16</v>
      </c>
    </row>
    <row r="12" spans="1:6" x14ac:dyDescent="0.25">
      <c r="A12" s="24" t="s">
        <v>15</v>
      </c>
      <c r="B12" s="4">
        <v>120</v>
      </c>
      <c r="C12" t="s">
        <v>16</v>
      </c>
    </row>
    <row r="13" spans="1:6" ht="15.75" thickBot="1" x14ac:dyDescent="0.3"/>
    <row r="14" spans="1:6" ht="19.5" thickBot="1" x14ac:dyDescent="0.4">
      <c r="A14" s="30" t="s">
        <v>17</v>
      </c>
      <c r="B14" s="31"/>
    </row>
  </sheetData>
  <mergeCells count="2">
    <mergeCell ref="A6:B6"/>
    <mergeCell ref="A14:B1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A1:H17"/>
  <sheetViews>
    <sheetView showGridLines="0" tabSelected="1" topLeftCell="B1" zoomScale="175" zoomScaleNormal="175" workbookViewId="0">
      <selection activeCell="K5" sqref="K5"/>
    </sheetView>
  </sheetViews>
  <sheetFormatPr defaultRowHeight="15" x14ac:dyDescent="0.25"/>
  <cols>
    <col min="1" max="1" width="12.7109375" customWidth="1"/>
    <col min="2" max="2" width="14" style="36" customWidth="1"/>
    <col min="4" max="4" width="8.28515625" style="23" bestFit="1" customWidth="1"/>
    <col min="5" max="5" width="12" style="23" bestFit="1" customWidth="1"/>
    <col min="6" max="7" width="11.140625" style="23" bestFit="1" customWidth="1"/>
    <col min="8" max="8" width="14" style="23" bestFit="1" customWidth="1"/>
  </cols>
  <sheetData>
    <row r="1" spans="1:8" x14ac:dyDescent="0.25">
      <c r="A1" s="21" t="s">
        <v>20</v>
      </c>
      <c r="B1" s="37">
        <f>B6*B4</f>
        <v>594608.92904793529</v>
      </c>
      <c r="D1" s="38" t="s">
        <v>24</v>
      </c>
      <c r="E1" s="38" t="s">
        <v>25</v>
      </c>
      <c r="F1" s="38" t="s">
        <v>4</v>
      </c>
      <c r="G1" s="38" t="s">
        <v>26</v>
      </c>
      <c r="H1" s="38" t="s">
        <v>27</v>
      </c>
    </row>
    <row r="2" spans="1:8" x14ac:dyDescent="0.25">
      <c r="A2" s="32" t="s">
        <v>1</v>
      </c>
      <c r="B2" s="33">
        <v>200000</v>
      </c>
      <c r="D2" s="5">
        <v>0</v>
      </c>
      <c r="E2" s="11">
        <v>0</v>
      </c>
      <c r="F2" s="11">
        <v>0</v>
      </c>
      <c r="G2" s="11">
        <v>0</v>
      </c>
      <c r="H2" s="11">
        <f>B2</f>
        <v>200000</v>
      </c>
    </row>
    <row r="3" spans="1:8" x14ac:dyDescent="0.25">
      <c r="A3" s="32" t="s">
        <v>21</v>
      </c>
      <c r="B3" s="34">
        <f>'Taxas equivalentes2'!F2</f>
        <v>7.7447685407496802E-3</v>
      </c>
      <c r="C3" t="s">
        <v>28</v>
      </c>
      <c r="D3" s="5">
        <v>1</v>
      </c>
      <c r="E3" s="11">
        <f>G3-F3</f>
        <v>102.73776142766201</v>
      </c>
      <c r="F3" s="11">
        <f>H2*$B$3</f>
        <v>1548.9537081499361</v>
      </c>
      <c r="G3" s="11">
        <f>$B$6</f>
        <v>1651.6914695775981</v>
      </c>
      <c r="H3" s="11">
        <f>H2-E3</f>
        <v>199897.26223857235</v>
      </c>
    </row>
    <row r="4" spans="1:8" x14ac:dyDescent="0.25">
      <c r="A4" s="32" t="s">
        <v>22</v>
      </c>
      <c r="B4" s="35">
        <v>360</v>
      </c>
      <c r="C4" t="s">
        <v>9</v>
      </c>
      <c r="D4" s="5">
        <v>2</v>
      </c>
      <c r="E4" s="11">
        <f t="shared" ref="E4:E14" si="0">G4-F4</f>
        <v>103.53344161031396</v>
      </c>
      <c r="F4" s="11">
        <f t="shared" ref="F4:F14" si="1">H3*$B$3</f>
        <v>1548.1580279672842</v>
      </c>
      <c r="G4" s="11">
        <f t="shared" ref="G4:G14" si="2">$B$6</f>
        <v>1651.6914695775981</v>
      </c>
      <c r="H4" s="11">
        <f t="shared" ref="H4:H14" si="3">H3-E4</f>
        <v>199793.72879696204</v>
      </c>
    </row>
    <row r="5" spans="1:8" x14ac:dyDescent="0.25">
      <c r="A5" s="21" t="s">
        <v>4</v>
      </c>
      <c r="B5" s="37">
        <f>B1-B2</f>
        <v>394608.92904793529</v>
      </c>
      <c r="D5" s="5">
        <v>3</v>
      </c>
      <c r="E5" s="11">
        <f t="shared" si="0"/>
        <v>104.33528415181308</v>
      </c>
      <c r="F5" s="11">
        <f t="shared" si="1"/>
        <v>1547.356185425785</v>
      </c>
      <c r="G5" s="11">
        <f t="shared" si="2"/>
        <v>1651.6914695775981</v>
      </c>
      <c r="H5" s="11">
        <f t="shared" si="3"/>
        <v>199689.39351281023</v>
      </c>
    </row>
    <row r="6" spans="1:8" x14ac:dyDescent="0.25">
      <c r="A6" s="21" t="s">
        <v>23</v>
      </c>
      <c r="B6" s="37">
        <f>B2*(((1+B3)^B4)*B3)/(((1+B3)^B4)-1)</f>
        <v>1651.6914695775981</v>
      </c>
      <c r="D6" s="5">
        <v>4</v>
      </c>
      <c r="E6" s="11">
        <f t="shared" si="0"/>
        <v>105.14333677820218</v>
      </c>
      <c r="F6" s="11">
        <f t="shared" si="1"/>
        <v>1546.5481327993959</v>
      </c>
      <c r="G6" s="11">
        <f t="shared" si="2"/>
        <v>1651.6914695775981</v>
      </c>
      <c r="H6" s="11">
        <f t="shared" si="3"/>
        <v>199584.25017603202</v>
      </c>
    </row>
    <row r="7" spans="1:8" x14ac:dyDescent="0.25">
      <c r="D7" s="5">
        <v>5</v>
      </c>
      <c r="E7" s="11">
        <f t="shared" si="0"/>
        <v>105.95764758515156</v>
      </c>
      <c r="F7" s="11">
        <f t="shared" si="1"/>
        <v>1545.7338219924466</v>
      </c>
      <c r="G7" s="11">
        <f t="shared" si="2"/>
        <v>1651.6914695775981</v>
      </c>
      <c r="H7" s="11">
        <f t="shared" si="3"/>
        <v>199478.29252844685</v>
      </c>
    </row>
    <row r="8" spans="1:8" ht="15.75" thickBot="1" x14ac:dyDescent="0.3">
      <c r="D8" s="5">
        <v>6</v>
      </c>
      <c r="E8" s="11">
        <f t="shared" si="0"/>
        <v>106.778265040821</v>
      </c>
      <c r="F8" s="11">
        <f t="shared" si="1"/>
        <v>1544.9132045367771</v>
      </c>
      <c r="G8" s="11">
        <f t="shared" si="2"/>
        <v>1651.6914695775981</v>
      </c>
      <c r="H8" s="11">
        <f t="shared" si="3"/>
        <v>199371.51426340602</v>
      </c>
    </row>
    <row r="9" spans="1:8" ht="18" thickBot="1" x14ac:dyDescent="0.3">
      <c r="A9" s="30" t="s">
        <v>29</v>
      </c>
      <c r="B9" s="31"/>
      <c r="D9" s="5">
        <v>7</v>
      </c>
      <c r="E9" s="11">
        <f t="shared" si="0"/>
        <v>107.6052379887451</v>
      </c>
      <c r="F9" s="11">
        <f t="shared" si="1"/>
        <v>1544.086231588853</v>
      </c>
      <c r="G9" s="11">
        <f t="shared" si="2"/>
        <v>1651.6914695775981</v>
      </c>
      <c r="H9" s="11">
        <f t="shared" si="3"/>
        <v>199263.90902541726</v>
      </c>
    </row>
    <row r="10" spans="1:8" x14ac:dyDescent="0.25">
      <c r="D10" s="5">
        <v>8</v>
      </c>
      <c r="E10" s="11">
        <f t="shared" si="0"/>
        <v>108.4386156507403</v>
      </c>
      <c r="F10" s="11">
        <f t="shared" si="1"/>
        <v>1543.2528539268578</v>
      </c>
      <c r="G10" s="11">
        <f t="shared" si="2"/>
        <v>1651.6914695775981</v>
      </c>
      <c r="H10" s="11">
        <f t="shared" si="3"/>
        <v>199155.47040976651</v>
      </c>
    </row>
    <row r="11" spans="1:8" x14ac:dyDescent="0.25">
      <c r="D11" s="5">
        <v>9</v>
      </c>
      <c r="E11" s="11">
        <f t="shared" si="0"/>
        <v>109.27844762983455</v>
      </c>
      <c r="F11" s="11">
        <f t="shared" si="1"/>
        <v>1542.4130219477636</v>
      </c>
      <c r="G11" s="11">
        <f t="shared" si="2"/>
        <v>1651.6914695775981</v>
      </c>
      <c r="H11" s="11">
        <f t="shared" si="3"/>
        <v>199046.19196213668</v>
      </c>
    </row>
    <row r="12" spans="1:8" x14ac:dyDescent="0.25">
      <c r="D12" s="5">
        <v>10</v>
      </c>
      <c r="E12" s="11">
        <f t="shared" si="0"/>
        <v>110.12478391321997</v>
      </c>
      <c r="F12" s="11">
        <f t="shared" si="1"/>
        <v>1541.5666856643782</v>
      </c>
      <c r="G12" s="11">
        <f t="shared" si="2"/>
        <v>1651.6914695775981</v>
      </c>
      <c r="H12" s="11">
        <f t="shared" si="3"/>
        <v>198936.06717822346</v>
      </c>
    </row>
    <row r="13" spans="1:8" x14ac:dyDescent="0.25">
      <c r="D13" s="5">
        <v>11</v>
      </c>
      <c r="E13" s="11">
        <f t="shared" si="0"/>
        <v>110.9776748752281</v>
      </c>
      <c r="F13" s="11">
        <f t="shared" si="1"/>
        <v>1540.71379470237</v>
      </c>
      <c r="G13" s="11">
        <f t="shared" si="2"/>
        <v>1651.6914695775981</v>
      </c>
      <c r="H13" s="11">
        <f t="shared" si="3"/>
        <v>198825.08950334822</v>
      </c>
    </row>
    <row r="14" spans="1:8" x14ac:dyDescent="0.25">
      <c r="D14" s="5">
        <v>12</v>
      </c>
      <c r="E14" s="11">
        <f t="shared" si="0"/>
        <v>111.83717128032731</v>
      </c>
      <c r="F14" s="11">
        <f t="shared" si="1"/>
        <v>1539.8542982972708</v>
      </c>
      <c r="G14" s="11">
        <f t="shared" si="2"/>
        <v>1651.6914695775981</v>
      </c>
      <c r="H14" s="11">
        <f t="shared" si="3"/>
        <v>198713.2523320679</v>
      </c>
    </row>
    <row r="15" spans="1:8" x14ac:dyDescent="0.25">
      <c r="F15" s="39"/>
      <c r="H15" s="39"/>
    </row>
    <row r="16" spans="1:8" x14ac:dyDescent="0.25">
      <c r="F16" s="39"/>
      <c r="H16" s="39"/>
    </row>
    <row r="17" spans="6:8" x14ac:dyDescent="0.25">
      <c r="F17" s="39"/>
      <c r="H17" s="39"/>
    </row>
  </sheetData>
  <mergeCells count="1">
    <mergeCell ref="A9:B9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Ambientação</vt:lpstr>
      <vt:lpstr>Juros Compostos</vt:lpstr>
      <vt:lpstr>Taxas equivalentes</vt:lpstr>
      <vt:lpstr>Taxas equivalentes2</vt:lpstr>
      <vt:lpstr>Séries Uniformes de Pagamento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internet</dc:creator>
  <cp:lastModifiedBy>internet</cp:lastModifiedBy>
  <dcterms:created xsi:type="dcterms:W3CDTF">2019-10-02T22:49:26Z</dcterms:created>
  <dcterms:modified xsi:type="dcterms:W3CDTF">2019-10-10T01:35:52Z</dcterms:modified>
</cp:coreProperties>
</file>