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A00873C4-6EAC-4499-BF2C-8A68A4415F55}" xr6:coauthVersionLast="47" xr6:coauthVersionMax="47" xr10:uidLastSave="{00000000-0000-0000-0000-000000000000}"/>
  <bookViews>
    <workbookView xWindow="2868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/>
  <c r="B33" i="1"/>
  <c r="B34" i="1"/>
  <c r="B35" i="1"/>
  <c r="AA63" i="1"/>
  <c r="Q66" i="1"/>
  <c r="Q34" i="1"/>
  <c r="Q29" i="1"/>
  <c r="R47" i="1"/>
  <c r="R30" i="1"/>
  <c r="Q30" i="1"/>
  <c r="S30" i="1" s="1"/>
  <c r="Y42" i="1"/>
  <c r="AA42" i="1" s="1"/>
  <c r="Q57" i="1"/>
  <c r="S57" i="1" s="1"/>
  <c r="Q54" i="1"/>
  <c r="S54" i="1" s="1"/>
  <c r="S51" i="1"/>
  <c r="Q51" i="1"/>
  <c r="Q50" i="1"/>
  <c r="Y15" i="1"/>
  <c r="AA20" i="1"/>
  <c r="Y20" i="1"/>
  <c r="Y17" i="1"/>
  <c r="AA6" i="1"/>
  <c r="H70" i="1"/>
  <c r="J70" i="1" s="1"/>
  <c r="H65" i="1"/>
  <c r="J65" i="1" s="1"/>
  <c r="Y29" i="1"/>
  <c r="AA29" i="1" s="1"/>
  <c r="Y59" i="1"/>
  <c r="AA59" i="1" s="1"/>
  <c r="Y53" i="1"/>
  <c r="AA53" i="1" s="1"/>
  <c r="Y24" i="1"/>
  <c r="AA24" i="1" s="1"/>
  <c r="Y6" i="1"/>
  <c r="Q72" i="1"/>
  <c r="S72" i="1" s="1"/>
  <c r="S66" i="1"/>
  <c r="Q60" i="1"/>
  <c r="S60" i="1" s="1"/>
  <c r="Q47" i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S47" i="1" l="1"/>
  <c r="AA15" i="1"/>
  <c r="H7" i="1"/>
  <c r="J7" i="1" s="1"/>
</calcChain>
</file>

<file path=xl/sharedStrings.xml><?xml version="1.0" encoding="utf-8"?>
<sst xmlns="http://schemas.openxmlformats.org/spreadsheetml/2006/main" count="359" uniqueCount="184">
  <si>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</si>
  <si>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</si>
  <si>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</si>
  <si>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</si>
  <si>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</si>
  <si>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</si>
  <si>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</si>
  <si>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</si>
  <si>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</si>
  <si>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</si>
  <si>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</si>
  <si>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</si>
  <si>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</si>
  <si>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</si>
  <si>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</si>
  <si>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</si>
  <si>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</si>
  <si>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</si>
  <si>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</si>
  <si>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</si>
  <si>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</si>
  <si>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</si>
  <si>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</si>
  <si>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</si>
  <si>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</si>
  <si>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</si>
  <si>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</si>
  <si>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</si>
  <si>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</si>
  <si>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</si>
  <si>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</si>
  <si>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</si>
  <si>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</si>
  <si>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</si>
  <si>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</si>
  <si>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</si>
  <si>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</si>
  <si>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</si>
  <si>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</si>
  <si>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</si>
  <si>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</si>
  <si>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</si>
  <si>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</si>
  <si>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</si>
  <si>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</si>
  <si>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</si>
  <si>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</si>
  <si>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</si>
  <si>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</si>
  <si>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</si>
  <si>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</si>
  <si>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</si>
  <si>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</si>
  <si>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</si>
  <si>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</si>
  <si>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</si>
  <si>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</si>
  <si>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</si>
  <si>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</si>
  <si>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</si>
  <si>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</si>
  <si>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</si>
  <si>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</si>
  <si>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</si>
  <si>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</si>
  <si>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</si>
  <si>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</si>
  <si>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</si>
  <si>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</si>
  <si>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</si>
  <si>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</si>
  <si>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</si>
  <si>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</si>
  <si>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</si>
  <si>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</si>
  <si>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</si>
  <si>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</si>
  <si>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</si>
  <si>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</si>
  <si>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</si>
  <si>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</si>
  <si>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</si>
  <si>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</si>
  <si>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</si>
  <si>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</si>
  <si>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</si>
  <si>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</si>
  <si>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</si>
  <si>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</si>
  <si>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</si>
  <si>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</si>
  <si>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</si>
  <si>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</si>
  <si>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</si>
  <si>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</si>
  <si>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</si>
  <si>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</si>
  <si>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</si>
  <si>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</si>
  <si>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</si>
  <si>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</si>
  <si>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</si>
  <si>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</si>
  <si>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</si>
  <si>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</si>
  <si>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</si>
  <si>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</si>
  <si>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</si>
  <si>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</si>
  <si>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</si>
  <si>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</si>
  <si>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</si>
  <si>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</si>
  <si>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</si>
  <si>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</si>
  <si>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</si>
  <si>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</si>
  <si>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</si>
  <si>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</si>
  <si>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</si>
  <si>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</si>
  <si>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</si>
  <si>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</si>
  <si>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</si>
  <si>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</si>
  <si>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</si>
  <si>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</si>
  <si>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</si>
  <si>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</si>
  <si>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</si>
  <si>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</si>
  <si>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</si>
  <si>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</si>
  <si>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</si>
  <si>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</si>
  <si>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</si>
  <si>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</si>
  <si>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</si>
  <si>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</si>
  <si>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</si>
  <si>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</si>
  <si>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</si>
  <si>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</si>
  <si>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</si>
  <si>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</si>
  <si>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</si>
  <si>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</si>
  <si>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</si>
  <si>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</si>
  <si>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</si>
  <si>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</si>
  <si>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</si>
  <si>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</si>
  <si>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</si>
  <si>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</si>
  <si>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 xml:space="preserve">uniqueidentifier </t>
  </si>
  <si>
    <t>uniqueidentifier</t>
  </si>
  <si>
    <t>SystemControl Schema</t>
  </si>
  <si>
    <t>ColumnInfo</t>
  </si>
  <si>
    <t>Estimation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</si>
  <si>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</si>
  <si>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</si>
  <si>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</si>
  <si>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</si>
  <si>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</si>
  <si>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</si>
  <si>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</si>
  <si>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</si>
  <si>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</si>
  <si>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</si>
  <si>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</si>
  <si>
    <t>SchemaName</t>
  </si>
  <si>
    <t>TableName</t>
  </si>
  <si>
    <t>ColumnName</t>
  </si>
  <si>
    <t>varhcar</t>
  </si>
  <si>
    <t>Para view</t>
  </si>
  <si>
    <t>Para Transport</t>
  </si>
  <si>
    <t>FK (TaxRate)</t>
  </si>
  <si>
    <t>TOTAL SIZE (B)</t>
  </si>
  <si>
    <t>MB</t>
  </si>
  <si>
    <t>Filegroup</t>
  </si>
  <si>
    <t>fg1</t>
  </si>
  <si>
    <t>fg2</t>
  </si>
  <si>
    <t>fg3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</si>
</sst>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5" fillId="2" borderId="4" xfId="1" applyFont="1" applyBorder="1"/>
    <xf numFmtId="0" fontId="0" fillId="4" borderId="10" xfId="3" applyFont="1"/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4" fillId="3" borderId="4" xfId="2" applyBorder="1"/>
    <xf numFmtId="0" fontId="0" fillId="0" borderId="0" xfId="0" applyAlignment="1">
      <alignment wrapText="1"/>
    </xf>
    <xf numFmtId="0" fontId="5" fillId="2" borderId="6" xfId="1" applyFont="1" applyBorder="1"/>
    <xf numFmtId="0" fontId="0" fillId="0" borderId="0" xfId="0" applyAlignment="1">
      <alignment horizontal="center" wrapText="1"/>
    </xf>
    <xf numFmtId="0" fontId="0" fillId="0" borderId="0" xfId="0" applyBorder="1"/>
    <xf numFmtId="0" fontId="2" fillId="5" borderId="3" xfId="4" applyBorder="1"/>
    <xf numFmtId="0" fontId="2" fillId="6" borderId="0" xfId="5"/>
    <xf numFmtId="0" fontId="2" fillId="6" borderId="1" xfId="5" applyBorder="1"/>
    <xf numFmtId="0" fontId="2" fillId="6" borderId="3" xfId="5" applyBorder="1"/>
    <xf numFmtId="0" fontId="2" fillId="7" borderId="3" xfId="6" applyBorder="1"/>
    <xf numFmtId="0" fontId="2" fillId="5" borderId="1" xfId="4" applyBorder="1"/>
    <xf numFmtId="0" fontId="2" fillId="7" borderId="1" xfId="6" applyBorder="1"/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7">
    <cellStyle name="60% - Accent1" xfId="4" builtinId="32"/>
    <cellStyle name="60% - Accent2" xfId="5" builtinId="36"/>
    <cellStyle name="60% - Accent6" xfId="6" builtinId="52"/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0"/>
  <sheetViews>
    <sheetView tabSelected="1" topLeftCell="J16" workbookViewId="0">
      <selection activeCell="Z42" sqref="Z42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22" t="s">
        <v>16</v>
      </c>
      <c r="G1" s="22" t="s">
        <v>24</v>
      </c>
      <c r="H1" s="22" t="s">
        <v>89</v>
      </c>
      <c r="I1" s="12" t="s">
        <v>37</v>
      </c>
      <c r="J1" s="3" t="s">
        <v>154</v>
      </c>
      <c r="K1" s="1"/>
      <c r="N1" s="2" t="s">
        <v>15</v>
      </c>
      <c r="O1" s="22" t="s">
        <v>16</v>
      </c>
      <c r="P1" s="22" t="s">
        <v>24</v>
      </c>
      <c r="Q1" s="22" t="s">
        <v>89</v>
      </c>
      <c r="R1" s="22" t="s">
        <v>37</v>
      </c>
      <c r="S1" s="9" t="s">
        <v>30</v>
      </c>
      <c r="T1" s="1"/>
      <c r="V1" s="2" t="s">
        <v>15</v>
      </c>
      <c r="W1" s="22" t="s">
        <v>16</v>
      </c>
      <c r="X1" s="22" t="s">
        <v>24</v>
      </c>
      <c r="Y1" s="22" t="s">
        <v>89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35" t="s">
        <v>91</v>
      </c>
      <c r="F2" t="s">
        <v>21</v>
      </c>
      <c r="G2" t="s">
        <v>25</v>
      </c>
      <c r="H2">
        <v>4</v>
      </c>
      <c r="I2" s="10"/>
      <c r="J2" s="11"/>
      <c r="N2" s="32" t="s">
        <v>54</v>
      </c>
      <c r="O2" t="s">
        <v>21</v>
      </c>
      <c r="P2" t="s">
        <v>5</v>
      </c>
      <c r="Q2">
        <v>4</v>
      </c>
      <c r="V2" s="35" t="s">
        <v>71</v>
      </c>
      <c r="W2" t="s">
        <v>21</v>
      </c>
      <c r="X2" t="s">
        <v>25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68</v>
      </c>
      <c r="G3" t="s">
        <v>26</v>
      </c>
      <c r="H3">
        <f>5+2</f>
        <v>7</v>
      </c>
      <c r="J3" s="5"/>
      <c r="M3" s="1"/>
      <c r="N3" s="4"/>
      <c r="O3" t="s">
        <v>17</v>
      </c>
      <c r="P3" t="s">
        <v>26</v>
      </c>
      <c r="Q3">
        <f>(12+16+9+8+5)/5</f>
        <v>10</v>
      </c>
      <c r="V3" s="4"/>
      <c r="W3" t="s">
        <v>86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69</v>
      </c>
      <c r="G4" t="s">
        <v>26</v>
      </c>
      <c r="H4">
        <f>6+2</f>
        <v>8</v>
      </c>
      <c r="J4" s="5"/>
      <c r="N4" s="4"/>
      <c r="Q4" s="1">
        <f>SUM(Q2:Q3)</f>
        <v>14</v>
      </c>
      <c r="R4">
        <v>5</v>
      </c>
      <c r="S4" s="20">
        <f>PRODUCT(Q4,R4)</f>
        <v>70</v>
      </c>
      <c r="V4" s="4"/>
      <c r="W4" t="s">
        <v>87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70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88</v>
      </c>
      <c r="X5" t="s">
        <v>25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26</v>
      </c>
      <c r="H6">
        <v>2</v>
      </c>
      <c r="J6" s="5"/>
      <c r="N6" s="35" t="s">
        <v>53</v>
      </c>
      <c r="O6" s="10"/>
      <c r="P6" s="10"/>
      <c r="Q6" s="10"/>
      <c r="R6">
        <v>2</v>
      </c>
      <c r="S6" s="20">
        <f>SUM(S7:S8)</f>
        <v>36</v>
      </c>
      <c r="V6" s="4"/>
      <c r="Y6" s="1">
        <f>SUM(Y2:Y5)</f>
        <v>14</v>
      </c>
      <c r="Z6" s="19">
        <v>0</v>
      </c>
      <c r="AA6" s="25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4">
        <f>SUM(H2:H6)</f>
        <v>22</v>
      </c>
      <c r="I7">
        <v>19</v>
      </c>
      <c r="J7" s="20">
        <f>PRODUCT(H7,I7)</f>
        <v>418</v>
      </c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27</v>
      </c>
      <c r="E8" s="36" t="s">
        <v>19</v>
      </c>
      <c r="F8" t="s">
        <v>20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V8" s="36" t="s">
        <v>99</v>
      </c>
      <c r="W8" t="s">
        <v>21</v>
      </c>
      <c r="X8" t="s">
        <v>58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22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23</v>
      </c>
      <c r="G10" t="s">
        <v>150</v>
      </c>
      <c r="H10">
        <v>8</v>
      </c>
      <c r="J10" s="5"/>
      <c r="N10" s="33" t="s">
        <v>55</v>
      </c>
      <c r="O10" t="s">
        <v>21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0">
        <f>PRODUCT(H11,I11)</f>
        <v>130</v>
      </c>
      <c r="N11" s="4"/>
      <c r="O11" t="s">
        <v>17</v>
      </c>
      <c r="P11" s="21" t="s">
        <v>153</v>
      </c>
      <c r="Q11">
        <f>3+2</f>
        <v>5</v>
      </c>
      <c r="S11" s="5"/>
      <c r="V11" s="4"/>
      <c r="W11" t="s">
        <v>100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3">
        <f>PRODUCT(R12,Q12)</f>
        <v>18</v>
      </c>
      <c r="V12" s="4"/>
      <c r="W12" t="s">
        <v>101</v>
      </c>
      <c r="X12" t="s">
        <v>58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31" t="s">
        <v>36</v>
      </c>
      <c r="F13" t="s">
        <v>21</v>
      </c>
      <c r="G13" t="s">
        <v>5</v>
      </c>
      <c r="H13">
        <v>4</v>
      </c>
      <c r="N13" s="17"/>
      <c r="O13" s="16"/>
      <c r="P13" s="16"/>
      <c r="Q13" s="16"/>
      <c r="R13" s="16"/>
      <c r="S13" s="18"/>
      <c r="T13" s="1"/>
      <c r="V13" s="4"/>
      <c r="W13" t="s">
        <v>102</v>
      </c>
      <c r="X13" t="s">
        <v>58</v>
      </c>
      <c r="Y13">
        <v>4</v>
      </c>
      <c r="AA13" s="5"/>
    </row>
    <row r="14" spans="1:27" x14ac:dyDescent="0.25">
      <c r="A14" s="4" t="s">
        <v>152</v>
      </c>
      <c r="B14" s="5">
        <v>4</v>
      </c>
      <c r="F14" t="s">
        <v>38</v>
      </c>
      <c r="G14" t="s">
        <v>26</v>
      </c>
      <c r="H14">
        <f xml:space="preserve"> 9+2</f>
        <v>11</v>
      </c>
      <c r="J14" s="5"/>
      <c r="N14" s="32" t="s">
        <v>60</v>
      </c>
      <c r="O14" t="s">
        <v>21</v>
      </c>
      <c r="P14" t="s">
        <v>61</v>
      </c>
      <c r="Q14">
        <v>3</v>
      </c>
      <c r="V14" s="4"/>
      <c r="W14" t="s">
        <v>103</v>
      </c>
      <c r="X14" t="s">
        <v>58</v>
      </c>
      <c r="Y14">
        <v>4</v>
      </c>
      <c r="AA14" s="5"/>
    </row>
    <row r="15" spans="1:27" x14ac:dyDescent="0.25">
      <c r="A15" s="4" t="s">
        <v>150</v>
      </c>
      <c r="B15" s="5">
        <v>8</v>
      </c>
      <c r="E15" s="4"/>
      <c r="H15" s="1">
        <f>SUM(H13:H14)</f>
        <v>15</v>
      </c>
      <c r="I15">
        <v>9</v>
      </c>
      <c r="J15" s="20">
        <f>PRODUCT(H15,I15)</f>
        <v>135</v>
      </c>
      <c r="N15" s="4"/>
      <c r="O15" t="s">
        <v>17</v>
      </c>
      <c r="P15" t="s">
        <v>26</v>
      </c>
      <c r="Q15">
        <v>5</v>
      </c>
      <c r="S15" s="5"/>
      <c r="V15" s="4"/>
      <c r="Y15" s="1">
        <f>SUM(Y8:Y14)</f>
        <v>17</v>
      </c>
      <c r="Z15">
        <v>402</v>
      </c>
      <c r="AA15" s="20">
        <f>PRODUCT(Y15:Z15)</f>
        <v>6834</v>
      </c>
    </row>
    <row r="16" spans="1:27" x14ac:dyDescent="0.25">
      <c r="A16" s="6" t="s">
        <v>156</v>
      </c>
      <c r="B16" s="7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0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32" t="s">
        <v>40</v>
      </c>
      <c r="F17" t="s">
        <v>21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35" t="s">
        <v>160</v>
      </c>
      <c r="W17" s="10" t="s">
        <v>17</v>
      </c>
      <c r="X17" s="10" t="s">
        <v>26</v>
      </c>
      <c r="Y17" s="10">
        <f>13+2</f>
        <v>15</v>
      </c>
      <c r="Z17" s="10"/>
      <c r="AA17" s="11"/>
    </row>
    <row r="18" spans="1:27" ht="18.75" customHeight="1" x14ac:dyDescent="0.25">
      <c r="A18" s="1" t="s">
        <v>46</v>
      </c>
      <c r="E18" s="4"/>
      <c r="F18" t="s">
        <v>17</v>
      </c>
      <c r="G18" t="s">
        <v>26</v>
      </c>
      <c r="H18">
        <f>9+2</f>
        <v>11</v>
      </c>
      <c r="J18" s="5"/>
      <c r="N18" s="34" t="s">
        <v>62</v>
      </c>
      <c r="O18" t="s">
        <v>63</v>
      </c>
      <c r="P18" t="s">
        <v>61</v>
      </c>
      <c r="Q18">
        <v>3</v>
      </c>
      <c r="V18" s="4"/>
      <c r="W18" t="s">
        <v>161</v>
      </c>
      <c r="X18" t="s">
        <v>10</v>
      </c>
      <c r="Y18">
        <v>1</v>
      </c>
      <c r="AA18" s="5"/>
    </row>
    <row r="19" spans="1:27" x14ac:dyDescent="0.25">
      <c r="A19" s="1" t="s">
        <v>27</v>
      </c>
      <c r="E19" s="4"/>
      <c r="H19" s="1">
        <f>SUM(H17:H18)</f>
        <v>15</v>
      </c>
      <c r="I19">
        <v>23272</v>
      </c>
      <c r="J19" s="20">
        <f>PRODUCT(H19,I19)</f>
        <v>349080</v>
      </c>
      <c r="N19" s="4"/>
      <c r="O19" t="s">
        <v>64</v>
      </c>
      <c r="P19" t="s">
        <v>61</v>
      </c>
      <c r="Q19">
        <v>3</v>
      </c>
      <c r="S19" s="5"/>
      <c r="V19" s="4"/>
      <c r="W19" t="s">
        <v>162</v>
      </c>
      <c r="X19" t="s">
        <v>58</v>
      </c>
      <c r="Y19">
        <v>4</v>
      </c>
      <c r="AA19" s="5"/>
    </row>
    <row r="20" spans="1:27" x14ac:dyDescent="0.25">
      <c r="A20" s="2" t="s">
        <v>35</v>
      </c>
      <c r="B20" s="3" t="s">
        <v>28</v>
      </c>
      <c r="E20" s="4"/>
      <c r="F20" s="16"/>
      <c r="G20" s="16"/>
      <c r="H20" s="16"/>
      <c r="I20" s="16"/>
      <c r="J20" s="7"/>
      <c r="N20" s="4"/>
      <c r="O20" t="s">
        <v>65</v>
      </c>
      <c r="P20" t="s">
        <v>67</v>
      </c>
      <c r="Q20">
        <v>5</v>
      </c>
      <c r="S20" s="5"/>
      <c r="V20" s="6"/>
      <c r="W20" s="16"/>
      <c r="X20" s="16"/>
      <c r="Y20" s="24">
        <f>SUM(Y17:Y19)</f>
        <v>20</v>
      </c>
      <c r="Z20" s="16">
        <v>402</v>
      </c>
      <c r="AA20" s="27">
        <f>PRODUCT(Y20:Z20)</f>
        <v>8040</v>
      </c>
    </row>
    <row r="21" spans="1:27" x14ac:dyDescent="0.25">
      <c r="A21" s="14" t="s">
        <v>31</v>
      </c>
      <c r="B21" s="5">
        <v>5</v>
      </c>
      <c r="E21" s="32" t="s">
        <v>41</v>
      </c>
      <c r="F21" t="s">
        <v>21</v>
      </c>
      <c r="G21" t="s">
        <v>7</v>
      </c>
      <c r="H21">
        <v>1</v>
      </c>
      <c r="N21" s="4"/>
      <c r="O21" t="s">
        <v>66</v>
      </c>
      <c r="P21" t="s">
        <v>12</v>
      </c>
      <c r="Q21">
        <v>8</v>
      </c>
      <c r="S21" s="5"/>
      <c r="V21" s="30" t="s">
        <v>104</v>
      </c>
      <c r="W21" t="s">
        <v>105</v>
      </c>
      <c r="X21" t="s">
        <v>58</v>
      </c>
      <c r="Y21">
        <v>4</v>
      </c>
      <c r="AA21" s="11"/>
    </row>
    <row r="22" spans="1:27" x14ac:dyDescent="0.25">
      <c r="A22" s="4" t="s">
        <v>32</v>
      </c>
      <c r="B22" s="5">
        <v>9</v>
      </c>
      <c r="E22" s="4"/>
      <c r="F22" t="s">
        <v>17</v>
      </c>
      <c r="G22" t="s">
        <v>26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0">
        <f>PRODUCT(Q22*R22)</f>
        <v>38</v>
      </c>
      <c r="V22" s="4"/>
      <c r="W22" t="s">
        <v>106</v>
      </c>
      <c r="X22" t="s">
        <v>26</v>
      </c>
      <c r="Y22">
        <v>22</v>
      </c>
      <c r="AA22" s="5"/>
    </row>
    <row r="23" spans="1:27" x14ac:dyDescent="0.25">
      <c r="A23" s="4" t="s">
        <v>33</v>
      </c>
      <c r="B23" s="5">
        <v>13</v>
      </c>
      <c r="E23" s="4"/>
      <c r="H23" s="1">
        <f>SUM(H21:H22)</f>
        <v>16</v>
      </c>
      <c r="I23">
        <v>1</v>
      </c>
      <c r="J23" s="20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107</v>
      </c>
      <c r="X23" t="s">
        <v>26</v>
      </c>
      <c r="Y23">
        <v>17</v>
      </c>
      <c r="AA23" s="5"/>
    </row>
    <row r="24" spans="1:27" ht="15" customHeight="1" x14ac:dyDescent="0.25">
      <c r="A24" s="6" t="s">
        <v>34</v>
      </c>
      <c r="B24" s="7">
        <v>17</v>
      </c>
      <c r="E24" s="4"/>
      <c r="F24" s="16"/>
      <c r="G24" s="16"/>
      <c r="H24" s="16"/>
      <c r="J24" s="7"/>
      <c r="N24" s="31" t="s">
        <v>56</v>
      </c>
      <c r="O24" t="s">
        <v>21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0">
        <f>PRODUCT(Y24,Z24)</f>
        <v>17286</v>
      </c>
    </row>
    <row r="25" spans="1:27" ht="15.75" customHeight="1" x14ac:dyDescent="0.25">
      <c r="E25" s="32" t="s">
        <v>42</v>
      </c>
      <c r="F25" t="s">
        <v>21</v>
      </c>
      <c r="G25" t="s">
        <v>7</v>
      </c>
      <c r="H25">
        <v>1</v>
      </c>
      <c r="I25" s="10"/>
      <c r="N25" s="4"/>
      <c r="O25" t="s">
        <v>57</v>
      </c>
      <c r="P25" t="s">
        <v>26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45</v>
      </c>
      <c r="E26" s="4"/>
      <c r="F26" t="s">
        <v>17</v>
      </c>
      <c r="G26" t="s">
        <v>26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0">
        <f>PRODUCT(Q26,R26)</f>
        <v>99</v>
      </c>
      <c r="V26" s="32" t="s">
        <v>108</v>
      </c>
      <c r="W26" t="s">
        <v>21</v>
      </c>
      <c r="X26" t="s">
        <v>155</v>
      </c>
      <c r="Y26">
        <v>16</v>
      </c>
      <c r="Z26" s="10"/>
      <c r="AA26" s="3"/>
    </row>
    <row r="27" spans="1:27" ht="36" customHeight="1" x14ac:dyDescent="0.25">
      <c r="A27" s="28" t="s">
        <v>90</v>
      </c>
      <c r="B27" s="28"/>
      <c r="C27" s="28"/>
      <c r="E27" s="4"/>
      <c r="F27" t="s">
        <v>44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111</v>
      </c>
      <c r="X27" t="s">
        <v>12</v>
      </c>
      <c r="Y27">
        <v>8</v>
      </c>
      <c r="AA27" s="5"/>
    </row>
    <row r="28" spans="1:27" x14ac:dyDescent="0.25">
      <c r="A28" t="s">
        <v>151</v>
      </c>
      <c r="E28" s="4"/>
      <c r="H28" s="1">
        <f>SUM(H25:H27)</f>
        <v>17</v>
      </c>
      <c r="I28">
        <v>1</v>
      </c>
      <c r="J28" s="20">
        <f>PRODUCT(H28,I28)</f>
        <v>17</v>
      </c>
      <c r="N28" s="34" t="s">
        <v>59</v>
      </c>
      <c r="O28" t="s">
        <v>21</v>
      </c>
      <c r="P28" t="s">
        <v>58</v>
      </c>
      <c r="Q28">
        <v>4</v>
      </c>
      <c r="S28" s="5"/>
      <c r="V28" s="4"/>
      <c r="W28" t="s">
        <v>110</v>
      </c>
      <c r="X28" t="s">
        <v>58</v>
      </c>
      <c r="Y28">
        <v>4</v>
      </c>
      <c r="AA28" s="5"/>
    </row>
    <row r="29" spans="1:27" x14ac:dyDescent="0.25">
      <c r="A29" s="26"/>
      <c r="B29" s="26"/>
      <c r="C29" s="26"/>
      <c r="E29" s="6"/>
      <c r="F29" s="16"/>
      <c r="G29" s="16"/>
      <c r="H29" s="16"/>
      <c r="J29" s="7"/>
      <c r="N29" s="4"/>
      <c r="O29" t="s">
        <v>17</v>
      </c>
      <c r="P29" t="s">
        <v>26</v>
      </c>
      <c r="Q29">
        <f>21+2</f>
        <v>23</v>
      </c>
      <c r="S29" s="5"/>
      <c r="V29" s="4" t="s">
        <v>109</v>
      </c>
      <c r="Y29" s="1">
        <f>SUM(Y26:Y28)</f>
        <v>28</v>
      </c>
      <c r="Z29" s="19">
        <v>0</v>
      </c>
      <c r="AA29" s="25">
        <f>PRODUCT(Y29:Z29)</f>
        <v>0</v>
      </c>
    </row>
    <row r="30" spans="1:27" x14ac:dyDescent="0.25">
      <c r="E30" s="33" t="s">
        <v>39</v>
      </c>
      <c r="F30" t="s">
        <v>21</v>
      </c>
      <c r="G30" t="s">
        <v>92</v>
      </c>
      <c r="H30">
        <v>2</v>
      </c>
      <c r="I30" s="10"/>
      <c r="N30" s="4"/>
      <c r="Q30">
        <f>SUM(Q28:Q29)</f>
        <v>27</v>
      </c>
      <c r="R30">
        <f>65+4</f>
        <v>69</v>
      </c>
      <c r="S30" s="20">
        <f>PRODUCT(Q30,R30)</f>
        <v>1863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26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30" t="s">
        <v>115</v>
      </c>
      <c r="W31" t="s">
        <v>116</v>
      </c>
      <c r="X31" t="s">
        <v>58</v>
      </c>
      <c r="Y31">
        <v>4</v>
      </c>
    </row>
    <row r="32" spans="1:27" x14ac:dyDescent="0.25">
      <c r="A32" s="37" t="s">
        <v>180</v>
      </c>
      <c r="B32" s="38" t="s">
        <v>178</v>
      </c>
      <c r="C32" s="39" t="s">
        <v>179</v>
      </c>
      <c r="E32" s="4"/>
      <c r="F32" t="s">
        <v>43</v>
      </c>
      <c r="G32" t="s">
        <v>58</v>
      </c>
      <c r="H32">
        <f>H13</f>
        <v>4</v>
      </c>
      <c r="J32" s="5"/>
      <c r="N32" s="35" t="s">
        <v>72</v>
      </c>
      <c r="O32" t="s">
        <v>21</v>
      </c>
      <c r="P32" t="s">
        <v>58</v>
      </c>
      <c r="Q32">
        <v>4</v>
      </c>
      <c r="S32" s="15"/>
      <c r="T32" s="1"/>
      <c r="V32" s="4"/>
      <c r="W32" t="s">
        <v>117</v>
      </c>
      <c r="X32" t="s">
        <v>58</v>
      </c>
      <c r="Y32">
        <v>4</v>
      </c>
      <c r="AA32" s="5"/>
    </row>
    <row r="33" spans="1:27" x14ac:dyDescent="0.25">
      <c r="A33" s="33" t="s">
        <v>181</v>
      </c>
      <c r="B33" s="29">
        <f>SUM(J15,J19,J23,J28,J33,J37,S4,S12,S16,S26,S57,S66,AA63,J44,AA29)</f>
        <v>919988</v>
      </c>
      <c r="C33" s="5">
        <v>0.92</v>
      </c>
      <c r="E33" s="4"/>
      <c r="H33" s="1">
        <f>SUM(H30:H32)</f>
        <v>16</v>
      </c>
      <c r="I33">
        <v>53</v>
      </c>
      <c r="J33" s="20">
        <f>PRODUCT(H33,I33)</f>
        <v>848</v>
      </c>
      <c r="N33" s="4"/>
      <c r="O33" t="s">
        <v>84</v>
      </c>
      <c r="P33" t="s">
        <v>58</v>
      </c>
      <c r="Q33">
        <v>4</v>
      </c>
      <c r="S33" s="5"/>
      <c r="V33" s="4"/>
      <c r="W33" t="s">
        <v>118</v>
      </c>
      <c r="X33" t="s">
        <v>58</v>
      </c>
      <c r="Y33">
        <v>4</v>
      </c>
      <c r="AA33" s="5"/>
    </row>
    <row r="34" spans="1:27" x14ac:dyDescent="0.25">
      <c r="A34" s="30" t="s">
        <v>182</v>
      </c>
      <c r="B34" s="29">
        <f>SUM(J7,J65,J70,S51,S47,S6,AA20,AA24,AA42,S72,AA6)</f>
        <v>1874072</v>
      </c>
      <c r="C34" s="5">
        <v>1.88</v>
      </c>
      <c r="E34" s="6"/>
      <c r="F34" s="16"/>
      <c r="G34" s="16"/>
      <c r="H34" s="16"/>
      <c r="I34" s="16"/>
      <c r="J34" s="7"/>
      <c r="N34" s="4"/>
      <c r="O34" t="s">
        <v>73</v>
      </c>
      <c r="P34" t="s">
        <v>26</v>
      </c>
      <c r="Q34">
        <f>22+2</f>
        <v>24</v>
      </c>
      <c r="S34" s="5"/>
      <c r="V34" s="4"/>
      <c r="W34" t="s">
        <v>119</v>
      </c>
      <c r="X34" t="s">
        <v>58</v>
      </c>
      <c r="Y34">
        <v>4</v>
      </c>
      <c r="AA34" s="5"/>
    </row>
    <row r="35" spans="1:27" x14ac:dyDescent="0.25">
      <c r="A35" s="34" t="s">
        <v>183</v>
      </c>
      <c r="B35" s="29">
        <f>SUM(J11,J47,J53,S22,S30,S54,S60,AA59,AA53,AA15)</f>
        <v>11663644</v>
      </c>
      <c r="C35" s="5">
        <v>11.67</v>
      </c>
      <c r="E35" s="32" t="s">
        <v>93</v>
      </c>
      <c r="F35" t="s">
        <v>94</v>
      </c>
      <c r="G35" t="s">
        <v>92</v>
      </c>
      <c r="H35">
        <v>2</v>
      </c>
      <c r="I35" s="10"/>
      <c r="N35" s="4"/>
      <c r="O35" t="s">
        <v>168</v>
      </c>
      <c r="P35" t="s">
        <v>58</v>
      </c>
      <c r="Q35">
        <v>4</v>
      </c>
      <c r="S35" s="5"/>
      <c r="V35" s="13"/>
      <c r="W35" t="s">
        <v>120</v>
      </c>
      <c r="X35" t="s">
        <v>11</v>
      </c>
      <c r="Y35">
        <v>3</v>
      </c>
      <c r="AA35" s="5"/>
    </row>
    <row r="36" spans="1:27" x14ac:dyDescent="0.25">
      <c r="A36" s="6"/>
      <c r="B36" s="16">
        <f>SUM(J70,J65,J53,J47,J44,J37,J33,J28,J23,J19,J15,J11,J7,S4,S6,S12,S16,S22,S26,S30,S47,S51,S54,S57,S60,S66,S72,AA59,AA53,AA42,AA24,AA20,AA15,AA6,AA29,AA63)</f>
        <v>14457704</v>
      </c>
      <c r="C36" s="7">
        <v>14.5</v>
      </c>
      <c r="E36" s="4"/>
      <c r="F36" t="s">
        <v>95</v>
      </c>
      <c r="G36" t="s">
        <v>7</v>
      </c>
      <c r="H36">
        <v>1</v>
      </c>
      <c r="J36" s="5"/>
      <c r="N36" s="13"/>
      <c r="O36" t="s">
        <v>165</v>
      </c>
      <c r="P36" t="s">
        <v>58</v>
      </c>
      <c r="Q36">
        <v>4</v>
      </c>
      <c r="S36" s="5"/>
      <c r="V36" s="21" t="s">
        <v>176</v>
      </c>
      <c r="W36" s="21" t="s">
        <v>121</v>
      </c>
      <c r="X36" s="21" t="s">
        <v>11</v>
      </c>
      <c r="Y36" s="21">
        <v>0</v>
      </c>
      <c r="AA36" s="5"/>
    </row>
    <row r="37" spans="1:27" x14ac:dyDescent="0.25">
      <c r="B37">
        <f>SUM(B33:B35)</f>
        <v>14457704</v>
      </c>
      <c r="E37" s="4"/>
      <c r="H37" s="1">
        <f>SUM(H35:H36)</f>
        <v>3</v>
      </c>
      <c r="I37">
        <v>53</v>
      </c>
      <c r="J37" s="20">
        <f>PRODUCT(H37,I37)</f>
        <v>159</v>
      </c>
      <c r="N37" s="4"/>
      <c r="O37" t="s">
        <v>76</v>
      </c>
      <c r="P37" t="s">
        <v>58</v>
      </c>
      <c r="Q37">
        <v>4</v>
      </c>
      <c r="S37" s="5"/>
      <c r="V37" s="4"/>
      <c r="W37" t="s">
        <v>98</v>
      </c>
      <c r="X37" t="s">
        <v>58</v>
      </c>
      <c r="Y37">
        <v>4</v>
      </c>
      <c r="AA37" s="5"/>
    </row>
    <row r="38" spans="1:27" x14ac:dyDescent="0.25">
      <c r="E38" s="6"/>
      <c r="F38" s="16"/>
      <c r="G38" s="16"/>
      <c r="H38" s="16"/>
      <c r="I38" s="16"/>
      <c r="J38" s="7"/>
      <c r="N38" s="4"/>
      <c r="O38" t="s">
        <v>77</v>
      </c>
      <c r="P38" t="s">
        <v>150</v>
      </c>
      <c r="Q38">
        <v>8</v>
      </c>
      <c r="S38" s="5"/>
      <c r="V38" s="4"/>
      <c r="W38" t="s">
        <v>122</v>
      </c>
      <c r="X38" t="s">
        <v>61</v>
      </c>
      <c r="Y38">
        <v>3</v>
      </c>
      <c r="AA38" s="5"/>
    </row>
    <row r="39" spans="1:27" x14ac:dyDescent="0.25">
      <c r="E39" s="33" t="s">
        <v>47</v>
      </c>
      <c r="F39" t="s">
        <v>21</v>
      </c>
      <c r="G39" t="s">
        <v>5</v>
      </c>
      <c r="H39">
        <v>4</v>
      </c>
      <c r="I39" s="10"/>
      <c r="N39" s="4"/>
      <c r="O39" t="s">
        <v>78</v>
      </c>
      <c r="P39" t="s">
        <v>150</v>
      </c>
      <c r="Q39">
        <v>8</v>
      </c>
      <c r="S39" s="5"/>
      <c r="V39" s="21" t="s">
        <v>175</v>
      </c>
      <c r="W39" s="21" t="s">
        <v>81</v>
      </c>
      <c r="X39" s="21" t="s">
        <v>10</v>
      </c>
      <c r="Y39" s="21">
        <v>0</v>
      </c>
      <c r="AA39" s="5"/>
    </row>
    <row r="40" spans="1:27" x14ac:dyDescent="0.25">
      <c r="E40" s="4"/>
      <c r="F40" t="s">
        <v>48</v>
      </c>
      <c r="G40" t="s">
        <v>5</v>
      </c>
      <c r="H40">
        <v>4</v>
      </c>
      <c r="J40" s="5"/>
      <c r="N40" s="4"/>
      <c r="O40" t="s">
        <v>79</v>
      </c>
      <c r="P40" t="s">
        <v>67</v>
      </c>
      <c r="Q40">
        <v>5</v>
      </c>
      <c r="S40" s="5"/>
      <c r="V40" s="21" t="s">
        <v>175</v>
      </c>
      <c r="W40" s="21" t="s">
        <v>123</v>
      </c>
      <c r="X40" s="21" t="s">
        <v>58</v>
      </c>
      <c r="Y40" s="21">
        <v>0</v>
      </c>
      <c r="AA40" s="5"/>
    </row>
    <row r="41" spans="1:27" x14ac:dyDescent="0.25">
      <c r="E41" s="4"/>
      <c r="F41" t="s">
        <v>49</v>
      </c>
      <c r="G41" t="s">
        <v>5</v>
      </c>
      <c r="H41">
        <v>4</v>
      </c>
      <c r="J41" s="5"/>
      <c r="N41" s="4"/>
      <c r="O41" t="s">
        <v>80</v>
      </c>
      <c r="P41" t="s">
        <v>85</v>
      </c>
      <c r="Q41">
        <v>5</v>
      </c>
      <c r="S41" s="5"/>
      <c r="V41" s="21" t="s">
        <v>175</v>
      </c>
      <c r="W41" s="21" t="s">
        <v>124</v>
      </c>
      <c r="X41" s="21" t="s">
        <v>150</v>
      </c>
      <c r="Y41" s="21">
        <v>0</v>
      </c>
      <c r="AA41" s="5"/>
    </row>
    <row r="42" spans="1:27" x14ac:dyDescent="0.25">
      <c r="E42" s="4"/>
      <c r="F42" t="s">
        <v>50</v>
      </c>
      <c r="G42" t="s">
        <v>92</v>
      </c>
      <c r="H42">
        <v>2</v>
      </c>
      <c r="J42" s="5"/>
      <c r="N42" s="4"/>
      <c r="O42" t="s">
        <v>81</v>
      </c>
      <c r="P42" t="s">
        <v>10</v>
      </c>
      <c r="Q42">
        <v>1</v>
      </c>
      <c r="S42" s="5"/>
      <c r="V42" s="4"/>
      <c r="Y42" s="1">
        <f>SUM(Y31:Y41)</f>
        <v>26</v>
      </c>
      <c r="Z42">
        <v>70510</v>
      </c>
      <c r="AA42" s="20">
        <f>PRODUCT(Y42,Z42)</f>
        <v>1833260</v>
      </c>
    </row>
    <row r="43" spans="1:27" x14ac:dyDescent="0.25">
      <c r="E43" s="4"/>
      <c r="F43" t="s">
        <v>51</v>
      </c>
      <c r="G43" t="s">
        <v>7</v>
      </c>
      <c r="H43">
        <v>1</v>
      </c>
      <c r="J43" s="5"/>
      <c r="N43" s="4"/>
      <c r="O43" t="s">
        <v>82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1:27" x14ac:dyDescent="0.25">
      <c r="E44" s="4"/>
      <c r="H44" s="1">
        <f>SUM(H39:H43)</f>
        <v>15</v>
      </c>
      <c r="I44">
        <f>37940</f>
        <v>37940</v>
      </c>
      <c r="J44" s="20">
        <f>PRODUCT(H44,I44)</f>
        <v>569100</v>
      </c>
      <c r="N44" s="4"/>
      <c r="O44" t="s">
        <v>83</v>
      </c>
      <c r="P44" t="s">
        <v>58</v>
      </c>
      <c r="Q44">
        <v>4</v>
      </c>
      <c r="S44" s="5"/>
      <c r="V44" s="36" t="s">
        <v>125</v>
      </c>
      <c r="W44" t="s">
        <v>126</v>
      </c>
      <c r="X44" t="s">
        <v>58</v>
      </c>
      <c r="Y44">
        <v>4</v>
      </c>
    </row>
    <row r="45" spans="1:27" x14ac:dyDescent="0.25">
      <c r="E45" s="6"/>
      <c r="F45" s="16"/>
      <c r="G45" s="16"/>
      <c r="H45" s="16"/>
      <c r="I45" s="16"/>
      <c r="J45" s="7"/>
      <c r="N45" s="4"/>
      <c r="O45" t="s">
        <v>169</v>
      </c>
      <c r="P45" t="s">
        <v>6</v>
      </c>
      <c r="Q45">
        <v>2</v>
      </c>
      <c r="S45" s="5"/>
      <c r="V45" s="4"/>
      <c r="W45" t="s">
        <v>127</v>
      </c>
      <c r="X45" t="s">
        <v>58</v>
      </c>
      <c r="Y45">
        <v>4</v>
      </c>
      <c r="AA45" s="5"/>
    </row>
    <row r="46" spans="1:27" x14ac:dyDescent="0.25">
      <c r="E46" s="34" t="s">
        <v>52</v>
      </c>
      <c r="F46" t="s">
        <v>21</v>
      </c>
      <c r="G46" t="s">
        <v>5</v>
      </c>
      <c r="H46">
        <v>4</v>
      </c>
      <c r="N46" s="4"/>
      <c r="O46" t="s">
        <v>170</v>
      </c>
      <c r="P46" t="s">
        <v>6</v>
      </c>
      <c r="Q46">
        <v>2</v>
      </c>
      <c r="S46" s="5"/>
      <c r="V46" s="4"/>
      <c r="W46" t="s">
        <v>128</v>
      </c>
      <c r="X46" t="s">
        <v>6</v>
      </c>
      <c r="Y46">
        <v>2</v>
      </c>
      <c r="AA46" s="5"/>
    </row>
    <row r="47" spans="1:27" x14ac:dyDescent="0.25">
      <c r="E47" s="4"/>
      <c r="H47">
        <v>4</v>
      </c>
      <c r="I47">
        <v>317</v>
      </c>
      <c r="J47" s="20">
        <f>PRODUCT(H47,I47)</f>
        <v>1268</v>
      </c>
      <c r="N47" s="4"/>
      <c r="Q47">
        <f>SUM(Q32:Q46)</f>
        <v>80</v>
      </c>
      <c r="R47">
        <f>33+65</f>
        <v>98</v>
      </c>
      <c r="S47" s="20">
        <f>PRODUCT(Q47,R47)</f>
        <v>7840</v>
      </c>
      <c r="V47" s="4"/>
      <c r="W47" t="s">
        <v>129</v>
      </c>
      <c r="X47" t="s">
        <v>150</v>
      </c>
      <c r="Y47">
        <v>8</v>
      </c>
      <c r="AA47" s="5"/>
    </row>
    <row r="48" spans="1:27" x14ac:dyDescent="0.25">
      <c r="E48" s="6"/>
      <c r="F48" s="16"/>
      <c r="G48" s="16"/>
      <c r="H48" s="16"/>
      <c r="I48" s="16"/>
      <c r="J48" s="7"/>
      <c r="N48" s="6"/>
      <c r="O48" s="16" t="s">
        <v>109</v>
      </c>
      <c r="P48" s="16"/>
      <c r="Q48" s="16"/>
      <c r="R48" s="16"/>
      <c r="S48" s="7"/>
      <c r="V48" s="4"/>
      <c r="W48" t="s">
        <v>130</v>
      </c>
      <c r="X48" t="s">
        <v>150</v>
      </c>
      <c r="Y48">
        <v>8</v>
      </c>
      <c r="AA48" s="5"/>
    </row>
    <row r="49" spans="5:27" x14ac:dyDescent="0.25">
      <c r="E49" s="36" t="s">
        <v>96</v>
      </c>
      <c r="F49" t="s">
        <v>21</v>
      </c>
      <c r="G49" t="s">
        <v>58</v>
      </c>
      <c r="H49">
        <v>4</v>
      </c>
      <c r="I49" s="10"/>
      <c r="N49" s="35" t="s">
        <v>75</v>
      </c>
      <c r="O49" s="10" t="s">
        <v>21</v>
      </c>
      <c r="P49" s="10" t="s">
        <v>58</v>
      </c>
      <c r="Q49" s="10">
        <v>4</v>
      </c>
      <c r="R49" s="10"/>
      <c r="S49" s="11"/>
      <c r="T49" s="1"/>
      <c r="V49" s="4"/>
      <c r="W49" t="s">
        <v>177</v>
      </c>
      <c r="X49" t="s">
        <v>67</v>
      </c>
      <c r="Y49">
        <v>5</v>
      </c>
      <c r="AA49" s="5"/>
    </row>
    <row r="50" spans="5:27" x14ac:dyDescent="0.25">
      <c r="E50" s="4"/>
      <c r="F50" t="s">
        <v>96</v>
      </c>
      <c r="G50" t="s">
        <v>26</v>
      </c>
      <c r="H50">
        <v>2</v>
      </c>
      <c r="J50" s="5"/>
      <c r="N50" s="4"/>
      <c r="O50" t="s">
        <v>163</v>
      </c>
      <c r="P50" t="s">
        <v>164</v>
      </c>
      <c r="Q50">
        <f>25+2</f>
        <v>27</v>
      </c>
      <c r="S50" s="5"/>
      <c r="V50" s="4"/>
      <c r="W50" t="s">
        <v>131</v>
      </c>
      <c r="X50" t="s">
        <v>150</v>
      </c>
      <c r="Y50">
        <v>8</v>
      </c>
      <c r="AA50" s="5"/>
    </row>
    <row r="51" spans="5:27" x14ac:dyDescent="0.25">
      <c r="E51" s="4"/>
      <c r="F51" t="s">
        <v>97</v>
      </c>
      <c r="G51" t="s">
        <v>58</v>
      </c>
      <c r="H51">
        <v>4</v>
      </c>
      <c r="J51" s="5"/>
      <c r="N51" s="6"/>
      <c r="O51" s="16"/>
      <c r="P51" s="16"/>
      <c r="Q51" s="24">
        <f>SUM(Q49:Q50)</f>
        <v>31</v>
      </c>
      <c r="R51">
        <v>44</v>
      </c>
      <c r="S51" s="27">
        <f>PRODUCT(Q51:R51)</f>
        <v>1364</v>
      </c>
      <c r="V51" s="4"/>
      <c r="W51" t="s">
        <v>132</v>
      </c>
      <c r="X51" t="s">
        <v>58</v>
      </c>
      <c r="Y51">
        <v>4</v>
      </c>
      <c r="AA51" s="5"/>
    </row>
    <row r="52" spans="5:27" x14ac:dyDescent="0.25">
      <c r="E52" s="4"/>
      <c r="F52" t="s">
        <v>98</v>
      </c>
      <c r="G52" t="s">
        <v>58</v>
      </c>
      <c r="H52">
        <v>4</v>
      </c>
      <c r="J52" s="5"/>
      <c r="N52" s="36" t="s">
        <v>74</v>
      </c>
      <c r="O52" s="10" t="s">
        <v>21</v>
      </c>
      <c r="P52" s="10" t="s">
        <v>58</v>
      </c>
      <c r="Q52" s="10">
        <v>4</v>
      </c>
      <c r="R52" s="10"/>
      <c r="S52" s="11"/>
      <c r="V52" s="4"/>
      <c r="W52" t="s">
        <v>133</v>
      </c>
      <c r="X52" t="s">
        <v>150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0">
        <f>PRODUCT(H53,I53)</f>
        <v>5628</v>
      </c>
      <c r="N53" s="4"/>
      <c r="O53" t="s">
        <v>17</v>
      </c>
      <c r="P53" t="s">
        <v>166</v>
      </c>
      <c r="Q53">
        <v>6</v>
      </c>
      <c r="S53" s="5"/>
      <c r="V53" s="4"/>
      <c r="Y53" s="1">
        <f>SUM(Y44:Y52)</f>
        <v>51</v>
      </c>
      <c r="Z53">
        <v>228265</v>
      </c>
      <c r="AA53" s="20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4">
        <f>SUM(Q52:Q53)</f>
        <v>10</v>
      </c>
      <c r="R54">
        <v>2</v>
      </c>
      <c r="S54" s="27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32" t="s">
        <v>167</v>
      </c>
      <c r="O55" s="10" t="s">
        <v>21</v>
      </c>
      <c r="P55" s="10" t="s">
        <v>6</v>
      </c>
      <c r="Q55" s="10">
        <v>2</v>
      </c>
      <c r="R55" s="10"/>
      <c r="S55" s="11"/>
      <c r="V55" s="34" t="s">
        <v>134</v>
      </c>
      <c r="W55" t="s">
        <v>127</v>
      </c>
      <c r="X55" t="s">
        <v>58</v>
      </c>
      <c r="Y55">
        <v>4</v>
      </c>
    </row>
    <row r="56" spans="5:27" x14ac:dyDescent="0.25">
      <c r="N56" s="4"/>
      <c r="O56" t="s">
        <v>17</v>
      </c>
      <c r="P56" t="s">
        <v>164</v>
      </c>
      <c r="Q56">
        <v>25</v>
      </c>
      <c r="S56" s="5"/>
      <c r="V56" s="4"/>
      <c r="W56" t="s">
        <v>135</v>
      </c>
      <c r="X56" t="s">
        <v>11</v>
      </c>
      <c r="Y56">
        <v>3</v>
      </c>
      <c r="AA56" s="5"/>
    </row>
    <row r="57" spans="5:27" x14ac:dyDescent="0.25">
      <c r="E57" t="s">
        <v>157</v>
      </c>
      <c r="N57" s="6"/>
      <c r="O57" s="16"/>
      <c r="P57" s="16"/>
      <c r="Q57" s="24">
        <f>SUM(Q55:Q56)</f>
        <v>27</v>
      </c>
      <c r="R57" s="16">
        <v>5</v>
      </c>
      <c r="S57" s="27">
        <f>PRODUCT(Q57:R57)</f>
        <v>135</v>
      </c>
      <c r="V57" s="4"/>
      <c r="W57" t="s">
        <v>121</v>
      </c>
      <c r="X57" t="s">
        <v>11</v>
      </c>
      <c r="Y57">
        <v>3</v>
      </c>
      <c r="AA57" s="5"/>
    </row>
    <row r="58" spans="5:27" x14ac:dyDescent="0.25">
      <c r="E58" s="35" t="s">
        <v>158</v>
      </c>
      <c r="F58" s="10" t="s">
        <v>171</v>
      </c>
      <c r="G58" s="10" t="s">
        <v>26</v>
      </c>
      <c r="H58" s="10">
        <v>8</v>
      </c>
      <c r="I58" s="10"/>
      <c r="J58" s="11"/>
      <c r="N58" s="36" t="s">
        <v>112</v>
      </c>
      <c r="O58" t="s">
        <v>113</v>
      </c>
      <c r="P58" t="s">
        <v>7</v>
      </c>
      <c r="Q58">
        <v>1</v>
      </c>
      <c r="V58" s="4"/>
      <c r="W58" t="s">
        <v>136</v>
      </c>
      <c r="X58" t="s">
        <v>58</v>
      </c>
      <c r="Y58">
        <v>4</v>
      </c>
      <c r="AA58" s="5"/>
    </row>
    <row r="59" spans="5:27" x14ac:dyDescent="0.25">
      <c r="E59" s="4"/>
      <c r="F59" t="s">
        <v>172</v>
      </c>
      <c r="G59" t="s">
        <v>174</v>
      </c>
      <c r="H59">
        <v>8</v>
      </c>
      <c r="J59" s="5"/>
      <c r="N59" s="4"/>
      <c r="O59" t="s">
        <v>114</v>
      </c>
      <c r="P59" t="s">
        <v>58</v>
      </c>
      <c r="Q59">
        <v>4</v>
      </c>
      <c r="S59" s="5"/>
      <c r="V59" s="4"/>
      <c r="Y59" s="1">
        <f>SUM(Y55:Y58)</f>
        <v>14</v>
      </c>
      <c r="Z59">
        <v>272</v>
      </c>
      <c r="AA59" s="20">
        <f>PRODUCT(Y59:Z59)</f>
        <v>3808</v>
      </c>
    </row>
    <row r="60" spans="5:27" x14ac:dyDescent="0.25">
      <c r="E60" s="4"/>
      <c r="F60" t="s">
        <v>173</v>
      </c>
      <c r="H60">
        <v>8</v>
      </c>
      <c r="J60" s="5"/>
      <c r="N60" s="4"/>
      <c r="Q60" s="1">
        <f>SUM(Q58:Q59)</f>
        <v>5</v>
      </c>
      <c r="R60">
        <v>508</v>
      </c>
      <c r="S60" s="20">
        <f>PRODUCT(Q60,R60)</f>
        <v>2540</v>
      </c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145</v>
      </c>
      <c r="G61" t="s">
        <v>8</v>
      </c>
      <c r="H61">
        <v>8</v>
      </c>
      <c r="J61" s="5"/>
      <c r="N61" s="6"/>
      <c r="O61" s="16"/>
      <c r="P61" s="16"/>
      <c r="Q61" s="16"/>
      <c r="R61" s="16"/>
      <c r="S61" s="7"/>
      <c r="V61" s="32" t="s">
        <v>79</v>
      </c>
      <c r="W61" s="10"/>
      <c r="X61" s="10"/>
      <c r="Y61" s="10"/>
      <c r="Z61" s="10"/>
      <c r="AA61" s="11"/>
    </row>
    <row r="62" spans="5:27" x14ac:dyDescent="0.25">
      <c r="E62" s="4"/>
      <c r="F62" t="s">
        <v>146</v>
      </c>
      <c r="G62" t="s">
        <v>10</v>
      </c>
      <c r="H62">
        <v>1</v>
      </c>
      <c r="J62" s="5"/>
      <c r="N62" s="10"/>
      <c r="O62" s="10"/>
      <c r="P62" s="10"/>
      <c r="Q62" s="10"/>
      <c r="R62" s="10"/>
      <c r="S62" s="10"/>
      <c r="V62" s="4"/>
      <c r="W62" s="29" t="s">
        <v>177</v>
      </c>
      <c r="X62" s="29" t="s">
        <v>67</v>
      </c>
      <c r="Y62" s="29">
        <v>5</v>
      </c>
      <c r="Z62" s="29"/>
      <c r="AA62" s="5"/>
    </row>
    <row r="63" spans="5:27" x14ac:dyDescent="0.25">
      <c r="E63" s="4"/>
      <c r="F63" t="s">
        <v>147</v>
      </c>
      <c r="G63" t="s">
        <v>10</v>
      </c>
      <c r="H63">
        <v>1</v>
      </c>
      <c r="J63" s="5"/>
      <c r="O63" s="16"/>
      <c r="P63" s="16"/>
      <c r="Q63" s="16"/>
      <c r="V63" s="6"/>
      <c r="W63" s="16"/>
      <c r="X63" s="16"/>
      <c r="Y63" s="16">
        <v>5</v>
      </c>
      <c r="Z63" s="16">
        <v>2</v>
      </c>
      <c r="AA63" s="27">
        <f>PRODUCT(Y63,Z63)</f>
        <v>10</v>
      </c>
    </row>
    <row r="64" spans="5:27" x14ac:dyDescent="0.25">
      <c r="F64" t="s">
        <v>66</v>
      </c>
      <c r="G64" t="s">
        <v>12</v>
      </c>
      <c r="H64">
        <v>8</v>
      </c>
      <c r="N64" s="32" t="s">
        <v>137</v>
      </c>
      <c r="O64" t="s">
        <v>138</v>
      </c>
      <c r="P64" t="s">
        <v>58</v>
      </c>
      <c r="Q64">
        <v>4</v>
      </c>
      <c r="R64" s="10"/>
      <c r="S64" s="11"/>
    </row>
    <row r="65" spans="5:19" x14ac:dyDescent="0.25">
      <c r="E65" s="17"/>
      <c r="F65" s="16"/>
      <c r="G65" s="16"/>
      <c r="H65" s="24">
        <f>SUM(H58:H64)</f>
        <v>42</v>
      </c>
      <c r="I65">
        <v>114</v>
      </c>
      <c r="J65" s="27">
        <f>PRODUCT(H65,I65)</f>
        <v>4788</v>
      </c>
      <c r="N65" s="4"/>
      <c r="O65" t="s">
        <v>139</v>
      </c>
      <c r="P65" t="s">
        <v>26</v>
      </c>
      <c r="Q65" s="19">
        <v>15</v>
      </c>
      <c r="S65" s="5"/>
    </row>
    <row r="66" spans="5:19" x14ac:dyDescent="0.25">
      <c r="E66" s="35" t="s">
        <v>159</v>
      </c>
      <c r="F66" t="s">
        <v>172</v>
      </c>
      <c r="G66" t="s">
        <v>26</v>
      </c>
      <c r="H66">
        <v>8</v>
      </c>
      <c r="I66" s="10"/>
      <c r="J66" s="11"/>
      <c r="N66" s="4"/>
      <c r="Q66" s="19">
        <f>SUM(Q64:Q65)</f>
        <v>19</v>
      </c>
      <c r="R66" s="19">
        <v>15</v>
      </c>
      <c r="S66" s="5">
        <f>PRODUCT(Q66:R66)</f>
        <v>285</v>
      </c>
    </row>
    <row r="67" spans="5:19" x14ac:dyDescent="0.25">
      <c r="E67" s="4"/>
      <c r="F67" t="s">
        <v>148</v>
      </c>
      <c r="G67" t="s">
        <v>8</v>
      </c>
      <c r="H67">
        <v>8</v>
      </c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t="s">
        <v>149</v>
      </c>
      <c r="G68" t="s">
        <v>8</v>
      </c>
      <c r="H68">
        <v>8</v>
      </c>
      <c r="J68" s="5"/>
      <c r="N68" s="35" t="s">
        <v>140</v>
      </c>
      <c r="O68" t="s">
        <v>141</v>
      </c>
      <c r="P68" t="s">
        <v>58</v>
      </c>
      <c r="Q68">
        <v>4</v>
      </c>
      <c r="R68" s="10"/>
      <c r="S68" s="11"/>
    </row>
    <row r="69" spans="5:19" x14ac:dyDescent="0.25">
      <c r="E69" s="4"/>
      <c r="F69" t="s">
        <v>66</v>
      </c>
      <c r="G69" t="s">
        <v>12</v>
      </c>
      <c r="H69">
        <v>8</v>
      </c>
      <c r="J69" s="5"/>
      <c r="N69" s="4"/>
      <c r="O69" t="s">
        <v>142</v>
      </c>
      <c r="P69" t="s">
        <v>58</v>
      </c>
      <c r="Q69">
        <v>4</v>
      </c>
      <c r="S69" s="5"/>
    </row>
    <row r="70" spans="5:19" x14ac:dyDescent="0.25">
      <c r="E70" s="6"/>
      <c r="F70" s="16"/>
      <c r="G70" s="16"/>
      <c r="H70" s="16">
        <f>SUM(H66:H69)</f>
        <v>32</v>
      </c>
      <c r="I70" s="16">
        <v>32</v>
      </c>
      <c r="J70" s="27">
        <f>PRODUCT(H70:I70)</f>
        <v>1024</v>
      </c>
      <c r="N70" s="4"/>
      <c r="O70" t="s">
        <v>143</v>
      </c>
      <c r="P70" t="s">
        <v>26</v>
      </c>
      <c r="Q70" s="19"/>
      <c r="S70" s="5"/>
    </row>
    <row r="71" spans="5:19" x14ac:dyDescent="0.25">
      <c r="N71" s="4"/>
      <c r="O71" t="s">
        <v>144</v>
      </c>
      <c r="P71" t="s">
        <v>12</v>
      </c>
      <c r="Q71">
        <v>8</v>
      </c>
      <c r="S71" s="5"/>
    </row>
    <row r="72" spans="5:19" x14ac:dyDescent="0.25"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N73" s="6"/>
      <c r="O73" s="16"/>
      <c r="P73" s="16"/>
      <c r="Q73" s="16"/>
      <c r="R73" s="16"/>
      <c r="S73" s="7"/>
    </row>
    <row r="80" spans="5:19" x14ac:dyDescent="0.25">
      <c r="H80" s="1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2023-02-13T01:33:10Z</dcterms:modified>
</cp:coreProperties>
</file>