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Cursos\DIO\Excel\M1\"/>
    </mc:Choice>
  </mc:AlternateContent>
  <xr:revisionPtr revIDLastSave="0" documentId="13_ncr:1_{6B7F7B5D-B998-4A7F-A64F-4F651914EC7F}" xr6:coauthVersionLast="47" xr6:coauthVersionMax="47" xr10:uidLastSave="{00000000-0000-0000-0000-000000000000}"/>
  <bookViews>
    <workbookView xWindow="28680" yWindow="-150" windowWidth="29040" windowHeight="15840" xr2:uid="{1ADCF99D-5461-47D2-BF2D-B8FAC877AF09}"/>
  </bookViews>
  <sheets>
    <sheet name="Calculadora" sheetId="1" r:id="rId1"/>
    <sheet name="Base" sheetId="2" r:id="rId2"/>
  </sheets>
  <definedNames>
    <definedName name="Aporte">Calculadora!$D$13</definedName>
    <definedName name="patrimonio">Calculadora!$D$16</definedName>
    <definedName name="qtd_anos">Calculadora!$D$14</definedName>
    <definedName name="rendimento_carteira">Calculadora!$D$9</definedName>
    <definedName name="salario">Calculadora!$D$8</definedName>
    <definedName name="sugestao_invest">Calculadora!$D$10</definedName>
    <definedName name="taxa_mensal">Calculadora!$D$15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D16" i="1"/>
  <c r="D17" i="1" s="1"/>
  <c r="D10" i="1"/>
  <c r="C23" i="1"/>
  <c r="D23" i="1" s="1"/>
  <c r="C24" i="1"/>
  <c r="D24" i="1" s="1"/>
  <c r="C25" i="1"/>
  <c r="D25" i="1" s="1"/>
  <c r="C26" i="1"/>
  <c r="D26" i="1" s="1"/>
  <c r="C22" i="1"/>
  <c r="D22" i="1" s="1"/>
  <c r="C40" i="1" l="1"/>
  <c r="D35" i="1"/>
  <c r="D34" i="1"/>
  <c r="D39" i="1"/>
  <c r="D38" i="1"/>
  <c r="D37" i="1"/>
  <c r="D36" i="1"/>
  <c r="D40" i="1" l="1"/>
</calcChain>
</file>

<file path=xl/sharedStrings.xml><?xml version="1.0" encoding="utf-8"?>
<sst xmlns="http://schemas.openxmlformats.org/spreadsheetml/2006/main" count="71" uniqueCount="35">
  <si>
    <t>invest calculator</t>
  </si>
  <si>
    <t>Quanto investir por mês?</t>
  </si>
  <si>
    <t>Por quantos anos?</t>
  </si>
  <si>
    <t>Taxa de rendimento mensal?</t>
  </si>
  <si>
    <t>Patrimonio acumulado?</t>
  </si>
  <si>
    <t>Dividendos Mensais?</t>
  </si>
  <si>
    <t>Quanto em 2 anos?</t>
  </si>
  <si>
    <t>Quanto em 5 anos?</t>
  </si>
  <si>
    <t>Quanto em 10 anos?</t>
  </si>
  <si>
    <t>Quanto em 20 anos?</t>
  </si>
  <si>
    <t>Quanto em 30 anos?</t>
  </si>
  <si>
    <t>Rendimento Carteira</t>
  </si>
  <si>
    <t>Salário</t>
  </si>
  <si>
    <t>INVESTIMENTO MENSAL</t>
  </si>
  <si>
    <t>CENÁRIOS</t>
  </si>
  <si>
    <t>DIVIDENDOS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</si>
  <si>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</si>
  <si>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</si>
  <si>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</si>
  <si>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</si>
  <si>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</si>
  <si>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</si>
  <si>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</si>
  <si>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</si>
  <si>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</si>
  <si>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</si>
  <si>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</si>
  <si>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</si>
  <si>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TOTAL</t>
  </si>
  <si>
    <t>%</t>
  </si>
  <si>
    <t>CHAVE</t>
  </si>
  <si>
    <t>Moderado</t>
  </si>
  <si>
    <t>Agressivo</t>
  </si>
  <si>
    <t>Sugestão de Investimento (30%)</t>
  </si>
  <si>
    <t>CONFIGURAÇÕES DE 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</si>
</sst>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0"/>
      <name val="Algerian"/>
      <family val="5"/>
    </font>
    <font>
      <sz val="2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/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0.24994659260841701"/>
      </left>
      <right style="medium">
        <color indexed="64"/>
      </right>
      <top/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indexed="64"/>
      </right>
      <top style="medium">
        <color theme="2" tint="-0.2499465926084170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4.9989318521683403E-2"/>
      </bottom>
      <diagonal/>
    </border>
    <border>
      <left/>
      <right style="medium">
        <color theme="2" tint="-0.24994659260841701"/>
      </right>
      <top/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2" tint="-0.2499465926084170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theme="2" tint="-0.24994659260841701"/>
      </right>
      <top style="thin">
        <color theme="0" tint="-4.9989318521683403E-2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thin">
        <color theme="0" tint="-4.9989318521683403E-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7" borderId="3" xfId="0" applyFill="1" applyBorder="1"/>
    <xf numFmtId="164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8" fontId="0" fillId="5" borderId="4" xfId="0" applyNumberFormat="1" applyFill="1" applyBorder="1" applyAlignment="1">
      <alignment horizontal="center"/>
    </xf>
    <xf numFmtId="8" fontId="0" fillId="5" borderId="5" xfId="0" applyNumberFormat="1" applyFill="1" applyBorder="1" applyAlignment="1">
      <alignment horizontal="center"/>
    </xf>
    <xf numFmtId="8" fontId="0" fillId="5" borderId="6" xfId="0" applyNumberFormat="1" applyFill="1" applyBorder="1" applyAlignment="1">
      <alignment horizontal="center"/>
    </xf>
    <xf numFmtId="8" fontId="0" fillId="5" borderId="7" xfId="0" applyNumberFormat="1" applyFill="1" applyBorder="1" applyAlignment="1">
      <alignment horizontal="center"/>
    </xf>
    <xf numFmtId="8" fontId="0" fillId="5" borderId="8" xfId="0" applyNumberFormat="1" applyFill="1" applyBorder="1" applyAlignment="1">
      <alignment horizontal="center"/>
    </xf>
    <xf numFmtId="8" fontId="0" fillId="5" borderId="9" xfId="0" applyNumberForma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8" fontId="3" fillId="6" borderId="13" xfId="0" applyNumberFormat="1" applyFont="1" applyFill="1" applyBorder="1" applyAlignment="1">
      <alignment horizontal="center" vertical="center"/>
    </xf>
    <xf numFmtId="8" fontId="3" fillId="6" borderId="14" xfId="0" applyNumberFormat="1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left" indent="2"/>
    </xf>
    <xf numFmtId="0" fontId="7" fillId="5" borderId="25" xfId="0" applyFont="1" applyFill="1" applyBorder="1" applyAlignment="1">
      <alignment horizontal="left" indent="2"/>
    </xf>
    <xf numFmtId="0" fontId="7" fillId="5" borderId="26" xfId="0" applyFont="1" applyFill="1" applyBorder="1" applyAlignment="1">
      <alignment horizontal="left" indent="2"/>
    </xf>
    <xf numFmtId="164" fontId="0" fillId="5" borderId="12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5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7" fillId="0" borderId="15" xfId="0" applyFont="1" applyBorder="1" applyAlignment="1">
      <alignment horizontal="left" indent="2"/>
    </xf>
    <xf numFmtId="0" fontId="7" fillId="0" borderId="21" xfId="0" applyFont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0" borderId="22" xfId="0" applyFont="1" applyBorder="1" applyAlignment="1">
      <alignment horizontal="left" indent="2"/>
    </xf>
    <xf numFmtId="0" fontId="8" fillId="6" borderId="17" xfId="0" applyFont="1" applyFill="1" applyBorder="1" applyAlignment="1">
      <alignment horizontal="left" indent="2"/>
    </xf>
    <xf numFmtId="0" fontId="8" fillId="6" borderId="22" xfId="0" applyFont="1" applyFill="1" applyBorder="1" applyAlignment="1">
      <alignment horizontal="left" indent="2"/>
    </xf>
    <xf numFmtId="0" fontId="8" fillId="6" borderId="19" xfId="0" applyFont="1" applyFill="1" applyBorder="1" applyAlignment="1">
      <alignment horizontal="left" indent="2"/>
    </xf>
    <xf numFmtId="0" fontId="8" fillId="6" borderId="23" xfId="0" applyFont="1" applyFill="1" applyBorder="1" applyAlignment="1">
      <alignment horizontal="left" indent="2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7" fillId="5" borderId="15" xfId="0" applyFont="1" applyFill="1" applyBorder="1" applyAlignment="1">
      <alignment horizontal="left" indent="2"/>
    </xf>
    <xf numFmtId="0" fontId="7" fillId="5" borderId="16" xfId="0" applyFont="1" applyFill="1" applyBorder="1" applyAlignment="1">
      <alignment horizontal="left" indent="2"/>
    </xf>
    <xf numFmtId="0" fontId="7" fillId="5" borderId="17" xfId="0" applyFont="1" applyFill="1" applyBorder="1" applyAlignment="1">
      <alignment horizontal="left" indent="2"/>
    </xf>
    <xf numFmtId="0" fontId="7" fillId="5" borderId="18" xfId="0" applyFont="1" applyFill="1" applyBorder="1" applyAlignment="1">
      <alignment horizontal="left" indent="2"/>
    </xf>
    <xf numFmtId="0" fontId="7" fillId="5" borderId="19" xfId="0" applyFont="1" applyFill="1" applyBorder="1" applyAlignment="1">
      <alignment horizontal="left" indent="2"/>
    </xf>
    <xf numFmtId="0" fontId="7" fillId="5" borderId="20" xfId="0" applyFont="1" applyFill="1" applyBorder="1" applyAlignment="1">
      <alignment horizontal="left" indent="2"/>
    </xf>
    <xf numFmtId="9" fontId="3" fillId="5" borderId="0" xfId="0" applyNumberFormat="1" applyFont="1" applyFill="1" applyAlignment="1">
      <alignment horizontal="center"/>
    </xf>
    <xf numFmtId="0" fontId="0" fillId="0" borderId="27" xfId="0" applyBorder="1" applyAlignment="1">
      <alignment horizontal="center"/>
    </xf>
    <xf numFmtId="0" fontId="4" fillId="9" borderId="0" xfId="0" applyFont="1" applyFill="1" applyAlignment="1">
      <alignment horizontal="center"/>
    </xf>
    <xf numFmtId="9" fontId="0" fillId="0" borderId="0" xfId="3" applyFont="1" applyAlignment="1">
      <alignment horizontal="center"/>
    </xf>
    <xf numFmtId="9" fontId="0" fillId="0" borderId="27" xfId="3" applyFont="1" applyBorder="1" applyAlignment="1">
      <alignment horizontal="center"/>
    </xf>
    <xf numFmtId="0" fontId="2" fillId="2" borderId="0" xfId="2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0" borderId="28" xfId="1" applyNumberFormat="1" applyFont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</cellXfs>
  <cellStyles count="4">
    <cellStyle name="Moeda" xfId="1" builtinId="4"/>
    <cellStyle name="Neutro" xfId="2" builtinId="28"/>
    <cellStyle name="Normal" xfId="0" builtinId="0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Calculadora!$C$33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Calculadora!$B$34:$B$40</c15:sqref>
                  </c15:fullRef>
                </c:ext>
              </c:extLst>
              <c:f>Calculadora!$B$34:$B$39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Calculadora!$C$34:$C$40</c15:sqref>
                  </c15:fullRef>
                </c:ext>
              </c:extLst>
              <c:f>Calculadora!$C$34:$C$39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5DB4-4652-A136-7B198F859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Calculadora!$D$33</c15:sqref>
                        </c15:formulaRef>
                      </c:ext>
                    </c:extLst>
                    <c:strCache>
                      <c:ptCount val="1"/>
                      <c:pt idx="0">
                        <c:v>Valores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ullRef>
                          <c15:sqref>Calculadora!$B$34:$B$40</c15:sqref>
                        </c15:fullRef>
                        <c15:formulaRef>
                          <c15:sqref>Calculadora!$B$34:$B$39</c15:sqref>
                        </c15:formulaRef>
                      </c:ext>
                    </c:extLst>
                    <c:strCache>
                      <c:ptCount val="6"/>
                      <c:pt idx="0">
                        <c:v>PAPEL</c:v>
                      </c:pt>
                      <c:pt idx="1">
                        <c:v>TIJOLO</c:v>
                      </c:pt>
                      <c:pt idx="2">
                        <c:v>HÍBRIDOS</c:v>
                      </c:pt>
                      <c:pt idx="3">
                        <c:v>FOFs</c:v>
                      </c:pt>
                      <c:pt idx="4">
                        <c:v>DESENVOLVIMENTO</c:v>
                      </c:pt>
                      <c:pt idx="5">
                        <c:v>HOTELARIAS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Calculadora!$D$34:$D$40</c15:sqref>
                        </c15:fullRef>
                        <c15:formulaRef>
                          <c15:sqref>Calculadora!$D$34:$D$39</c15:sqref>
                        </c15:formulaRef>
                      </c:ext>
                    </c:extLst>
                    <c:numCache>
                      <c:formatCode>"R$"\ #,##0.00</c:formatCode>
                      <c:ptCount val="6"/>
                      <c:pt idx="0">
                        <c:v>160</c:v>
                      </c:pt>
                      <c:pt idx="1">
                        <c:v>175</c:v>
                      </c:pt>
                      <c:pt idx="2">
                        <c:v>40</c:v>
                      </c:pt>
                      <c:pt idx="3">
                        <c:v>25</c:v>
                      </c:pt>
                      <c:pt idx="4">
                        <c:v>50</c:v>
                      </c:pt>
                      <c:pt idx="5">
                        <c:v>50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5DB4-4652-A136-7B198F85942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592206</xdr:colOff>
      <xdr:row>40</xdr:row>
      <xdr:rowOff>94422</xdr:rowOff>
    </xdr:from>
    <xdr:to>
      <xdr:col>4</xdr:col>
      <xdr:colOff>169793</xdr:colOff>
      <xdr:row>54</xdr:row>
      <xdr:rowOff>170622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BECAC7-A1B5-F288-57DD-3C40A40FC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B9B-916C-4111-B677-6141A49BE0D2}">
  <dimension ref="A1:K40"/>
  <sheetViews>
    <sheetView showGridLines="0" tabSelected="1" zoomScale="115" zoomScaleNormal="115" workbookViewId="0">
      <selection activeCell="E45" sqref="E45"/>
    </sheetView>
  </sheetViews>
  <sheetFormatPr defaultColWidth="0" defaultRowHeight="15" x14ac:dyDescent="0.25"/>
  <cols>
    <col min="1" max="1" width="9.140625" customWidth="1"/>
    <col min="2" max="2" width="32.28515625" customWidth="1"/>
    <col min="3" max="3" width="19.42578125" customWidth="1"/>
    <col min="4" max="4" width="14" bestFit="1" customWidth="1"/>
    <col min="5" max="5" width="27.5703125" customWidth="1"/>
    <col min="6" max="6" width="11.5703125" hidden="1" customWidth="1"/>
    <col min="7" max="7" width="0.7109375" hidden="1" customWidth="1"/>
    <col min="8" max="8" width="0.85546875" hidden="1" customWidth="1"/>
    <col min="9" max="9" width="9.140625" hidden="1" customWidth="1"/>
    <col min="10" max="10" width="4.140625" hidden="1" customWidth="1"/>
    <col min="11" max="13" width="9.140625" hidden="1" customWidth="1"/>
    <col min="14" max="16384" width="9.140625" hidden="1"/>
  </cols>
  <sheetData>
    <row r="1" spans="1:1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6" spans="1:11" ht="15.75" thickBot="1" x14ac:dyDescent="0.3"/>
    <row r="7" spans="1:11" x14ac:dyDescent="0.25">
      <c r="B7" s="35" t="s">
        <v>34</v>
      </c>
      <c r="C7" s="36"/>
      <c r="D7" s="37"/>
    </row>
    <row r="8" spans="1:11" ht="16.5" thickBot="1" x14ac:dyDescent="0.3">
      <c r="B8" s="38" t="s">
        <v>12</v>
      </c>
      <c r="C8" s="39"/>
      <c r="D8" s="4">
        <v>5000</v>
      </c>
    </row>
    <row r="9" spans="1:11" ht="16.5" thickBot="1" x14ac:dyDescent="0.3">
      <c r="B9" s="40" t="s">
        <v>11</v>
      </c>
      <c r="C9" s="41"/>
      <c r="D9" s="5">
        <v>9.7999999999999997E-3</v>
      </c>
    </row>
    <row r="10" spans="1:11" ht="16.5" thickBot="1" x14ac:dyDescent="0.3">
      <c r="B10" s="42" t="s">
        <v>33</v>
      </c>
      <c r="C10" s="43"/>
      <c r="D10" s="19">
        <f>D8*30%</f>
        <v>1500</v>
      </c>
    </row>
    <row r="11" spans="1:11" ht="15.75" thickBot="1" x14ac:dyDescent="0.3"/>
    <row r="12" spans="1:11" ht="29.25" thickBot="1" x14ac:dyDescent="0.5">
      <c r="B12" s="52" t="s">
        <v>13</v>
      </c>
      <c r="C12" s="53"/>
      <c r="D12" s="54"/>
    </row>
    <row r="13" spans="1:11" ht="15.75" x14ac:dyDescent="0.25">
      <c r="B13" s="27" t="s">
        <v>1</v>
      </c>
      <c r="C13" s="28"/>
      <c r="D13" s="51">
        <v>200</v>
      </c>
    </row>
    <row r="14" spans="1:11" ht="15.75" x14ac:dyDescent="0.25">
      <c r="B14" s="29" t="s">
        <v>2</v>
      </c>
      <c r="C14" s="30"/>
      <c r="D14" s="12">
        <v>5</v>
      </c>
    </row>
    <row r="15" spans="1:11" ht="15.75" x14ac:dyDescent="0.25">
      <c r="B15" s="29" t="s">
        <v>3</v>
      </c>
      <c r="C15" s="30"/>
      <c r="D15" s="13">
        <v>1.0789999999999999E-2</v>
      </c>
    </row>
    <row r="16" spans="1:11" ht="15.75" x14ac:dyDescent="0.25">
      <c r="B16" s="31" t="s">
        <v>4</v>
      </c>
      <c r="C16" s="32"/>
      <c r="D16" s="14">
        <f>FV(taxa_mensal,qtd_anos*12,Aporte*-1)</f>
        <v>16755.382799697527</v>
      </c>
    </row>
    <row r="17" spans="1:4" ht="16.5" thickBot="1" x14ac:dyDescent="0.3">
      <c r="B17" s="33" t="s">
        <v>5</v>
      </c>
      <c r="C17" s="34"/>
      <c r="D17" s="15">
        <f>patrimonio*taxa_mensal</f>
        <v>180.7905804087363</v>
      </c>
    </row>
    <row r="20" spans="1:4" ht="15.75" thickBot="1" x14ac:dyDescent="0.3"/>
    <row r="21" spans="1:4" x14ac:dyDescent="0.25">
      <c r="B21" s="25" t="s">
        <v>14</v>
      </c>
      <c r="C21" s="26"/>
      <c r="D21" s="3" t="s">
        <v>15</v>
      </c>
    </row>
    <row r="22" spans="1:4" ht="16.5" thickBot="1" x14ac:dyDescent="0.3">
      <c r="A22" s="2">
        <v>2</v>
      </c>
      <c r="B22" s="16" t="s">
        <v>6</v>
      </c>
      <c r="C22" s="6">
        <f>FV($D$15,$A22*12,$D$13*-1)</f>
        <v>5445.5254595290435</v>
      </c>
      <c r="D22" s="7">
        <f>C22*taxa_mensal</f>
        <v>58.757219708318374</v>
      </c>
    </row>
    <row r="23" spans="1:4" ht="16.5" thickBot="1" x14ac:dyDescent="0.3">
      <c r="A23" s="2">
        <v>5</v>
      </c>
      <c r="B23" s="17" t="s">
        <v>7</v>
      </c>
      <c r="C23" s="8">
        <f>FV($D$15,$A23*12,$D$13*-1)</f>
        <v>16755.382799697527</v>
      </c>
      <c r="D23" s="9">
        <f>C23*rendimento_carteira</f>
        <v>164.20275143703577</v>
      </c>
    </row>
    <row r="24" spans="1:4" ht="16.5" thickBot="1" x14ac:dyDescent="0.3">
      <c r="A24" s="2">
        <v>10</v>
      </c>
      <c r="B24" s="17" t="s">
        <v>8</v>
      </c>
      <c r="C24" s="8">
        <f>FV($D$15,$A24*12,$D$13*-1)</f>
        <v>48656.842506034438</v>
      </c>
      <c r="D24" s="9">
        <f>C24*rendimento_carteira</f>
        <v>476.83705655913747</v>
      </c>
    </row>
    <row r="25" spans="1:4" ht="16.5" thickBot="1" x14ac:dyDescent="0.3">
      <c r="A25" s="2">
        <v>20</v>
      </c>
      <c r="B25" s="17" t="s">
        <v>9</v>
      </c>
      <c r="C25" s="8">
        <f>FV($D$15,$A25*12,$D$13*-1)</f>
        <v>225039.68001941612</v>
      </c>
      <c r="D25" s="9">
        <f>C25*rendimento_carteira</f>
        <v>2205.3888641902777</v>
      </c>
    </row>
    <row r="26" spans="1:4" ht="16.5" thickBot="1" x14ac:dyDescent="0.3">
      <c r="A26" s="2">
        <v>30</v>
      </c>
      <c r="B26" s="18" t="s">
        <v>10</v>
      </c>
      <c r="C26" s="10">
        <f>FV($D$15,$A26*12,$D$13*-1)</f>
        <v>864433.93100094295</v>
      </c>
      <c r="D26" s="11">
        <f>C26*rendimento_carteira</f>
        <v>8471.452523809241</v>
      </c>
    </row>
    <row r="30" spans="1:4" x14ac:dyDescent="0.25">
      <c r="B30" s="49" t="s">
        <v>17</v>
      </c>
      <c r="C30" s="49" t="s">
        <v>31</v>
      </c>
      <c r="D30" s="49"/>
    </row>
    <row r="31" spans="1:4" x14ac:dyDescent="0.25">
      <c r="B31" s="22" t="s">
        <v>16</v>
      </c>
      <c r="C31" s="50">
        <v>500</v>
      </c>
      <c r="D31" s="50"/>
    </row>
    <row r="32" spans="1:4" x14ac:dyDescent="0.25">
      <c r="B32" s="1"/>
      <c r="C32" s="1"/>
      <c r="D32" s="1"/>
    </row>
    <row r="33" spans="2:4" x14ac:dyDescent="0.25">
      <c r="B33" s="22" t="s">
        <v>18</v>
      </c>
      <c r="C33" s="22" t="s">
        <v>19</v>
      </c>
      <c r="D33" s="22" t="s">
        <v>20</v>
      </c>
    </row>
    <row r="34" spans="2:4" x14ac:dyDescent="0.25">
      <c r="B34" s="1" t="s">
        <v>21</v>
      </c>
      <c r="C34" s="20">
        <f>VLOOKUP($C$30&amp;"-"&amp;B34,Base!$A:$D,4,FALSE)</f>
        <v>0.32</v>
      </c>
      <c r="D34" s="21">
        <f t="shared" ref="D34:D39" si="0">C34*$C$31</f>
        <v>160</v>
      </c>
    </row>
    <row r="35" spans="2:4" x14ac:dyDescent="0.25">
      <c r="B35" s="1" t="s">
        <v>22</v>
      </c>
      <c r="C35" s="20">
        <f>VLOOKUP($C$30&amp;"-"&amp;B35,Base!$A:$D,4,FALSE)</f>
        <v>0.35</v>
      </c>
      <c r="D35" s="21">
        <f t="shared" si="0"/>
        <v>175</v>
      </c>
    </row>
    <row r="36" spans="2:4" x14ac:dyDescent="0.25">
      <c r="B36" s="1" t="s">
        <v>23</v>
      </c>
      <c r="C36" s="20">
        <f>VLOOKUP($C$30&amp;"-"&amp;B36,Base!$A:$D,4,FALSE)</f>
        <v>0.08</v>
      </c>
      <c r="D36" s="21">
        <f t="shared" si="0"/>
        <v>40</v>
      </c>
    </row>
    <row r="37" spans="2:4" x14ac:dyDescent="0.25">
      <c r="B37" s="1" t="s">
        <v>24</v>
      </c>
      <c r="C37" s="20">
        <f>VLOOKUP($C$30&amp;"-"&amp;B37,Base!$A:$D,4,FALSE)</f>
        <v>0.05</v>
      </c>
      <c r="D37" s="21">
        <f t="shared" si="0"/>
        <v>25</v>
      </c>
    </row>
    <row r="38" spans="2:4" x14ac:dyDescent="0.25">
      <c r="B38" s="1" t="s">
        <v>25</v>
      </c>
      <c r="C38" s="20">
        <f>VLOOKUP($C$30&amp;"-"&amp;B38,Base!$A:$D,4,FALSE)</f>
        <v>0.1</v>
      </c>
      <c r="D38" s="21">
        <f t="shared" si="0"/>
        <v>50</v>
      </c>
    </row>
    <row r="39" spans="2:4" x14ac:dyDescent="0.25">
      <c r="B39" s="1" t="s">
        <v>26</v>
      </c>
      <c r="C39" s="20">
        <f>VLOOKUP($C$30&amp;"-"&amp;B39,Base!$A:$D,4,FALSE)</f>
        <v>0.1</v>
      </c>
      <c r="D39" s="21">
        <f t="shared" si="0"/>
        <v>50</v>
      </c>
    </row>
    <row r="40" spans="2:4" x14ac:dyDescent="0.25">
      <c r="B40" s="22" t="s">
        <v>28</v>
      </c>
      <c r="C40" s="44">
        <f>SUM(C34:C39)</f>
        <v>0.99999999999999989</v>
      </c>
      <c r="D40" s="23">
        <f>SUM(D34:D39)</f>
        <v>500</v>
      </c>
    </row>
  </sheetData>
  <mergeCells count="13">
    <mergeCell ref="C31:D31"/>
    <mergeCell ref="A1:K4"/>
    <mergeCell ref="B21:C21"/>
    <mergeCell ref="B12:D12"/>
    <mergeCell ref="B13:C13"/>
    <mergeCell ref="B14:C14"/>
    <mergeCell ref="B15:C15"/>
    <mergeCell ref="B16:C16"/>
    <mergeCell ref="B17:C17"/>
    <mergeCell ref="B7:D7"/>
    <mergeCell ref="B8:C8"/>
    <mergeCell ref="B9:C9"/>
    <mergeCell ref="B10:C10"/>
  </mergeCells>
  <dataValidations count="1">
    <dataValidation type="list" allowBlank="1" showInputMessage="1" showErrorMessage="1" sqref="C30" xr:uid="{2F1C3382-EC8D-48F8-9CF9-0037E0B0ACB4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82BC-C6CB-4965-A282-00AB5570429F}">
  <dimension ref="A2:D20"/>
  <sheetViews>
    <sheetView workbookViewId="0">
      <selection activeCell="C11" sqref="C11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</cols>
  <sheetData>
    <row r="2" spans="1:4" x14ac:dyDescent="0.25">
      <c r="A2" s="46" t="s">
        <v>30</v>
      </c>
      <c r="B2" s="46" t="s">
        <v>17</v>
      </c>
      <c r="C2" s="46" t="s">
        <v>18</v>
      </c>
      <c r="D2" s="46" t="s">
        <v>29</v>
      </c>
    </row>
    <row r="3" spans="1:4" x14ac:dyDescent="0.25">
      <c r="A3" s="1" t="str">
        <f>B3&amp;"-"&amp;C3</f>
        <v>Conservador-PAPEL</v>
      </c>
      <c r="B3" s="1" t="s">
        <v>27</v>
      </c>
      <c r="C3" s="1" t="s">
        <v>21</v>
      </c>
      <c r="D3" s="47">
        <v>0.3</v>
      </c>
    </row>
    <row r="4" spans="1:4" x14ac:dyDescent="0.25">
      <c r="A4" s="1" t="str">
        <f t="shared" ref="A4:A20" si="0">B4&amp;"-"&amp;C4</f>
        <v>Conservador-TIJOLO</v>
      </c>
      <c r="B4" s="1" t="s">
        <v>27</v>
      </c>
      <c r="C4" s="1" t="s">
        <v>22</v>
      </c>
      <c r="D4" s="47">
        <v>0.5</v>
      </c>
    </row>
    <row r="5" spans="1:4" x14ac:dyDescent="0.25">
      <c r="A5" s="1" t="str">
        <f t="shared" si="0"/>
        <v>Conservador-HÍBRIDOS</v>
      </c>
      <c r="B5" s="1" t="s">
        <v>27</v>
      </c>
      <c r="C5" s="1" t="s">
        <v>23</v>
      </c>
      <c r="D5" s="47">
        <v>0.1</v>
      </c>
    </row>
    <row r="6" spans="1:4" x14ac:dyDescent="0.25">
      <c r="A6" s="1" t="str">
        <f t="shared" si="0"/>
        <v>Conservador-FOFs</v>
      </c>
      <c r="B6" s="1" t="s">
        <v>27</v>
      </c>
      <c r="C6" s="1" t="s">
        <v>24</v>
      </c>
      <c r="D6" s="47">
        <v>0.1</v>
      </c>
    </row>
    <row r="7" spans="1:4" x14ac:dyDescent="0.25">
      <c r="A7" s="1" t="str">
        <f t="shared" si="0"/>
        <v>Conservador-DESENVOLVIMENTO</v>
      </c>
      <c r="B7" s="1" t="s">
        <v>27</v>
      </c>
      <c r="C7" s="1" t="s">
        <v>25</v>
      </c>
      <c r="D7" s="47">
        <v>0</v>
      </c>
    </row>
    <row r="8" spans="1:4" x14ac:dyDescent="0.25">
      <c r="A8" s="45" t="str">
        <f t="shared" si="0"/>
        <v>Conservador-HOTELARIAS</v>
      </c>
      <c r="B8" s="45" t="s">
        <v>27</v>
      </c>
      <c r="C8" s="45" t="s">
        <v>26</v>
      </c>
      <c r="D8" s="48">
        <v>0</v>
      </c>
    </row>
    <row r="9" spans="1:4" x14ac:dyDescent="0.25">
      <c r="A9" s="1" t="str">
        <f t="shared" si="0"/>
        <v>Moderado-PAPEL</v>
      </c>
      <c r="B9" s="1" t="s">
        <v>31</v>
      </c>
      <c r="C9" s="1" t="s">
        <v>21</v>
      </c>
      <c r="D9" s="47">
        <v>0.32</v>
      </c>
    </row>
    <row r="10" spans="1:4" x14ac:dyDescent="0.25">
      <c r="A10" s="1" t="str">
        <f t="shared" si="0"/>
        <v>Moderado-TIJOLO</v>
      </c>
      <c r="B10" s="1" t="s">
        <v>31</v>
      </c>
      <c r="C10" s="1" t="s">
        <v>22</v>
      </c>
      <c r="D10" s="47">
        <v>0.35</v>
      </c>
    </row>
    <row r="11" spans="1:4" x14ac:dyDescent="0.25">
      <c r="A11" s="1" t="str">
        <f t="shared" si="0"/>
        <v>Moderado-HÍBRIDOS</v>
      </c>
      <c r="B11" s="1" t="s">
        <v>31</v>
      </c>
      <c r="C11" s="1" t="s">
        <v>23</v>
      </c>
      <c r="D11" s="47">
        <v>0.08</v>
      </c>
    </row>
    <row r="12" spans="1:4" x14ac:dyDescent="0.25">
      <c r="A12" s="1" t="str">
        <f t="shared" si="0"/>
        <v>Moderado-FOFs</v>
      </c>
      <c r="B12" s="1" t="s">
        <v>31</v>
      </c>
      <c r="C12" s="1" t="s">
        <v>24</v>
      </c>
      <c r="D12" s="47">
        <v>0.05</v>
      </c>
    </row>
    <row r="13" spans="1:4" x14ac:dyDescent="0.25">
      <c r="A13" s="1" t="str">
        <f t="shared" si="0"/>
        <v>Moderado-DESENVOLVIMENTO</v>
      </c>
      <c r="B13" s="1" t="s">
        <v>31</v>
      </c>
      <c r="C13" s="1" t="s">
        <v>25</v>
      </c>
      <c r="D13" s="47">
        <v>0.1</v>
      </c>
    </row>
    <row r="14" spans="1:4" x14ac:dyDescent="0.25">
      <c r="A14" s="45" t="str">
        <f t="shared" si="0"/>
        <v>Moderado-HOTELARIAS</v>
      </c>
      <c r="B14" s="45" t="s">
        <v>31</v>
      </c>
      <c r="C14" s="45" t="s">
        <v>26</v>
      </c>
      <c r="D14" s="48">
        <v>0.1</v>
      </c>
    </row>
    <row r="15" spans="1:4" x14ac:dyDescent="0.25">
      <c r="A15" s="1" t="str">
        <f t="shared" si="0"/>
        <v>Agressivo-PAPEL</v>
      </c>
      <c r="B15" s="1" t="s">
        <v>32</v>
      </c>
      <c r="C15" s="1" t="s">
        <v>21</v>
      </c>
      <c r="D15" s="47">
        <v>0.5</v>
      </c>
    </row>
    <row r="16" spans="1:4" x14ac:dyDescent="0.25">
      <c r="A16" s="1" t="str">
        <f t="shared" si="0"/>
        <v>Agressivo-TIJOLO</v>
      </c>
      <c r="B16" s="1" t="s">
        <v>32</v>
      </c>
      <c r="C16" s="1" t="s">
        <v>22</v>
      </c>
      <c r="D16" s="47">
        <v>0.1</v>
      </c>
    </row>
    <row r="17" spans="1:4" x14ac:dyDescent="0.25">
      <c r="A17" s="1" t="str">
        <f t="shared" si="0"/>
        <v>Agressivo-HÍBRIDOS</v>
      </c>
      <c r="B17" s="1" t="s">
        <v>32</v>
      </c>
      <c r="C17" s="1" t="s">
        <v>23</v>
      </c>
      <c r="D17" s="47">
        <v>0.05</v>
      </c>
    </row>
    <row r="18" spans="1:4" x14ac:dyDescent="0.25">
      <c r="A18" s="1" t="str">
        <f t="shared" si="0"/>
        <v>Agressivo-FOFs</v>
      </c>
      <c r="B18" s="1" t="s">
        <v>32</v>
      </c>
      <c r="C18" s="1" t="s">
        <v>24</v>
      </c>
      <c r="D18" s="47">
        <v>0.05</v>
      </c>
    </row>
    <row r="19" spans="1:4" x14ac:dyDescent="0.25">
      <c r="A19" s="1" t="str">
        <f t="shared" si="0"/>
        <v>Agressivo-DESENVOLVIMENTO</v>
      </c>
      <c r="B19" s="1" t="s">
        <v>32</v>
      </c>
      <c r="C19" s="1" t="s">
        <v>25</v>
      </c>
      <c r="D19" s="47">
        <v>0.2</v>
      </c>
    </row>
    <row r="20" spans="1:4" x14ac:dyDescent="0.25">
      <c r="A20" s="1" t="str">
        <f t="shared" si="0"/>
        <v>Agressivo-HOTELARIAS</v>
      </c>
      <c r="B20" s="1" t="s">
        <v>32</v>
      </c>
      <c r="C20" s="1" t="s">
        <v>26</v>
      </c>
      <c r="D20" s="47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Calculadora</vt:lpstr>
      <vt:lpstr>Base</vt:lpstr>
      <vt:lpstr>Aporte</vt:lpstr>
      <vt:lpstr>patrimonio</vt:lpstr>
      <vt:lpstr>qtd_anos</vt:lpstr>
      <vt:lpstr>rendimento_carteira</vt:lpstr>
      <vt:lpstr>salario</vt:lpstr>
      <vt:lpstr>sugestao_invest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miranda</dc:creator>
  <cp:lastModifiedBy>Gabriel miranda</cp:lastModifiedBy>
  <dcterms:created xsi:type="dcterms:W3CDTF">2025-07-21T16:49:08Z</dcterms:created>
  <dcterms:modified xsi:type="dcterms:W3CDTF">2025-08-01T15:17:17Z</dcterms:modified>
</cp:coreProperties>
</file>