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gliariparti-my.sharepoint.com/personal/ghsoares_verointernet_com_br/Documents/Área de Trabalho/Asimov/Projetos LLMs/Docs/"/>
    </mc:Choice>
  </mc:AlternateContent>
  <xr:revisionPtr revIDLastSave="496" documentId="8_{510D6992-05EA-48B4-BCA1-5B1F5032C82E}" xr6:coauthVersionLast="47" xr6:coauthVersionMax="47" xr10:uidLastSave="{9CF8B309-9336-42DE-879E-B0CE692163AD}"/>
  <bookViews>
    <workbookView xWindow="-120" yWindow="-120" windowWidth="29040" windowHeight="15720" xr2:uid="{D766BFC0-D26C-4DA5-BAFE-0D0ED7D9A7FB}"/>
  </bookViews>
  <sheets>
    <sheet name="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C7" i="1"/>
  <c r="AD6" i="1"/>
  <c r="AC6" i="1"/>
  <c r="AC2" i="1"/>
  <c r="AA8" i="1"/>
  <c r="AC8" i="1"/>
  <c r="AD3" i="1"/>
  <c r="AC3" i="1"/>
  <c r="AD2" i="1"/>
  <c r="AD4" i="1"/>
  <c r="AD5" i="1"/>
  <c r="AD8" i="1"/>
  <c r="AD12" i="1"/>
  <c r="AD11" i="1"/>
  <c r="AD10" i="1"/>
  <c r="AD9" i="1"/>
  <c r="AC12" i="1"/>
  <c r="AC11" i="1"/>
  <c r="AC10" i="1"/>
  <c r="AC9" i="1"/>
  <c r="AC5" i="1"/>
  <c r="AC4" i="1"/>
  <c r="AA7" i="1"/>
  <c r="AA6" i="1"/>
  <c r="AB2" i="1"/>
  <c r="AA2" i="1"/>
  <c r="AB8" i="1"/>
  <c r="AB3" i="1"/>
  <c r="AB4" i="1"/>
  <c r="AB5" i="1"/>
  <c r="AB6" i="1"/>
  <c r="AB7" i="1"/>
  <c r="AB12" i="1"/>
  <c r="AB11" i="1"/>
  <c r="AB10" i="1"/>
  <c r="AB9" i="1"/>
  <c r="W4" i="1"/>
  <c r="R4" i="1" s="1"/>
  <c r="P10" i="1"/>
  <c r="O12" i="1"/>
  <c r="O4" i="1"/>
  <c r="AA4" i="1"/>
  <c r="L6" i="1"/>
  <c r="AA10" i="1"/>
  <c r="T9" i="1"/>
  <c r="T12" i="1"/>
  <c r="L2" i="1"/>
  <c r="M3" i="1"/>
  <c r="L5" i="1"/>
  <c r="AA5" i="1" s="1"/>
  <c r="L4" i="1"/>
  <c r="L3" i="1"/>
  <c r="AA3" i="1" s="1"/>
  <c r="M2" i="1"/>
  <c r="X4" i="1"/>
  <c r="S4" i="1" s="1"/>
  <c r="V4" i="1"/>
  <c r="X2" i="1"/>
  <c r="P2" i="1" s="1"/>
  <c r="W2" i="1"/>
  <c r="O2" i="1" s="1"/>
  <c r="V2" i="1"/>
  <c r="X12" i="1"/>
  <c r="S12" i="1" s="1"/>
  <c r="W12" i="1"/>
  <c r="R12" i="1" s="1"/>
  <c r="V12" i="1"/>
  <c r="Q12" i="1" s="1"/>
  <c r="X11" i="1"/>
  <c r="T11" i="1" s="1"/>
  <c r="X10" i="1"/>
  <c r="T10" i="1" s="1"/>
  <c r="X9" i="1"/>
  <c r="P9" i="1" s="1"/>
  <c r="X8" i="1"/>
  <c r="P8" i="1" s="1"/>
  <c r="X7" i="1"/>
  <c r="S7" i="1" s="1"/>
  <c r="X6" i="1"/>
  <c r="S6" i="1" s="1"/>
  <c r="X5" i="1"/>
  <c r="S5" i="1" s="1"/>
  <c r="X3" i="1"/>
  <c r="S3" i="1" s="1"/>
  <c r="V5" i="1"/>
  <c r="Q5" i="1" s="1"/>
  <c r="W3" i="1"/>
  <c r="R3" i="1" s="1"/>
  <c r="W11" i="1"/>
  <c r="O11" i="1" s="1"/>
  <c r="W10" i="1"/>
  <c r="O10" i="1" s="1"/>
  <c r="W9" i="1"/>
  <c r="R9" i="1" s="1"/>
  <c r="W8" i="1"/>
  <c r="R8" i="1" s="1"/>
  <c r="W7" i="1"/>
  <c r="R7" i="1" s="1"/>
  <c r="W6" i="1"/>
  <c r="R6" i="1" s="1"/>
  <c r="W5" i="1"/>
  <c r="R5" i="1" s="1"/>
  <c r="V11" i="1"/>
  <c r="Q11" i="1" s="1"/>
  <c r="V10" i="1"/>
  <c r="Q10" i="1" s="1"/>
  <c r="V9" i="1"/>
  <c r="V8" i="1"/>
  <c r="N8" i="1" s="1"/>
  <c r="V7" i="1"/>
  <c r="N7" i="1" s="1"/>
  <c r="V6" i="1"/>
  <c r="N6" i="1" s="1"/>
  <c r="V3" i="1"/>
  <c r="Q3" i="1" s="1"/>
  <c r="M12" i="1"/>
  <c r="L12" i="1"/>
  <c r="AA12" i="1" s="1"/>
  <c r="M11" i="1"/>
  <c r="L11" i="1"/>
  <c r="AA11" i="1" s="1"/>
  <c r="M10" i="1"/>
  <c r="R10" i="1" s="1"/>
  <c r="L10" i="1"/>
  <c r="M9" i="1"/>
  <c r="L9" i="1"/>
  <c r="AA9" i="1" s="1"/>
  <c r="M8" i="1"/>
  <c r="L8" i="1"/>
  <c r="M7" i="1"/>
  <c r="L7" i="1"/>
  <c r="M6" i="1"/>
  <c r="Q6" i="1" s="1"/>
  <c r="M5" i="1"/>
  <c r="M4" i="1"/>
  <c r="N9" i="1" l="1"/>
  <c r="O5" i="1"/>
  <c r="O3" i="1"/>
  <c r="P11" i="1"/>
  <c r="Q7" i="1"/>
  <c r="R11" i="1"/>
  <c r="S8" i="1"/>
  <c r="T6" i="1"/>
  <c r="N10" i="1"/>
  <c r="O6" i="1"/>
  <c r="P4" i="1"/>
  <c r="P12" i="1"/>
  <c r="Q8" i="1"/>
  <c r="S9" i="1"/>
  <c r="T4" i="1"/>
  <c r="T7" i="1"/>
  <c r="N11" i="1"/>
  <c r="O7" i="1"/>
  <c r="P5" i="1"/>
  <c r="P3" i="1"/>
  <c r="Q9" i="1"/>
  <c r="R2" i="1"/>
  <c r="S10" i="1"/>
  <c r="T8" i="1"/>
  <c r="T3" i="1"/>
  <c r="N3" i="1"/>
  <c r="N12" i="1"/>
  <c r="O8" i="1"/>
  <c r="P6" i="1"/>
  <c r="S2" i="1"/>
  <c r="S11" i="1"/>
  <c r="Q2" i="1"/>
  <c r="T5" i="1"/>
  <c r="T2" i="1"/>
  <c r="N4" i="1"/>
  <c r="O9" i="1"/>
  <c r="P7" i="1"/>
  <c r="N5" i="1"/>
  <c r="N2" i="1"/>
  <c r="Q4" i="1"/>
</calcChain>
</file>

<file path=xl/sharedStrings.xml><?xml version="1.0" encoding="utf-8"?>
<sst xmlns="http://schemas.openxmlformats.org/spreadsheetml/2006/main" count="52" uniqueCount="47">
  <si>
    <t>Toxina botulínica (botox)</t>
  </si>
  <si>
    <t>Procedimento</t>
  </si>
  <si>
    <t>Dysport</t>
  </si>
  <si>
    <t>Allergan</t>
  </si>
  <si>
    <t>Preenchimento</t>
  </si>
  <si>
    <t>Rennova</t>
  </si>
  <si>
    <t>Bioestimulador</t>
  </si>
  <si>
    <t>Radiesse</t>
  </si>
  <si>
    <t>Sculptra</t>
  </si>
  <si>
    <t>Elleva</t>
  </si>
  <si>
    <t xml:space="preserve">Skinbooster </t>
  </si>
  <si>
    <t>PHD</t>
  </si>
  <si>
    <t>Galderma</t>
  </si>
  <si>
    <t>Pacientes / sessões</t>
  </si>
  <si>
    <t>Microagulhamento</t>
  </si>
  <si>
    <t>Ativo</t>
  </si>
  <si>
    <t>Enzimas</t>
  </si>
  <si>
    <t>Gordura localizada</t>
  </si>
  <si>
    <t>Perca de peso</t>
  </si>
  <si>
    <t>Custo_Produto</t>
  </si>
  <si>
    <t>Tempo de atendimento</t>
  </si>
  <si>
    <t>Custo_Sala_Tatuapé</t>
  </si>
  <si>
    <t>Custo_Sala_Paulista</t>
  </si>
  <si>
    <t>Custo_Sala_Perdizes</t>
  </si>
  <si>
    <t>Produto / Ativo</t>
  </si>
  <si>
    <t>Taxa_Debito</t>
  </si>
  <si>
    <t>Taxa_Cred_À_Vista</t>
  </si>
  <si>
    <t>Taxa_Cred_Parc.</t>
  </si>
  <si>
    <t>Custo_Unit_(Tatuapé / Paulista)_Debito</t>
  </si>
  <si>
    <t>Custo_Unit_(Tatuapé / Paulista)_Cred_À_Vista</t>
  </si>
  <si>
    <t>Custo_Unit_(Perdizes)_Cred_À_Vista</t>
  </si>
  <si>
    <t>Custo_Unit_(Tatuapé / Paulista)_Cred_Parc.</t>
  </si>
  <si>
    <t>Custo_Unit_(Perdizes)_Debito</t>
  </si>
  <si>
    <t>Custo_Unit_(Perdizes)_Cred_Parc.</t>
  </si>
  <si>
    <t>Valor_Cobrado p/ Sessões parcelado</t>
  </si>
  <si>
    <t>Nº Parcelas</t>
  </si>
  <si>
    <t>Custo do Cliente s/ parcelamento</t>
  </si>
  <si>
    <t>Valor_Cobrado p/ Sessões à Vista_Cred</t>
  </si>
  <si>
    <t>Valor_Cobrado p/ Sessões Parcelado</t>
  </si>
  <si>
    <t>Valor_Cobrado p/ Sessões à Vista_Debito</t>
  </si>
  <si>
    <t>Custo_Unit_Sessões (Tatuapé / Paulista)</t>
  </si>
  <si>
    <t>Custo_Unit_Sessões (Perdizes)</t>
  </si>
  <si>
    <t>Margem de Lucro  (Perdizes)</t>
  </si>
  <si>
    <t>Margem de Lucro  (Tatuapé / Paulista)</t>
  </si>
  <si>
    <t>Valor_Cobrado p/ Sessões à Vista_Cash</t>
  </si>
  <si>
    <t>Margem %  (Tatuapé / Paulista)</t>
  </si>
  <si>
    <t>Margem %  (Perdizes)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</si>
</sst>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center"/>
    </xf>
    <xf numFmtId="43" fontId="0" fillId="0" borderId="0" xfId="1" applyFont="1"/>
    <xf numFmtId="10" fontId="0" fillId="0" borderId="0" xfId="1" applyNumberFormat="1" applyFont="1"/>
    <xf numFmtId="10" fontId="0" fillId="0" borderId="0" xfId="2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42E5-A3FE-4A3B-B95C-65A97F2D70F3}">
  <dimension ref="A1:AE19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5" x14ac:dyDescent="0.25"/>
  <cols>
    <col min="1" max="1" width="23.42578125" bestFit="1" customWidth="1"/>
    <col min="2" max="2" width="14.42578125" style="1" bestFit="1" customWidth="1"/>
    <col min="3" max="3" width="22.28515625" style="1" bestFit="1" customWidth="1"/>
    <col min="4" max="4" width="19.140625" style="1" bestFit="1" customWidth="1"/>
    <col min="5" max="5" width="14.5703125" style="1" bestFit="1" customWidth="1"/>
    <col min="6" max="7" width="19.28515625" bestFit="1" customWidth="1"/>
    <col min="8" max="8" width="19.85546875" bestFit="1" customWidth="1"/>
    <col min="9" max="9" width="13.5703125" customWidth="1"/>
    <col min="10" max="10" width="17.85546875" bestFit="1" customWidth="1"/>
    <col min="11" max="11" width="15.7109375" bestFit="1" customWidth="1"/>
    <col min="12" max="12" width="19.7109375" customWidth="1"/>
    <col min="13" max="13" width="19.85546875" customWidth="1"/>
    <col min="14" max="14" width="20" bestFit="1" customWidth="1"/>
    <col min="15" max="15" width="21.85546875" bestFit="1" customWidth="1"/>
    <col min="16" max="16" width="21.140625" bestFit="1" customWidth="1"/>
    <col min="17" max="17" width="21.28515625" customWidth="1"/>
    <col min="18" max="18" width="22.28515625" bestFit="1" customWidth="1"/>
    <col min="19" max="19" width="21.42578125" bestFit="1" customWidth="1"/>
    <col min="20" max="20" width="18.7109375" bestFit="1" customWidth="1"/>
    <col min="21" max="21" width="16.5703125" bestFit="1" customWidth="1"/>
    <col min="22" max="24" width="17.42578125" customWidth="1"/>
    <col min="25" max="25" width="17.42578125" style="1" customWidth="1"/>
    <col min="26" max="26" width="17.85546875" customWidth="1"/>
    <col min="27" max="27" width="16.5703125" customWidth="1"/>
    <col min="28" max="28" width="13.28515625" customWidth="1"/>
    <col min="29" max="29" width="12.7109375" customWidth="1"/>
    <col min="30" max="30" width="11.7109375" customWidth="1"/>
    <col min="31" max="31" width="12.85546875" customWidth="1"/>
  </cols>
  <sheetData>
    <row r="1" spans="1:31" s="9" customFormat="1" ht="56.25" customHeight="1" x14ac:dyDescent="0.25">
      <c r="A1" s="7" t="s">
        <v>1</v>
      </c>
      <c r="B1" s="7" t="s">
        <v>24</v>
      </c>
      <c r="C1" s="7" t="s">
        <v>20</v>
      </c>
      <c r="D1" s="7" t="s">
        <v>13</v>
      </c>
      <c r="E1" s="7" t="s">
        <v>19</v>
      </c>
      <c r="F1" s="7" t="s">
        <v>21</v>
      </c>
      <c r="G1" s="7" t="s">
        <v>22</v>
      </c>
      <c r="H1" s="7" t="s">
        <v>23</v>
      </c>
      <c r="I1" s="7" t="s">
        <v>25</v>
      </c>
      <c r="J1" s="7" t="s">
        <v>26</v>
      </c>
      <c r="K1" s="7" t="s">
        <v>27</v>
      </c>
      <c r="L1" s="15" t="s">
        <v>40</v>
      </c>
      <c r="M1" s="15" t="s">
        <v>41</v>
      </c>
      <c r="N1" s="8" t="s">
        <v>28</v>
      </c>
      <c r="O1" s="8" t="s">
        <v>29</v>
      </c>
      <c r="P1" s="8" t="s">
        <v>31</v>
      </c>
      <c r="Q1" s="8" t="s">
        <v>32</v>
      </c>
      <c r="R1" s="8" t="s">
        <v>30</v>
      </c>
      <c r="S1" s="8" t="s">
        <v>33</v>
      </c>
      <c r="T1" s="8" t="s">
        <v>36</v>
      </c>
      <c r="U1" s="14" t="s">
        <v>44</v>
      </c>
      <c r="V1" s="14" t="s">
        <v>39</v>
      </c>
      <c r="W1" s="14" t="s">
        <v>37</v>
      </c>
      <c r="X1" s="14" t="s">
        <v>38</v>
      </c>
      <c r="Y1" s="8" t="s">
        <v>35</v>
      </c>
      <c r="Z1" s="8" t="s">
        <v>34</v>
      </c>
      <c r="AA1" s="13" t="s">
        <v>43</v>
      </c>
      <c r="AB1" s="13" t="s">
        <v>42</v>
      </c>
      <c r="AC1" s="8" t="s">
        <v>45</v>
      </c>
      <c r="AD1" s="8" t="s">
        <v>46</v>
      </c>
    </row>
    <row r="2" spans="1:31" x14ac:dyDescent="0.25">
      <c r="A2" t="s">
        <v>0</v>
      </c>
      <c r="B2" s="1" t="s">
        <v>2</v>
      </c>
      <c r="C2" s="1">
        <v>30</v>
      </c>
      <c r="D2" s="1">
        <v>4</v>
      </c>
      <c r="E2" s="3">
        <v>1200</v>
      </c>
      <c r="F2" s="4">
        <v>51</v>
      </c>
      <c r="G2" s="4">
        <v>51</v>
      </c>
      <c r="H2" s="4">
        <v>45</v>
      </c>
      <c r="I2" s="6">
        <v>1.9900000000000001E-2</v>
      </c>
      <c r="J2" s="6">
        <v>3.1899999999999998E-2</v>
      </c>
      <c r="K2" s="5">
        <v>3.7900000000000003E-2</v>
      </c>
      <c r="L2" s="4">
        <f>(E2/D2)+F2</f>
        <v>351</v>
      </c>
      <c r="M2" s="4">
        <f>(E2/D2)+H2</f>
        <v>345</v>
      </c>
      <c r="N2" s="4">
        <f>(V2*I2)+L2</f>
        <v>381.45607591062139</v>
      </c>
      <c r="O2" s="4">
        <f>(W2*J2)+L2</f>
        <v>400.42671211651691</v>
      </c>
      <c r="P2" s="4">
        <f>(X2*K2)+L2</f>
        <v>410.08949173682572</v>
      </c>
      <c r="Q2" s="4">
        <f>(V2*I2)+M2</f>
        <v>375.45607591062139</v>
      </c>
      <c r="R2" s="4">
        <f>(W2*J2)+M2</f>
        <v>394.42671211651691</v>
      </c>
      <c r="S2" s="4">
        <f>(X2*K2)+M2</f>
        <v>404.08949173682572</v>
      </c>
      <c r="T2" s="4">
        <f>(Z2-(X2-U2))-U2</f>
        <v>315.91050826317428</v>
      </c>
      <c r="U2" s="4">
        <v>1500</v>
      </c>
      <c r="V2" s="4">
        <f>(U2/(1-I2))</f>
        <v>1530.4560759106214</v>
      </c>
      <c r="W2" s="4">
        <f>(U2/(1-J2))</f>
        <v>1549.4267121165169</v>
      </c>
      <c r="X2" s="4">
        <f>(U2/(1-K2))</f>
        <v>1559.0894917368257</v>
      </c>
      <c r="Y2" s="12">
        <v>10</v>
      </c>
      <c r="Z2" s="4">
        <v>1875</v>
      </c>
      <c r="AA2" s="4">
        <f>U2-$L2</f>
        <v>1149</v>
      </c>
      <c r="AB2" s="4">
        <f>U2-M2</f>
        <v>1155</v>
      </c>
      <c r="AC2" s="16">
        <f>AA2/U2</f>
        <v>0.76600000000000001</v>
      </c>
      <c r="AD2" s="16">
        <f t="shared" ref="AD2:AD8" si="0">AB2/U2</f>
        <v>0.77</v>
      </c>
      <c r="AE2" s="10"/>
    </row>
    <row r="3" spans="1:31" x14ac:dyDescent="0.25">
      <c r="A3" t="s">
        <v>0</v>
      </c>
      <c r="B3" s="1" t="s">
        <v>3</v>
      </c>
      <c r="C3" s="1">
        <v>30</v>
      </c>
      <c r="D3" s="1">
        <v>3</v>
      </c>
      <c r="E3" s="3">
        <v>1000</v>
      </c>
      <c r="F3" s="4">
        <v>51</v>
      </c>
      <c r="G3" s="4">
        <v>51</v>
      </c>
      <c r="H3" s="4">
        <v>45</v>
      </c>
      <c r="I3" s="6">
        <v>1.9900000000000001E-2</v>
      </c>
      <c r="J3" s="6">
        <v>3.1899999999999998E-2</v>
      </c>
      <c r="K3" s="5">
        <v>3.7900000000000003E-2</v>
      </c>
      <c r="L3" s="4">
        <f>(E3/D3)+F3</f>
        <v>384.33333333333331</v>
      </c>
      <c r="M3" s="4">
        <f>(E3/D3)+H3</f>
        <v>378.33333333333331</v>
      </c>
      <c r="N3" s="4">
        <f t="shared" ref="N3:N12" si="1">(V3*I3)+L3</f>
        <v>408.69819406183041</v>
      </c>
      <c r="O3" s="4">
        <f>(W3*J3)+L3</f>
        <v>423.8747030265468</v>
      </c>
      <c r="P3" s="4">
        <f>(X3*K3)+L3</f>
        <v>431.60492672279389</v>
      </c>
      <c r="Q3" s="4">
        <f>(V3*I3)+M3</f>
        <v>402.69819406183041</v>
      </c>
      <c r="R3" s="4">
        <f t="shared" ref="R3:R12" si="2">(W3*J3)+M3</f>
        <v>417.8747030265468</v>
      </c>
      <c r="S3" s="4">
        <f t="shared" ref="S3:S12" si="3">(X3*K3)+M3</f>
        <v>425.60492672279389</v>
      </c>
      <c r="T3" s="4">
        <f>(Z3-(X3-U3))-U3</f>
        <v>251.72840661053942</v>
      </c>
      <c r="U3" s="4">
        <v>1200</v>
      </c>
      <c r="V3" s="4">
        <f t="shared" ref="V3:V11" si="4">(U3/(1-I3))</f>
        <v>1224.3648607284972</v>
      </c>
      <c r="W3" s="4">
        <f>(U3/(1-J3))</f>
        <v>1239.5413696932135</v>
      </c>
      <c r="X3" s="4">
        <f t="shared" ref="X3:X11" si="5">(U3/(1-K3))</f>
        <v>1247.2715933894606</v>
      </c>
      <c r="Y3" s="12">
        <v>10</v>
      </c>
      <c r="Z3" s="4">
        <v>1499</v>
      </c>
      <c r="AA3" s="4">
        <f t="shared" ref="AA3:AA5" si="6">U3-$L3</f>
        <v>815.66666666666674</v>
      </c>
      <c r="AB3" s="4">
        <f t="shared" ref="AB3:AB12" si="7">U3-M3</f>
        <v>821.66666666666674</v>
      </c>
      <c r="AC3" s="16">
        <f>AA3/U3</f>
        <v>0.67972222222222234</v>
      </c>
      <c r="AD3" s="16">
        <f t="shared" si="0"/>
        <v>0.68472222222222223</v>
      </c>
      <c r="AE3" s="10"/>
    </row>
    <row r="4" spans="1:31" x14ac:dyDescent="0.25">
      <c r="A4" t="s">
        <v>4</v>
      </c>
      <c r="B4" s="1" t="s">
        <v>5</v>
      </c>
      <c r="C4" s="1">
        <v>60</v>
      </c>
      <c r="D4" s="1">
        <v>1</v>
      </c>
      <c r="E4" s="3">
        <v>265</v>
      </c>
      <c r="F4" s="4">
        <v>102</v>
      </c>
      <c r="G4" s="4">
        <v>102</v>
      </c>
      <c r="H4" s="4">
        <v>90</v>
      </c>
      <c r="I4" s="6">
        <v>1.9900000000000001E-2</v>
      </c>
      <c r="J4" s="6">
        <v>3.1899999999999998E-2</v>
      </c>
      <c r="K4" s="5">
        <v>3.7900000000000003E-2</v>
      </c>
      <c r="L4" s="4">
        <f>(E4/D4)+F4</f>
        <v>367</v>
      </c>
      <c r="M4" s="4">
        <f t="shared" ref="M4:M12" si="8">(E4/D4)+H4</f>
        <v>355</v>
      </c>
      <c r="N4" s="4">
        <f t="shared" si="1"/>
        <v>381.21283542495667</v>
      </c>
      <c r="O4" s="4">
        <f t="shared" ref="O4:O12" si="9">(W4*J4)+L4</f>
        <v>390.06579898770786</v>
      </c>
      <c r="P4" s="4">
        <f t="shared" ref="P4:P12" si="10">(X4*K4)+L4</f>
        <v>394.57509614385202</v>
      </c>
      <c r="Q4" s="4">
        <f t="shared" ref="Q4:Q12" si="11">(V4*I4)+M4</f>
        <v>369.21283542495667</v>
      </c>
      <c r="R4" s="4">
        <f t="shared" si="2"/>
        <v>378.06579898770786</v>
      </c>
      <c r="S4" s="4">
        <f>(X4*K4)+M4</f>
        <v>382.57509614385202</v>
      </c>
      <c r="T4" s="4">
        <f t="shared" ref="T4:T8" si="12">(Z4-(X4-U4))-U4</f>
        <v>147.42490385614792</v>
      </c>
      <c r="U4" s="4">
        <v>700</v>
      </c>
      <c r="V4" s="4">
        <f>(U4/(1-I4))</f>
        <v>714.21283542495667</v>
      </c>
      <c r="W4" s="4">
        <f>(U4/(1-J4))</f>
        <v>723.06579898770792</v>
      </c>
      <c r="X4" s="4">
        <f>(U4/(1-K4))</f>
        <v>727.57509614385208</v>
      </c>
      <c r="Y4" s="12">
        <v>10</v>
      </c>
      <c r="Z4" s="4">
        <v>875</v>
      </c>
      <c r="AA4" s="4">
        <f t="shared" si="6"/>
        <v>333</v>
      </c>
      <c r="AB4" s="4">
        <f t="shared" si="7"/>
        <v>345</v>
      </c>
      <c r="AC4" s="16">
        <f t="shared" ref="AC4:AC5" si="13">AA4/U4</f>
        <v>0.4757142857142857</v>
      </c>
      <c r="AD4" s="16">
        <f t="shared" si="0"/>
        <v>0.49285714285714288</v>
      </c>
      <c r="AE4" s="10"/>
    </row>
    <row r="5" spans="1:31" x14ac:dyDescent="0.25">
      <c r="A5" t="s">
        <v>6</v>
      </c>
      <c r="B5" s="1" t="s">
        <v>7</v>
      </c>
      <c r="C5" s="1">
        <v>60</v>
      </c>
      <c r="D5" s="1">
        <v>1</v>
      </c>
      <c r="E5" s="3">
        <v>720</v>
      </c>
      <c r="F5" s="4">
        <v>102</v>
      </c>
      <c r="G5" s="4">
        <v>102</v>
      </c>
      <c r="H5" s="4">
        <v>90</v>
      </c>
      <c r="I5" s="6">
        <v>1.9900000000000001E-2</v>
      </c>
      <c r="J5" s="6">
        <v>3.1899999999999998E-2</v>
      </c>
      <c r="K5" s="5">
        <v>3.7900000000000003E-2</v>
      </c>
      <c r="L5" s="4">
        <f>(E5/D5)+F5</f>
        <v>822</v>
      </c>
      <c r="M5" s="4">
        <f t="shared" si="8"/>
        <v>810</v>
      </c>
      <c r="N5" s="4">
        <f t="shared" si="1"/>
        <v>852.45607591062139</v>
      </c>
      <c r="O5" s="4">
        <f t="shared" si="9"/>
        <v>871.42671211651691</v>
      </c>
      <c r="P5" s="4">
        <f t="shared" si="10"/>
        <v>881.08949173682572</v>
      </c>
      <c r="Q5" s="4">
        <f t="shared" si="11"/>
        <v>840.45607591062139</v>
      </c>
      <c r="R5" s="4">
        <f t="shared" si="2"/>
        <v>859.42671211651691</v>
      </c>
      <c r="S5" s="4">
        <f t="shared" si="3"/>
        <v>869.08949173682572</v>
      </c>
      <c r="T5" s="4">
        <f>(Z5-(X5-U5))-U5</f>
        <v>315.91050826317428</v>
      </c>
      <c r="U5" s="4">
        <v>1500</v>
      </c>
      <c r="V5" s="4">
        <f>(U5/(1-I5))</f>
        <v>1530.4560759106214</v>
      </c>
      <c r="W5" s="4">
        <f t="shared" ref="W5:W11" si="14">(U5/(1-J5))</f>
        <v>1549.4267121165169</v>
      </c>
      <c r="X5" s="4">
        <f t="shared" si="5"/>
        <v>1559.0894917368257</v>
      </c>
      <c r="Y5" s="12">
        <v>10</v>
      </c>
      <c r="Z5" s="4">
        <v>1875</v>
      </c>
      <c r="AA5" s="4">
        <f t="shared" si="6"/>
        <v>678</v>
      </c>
      <c r="AB5" s="4">
        <f t="shared" si="7"/>
        <v>690</v>
      </c>
      <c r="AC5" s="16">
        <f t="shared" si="13"/>
        <v>0.45200000000000001</v>
      </c>
      <c r="AD5" s="16">
        <f t="shared" si="0"/>
        <v>0.46</v>
      </c>
      <c r="AE5" s="10"/>
    </row>
    <row r="6" spans="1:31" x14ac:dyDescent="0.25">
      <c r="A6" t="s">
        <v>6</v>
      </c>
      <c r="B6" s="1" t="s">
        <v>8</v>
      </c>
      <c r="C6" s="1">
        <v>60</v>
      </c>
      <c r="D6" s="1">
        <v>2</v>
      </c>
      <c r="E6" s="3">
        <v>1820</v>
      </c>
      <c r="F6" s="4">
        <v>102</v>
      </c>
      <c r="G6" s="4">
        <v>102</v>
      </c>
      <c r="H6" s="4">
        <v>90</v>
      </c>
      <c r="I6" s="6">
        <v>1.9900000000000001E-2</v>
      </c>
      <c r="J6" s="6">
        <v>3.1899999999999998E-2</v>
      </c>
      <c r="K6" s="5">
        <v>3.7900000000000003E-2</v>
      </c>
      <c r="L6" s="4">
        <f>(E6/D6)+F6</f>
        <v>1012</v>
      </c>
      <c r="M6" s="4">
        <f t="shared" si="8"/>
        <v>1000</v>
      </c>
      <c r="N6" s="4">
        <f>(V6*I6)+L6</f>
        <v>1052.5877971635548</v>
      </c>
      <c r="O6" s="4">
        <f t="shared" si="9"/>
        <v>1077.8693316806116</v>
      </c>
      <c r="P6" s="4">
        <f t="shared" si="10"/>
        <v>1090.746595987943</v>
      </c>
      <c r="Q6" s="4">
        <f t="shared" si="11"/>
        <v>1040.5877971635548</v>
      </c>
      <c r="R6" s="4">
        <f t="shared" si="2"/>
        <v>1065.8693316806116</v>
      </c>
      <c r="S6" s="4">
        <f t="shared" si="3"/>
        <v>1078.746595987943</v>
      </c>
      <c r="T6" s="4">
        <f>(Z6-(X6-U6))-U6</f>
        <v>371.25340401205676</v>
      </c>
      <c r="U6" s="4">
        <v>1999</v>
      </c>
      <c r="V6" s="4">
        <f t="shared" si="4"/>
        <v>2039.5877971635548</v>
      </c>
      <c r="W6" s="4">
        <f t="shared" si="14"/>
        <v>2064.8693316806116</v>
      </c>
      <c r="X6" s="4">
        <f t="shared" si="5"/>
        <v>2077.7465959879432</v>
      </c>
      <c r="Y6" s="12">
        <v>10</v>
      </c>
      <c r="Z6" s="4">
        <v>2449</v>
      </c>
      <c r="AA6" s="4">
        <f>U6-$L6</f>
        <v>987</v>
      </c>
      <c r="AB6" s="4">
        <f t="shared" si="7"/>
        <v>999</v>
      </c>
      <c r="AC6" s="16">
        <f>AA6/U6</f>
        <v>0.49374687343671836</v>
      </c>
      <c r="AD6" s="16">
        <f t="shared" si="0"/>
        <v>0.49974987493746875</v>
      </c>
      <c r="AE6" s="10"/>
    </row>
    <row r="7" spans="1:31" x14ac:dyDescent="0.25">
      <c r="A7" t="s">
        <v>6</v>
      </c>
      <c r="B7" s="1" t="s">
        <v>9</v>
      </c>
      <c r="C7" s="1">
        <v>60</v>
      </c>
      <c r="D7" s="1">
        <v>1</v>
      </c>
      <c r="E7" s="3">
        <v>872</v>
      </c>
      <c r="F7" s="4">
        <v>102</v>
      </c>
      <c r="G7" s="4">
        <v>102</v>
      </c>
      <c r="H7" s="4">
        <v>90</v>
      </c>
      <c r="I7" s="6">
        <v>1.9900000000000001E-2</v>
      </c>
      <c r="J7" s="6">
        <v>3.1899999999999998E-2</v>
      </c>
      <c r="K7" s="5">
        <v>3.7900000000000003E-2</v>
      </c>
      <c r="L7" s="4">
        <f t="shared" ref="L7:L12" si="15">(E7/D7)+F7</f>
        <v>974</v>
      </c>
      <c r="M7" s="4">
        <f t="shared" si="8"/>
        <v>962</v>
      </c>
      <c r="N7" s="4">
        <f t="shared" si="1"/>
        <v>1020.6993163962861</v>
      </c>
      <c r="O7" s="4">
        <f t="shared" si="9"/>
        <v>1049.7876252453259</v>
      </c>
      <c r="P7" s="4">
        <f t="shared" si="10"/>
        <v>1064.6038873297994</v>
      </c>
      <c r="Q7" s="4">
        <f t="shared" si="11"/>
        <v>1008.6993163962861</v>
      </c>
      <c r="R7" s="4">
        <f t="shared" si="2"/>
        <v>1037.7876252453259</v>
      </c>
      <c r="S7" s="4">
        <f t="shared" si="3"/>
        <v>1052.6038873297994</v>
      </c>
      <c r="T7" s="4">
        <f>(Z7-(X7-U7))-U7</f>
        <v>484.39611267020064</v>
      </c>
      <c r="U7" s="4">
        <v>2300</v>
      </c>
      <c r="V7" s="4">
        <f t="shared" si="4"/>
        <v>2346.6993163962861</v>
      </c>
      <c r="W7" s="4">
        <f t="shared" si="14"/>
        <v>2375.7876252453261</v>
      </c>
      <c r="X7" s="4">
        <f t="shared" si="5"/>
        <v>2390.6038873297994</v>
      </c>
      <c r="Y7" s="12">
        <v>10</v>
      </c>
      <c r="Z7" s="4">
        <v>2875</v>
      </c>
      <c r="AA7" s="4">
        <f>U7-$L7</f>
        <v>1326</v>
      </c>
      <c r="AB7" s="4">
        <f t="shared" si="7"/>
        <v>1338</v>
      </c>
      <c r="AC7" s="16">
        <f>AA7/U7</f>
        <v>0.57652173913043481</v>
      </c>
      <c r="AD7" s="16">
        <f t="shared" si="0"/>
        <v>0.58173913043478265</v>
      </c>
      <c r="AE7" s="10"/>
    </row>
    <row r="8" spans="1:31" x14ac:dyDescent="0.25">
      <c r="A8" t="s">
        <v>10</v>
      </c>
      <c r="B8" s="1" t="s">
        <v>11</v>
      </c>
      <c r="C8" s="1">
        <v>45</v>
      </c>
      <c r="D8" s="1">
        <v>4</v>
      </c>
      <c r="E8" s="3">
        <v>420</v>
      </c>
      <c r="F8" s="4">
        <v>76</v>
      </c>
      <c r="G8" s="4">
        <v>76</v>
      </c>
      <c r="H8" s="4">
        <v>67</v>
      </c>
      <c r="I8" s="6">
        <v>1.9900000000000001E-2</v>
      </c>
      <c r="J8" s="6">
        <v>3.1899999999999998E-2</v>
      </c>
      <c r="K8" s="5">
        <v>3.7900000000000003E-2</v>
      </c>
      <c r="L8" s="4">
        <f t="shared" si="15"/>
        <v>181</v>
      </c>
      <c r="M8" s="4">
        <f t="shared" si="8"/>
        <v>172</v>
      </c>
      <c r="N8" s="4">
        <f t="shared" si="1"/>
        <v>186.07601265177024</v>
      </c>
      <c r="O8" s="4">
        <f t="shared" si="9"/>
        <v>189.23778535275281</v>
      </c>
      <c r="P8" s="4">
        <f t="shared" si="10"/>
        <v>190.84824862280428</v>
      </c>
      <c r="Q8" s="4">
        <f t="shared" si="11"/>
        <v>177.07601265177024</v>
      </c>
      <c r="R8" s="4">
        <f t="shared" si="2"/>
        <v>180.23778535275281</v>
      </c>
      <c r="S8" s="4">
        <f t="shared" si="3"/>
        <v>181.84824862280428</v>
      </c>
      <c r="T8" s="4">
        <f t="shared" si="12"/>
        <v>20.151751377195694</v>
      </c>
      <c r="U8" s="4">
        <v>250</v>
      </c>
      <c r="V8" s="4">
        <f t="shared" si="4"/>
        <v>255.07601265177024</v>
      </c>
      <c r="W8" s="4">
        <f t="shared" si="14"/>
        <v>258.23778535275284</v>
      </c>
      <c r="X8" s="4">
        <f t="shared" si="5"/>
        <v>259.84824862280431</v>
      </c>
      <c r="Y8" s="12">
        <v>3</v>
      </c>
      <c r="Z8" s="4">
        <v>280</v>
      </c>
      <c r="AA8" s="4">
        <f>U8-$L8</f>
        <v>69</v>
      </c>
      <c r="AB8" s="4">
        <f>U8-M8</f>
        <v>78</v>
      </c>
      <c r="AC8" s="16">
        <f>AA8/U8</f>
        <v>0.27600000000000002</v>
      </c>
      <c r="AD8" s="16">
        <f t="shared" si="0"/>
        <v>0.312</v>
      </c>
      <c r="AE8" s="10"/>
    </row>
    <row r="9" spans="1:31" x14ac:dyDescent="0.25">
      <c r="A9" t="s">
        <v>10</v>
      </c>
      <c r="B9" s="1" t="s">
        <v>12</v>
      </c>
      <c r="C9" s="1">
        <v>45</v>
      </c>
      <c r="D9" s="1">
        <v>1</v>
      </c>
      <c r="E9" s="3">
        <v>320</v>
      </c>
      <c r="F9" s="4">
        <v>76</v>
      </c>
      <c r="G9" s="4">
        <v>76</v>
      </c>
      <c r="H9" s="4">
        <v>67</v>
      </c>
      <c r="I9" s="6">
        <v>1.9900000000000001E-2</v>
      </c>
      <c r="J9" s="6">
        <v>3.1899999999999998E-2</v>
      </c>
      <c r="K9" s="5">
        <v>3.7900000000000003E-2</v>
      </c>
      <c r="L9" s="4">
        <f t="shared" si="15"/>
        <v>396</v>
      </c>
      <c r="M9" s="4">
        <f t="shared" si="8"/>
        <v>387</v>
      </c>
      <c r="N9" s="4">
        <f t="shared" si="1"/>
        <v>413.25844301601876</v>
      </c>
      <c r="O9" s="4">
        <f t="shared" si="9"/>
        <v>424.00847019935958</v>
      </c>
      <c r="P9" s="4">
        <f t="shared" si="10"/>
        <v>429.48404531753454</v>
      </c>
      <c r="Q9" s="4">
        <f t="shared" si="11"/>
        <v>404.25844301601876</v>
      </c>
      <c r="R9" s="4">
        <f t="shared" si="2"/>
        <v>415.00847019935958</v>
      </c>
      <c r="S9" s="4">
        <f t="shared" si="3"/>
        <v>420.48404531753454</v>
      </c>
      <c r="T9" s="4">
        <f>(Z9-(X9-U9))-U9</f>
        <v>176.51595468246524</v>
      </c>
      <c r="U9" s="4">
        <v>850</v>
      </c>
      <c r="V9" s="4">
        <f t="shared" si="4"/>
        <v>867.25844301601876</v>
      </c>
      <c r="W9" s="4">
        <f t="shared" si="14"/>
        <v>878.00847019935964</v>
      </c>
      <c r="X9" s="4">
        <f t="shared" si="5"/>
        <v>883.48404531753465</v>
      </c>
      <c r="Y9" s="12">
        <v>10</v>
      </c>
      <c r="Z9" s="4">
        <v>1060</v>
      </c>
      <c r="AA9" s="4">
        <f t="shared" ref="AA9:AA12" si="16">U9-$L9</f>
        <v>454</v>
      </c>
      <c r="AB9" s="4">
        <f t="shared" si="7"/>
        <v>463</v>
      </c>
      <c r="AC9" s="16">
        <f t="shared" ref="AC9:AC12" si="17">AA9/U9</f>
        <v>0.53411764705882347</v>
      </c>
      <c r="AD9" s="16">
        <f t="shared" ref="AD9:AD12" si="18">AB9/U9</f>
        <v>0.54470588235294115</v>
      </c>
      <c r="AE9" s="10"/>
    </row>
    <row r="10" spans="1:31" x14ac:dyDescent="0.25">
      <c r="A10" t="s">
        <v>14</v>
      </c>
      <c r="B10" s="1" t="s">
        <v>15</v>
      </c>
      <c r="C10" s="1">
        <v>30</v>
      </c>
      <c r="D10" s="1">
        <v>10</v>
      </c>
      <c r="E10" s="3">
        <v>390</v>
      </c>
      <c r="F10" s="4">
        <v>51</v>
      </c>
      <c r="G10" s="4">
        <v>51</v>
      </c>
      <c r="H10" s="4">
        <v>45</v>
      </c>
      <c r="I10" s="6">
        <v>1.9900000000000001E-2</v>
      </c>
      <c r="J10" s="6">
        <v>3.1899999999999998E-2</v>
      </c>
      <c r="K10" s="5">
        <v>3.7900000000000003E-2</v>
      </c>
      <c r="L10" s="4">
        <f t="shared" si="15"/>
        <v>90</v>
      </c>
      <c r="M10" s="4">
        <f t="shared" si="8"/>
        <v>84</v>
      </c>
      <c r="N10" s="4">
        <f t="shared" si="1"/>
        <v>97.106417712478319</v>
      </c>
      <c r="O10" s="4">
        <f t="shared" si="9"/>
        <v>101.53289949385395</v>
      </c>
      <c r="P10" s="4">
        <f t="shared" si="10"/>
        <v>103.787548071926</v>
      </c>
      <c r="Q10" s="4">
        <f t="shared" si="11"/>
        <v>91.106417712478319</v>
      </c>
      <c r="R10" s="4">
        <f t="shared" si="2"/>
        <v>95.532899493853947</v>
      </c>
      <c r="S10" s="4">
        <f t="shared" si="3"/>
        <v>97.787548071925997</v>
      </c>
      <c r="T10" s="4">
        <f>(Z10-(X10-U10))-U10</f>
        <v>26.212451928073961</v>
      </c>
      <c r="U10" s="4">
        <v>350</v>
      </c>
      <c r="V10" s="4">
        <f t="shared" si="4"/>
        <v>357.10641771247833</v>
      </c>
      <c r="W10" s="4">
        <f t="shared" si="14"/>
        <v>361.53289949385396</v>
      </c>
      <c r="X10" s="4">
        <f t="shared" si="5"/>
        <v>363.78754807192604</v>
      </c>
      <c r="Y10" s="12">
        <v>3</v>
      </c>
      <c r="Z10" s="4">
        <v>390</v>
      </c>
      <c r="AA10" s="4">
        <f t="shared" si="16"/>
        <v>260</v>
      </c>
      <c r="AB10" s="4">
        <f t="shared" si="7"/>
        <v>266</v>
      </c>
      <c r="AC10" s="16">
        <f t="shared" si="17"/>
        <v>0.74285714285714288</v>
      </c>
      <c r="AD10" s="16">
        <f t="shared" si="18"/>
        <v>0.76</v>
      </c>
      <c r="AE10" s="10"/>
    </row>
    <row r="11" spans="1:31" x14ac:dyDescent="0.25">
      <c r="A11" s="2" t="s">
        <v>17</v>
      </c>
      <c r="B11" s="1" t="s">
        <v>16</v>
      </c>
      <c r="C11" s="1">
        <v>30</v>
      </c>
      <c r="D11" s="1">
        <v>5</v>
      </c>
      <c r="E11" s="3">
        <v>236</v>
      </c>
      <c r="F11" s="4">
        <v>51</v>
      </c>
      <c r="G11" s="4">
        <v>51</v>
      </c>
      <c r="H11" s="4">
        <v>45</v>
      </c>
      <c r="I11" s="6">
        <v>1.9900000000000001E-2</v>
      </c>
      <c r="J11" s="6">
        <v>3.1899999999999998E-2</v>
      </c>
      <c r="K11" s="5">
        <v>3.7900000000000003E-2</v>
      </c>
      <c r="L11" s="4">
        <f t="shared" si="15"/>
        <v>98.2</v>
      </c>
      <c r="M11" s="4">
        <f t="shared" si="8"/>
        <v>92.2</v>
      </c>
      <c r="N11" s="4">
        <f t="shared" si="1"/>
        <v>104.29121518212428</v>
      </c>
      <c r="O11" s="4">
        <f t="shared" si="9"/>
        <v>108.08534242330337</v>
      </c>
      <c r="P11" s="4">
        <f t="shared" si="10"/>
        <v>110.01789834736515</v>
      </c>
      <c r="Q11" s="4">
        <f t="shared" si="11"/>
        <v>98.291215182124276</v>
      </c>
      <c r="R11" s="4">
        <f t="shared" si="2"/>
        <v>102.08534242330337</v>
      </c>
      <c r="S11" s="4">
        <f t="shared" si="3"/>
        <v>104.01789834736515</v>
      </c>
      <c r="T11" s="4">
        <f>(Z11-(X11-U11))-U11</f>
        <v>22.182101652634856</v>
      </c>
      <c r="U11" s="4">
        <v>300</v>
      </c>
      <c r="V11" s="4">
        <f t="shared" si="4"/>
        <v>306.0912151821243</v>
      </c>
      <c r="W11" s="4">
        <f t="shared" si="14"/>
        <v>309.88534242330337</v>
      </c>
      <c r="X11" s="4">
        <f t="shared" si="5"/>
        <v>311.81789834736514</v>
      </c>
      <c r="Y11" s="12">
        <v>3</v>
      </c>
      <c r="Z11" s="4">
        <v>334</v>
      </c>
      <c r="AA11" s="4">
        <f t="shared" si="16"/>
        <v>201.8</v>
      </c>
      <c r="AB11" s="4">
        <f t="shared" si="7"/>
        <v>207.8</v>
      </c>
      <c r="AC11" s="16">
        <f t="shared" si="17"/>
        <v>0.67266666666666675</v>
      </c>
      <c r="AD11" s="16">
        <f t="shared" si="18"/>
        <v>0.69266666666666665</v>
      </c>
      <c r="AE11" s="10"/>
    </row>
    <row r="12" spans="1:31" x14ac:dyDescent="0.25">
      <c r="A12" s="2" t="s">
        <v>18</v>
      </c>
      <c r="B12" s="1" t="s">
        <v>16</v>
      </c>
      <c r="C12" s="1">
        <v>30</v>
      </c>
      <c r="D12" s="1">
        <v>5</v>
      </c>
      <c r="E12" s="3">
        <v>205</v>
      </c>
      <c r="F12" s="4">
        <v>51</v>
      </c>
      <c r="G12" s="4">
        <v>51</v>
      </c>
      <c r="H12" s="4">
        <v>45</v>
      </c>
      <c r="I12" s="6">
        <v>1.9900000000000001E-2</v>
      </c>
      <c r="J12" s="6">
        <v>3.1899999999999998E-2</v>
      </c>
      <c r="K12" s="5">
        <v>3.7900000000000003E-2</v>
      </c>
      <c r="L12" s="4">
        <f t="shared" si="15"/>
        <v>92</v>
      </c>
      <c r="M12" s="4">
        <f t="shared" si="8"/>
        <v>86</v>
      </c>
      <c r="N12" s="4">
        <f t="shared" si="1"/>
        <v>97.076012651770228</v>
      </c>
      <c r="O12" s="4">
        <f t="shared" si="9"/>
        <v>100.23778535275281</v>
      </c>
      <c r="P12" s="4">
        <f t="shared" si="10"/>
        <v>101.84824862280428</v>
      </c>
      <c r="Q12" s="4">
        <f t="shared" si="11"/>
        <v>91.076012651770228</v>
      </c>
      <c r="R12" s="4">
        <f t="shared" si="2"/>
        <v>94.237785352752809</v>
      </c>
      <c r="S12" s="4">
        <f t="shared" si="3"/>
        <v>95.848248622804277</v>
      </c>
      <c r="T12" s="4">
        <f>(Z12-(X12-U12))-U12</f>
        <v>20.151751377195694</v>
      </c>
      <c r="U12" s="4">
        <v>250</v>
      </c>
      <c r="V12" s="4">
        <f>(U12/(1-I12))</f>
        <v>255.07601265177024</v>
      </c>
      <c r="W12" s="4">
        <f>(U12/(1-J12))</f>
        <v>258.23778535275284</v>
      </c>
      <c r="X12" s="4">
        <f>(U12/(1-K12))</f>
        <v>259.84824862280431</v>
      </c>
      <c r="Y12" s="12">
        <v>3</v>
      </c>
      <c r="Z12" s="4">
        <v>280</v>
      </c>
      <c r="AA12" s="4">
        <f t="shared" si="16"/>
        <v>158</v>
      </c>
      <c r="AB12" s="4">
        <f t="shared" si="7"/>
        <v>164</v>
      </c>
      <c r="AC12" s="16">
        <f t="shared" si="17"/>
        <v>0.63200000000000001</v>
      </c>
      <c r="AD12" s="16">
        <f t="shared" si="18"/>
        <v>0.65600000000000003</v>
      </c>
      <c r="AE12" s="10"/>
    </row>
    <row r="13" spans="1:31" x14ac:dyDescent="0.25"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V13" s="10"/>
      <c r="W13" s="10"/>
      <c r="X13" s="10"/>
      <c r="AA13" s="4"/>
      <c r="AB13" s="4"/>
    </row>
    <row r="14" spans="1:31" x14ac:dyDescent="0.25"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R14" s="10"/>
      <c r="U14" s="10"/>
      <c r="V14" s="10"/>
      <c r="W14" s="10"/>
      <c r="X14" s="10"/>
      <c r="Y14" s="11"/>
      <c r="Z14" s="10"/>
      <c r="AA14" s="4"/>
      <c r="AB14" s="4"/>
    </row>
    <row r="15" spans="1:31" x14ac:dyDescent="0.25"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10"/>
      <c r="AA15" s="16"/>
      <c r="AB15" s="4"/>
    </row>
    <row r="16" spans="1:31" x14ac:dyDescent="0.25"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R16" s="10"/>
      <c r="U16" s="10"/>
      <c r="V16" s="10"/>
      <c r="W16" s="10"/>
      <c r="X16" s="10"/>
      <c r="Y16" s="11"/>
    </row>
    <row r="17" spans="5:23" x14ac:dyDescent="0.25"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W17" s="10"/>
    </row>
    <row r="18" spans="5:23" x14ac:dyDescent="0.25"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R18" s="10"/>
    </row>
    <row r="19" spans="5:23" x14ac:dyDescent="0.25">
      <c r="N19" s="10"/>
      <c r="R19" s="1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Nascimento</dc:creator>
  <cp:lastModifiedBy>Gabriel Nascimento</cp:lastModifiedBy>
  <dcterms:created xsi:type="dcterms:W3CDTF">2025-03-25T22:48:08Z</dcterms:created>
  <dcterms:modified xsi:type="dcterms:W3CDTF">2025-04-01T17:00:15Z</dcterms:modified>
</cp:coreProperties>
</file>