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Trabalho_Metodos_numericos\Prova 2\"/>
    </mc:Choice>
  </mc:AlternateContent>
  <bookViews>
    <workbookView xWindow="0" yWindow="0" windowWidth="21570" windowHeight="814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C31" i="1" l="1"/>
  <c r="D30" i="1"/>
  <c r="D25" i="1"/>
  <c r="I30" i="1" s="1"/>
  <c r="D19" i="1"/>
  <c r="L15" i="1"/>
  <c r="K15" i="1"/>
  <c r="J15" i="1"/>
  <c r="I15" i="1"/>
  <c r="H15" i="1"/>
  <c r="G15" i="1"/>
  <c r="F15" i="1"/>
  <c r="E15" i="1"/>
  <c r="D15" i="1"/>
  <c r="C15" i="1"/>
  <c r="B15" i="1"/>
  <c r="D28" i="1" s="1"/>
  <c r="J51" i="1" s="1"/>
  <c r="L14" i="1"/>
  <c r="K14" i="1"/>
  <c r="J14" i="1"/>
  <c r="I14" i="1"/>
  <c r="H14" i="1"/>
  <c r="G14" i="1"/>
  <c r="F14" i="1"/>
  <c r="E14" i="1"/>
  <c r="D27" i="1" s="1"/>
  <c r="I32" i="1" s="1"/>
  <c r="D14" i="1"/>
  <c r="C14" i="1"/>
  <c r="B14" i="1"/>
  <c r="Z13" i="1"/>
  <c r="Y13" i="1"/>
  <c r="X13" i="1"/>
  <c r="W13" i="1"/>
  <c r="V13" i="1"/>
  <c r="U13" i="1"/>
  <c r="T13" i="1"/>
  <c r="S13" i="1"/>
  <c r="R13" i="1"/>
  <c r="Q13" i="1"/>
  <c r="P13" i="1"/>
  <c r="L13" i="1"/>
  <c r="K13" i="1"/>
  <c r="J13" i="1"/>
  <c r="I13" i="1"/>
  <c r="H13" i="1"/>
  <c r="G13" i="1"/>
  <c r="F13" i="1"/>
  <c r="E13" i="1"/>
  <c r="D13" i="1"/>
  <c r="C13" i="1"/>
  <c r="B13" i="1"/>
  <c r="D26" i="1" s="1"/>
  <c r="I31" i="1" s="1"/>
  <c r="L12" i="1"/>
  <c r="K12" i="1"/>
  <c r="J12" i="1"/>
  <c r="I12" i="1"/>
  <c r="H12" i="1"/>
  <c r="G12" i="1"/>
  <c r="F12" i="1"/>
  <c r="E12" i="1"/>
  <c r="D12" i="1"/>
  <c r="C12" i="1"/>
  <c r="B12" i="1"/>
  <c r="D24" i="1" s="1"/>
  <c r="F51" i="1" s="1"/>
  <c r="L11" i="1"/>
  <c r="K11" i="1"/>
  <c r="J11" i="1"/>
  <c r="I11" i="1"/>
  <c r="H11" i="1"/>
  <c r="G11" i="1"/>
  <c r="F11" i="1"/>
  <c r="E11" i="1"/>
  <c r="D11" i="1"/>
  <c r="C11" i="1"/>
  <c r="B11" i="1"/>
  <c r="D23" i="1" s="1"/>
  <c r="L10" i="1"/>
  <c r="K10" i="1"/>
  <c r="J10" i="1"/>
  <c r="I10" i="1"/>
  <c r="H10" i="1"/>
  <c r="G10" i="1"/>
  <c r="F10" i="1"/>
  <c r="E10" i="1"/>
  <c r="D10" i="1"/>
  <c r="C10" i="1"/>
  <c r="B10" i="1"/>
  <c r="D22" i="1" s="1"/>
  <c r="L9" i="1"/>
  <c r="K9" i="1"/>
  <c r="J9" i="1"/>
  <c r="I9" i="1"/>
  <c r="H9" i="1"/>
  <c r="G9" i="1"/>
  <c r="F9" i="1"/>
  <c r="E9" i="1"/>
  <c r="D9" i="1"/>
  <c r="C9" i="1"/>
  <c r="B9" i="1"/>
  <c r="D21" i="1" s="1"/>
  <c r="L8" i="1"/>
  <c r="K8" i="1"/>
  <c r="J8" i="1"/>
  <c r="I8" i="1"/>
  <c r="H8" i="1"/>
  <c r="G8" i="1"/>
  <c r="F8" i="1"/>
  <c r="E8" i="1"/>
  <c r="D8" i="1"/>
  <c r="C8" i="1"/>
  <c r="B8" i="1"/>
  <c r="D20" i="1" s="1"/>
  <c r="E51" i="1" l="1"/>
  <c r="F50" i="1"/>
  <c r="E31" i="1"/>
  <c r="C51" i="1"/>
  <c r="F48" i="1"/>
  <c r="C54" i="1" s="1" a="1"/>
  <c r="D32" i="1"/>
  <c r="D31" i="1"/>
  <c r="C32" i="1"/>
  <c r="E30" i="1"/>
  <c r="C35" i="1" s="1" a="1"/>
  <c r="D51" i="1"/>
  <c r="F49" i="1"/>
  <c r="E32" i="1"/>
  <c r="C56" i="1" l="1"/>
  <c r="F55" i="1"/>
  <c r="E55" i="1"/>
  <c r="D55" i="1"/>
  <c r="C55" i="1"/>
  <c r="F57" i="1"/>
  <c r="F54" i="1"/>
  <c r="E57" i="1"/>
  <c r="E54" i="1"/>
  <c r="D57" i="1"/>
  <c r="D54" i="1"/>
  <c r="C57" i="1"/>
  <c r="F56" i="1"/>
  <c r="C54" i="1"/>
  <c r="E56" i="1"/>
  <c r="D56" i="1"/>
  <c r="C37" i="1"/>
  <c r="E36" i="1"/>
  <c r="D36" i="1"/>
  <c r="C36" i="1"/>
  <c r="D37" i="1"/>
  <c r="E35" i="1"/>
  <c r="D35" i="1"/>
  <c r="C35" i="1"/>
  <c r="G35" i="1" s="1" a="1"/>
  <c r="E37" i="1"/>
  <c r="G37" i="1" l="1"/>
  <c r="G36" i="1"/>
  <c r="G35" i="1"/>
  <c r="H54" i="1" a="1"/>
  <c r="H57" i="1" l="1"/>
  <c r="H56" i="1"/>
  <c r="H55" i="1"/>
  <c r="H54" i="1"/>
</calcChain>
</file>

<file path=xl/sharedStrings.xml><?xml version="1.0" encoding="utf-8"?>
<sst xmlns="http://schemas.openxmlformats.org/spreadsheetml/2006/main" count="70" uniqueCount="59">
  <si>
    <t>x</t>
  </si>
  <si>
    <t>f(x)</t>
  </si>
  <si>
    <t>f(x1):</t>
  </si>
  <si>
    <t>x^2</t>
  </si>
  <si>
    <t>x^3</t>
  </si>
  <si>
    <t>x^4</t>
  </si>
  <si>
    <t>x^5</t>
  </si>
  <si>
    <t>x^6</t>
  </si>
  <si>
    <t>0,75*exp(-(9*x1-2)^2/4-(9*0,5-2)^2/4)+0,75*exp(-(9*x1+1)^2/49)-(9*0,5+1)/10)+0,5*exp(-(9*x1-7)^2/4-(9*0,5-3)^2/4)-0,2*exp(-(9*x1-4)^2-(9*0,5-7)^2)</t>
  </si>
  <si>
    <t>x*y</t>
  </si>
  <si>
    <t>x^2*y</t>
  </si>
  <si>
    <t>x^2*y^2</t>
  </si>
  <si>
    <t>Polinomio de segundo grau:</t>
  </si>
  <si>
    <t>y = a0+a1x+a2x²</t>
  </si>
  <si>
    <t>n =11</t>
  </si>
  <si>
    <t xml:space="preserve">Sxi = </t>
  </si>
  <si>
    <t xml:space="preserve">Sxi² = </t>
  </si>
  <si>
    <t>Sxi³ =</t>
  </si>
  <si>
    <t>Sxi^4 =</t>
  </si>
  <si>
    <t>Sxi^5 =</t>
  </si>
  <si>
    <t>Sxi^6 =</t>
  </si>
  <si>
    <t>Sy =</t>
  </si>
  <si>
    <t>Sxy =</t>
  </si>
  <si>
    <t>Sx^2y =</t>
  </si>
  <si>
    <t>Sx^2y^2 =</t>
  </si>
  <si>
    <t>A</t>
  </si>
  <si>
    <t>b</t>
  </si>
  <si>
    <t>a0</t>
  </si>
  <si>
    <t>a1</t>
  </si>
  <si>
    <t>a2</t>
  </si>
  <si>
    <t>A^-1</t>
  </si>
  <si>
    <t>Coeficientes:</t>
  </si>
  <si>
    <t>y = 0,50518-0,11454x-0,16595x^2</t>
  </si>
  <si>
    <t>Polinômio de terceiro grau:</t>
  </si>
  <si>
    <t xml:space="preserve">y = a0 + a1x + a2x^2 + a3x^3 </t>
  </si>
  <si>
    <t>na0</t>
  </si>
  <si>
    <t>Sxa1</t>
  </si>
  <si>
    <t>Sx^2a2</t>
  </si>
  <si>
    <t>Sx^3a3</t>
  </si>
  <si>
    <t>=</t>
  </si>
  <si>
    <t>Sy</t>
  </si>
  <si>
    <t>Sxa0</t>
  </si>
  <si>
    <t>Sx^2a1</t>
  </si>
  <si>
    <t>Sx^3a2</t>
  </si>
  <si>
    <t>Sx^4a3</t>
  </si>
  <si>
    <t>Syx</t>
  </si>
  <si>
    <t>Sx^2a0</t>
  </si>
  <si>
    <t>Sx^3a1</t>
  </si>
  <si>
    <t>Sx^4a2</t>
  </si>
  <si>
    <t>Sx^5a3</t>
  </si>
  <si>
    <t>Sx^2y</t>
  </si>
  <si>
    <t>Sx^3a0</t>
  </si>
  <si>
    <t>Sx^4a1</t>
  </si>
  <si>
    <t>Sx^5a2</t>
  </si>
  <si>
    <t>Sx^6a3</t>
  </si>
  <si>
    <t>Sx^2y^2</t>
  </si>
  <si>
    <t>a3</t>
  </si>
  <si>
    <t>Coeficientes</t>
  </si>
  <si>
    <t>y = 3,270610843 - 44,05407715*x + 115,0600916*x^2 - 76,81736239*x^3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</si>
</sst>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10972800" cy="714375"/>
    <xdr:pic>
      <xdr:nvPicPr>
        <xdr:cNvPr id="2" name="image4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114300</xdr:colOff>
      <xdr:row>4</xdr:row>
      <xdr:rowOff>133350</xdr:rowOff>
    </xdr:from>
    <xdr:ext cx="4333875" cy="190500"/>
    <xdr:pic>
      <xdr:nvPicPr>
        <xdr:cNvPr id="3" name="image1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762000</xdr:colOff>
      <xdr:row>6</xdr:row>
      <xdr:rowOff>95250</xdr:rowOff>
    </xdr:from>
    <xdr:ext cx="5324475" cy="847725"/>
    <xdr:pic>
      <xdr:nvPicPr>
        <xdr:cNvPr id="4" name="image2.png" title="Imagem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30</xdr:row>
      <xdr:rowOff>180975</xdr:rowOff>
    </xdr:from>
    <xdr:ext cx="3562350" cy="1247775"/>
    <xdr:pic>
      <xdr:nvPicPr>
        <xdr:cNvPr id="5" name="image3.png" title="Imagem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40" workbookViewId="0">
      <selection activeCell="N58" sqref="N58"/>
    </sheetView>
  </sheetViews>
  <sheetFormatPr defaultColWidth="12.5703125" defaultRowHeight="15.75" customHeight="1"/>
  <cols>
    <col min="26" max="26" width="12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0</v>
      </c>
      <c r="B5" s="2">
        <v>0</v>
      </c>
      <c r="C5" s="2">
        <v>0.1</v>
      </c>
      <c r="D5" s="2">
        <v>0.2</v>
      </c>
      <c r="E5" s="2">
        <v>0.3</v>
      </c>
      <c r="F5" s="2">
        <v>0.4</v>
      </c>
      <c r="G5" s="2">
        <v>0.5</v>
      </c>
      <c r="H5" s="2">
        <v>0.6</v>
      </c>
      <c r="I5" s="2">
        <v>0.7</v>
      </c>
      <c r="J5" s="2">
        <v>0.8</v>
      </c>
      <c r="K5" s="2">
        <v>0.9</v>
      </c>
      <c r="L5" s="2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</v>
      </c>
      <c r="B6" s="3">
        <v>0.48180610000000001</v>
      </c>
      <c r="C6" s="3">
        <v>0.51817709999999995</v>
      </c>
      <c r="D6" s="3">
        <v>0.52470459999999997</v>
      </c>
      <c r="E6" s="3">
        <v>0.4690493</v>
      </c>
      <c r="F6" s="3">
        <v>0.37936579999999998</v>
      </c>
      <c r="G6" s="3">
        <v>0.3257621</v>
      </c>
      <c r="H6" s="3">
        <v>0.34647430000000001</v>
      </c>
      <c r="I6" s="3">
        <v>0.39943000000000001</v>
      </c>
      <c r="J6" s="3">
        <v>0.39194760000000001</v>
      </c>
      <c r="K6" s="3">
        <v>0.29038399999999998</v>
      </c>
      <c r="L6" s="3">
        <v>0.16102559999999999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 t="s">
        <v>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3</v>
      </c>
      <c r="B8" s="6">
        <f t="shared" ref="B8:L8" si="0">B5^2</f>
        <v>0</v>
      </c>
      <c r="C8" s="6">
        <f t="shared" si="0"/>
        <v>1.0000000000000002E-2</v>
      </c>
      <c r="D8" s="6">
        <f t="shared" si="0"/>
        <v>4.0000000000000008E-2</v>
      </c>
      <c r="E8" s="6">
        <f t="shared" si="0"/>
        <v>0.09</v>
      </c>
      <c r="F8" s="6">
        <f t="shared" si="0"/>
        <v>0.16000000000000003</v>
      </c>
      <c r="G8" s="6">
        <f t="shared" si="0"/>
        <v>0.25</v>
      </c>
      <c r="H8" s="6">
        <f t="shared" si="0"/>
        <v>0.36</v>
      </c>
      <c r="I8" s="6">
        <f t="shared" si="0"/>
        <v>0.48999999999999994</v>
      </c>
      <c r="J8" s="6">
        <f t="shared" si="0"/>
        <v>0.64000000000000012</v>
      </c>
      <c r="K8" s="6">
        <f t="shared" si="0"/>
        <v>0.81</v>
      </c>
      <c r="L8" s="7">
        <f t="shared" si="0"/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" t="s">
        <v>4</v>
      </c>
      <c r="B9" s="1">
        <f t="shared" ref="B9:L9" si="1">B5^3</f>
        <v>0</v>
      </c>
      <c r="C9" s="1">
        <f t="shared" si="1"/>
        <v>1.0000000000000002E-3</v>
      </c>
      <c r="D9" s="1">
        <f t="shared" si="1"/>
        <v>8.0000000000000019E-3</v>
      </c>
      <c r="E9" s="1">
        <f t="shared" si="1"/>
        <v>2.7E-2</v>
      </c>
      <c r="F9" s="1">
        <f t="shared" si="1"/>
        <v>6.4000000000000015E-2</v>
      </c>
      <c r="G9" s="1">
        <f t="shared" si="1"/>
        <v>0.125</v>
      </c>
      <c r="H9" s="1">
        <f t="shared" si="1"/>
        <v>0.216</v>
      </c>
      <c r="I9" s="1">
        <f t="shared" si="1"/>
        <v>0.34299999999999992</v>
      </c>
      <c r="J9" s="1">
        <f t="shared" si="1"/>
        <v>0.51200000000000012</v>
      </c>
      <c r="K9" s="1">
        <f t="shared" si="1"/>
        <v>0.72900000000000009</v>
      </c>
      <c r="L9" s="9">
        <f t="shared" si="1"/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5</v>
      </c>
      <c r="B10" s="1">
        <f t="shared" ref="B10:L10" si="2">B5^4</f>
        <v>0</v>
      </c>
      <c r="C10" s="1">
        <f t="shared" si="2"/>
        <v>1.0000000000000005E-4</v>
      </c>
      <c r="D10" s="1">
        <f t="shared" si="2"/>
        <v>1.6000000000000007E-3</v>
      </c>
      <c r="E10" s="1">
        <f t="shared" si="2"/>
        <v>8.0999999999999996E-3</v>
      </c>
      <c r="F10" s="1">
        <f t="shared" si="2"/>
        <v>2.5600000000000012E-2</v>
      </c>
      <c r="G10" s="1">
        <f t="shared" si="2"/>
        <v>6.25E-2</v>
      </c>
      <c r="H10" s="1">
        <f t="shared" si="2"/>
        <v>0.12959999999999999</v>
      </c>
      <c r="I10" s="1">
        <f t="shared" si="2"/>
        <v>0.24009999999999992</v>
      </c>
      <c r="J10" s="1">
        <f t="shared" si="2"/>
        <v>0.40960000000000019</v>
      </c>
      <c r="K10" s="1">
        <f t="shared" si="2"/>
        <v>0.65610000000000013</v>
      </c>
      <c r="L10" s="9">
        <f t="shared" si="2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" t="s">
        <v>6</v>
      </c>
      <c r="B11" s="1">
        <f t="shared" ref="B11:L11" si="3">B5^5</f>
        <v>0</v>
      </c>
      <c r="C11" s="1">
        <f t="shared" si="3"/>
        <v>1.0000000000000006E-5</v>
      </c>
      <c r="D11" s="1">
        <f t="shared" si="3"/>
        <v>3.2000000000000019E-4</v>
      </c>
      <c r="E11" s="1">
        <f t="shared" si="3"/>
        <v>2.4299999999999999E-3</v>
      </c>
      <c r="F11" s="1">
        <f t="shared" si="3"/>
        <v>1.0240000000000006E-2</v>
      </c>
      <c r="G11" s="1">
        <f t="shared" si="3"/>
        <v>3.125E-2</v>
      </c>
      <c r="H11" s="1">
        <f t="shared" si="3"/>
        <v>7.7759999999999996E-2</v>
      </c>
      <c r="I11" s="1">
        <f t="shared" si="3"/>
        <v>0.16806999999999994</v>
      </c>
      <c r="J11" s="1">
        <f t="shared" si="3"/>
        <v>0.32768000000000019</v>
      </c>
      <c r="K11" s="1">
        <f t="shared" si="3"/>
        <v>0.59049000000000018</v>
      </c>
      <c r="L11" s="9">
        <f t="shared" si="3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0" t="s">
        <v>7</v>
      </c>
      <c r="B12" s="11">
        <f t="shared" ref="B12:L12" si="4">B5^6</f>
        <v>0</v>
      </c>
      <c r="C12" s="11">
        <f t="shared" si="4"/>
        <v>1.0000000000000006E-6</v>
      </c>
      <c r="D12" s="11">
        <f t="shared" si="4"/>
        <v>6.4000000000000038E-5</v>
      </c>
      <c r="E12" s="11">
        <f t="shared" si="4"/>
        <v>7.2899999999999994E-4</v>
      </c>
      <c r="F12" s="11">
        <f t="shared" si="4"/>
        <v>4.0960000000000024E-3</v>
      </c>
      <c r="G12" s="11">
        <f t="shared" si="4"/>
        <v>1.5625E-2</v>
      </c>
      <c r="H12" s="11">
        <f t="shared" si="4"/>
        <v>4.6655999999999996E-2</v>
      </c>
      <c r="I12" s="11">
        <f t="shared" si="4"/>
        <v>0.11764899999999995</v>
      </c>
      <c r="J12" s="11">
        <f t="shared" si="4"/>
        <v>0.26214400000000015</v>
      </c>
      <c r="K12" s="11">
        <f t="shared" si="4"/>
        <v>0.53144100000000016</v>
      </c>
      <c r="L12" s="12">
        <f t="shared" si="4"/>
        <v>1</v>
      </c>
      <c r="M12" s="1"/>
      <c r="N12" s="1"/>
      <c r="O12" s="1"/>
      <c r="P12" s="1"/>
      <c r="Q12" s="1"/>
      <c r="R12" s="1"/>
      <c r="S12" s="1"/>
      <c r="T12" s="13" t="s">
        <v>8</v>
      </c>
      <c r="U12" s="1"/>
      <c r="V12" s="1"/>
      <c r="W12" s="1"/>
      <c r="X12" s="1"/>
      <c r="Y12" s="1"/>
      <c r="Z12" s="1"/>
    </row>
    <row r="13" spans="1:26">
      <c r="A13" s="5" t="s">
        <v>9</v>
      </c>
      <c r="B13" s="6">
        <f t="shared" ref="B13:L13" si="5">B5*B6</f>
        <v>0</v>
      </c>
      <c r="C13" s="6">
        <f t="shared" si="5"/>
        <v>5.1817709999999996E-2</v>
      </c>
      <c r="D13" s="6">
        <f t="shared" si="5"/>
        <v>0.10494091999999999</v>
      </c>
      <c r="E13" s="6">
        <f t="shared" si="5"/>
        <v>0.14071479000000001</v>
      </c>
      <c r="F13" s="6">
        <f t="shared" si="5"/>
        <v>0.15174631999999999</v>
      </c>
      <c r="G13" s="6">
        <f t="shared" si="5"/>
        <v>0.16288105</v>
      </c>
      <c r="H13" s="6">
        <f t="shared" si="5"/>
        <v>0.20788458000000001</v>
      </c>
      <c r="I13" s="6">
        <f t="shared" si="5"/>
        <v>0.27960099999999999</v>
      </c>
      <c r="J13" s="6">
        <f t="shared" si="5"/>
        <v>0.31355808000000002</v>
      </c>
      <c r="K13" s="6">
        <f t="shared" si="5"/>
        <v>0.26134560000000001</v>
      </c>
      <c r="L13" s="7">
        <f t="shared" si="5"/>
        <v>0.16102559999999999</v>
      </c>
      <c r="M13" s="1"/>
      <c r="N13" s="1"/>
      <c r="O13" s="1"/>
      <c r="P13" s="13">
        <f t="shared" ref="P13:Z13" si="6">0.75*EXP(-(9*B5-2)^2/4-(9*0.5-2)^2/4)+0.75*EXP(-(9*B5+1)^2/49-(9*0.5+1)/10)+0.5*EXP(-(9*B5-7)^2/4-(9*0.5-3)^2/4)-0.2*EXP(-(9*B5-4)^2-(9*0.5-7)^2)</f>
        <v>56106.997753256612</v>
      </c>
      <c r="Q13" s="13">
        <f t="shared" si="6"/>
        <v>3118.8685539625808</v>
      </c>
      <c r="R13" s="13">
        <f t="shared" si="6"/>
        <v>246.37710603614289</v>
      </c>
      <c r="S13" s="13">
        <f t="shared" si="6"/>
        <v>29.734943143338409</v>
      </c>
      <c r="T13" s="13">
        <f t="shared" si="6"/>
        <v>6.0902425230131367</v>
      </c>
      <c r="U13" s="13">
        <f t="shared" si="6"/>
        <v>2.9108950557438771</v>
      </c>
      <c r="V13" s="13">
        <f t="shared" si="6"/>
        <v>4.3644899192439306</v>
      </c>
      <c r="W13" s="13">
        <f t="shared" si="6"/>
        <v>17.5249646584254</v>
      </c>
      <c r="X13" s="13">
        <f t="shared" si="6"/>
        <v>126.7981991544101</v>
      </c>
      <c r="Y13" s="13">
        <f t="shared" si="6"/>
        <v>-5985.6406997276181</v>
      </c>
      <c r="Z13" s="13">
        <f t="shared" si="6"/>
        <v>-27767573.402562339</v>
      </c>
    </row>
    <row r="14" spans="1:26">
      <c r="A14" s="8" t="s">
        <v>10</v>
      </c>
      <c r="B14" s="1">
        <f t="shared" ref="B14:L14" si="7">B5^2*B6</f>
        <v>0</v>
      </c>
      <c r="C14" s="1">
        <f t="shared" si="7"/>
        <v>5.1817710000000008E-3</v>
      </c>
      <c r="D14" s="1">
        <f t="shared" si="7"/>
        <v>2.0988184000000003E-2</v>
      </c>
      <c r="E14" s="1">
        <f t="shared" si="7"/>
        <v>4.2214437E-2</v>
      </c>
      <c r="F14" s="1">
        <f t="shared" si="7"/>
        <v>6.0698528000000009E-2</v>
      </c>
      <c r="G14" s="1">
        <f t="shared" si="7"/>
        <v>8.1440525E-2</v>
      </c>
      <c r="H14" s="1">
        <f t="shared" si="7"/>
        <v>0.124730748</v>
      </c>
      <c r="I14" s="1">
        <f t="shared" si="7"/>
        <v>0.19572069999999997</v>
      </c>
      <c r="J14" s="1">
        <f t="shared" si="7"/>
        <v>0.25084646400000005</v>
      </c>
      <c r="K14" s="1">
        <f t="shared" si="7"/>
        <v>0.23521103999999998</v>
      </c>
      <c r="L14" s="9">
        <f t="shared" si="7"/>
        <v>0.16102559999999999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0" t="s">
        <v>11</v>
      </c>
      <c r="B15" s="11">
        <f t="shared" ref="B15:L15" si="8">B5^2*B6^2</f>
        <v>0</v>
      </c>
      <c r="C15" s="11">
        <f t="shared" si="8"/>
        <v>2.6850750696440998E-3</v>
      </c>
      <c r="D15" s="11">
        <f t="shared" si="8"/>
        <v>1.1012596690446401E-2</v>
      </c>
      <c r="E15" s="11">
        <f t="shared" si="8"/>
        <v>1.9800652124744099E-2</v>
      </c>
      <c r="F15" s="11">
        <f t="shared" si="8"/>
        <v>2.3026945633542399E-2</v>
      </c>
      <c r="G15" s="11">
        <f t="shared" si="8"/>
        <v>2.65302364491025E-2</v>
      </c>
      <c r="H15" s="11">
        <f t="shared" si="8"/>
        <v>4.3215998601776398E-2</v>
      </c>
      <c r="I15" s="11">
        <f t="shared" si="8"/>
        <v>7.8176719200999986E-2</v>
      </c>
      <c r="J15" s="11">
        <f t="shared" si="8"/>
        <v>9.8318669533286426E-2</v>
      </c>
      <c r="K15" s="11">
        <f t="shared" si="8"/>
        <v>6.8301522639359985E-2</v>
      </c>
      <c r="L15" s="12">
        <f t="shared" si="8"/>
        <v>2.5929243855359996E-2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4" t="s">
        <v>12</v>
      </c>
      <c r="D18" s="1"/>
      <c r="E18" s="4" t="s">
        <v>13</v>
      </c>
      <c r="F18" s="1"/>
      <c r="G18" s="4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4" t="s">
        <v>15</v>
      </c>
      <c r="D19" s="1">
        <f>SUM(B5:L5)</f>
        <v>5.5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" t="s">
        <v>16</v>
      </c>
      <c r="D20" s="1">
        <f t="shared" ref="D20:D24" si="9">SUM(B8:L8)</f>
        <v>3.85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 t="s">
        <v>17</v>
      </c>
      <c r="D21" s="1">
        <f t="shared" si="9"/>
        <v>3.0250000000000004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4" t="s">
        <v>18</v>
      </c>
      <c r="D22" s="1">
        <f t="shared" si="9"/>
        <v>2.5333000000000001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4" t="s">
        <v>19</v>
      </c>
      <c r="D23" s="1">
        <f t="shared" si="9"/>
        <v>2.2082500000000005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4" t="s">
        <v>20</v>
      </c>
      <c r="D24" s="1">
        <f t="shared" si="9"/>
        <v>1.9784050000000002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4" t="s">
        <v>21</v>
      </c>
      <c r="D25" s="1">
        <f>SUM(B6:L6)</f>
        <v>4.2881265000000006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4" t="s">
        <v>22</v>
      </c>
      <c r="D26" s="1">
        <f t="shared" ref="D26:D28" si="10">SUM(B13:L13)</f>
        <v>1.8355156500000001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4" t="s">
        <v>23</v>
      </c>
      <c r="D27" s="1">
        <f t="shared" si="10"/>
        <v>1.1780579970000002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4" t="s">
        <v>24</v>
      </c>
      <c r="D28" s="1">
        <f t="shared" si="10"/>
        <v>0.39699765979826229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4" t="s">
        <v>25</v>
      </c>
      <c r="D29" s="1"/>
      <c r="E29" s="1"/>
      <c r="F29" s="1"/>
      <c r="G29" s="4" t="s">
        <v>0</v>
      </c>
      <c r="H29" s="1"/>
      <c r="I29" s="4" t="s">
        <v>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3">
        <v>11</v>
      </c>
      <c r="D30" s="15">
        <f t="shared" ref="D30:D32" si="11">D19</f>
        <v>5.5</v>
      </c>
      <c r="E30" s="15">
        <f t="shared" ref="E30:E32" si="12">D20</f>
        <v>3.85</v>
      </c>
      <c r="F30" s="1"/>
      <c r="G30" s="3" t="s">
        <v>27</v>
      </c>
      <c r="H30" s="1"/>
      <c r="I30" s="15">
        <f t="shared" ref="I30:I32" si="13">D25</f>
        <v>4.2881265000000006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5">
        <f t="shared" ref="C31:C32" si="14">D19</f>
        <v>5.5</v>
      </c>
      <c r="D31" s="15">
        <f t="shared" si="11"/>
        <v>3.85</v>
      </c>
      <c r="E31" s="15">
        <f t="shared" si="12"/>
        <v>3.0250000000000004</v>
      </c>
      <c r="F31" s="1"/>
      <c r="G31" s="3" t="s">
        <v>28</v>
      </c>
      <c r="H31" s="1"/>
      <c r="I31" s="15">
        <f t="shared" si="13"/>
        <v>1.8355156500000001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5">
        <f t="shared" si="14"/>
        <v>3.85</v>
      </c>
      <c r="D32" s="15">
        <f t="shared" si="11"/>
        <v>3.0250000000000004</v>
      </c>
      <c r="E32" s="15">
        <f t="shared" si="12"/>
        <v>2.5333000000000001</v>
      </c>
      <c r="F32" s="1"/>
      <c r="G32" s="3" t="s">
        <v>29</v>
      </c>
      <c r="H32" s="1"/>
      <c r="I32" s="15">
        <f t="shared" si="13"/>
        <v>1.1780579970000002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4" t="s">
        <v>30</v>
      </c>
      <c r="D34" s="1"/>
      <c r="E34" s="1"/>
      <c r="F34" s="1"/>
      <c r="G34" s="4" t="s">
        <v>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>
        <f t="array" ref="C35:E37">MINVERSE(C30:E32)</f>
        <v>0.58041958041958175</v>
      </c>
      <c r="D35" s="1">
        <v>-2.2027972027972109</v>
      </c>
      <c r="E35" s="1">
        <v>1.7482517482517563</v>
      </c>
      <c r="F35" s="1"/>
      <c r="G35" s="1">
        <f t="array" ref="G35:G37">MMULT(C35:E37,I30:I32)</f>
        <v>0.50518579720279799</v>
      </c>
      <c r="H35" s="1"/>
      <c r="I35" s="4" t="s">
        <v>32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>
        <v>-2.20279720279721</v>
      </c>
      <c r="D36" s="1">
        <v>12.564102564102614</v>
      </c>
      <c r="E36" s="1">
        <v>-11.655011655011705</v>
      </c>
      <c r="F36" s="1"/>
      <c r="G36" s="1">
        <v>-0.11454586013986301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>
        <v>1.748251748251755</v>
      </c>
      <c r="D37" s="1">
        <v>-11.655011655011702</v>
      </c>
      <c r="E37" s="1">
        <v>11.655011655011702</v>
      </c>
      <c r="F37" s="1"/>
      <c r="G37" s="1">
        <v>-0.16595195804195662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4" t="s">
        <v>33</v>
      </c>
      <c r="D40" s="1"/>
      <c r="E40" s="4" t="s">
        <v>34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5" t="s">
        <v>35</v>
      </c>
      <c r="K41" s="16" t="s">
        <v>36</v>
      </c>
      <c r="L41" s="16" t="s">
        <v>37</v>
      </c>
      <c r="M41" s="16" t="s">
        <v>38</v>
      </c>
      <c r="N41" s="17" t="s">
        <v>39</v>
      </c>
      <c r="O41" s="18" t="s">
        <v>40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8" t="s">
        <v>41</v>
      </c>
      <c r="K42" s="4" t="s">
        <v>42</v>
      </c>
      <c r="L42" s="4" t="s">
        <v>43</v>
      </c>
      <c r="M42" s="4" t="s">
        <v>44</v>
      </c>
      <c r="N42" s="19" t="s">
        <v>39</v>
      </c>
      <c r="O42" s="20" t="s">
        <v>45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8" t="s">
        <v>46</v>
      </c>
      <c r="K43" s="4" t="s">
        <v>47</v>
      </c>
      <c r="L43" s="4" t="s">
        <v>48</v>
      </c>
      <c r="M43" s="4" t="s">
        <v>49</v>
      </c>
      <c r="N43" s="19" t="s">
        <v>39</v>
      </c>
      <c r="O43" s="20" t="s">
        <v>50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0" t="s">
        <v>51</v>
      </c>
      <c r="K44" s="21" t="s">
        <v>52</v>
      </c>
      <c r="L44" s="21" t="s">
        <v>53</v>
      </c>
      <c r="M44" s="21" t="s">
        <v>54</v>
      </c>
      <c r="N44" s="22" t="s">
        <v>39</v>
      </c>
      <c r="O44" s="23" t="s">
        <v>55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4" t="s">
        <v>25</v>
      </c>
      <c r="D47" s="1"/>
      <c r="E47" s="1"/>
      <c r="F47" s="1"/>
      <c r="G47" s="1"/>
      <c r="H47" s="4" t="s">
        <v>0</v>
      </c>
      <c r="I47" s="1"/>
      <c r="J47" s="4" t="s">
        <v>26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3">
        <v>11</v>
      </c>
      <c r="D48" s="15">
        <v>5.5</v>
      </c>
      <c r="E48" s="15">
        <v>3.85</v>
      </c>
      <c r="F48" s="15">
        <f t="shared" ref="F48:F51" si="15">D21</f>
        <v>3.0250000000000004</v>
      </c>
      <c r="G48" s="1"/>
      <c r="H48" s="3" t="s">
        <v>27</v>
      </c>
      <c r="I48" s="1"/>
      <c r="J48" s="15">
        <v>4.2881265000000006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5">
        <v>5.5</v>
      </c>
      <c r="D49" s="15">
        <v>3.85</v>
      </c>
      <c r="E49" s="15">
        <v>3.0249999999999999</v>
      </c>
      <c r="F49" s="15">
        <f t="shared" si="15"/>
        <v>2.5333000000000001</v>
      </c>
      <c r="G49" s="1"/>
      <c r="H49" s="3" t="s">
        <v>28</v>
      </c>
      <c r="I49" s="1"/>
      <c r="J49" s="15">
        <v>1.8355156500000001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5">
        <v>3.85</v>
      </c>
      <c r="D50" s="15">
        <v>3.0249999999999999</v>
      </c>
      <c r="E50" s="15">
        <v>2.5333000000000001</v>
      </c>
      <c r="F50" s="15">
        <f t="shared" si="15"/>
        <v>2.2082500000000005</v>
      </c>
      <c r="G50" s="1"/>
      <c r="H50" s="3" t="s">
        <v>29</v>
      </c>
      <c r="I50" s="1"/>
      <c r="J50" s="15">
        <v>1.1780579970000002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5">
        <f>D21</f>
        <v>3.0250000000000004</v>
      </c>
      <c r="D51" s="15">
        <f>D22</f>
        <v>2.5333000000000001</v>
      </c>
      <c r="E51" s="15">
        <f>D23</f>
        <v>2.2082500000000005</v>
      </c>
      <c r="F51" s="15">
        <f t="shared" si="15"/>
        <v>1.9784050000000002</v>
      </c>
      <c r="G51" s="1"/>
      <c r="H51" s="3" t="s">
        <v>56</v>
      </c>
      <c r="I51" s="1"/>
      <c r="J51" s="15">
        <f>D28</f>
        <v>0.39699765979826229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4" t="s">
        <v>30</v>
      </c>
      <c r="D53" s="1"/>
      <c r="E53" s="1"/>
      <c r="F53" s="1"/>
      <c r="G53" s="1"/>
      <c r="H53" s="4" t="s">
        <v>57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>
        <f t="array" ref="C54:F57">MINVERSE(C48:F51)</f>
        <v>0.79020979020980353</v>
      </c>
      <c r="D54" s="1">
        <v>-5.5361305361308162</v>
      </c>
      <c r="E54" s="1">
        <v>10.489510489511252</v>
      </c>
      <c r="F54" s="1">
        <v>-5.8275058275063278</v>
      </c>
      <c r="G54" s="1"/>
      <c r="H54" s="1">
        <f t="array" ref="H54:H57">MMULT(C54:F57,J48:J51)</f>
        <v>3.2706108432504668</v>
      </c>
      <c r="I54" s="1"/>
      <c r="K54" s="1"/>
      <c r="L54" s="1" t="s">
        <v>58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>
        <v>-5.5361305361307869</v>
      </c>
      <c r="D55" s="1">
        <v>65.527065527070263</v>
      </c>
      <c r="E55" s="1">
        <v>-150.5439005439134</v>
      </c>
      <c r="F55" s="1">
        <v>92.592592592601264</v>
      </c>
      <c r="G55" s="1"/>
      <c r="H55" s="1">
        <v>-44.054077147341928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>
        <v>10.48951048951119</v>
      </c>
      <c r="D56" s="1">
        <v>-150.54390054391331</v>
      </c>
      <c r="E56" s="1">
        <v>375.87412587416031</v>
      </c>
      <c r="F56" s="1">
        <v>-242.81274281276606</v>
      </c>
      <c r="G56" s="1"/>
      <c r="H56" s="1">
        <v>115.06009162727828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>
        <v>-5.8275058275063101</v>
      </c>
      <c r="D57" s="1">
        <v>92.592592592601235</v>
      </c>
      <c r="E57" s="1">
        <v>-242.81274281276606</v>
      </c>
      <c r="F57" s="1">
        <v>161.87516187517753</v>
      </c>
      <c r="G57" s="1"/>
      <c r="H57" s="1">
        <v>-76.817362390213631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2022-08-18T21:52:45Z</dcterms:modified>
</cp:coreProperties>
</file>