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<sst xmlns="http://schemas.openxmlformats.org/spreadsheetml/2006/main" count="72" uniqueCount="59">
  <si>
    <t>x</t>
  </si>
  <si>
    <t>f(x)</t>
  </si>
  <si>
    <t>f(x1):</t>
  </si>
  <si>
    <t>x^2</t>
  </si>
  <si>
    <t>x^3</t>
  </si>
  <si>
    <t>x^4</t>
  </si>
  <si>
    <t>x^5</t>
  </si>
  <si>
    <t>x^6</t>
  </si>
  <si>
    <t>0,75*exp(-(9*x1-2)^2/4-(9*0,5-2)^2/4)+0,75*exp(-(9*x1+1)^2/49)-(9*0,5+1)/10)+0,5*exp(-(9*x1-7)^2/4-(9*0,5-3)^2/4)-0,2*exp(-(9*x1-4)^2-(9*0,5-7)^2)</t>
  </si>
  <si>
    <t>x*y</t>
  </si>
  <si>
    <t>x^2*y</t>
  </si>
  <si>
    <t>x^3*y</t>
  </si>
  <si>
    <t>Polinomio de segundo grau:</t>
  </si>
  <si>
    <t>y = a0+a1x+a2x²</t>
  </si>
  <si>
    <t>n =11</t>
  </si>
  <si>
    <t xml:space="preserve">Sxi = </t>
  </si>
  <si>
    <t xml:space="preserve">Sxi² = </t>
  </si>
  <si>
    <t>Sxi³ =</t>
  </si>
  <si>
    <t>Sxi^4 =</t>
  </si>
  <si>
    <t>Sxi^5 =</t>
  </si>
  <si>
    <t>Sxi^6 =</t>
  </si>
  <si>
    <t>Sy =</t>
  </si>
  <si>
    <t>Sxy =</t>
  </si>
  <si>
    <t>Sx^2y =</t>
  </si>
  <si>
    <t>Sx^2y^2 =</t>
  </si>
  <si>
    <t>A</t>
  </si>
  <si>
    <t>b</t>
  </si>
  <si>
    <t>a0</t>
  </si>
  <si>
    <t>a1</t>
  </si>
  <si>
    <t>a2</t>
  </si>
  <si>
    <t>A^-1</t>
  </si>
  <si>
    <t>Coeficientes:</t>
  </si>
  <si>
    <t>y = 0,50518-0,11454x-0,16595x^2</t>
  </si>
  <si>
    <t>Polinômio de terceiro grau:</t>
  </si>
  <si>
    <t xml:space="preserve">y = a0 + a1x + a2x^2 + a3x^3 </t>
  </si>
  <si>
    <t>na0</t>
  </si>
  <si>
    <t>Sxa1</t>
  </si>
  <si>
    <t>Sx^2a2</t>
  </si>
  <si>
    <t>Sx^3a3</t>
  </si>
  <si>
    <t>=</t>
  </si>
  <si>
    <t>Sy</t>
  </si>
  <si>
    <t>Sxa0</t>
  </si>
  <si>
    <t>Sx^2a1</t>
  </si>
  <si>
    <t>Sx^3a2</t>
  </si>
  <si>
    <t>Sx^4a3</t>
  </si>
  <si>
    <t>Syx</t>
  </si>
  <si>
    <t>Sx^2a0</t>
  </si>
  <si>
    <t>Sx^3a1</t>
  </si>
  <si>
    <t>Sx^4a2</t>
  </si>
  <si>
    <t>Sx^5a3</t>
  </si>
  <si>
    <t>Sx^2y</t>
  </si>
  <si>
    <t>Sx^3a0</t>
  </si>
  <si>
    <t>Sx^4a1</t>
  </si>
  <si>
    <t>Sx^5a2</t>
  </si>
  <si>
    <t>Sx^6a3</t>
  </si>
  <si>
    <t>Sx^3y</t>
  </si>
  <si>
    <t>a3</t>
  </si>
  <si>
    <t>Coeficientes</t>
  </si>
  <si>
    <t>y = 0,5280828427 - 0,478354471250981*x + 0,788091602563952x^2 -0,63602904040394*x^3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</si>
</sst>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quotePrefix="1"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quotePrefix="1"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0</xdr:rowOff>
    </xdr:from>
    <xdr:ext cx="10972800" cy="7143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114300</xdr:colOff>
      <xdr:row>4</xdr:row>
      <xdr:rowOff>133350</xdr:rowOff>
    </xdr:from>
    <xdr:ext cx="4333875" cy="190500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762000</xdr:colOff>
      <xdr:row>6</xdr:row>
      <xdr:rowOff>95250</xdr:rowOff>
    </xdr:from>
    <xdr:ext cx="5324475" cy="847725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30</xdr:row>
      <xdr:rowOff>180975</xdr:rowOff>
    </xdr:from>
    <xdr:ext cx="3562350" cy="1247775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704850</xdr:colOff>
      <xdr:row>27</xdr:row>
      <xdr:rowOff>19050</xdr:rowOff>
    </xdr:from>
    <xdr:ext cx="3600450" cy="2362200"/>
    <xdr:pic>
      <xdr:nvPicPr>
        <xdr:cNvPr id="0" name="image5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361950</xdr:colOff>
      <xdr:row>57</xdr:row>
      <xdr:rowOff>47625</xdr:rowOff>
    </xdr:from>
    <xdr:ext cx="3600450" cy="2362200"/>
    <xdr:pic>
      <xdr:nvPicPr>
        <xdr:cNvPr id="0" name="image6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2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2">
        <v>0.0</v>
      </c>
      <c r="C5" s="2">
        <v>0.1</v>
      </c>
      <c r="D5" s="2">
        <v>0.2</v>
      </c>
      <c r="E5" s="2">
        <v>0.3</v>
      </c>
      <c r="F5" s="2">
        <v>0.4</v>
      </c>
      <c r="G5" s="2">
        <v>0.5</v>
      </c>
      <c r="H5" s="2">
        <v>0.6</v>
      </c>
      <c r="I5" s="2">
        <v>0.7</v>
      </c>
      <c r="J5" s="2">
        <v>0.8</v>
      </c>
      <c r="K5" s="2">
        <v>0.9</v>
      </c>
      <c r="L5" s="2">
        <v>1.0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</v>
      </c>
      <c r="B6" s="3">
        <v>0.4818061</v>
      </c>
      <c r="C6" s="3">
        <v>0.5181771</v>
      </c>
      <c r="D6" s="3">
        <v>0.5247046</v>
      </c>
      <c r="E6" s="3">
        <v>0.4690493</v>
      </c>
      <c r="F6" s="3">
        <v>0.3793658</v>
      </c>
      <c r="G6" s="3">
        <v>0.3257621</v>
      </c>
      <c r="H6" s="3">
        <v>0.3464743</v>
      </c>
      <c r="I6" s="3">
        <v>0.39943</v>
      </c>
      <c r="J6" s="3">
        <v>0.3919476</v>
      </c>
      <c r="K6" s="3">
        <v>0.290384</v>
      </c>
      <c r="L6" s="3">
        <v>0.1610256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 t="s">
        <v>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3</v>
      </c>
      <c r="B8" s="6">
        <f t="shared" ref="B8:L8" si="1">B5^2</f>
        <v>0</v>
      </c>
      <c r="C8" s="6">
        <f t="shared" si="1"/>
        <v>0.01</v>
      </c>
      <c r="D8" s="6">
        <f t="shared" si="1"/>
        <v>0.04</v>
      </c>
      <c r="E8" s="6">
        <f t="shared" si="1"/>
        <v>0.09</v>
      </c>
      <c r="F8" s="6">
        <f t="shared" si="1"/>
        <v>0.16</v>
      </c>
      <c r="G8" s="6">
        <f t="shared" si="1"/>
        <v>0.25</v>
      </c>
      <c r="H8" s="6">
        <f t="shared" si="1"/>
        <v>0.36</v>
      </c>
      <c r="I8" s="6">
        <f t="shared" si="1"/>
        <v>0.49</v>
      </c>
      <c r="J8" s="6">
        <f t="shared" si="1"/>
        <v>0.64</v>
      </c>
      <c r="K8" s="6">
        <f t="shared" si="1"/>
        <v>0.81</v>
      </c>
      <c r="L8" s="7">
        <f t="shared" si="1"/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4</v>
      </c>
      <c r="B9" s="1">
        <f t="shared" ref="B9:L9" si="2">B5^3</f>
        <v>0</v>
      </c>
      <c r="C9" s="1">
        <f t="shared" si="2"/>
        <v>0.001</v>
      </c>
      <c r="D9" s="1">
        <f t="shared" si="2"/>
        <v>0.008</v>
      </c>
      <c r="E9" s="1">
        <f t="shared" si="2"/>
        <v>0.027</v>
      </c>
      <c r="F9" s="1">
        <f t="shared" si="2"/>
        <v>0.064</v>
      </c>
      <c r="G9" s="1">
        <f t="shared" si="2"/>
        <v>0.125</v>
      </c>
      <c r="H9" s="1">
        <f t="shared" si="2"/>
        <v>0.216</v>
      </c>
      <c r="I9" s="1">
        <f t="shared" si="2"/>
        <v>0.343</v>
      </c>
      <c r="J9" s="1">
        <f t="shared" si="2"/>
        <v>0.512</v>
      </c>
      <c r="K9" s="1">
        <f t="shared" si="2"/>
        <v>0.729</v>
      </c>
      <c r="L9" s="9">
        <f t="shared" si="2"/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5</v>
      </c>
      <c r="B10" s="1">
        <f t="shared" ref="B10:L10" si="3">B5^4</f>
        <v>0</v>
      </c>
      <c r="C10" s="1">
        <f t="shared" si="3"/>
        <v>0.0001</v>
      </c>
      <c r="D10" s="1">
        <f t="shared" si="3"/>
        <v>0.0016</v>
      </c>
      <c r="E10" s="1">
        <f t="shared" si="3"/>
        <v>0.0081</v>
      </c>
      <c r="F10" s="1">
        <f t="shared" si="3"/>
        <v>0.0256</v>
      </c>
      <c r="G10" s="1">
        <f t="shared" si="3"/>
        <v>0.0625</v>
      </c>
      <c r="H10" s="1">
        <f t="shared" si="3"/>
        <v>0.1296</v>
      </c>
      <c r="I10" s="1">
        <f t="shared" si="3"/>
        <v>0.2401</v>
      </c>
      <c r="J10" s="1">
        <f t="shared" si="3"/>
        <v>0.4096</v>
      </c>
      <c r="K10" s="1">
        <f t="shared" si="3"/>
        <v>0.6561</v>
      </c>
      <c r="L10" s="9">
        <f t="shared" si="3"/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6</v>
      </c>
      <c r="B11" s="1">
        <f t="shared" ref="B11:L11" si="4">B5^5</f>
        <v>0</v>
      </c>
      <c r="C11" s="1">
        <f t="shared" si="4"/>
        <v>0.00001</v>
      </c>
      <c r="D11" s="1">
        <f t="shared" si="4"/>
        <v>0.00032</v>
      </c>
      <c r="E11" s="1">
        <f t="shared" si="4"/>
        <v>0.00243</v>
      </c>
      <c r="F11" s="1">
        <f t="shared" si="4"/>
        <v>0.01024</v>
      </c>
      <c r="G11" s="1">
        <f t="shared" si="4"/>
        <v>0.03125</v>
      </c>
      <c r="H11" s="1">
        <f t="shared" si="4"/>
        <v>0.07776</v>
      </c>
      <c r="I11" s="1">
        <f t="shared" si="4"/>
        <v>0.16807</v>
      </c>
      <c r="J11" s="1">
        <f t="shared" si="4"/>
        <v>0.32768</v>
      </c>
      <c r="K11" s="1">
        <f t="shared" si="4"/>
        <v>0.59049</v>
      </c>
      <c r="L11" s="9">
        <f t="shared" si="4"/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7</v>
      </c>
      <c r="B12" s="11">
        <f t="shared" ref="B12:L12" si="5">B5^6</f>
        <v>0</v>
      </c>
      <c r="C12" s="11">
        <f t="shared" si="5"/>
        <v>0.000001</v>
      </c>
      <c r="D12" s="11">
        <f t="shared" si="5"/>
        <v>0.000064</v>
      </c>
      <c r="E12" s="11">
        <f t="shared" si="5"/>
        <v>0.000729</v>
      </c>
      <c r="F12" s="11">
        <f t="shared" si="5"/>
        <v>0.004096</v>
      </c>
      <c r="G12" s="11">
        <f t="shared" si="5"/>
        <v>0.015625</v>
      </c>
      <c r="H12" s="11">
        <f t="shared" si="5"/>
        <v>0.046656</v>
      </c>
      <c r="I12" s="11">
        <f t="shared" si="5"/>
        <v>0.117649</v>
      </c>
      <c r="J12" s="11">
        <f t="shared" si="5"/>
        <v>0.262144</v>
      </c>
      <c r="K12" s="11">
        <f t="shared" si="5"/>
        <v>0.531441</v>
      </c>
      <c r="L12" s="12">
        <f t="shared" si="5"/>
        <v>1</v>
      </c>
      <c r="M12" s="1"/>
      <c r="N12" s="1"/>
      <c r="O12" s="1"/>
      <c r="P12" s="1"/>
      <c r="Q12" s="1"/>
      <c r="R12" s="1"/>
      <c r="S12" s="1"/>
      <c r="T12" s="13" t="s">
        <v>8</v>
      </c>
      <c r="U12" s="1"/>
      <c r="V12" s="1"/>
      <c r="W12" s="1"/>
      <c r="X12" s="1"/>
      <c r="Y12" s="1"/>
      <c r="Z12" s="1"/>
    </row>
    <row r="13">
      <c r="A13" s="5" t="s">
        <v>9</v>
      </c>
      <c r="B13" s="6">
        <f t="shared" ref="B13:L13" si="6">B5*B6</f>
        <v>0</v>
      </c>
      <c r="C13" s="6">
        <f t="shared" si="6"/>
        <v>0.05181771</v>
      </c>
      <c r="D13" s="6">
        <f t="shared" si="6"/>
        <v>0.10494092</v>
      </c>
      <c r="E13" s="6">
        <f t="shared" si="6"/>
        <v>0.14071479</v>
      </c>
      <c r="F13" s="6">
        <f t="shared" si="6"/>
        <v>0.15174632</v>
      </c>
      <c r="G13" s="6">
        <f t="shared" si="6"/>
        <v>0.16288105</v>
      </c>
      <c r="H13" s="6">
        <f t="shared" si="6"/>
        <v>0.20788458</v>
      </c>
      <c r="I13" s="6">
        <f t="shared" si="6"/>
        <v>0.279601</v>
      </c>
      <c r="J13" s="6">
        <f t="shared" si="6"/>
        <v>0.31355808</v>
      </c>
      <c r="K13" s="6">
        <f t="shared" si="6"/>
        <v>0.2613456</v>
      </c>
      <c r="L13" s="7">
        <f t="shared" si="6"/>
        <v>0.1610256</v>
      </c>
      <c r="M13" s="1"/>
      <c r="N13" s="1"/>
      <c r="O13" s="1"/>
      <c r="P13" s="13">
        <f t="shared" ref="P13:Z13" si="7">0.75*exp(-(9*B5-2)^2/4-(9*0.5-2)^2/4)+0.75*exp(-(9*B5+1)^2/49-(9*0.5+1)/10)+0.5*exp(-(9*B5-7)^2/4-(9*0.5-3)^2/4)-0.2*exp(-(9*B5-4)^2-(9*0.5-7)^2)</f>
        <v>56106.99775</v>
      </c>
      <c r="Q13" s="13">
        <f t="shared" si="7"/>
        <v>3118.868554</v>
      </c>
      <c r="R13" s="13">
        <f t="shared" si="7"/>
        <v>246.377106</v>
      </c>
      <c r="S13" s="13">
        <f t="shared" si="7"/>
        <v>29.73494314</v>
      </c>
      <c r="T13" s="13">
        <f t="shared" si="7"/>
        <v>6.090242523</v>
      </c>
      <c r="U13" s="13">
        <f t="shared" si="7"/>
        <v>2.910895056</v>
      </c>
      <c r="V13" s="13">
        <f t="shared" si="7"/>
        <v>4.364489919</v>
      </c>
      <c r="W13" s="13">
        <f t="shared" si="7"/>
        <v>17.52496466</v>
      </c>
      <c r="X13" s="13">
        <f t="shared" si="7"/>
        <v>126.7981992</v>
      </c>
      <c r="Y13" s="13">
        <f t="shared" si="7"/>
        <v>-5985.6407</v>
      </c>
      <c r="Z13" s="13">
        <f t="shared" si="7"/>
        <v>-27767573.4</v>
      </c>
    </row>
    <row r="14">
      <c r="A14" s="8" t="s">
        <v>10</v>
      </c>
      <c r="B14" s="1">
        <f t="shared" ref="B14:L14" si="8">B5^2*B6</f>
        <v>0</v>
      </c>
      <c r="C14" s="1">
        <f t="shared" si="8"/>
        <v>0.005181771</v>
      </c>
      <c r="D14" s="1">
        <f t="shared" si="8"/>
        <v>0.020988184</v>
      </c>
      <c r="E14" s="1">
        <f t="shared" si="8"/>
        <v>0.042214437</v>
      </c>
      <c r="F14" s="1">
        <f t="shared" si="8"/>
        <v>0.060698528</v>
      </c>
      <c r="G14" s="1">
        <f t="shared" si="8"/>
        <v>0.081440525</v>
      </c>
      <c r="H14" s="1">
        <f t="shared" si="8"/>
        <v>0.124730748</v>
      </c>
      <c r="I14" s="1">
        <f t="shared" si="8"/>
        <v>0.1957207</v>
      </c>
      <c r="J14" s="1">
        <f t="shared" si="8"/>
        <v>0.250846464</v>
      </c>
      <c r="K14" s="1">
        <f t="shared" si="8"/>
        <v>0.23521104</v>
      </c>
      <c r="L14" s="9">
        <f t="shared" si="8"/>
        <v>0.1610256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 t="s">
        <v>11</v>
      </c>
      <c r="B15" s="11">
        <f>B5^2*B6^2</f>
        <v>0</v>
      </c>
      <c r="C15" s="11">
        <f t="shared" ref="C15:L15" si="9">C5^3*C6</f>
        <v>0.0005181771</v>
      </c>
      <c r="D15" s="11">
        <f t="shared" si="9"/>
        <v>0.0041976368</v>
      </c>
      <c r="E15" s="11">
        <f t="shared" si="9"/>
        <v>0.0126643311</v>
      </c>
      <c r="F15" s="11">
        <f t="shared" si="9"/>
        <v>0.0242794112</v>
      </c>
      <c r="G15" s="11">
        <f t="shared" si="9"/>
        <v>0.0407202625</v>
      </c>
      <c r="H15" s="11">
        <f t="shared" si="9"/>
        <v>0.0748384488</v>
      </c>
      <c r="I15" s="11">
        <f t="shared" si="9"/>
        <v>0.13700449</v>
      </c>
      <c r="J15" s="11">
        <f t="shared" si="9"/>
        <v>0.2006771712</v>
      </c>
      <c r="K15" s="11">
        <f t="shared" si="9"/>
        <v>0.211689936</v>
      </c>
      <c r="L15" s="11">
        <f t="shared" si="9"/>
        <v>0.1610256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 t="s">
        <v>12</v>
      </c>
      <c r="D18" s="1"/>
      <c r="E18" s="4" t="s">
        <v>13</v>
      </c>
      <c r="F18" s="1"/>
      <c r="G18" s="4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15</v>
      </c>
      <c r="D19" s="1">
        <f>SUM(B5:L5)</f>
        <v>5.5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16</v>
      </c>
      <c r="D20" s="1">
        <f t="shared" ref="D20:D24" si="10">SUM(B8:L8)</f>
        <v>3.85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17</v>
      </c>
      <c r="D21" s="1">
        <f t="shared" si="10"/>
        <v>3.025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18</v>
      </c>
      <c r="D22" s="1">
        <f t="shared" si="10"/>
        <v>2.5333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19</v>
      </c>
      <c r="D23" s="1">
        <f t="shared" si="10"/>
        <v>2.20825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 t="s">
        <v>20</v>
      </c>
      <c r="D24" s="1">
        <f t="shared" si="10"/>
        <v>1.978405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21</v>
      </c>
      <c r="D25" s="1">
        <f>SUM(B6:L6)</f>
        <v>4.2881265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 t="s">
        <v>22</v>
      </c>
      <c r="D26" s="1">
        <f t="shared" ref="D26:D28" si="11">SUM(B13:L13)</f>
        <v>1.83551565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23</v>
      </c>
      <c r="D27" s="1">
        <f t="shared" si="11"/>
        <v>1.178057997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4" t="s">
        <v>24</v>
      </c>
      <c r="D28" s="1">
        <f t="shared" si="11"/>
        <v>0.8676154647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25</v>
      </c>
      <c r="D29" s="1"/>
      <c r="E29" s="1"/>
      <c r="F29" s="1"/>
      <c r="G29" s="4" t="s">
        <v>0</v>
      </c>
      <c r="H29" s="1"/>
      <c r="I29" s="4" t="s">
        <v>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3">
        <v>11.0</v>
      </c>
      <c r="D30" s="15">
        <f t="shared" ref="D30:D32" si="12">D19</f>
        <v>5.5</v>
      </c>
      <c r="E30" s="15">
        <f t="shared" ref="E30:E32" si="13">D20</f>
        <v>3.85</v>
      </c>
      <c r="F30" s="1"/>
      <c r="G30" s="3" t="s">
        <v>27</v>
      </c>
      <c r="H30" s="1"/>
      <c r="I30" s="15">
        <f t="shared" ref="I30:I32" si="14">D25</f>
        <v>4.2881265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5">
        <f t="shared" ref="C31:C32" si="15">D19</f>
        <v>5.5</v>
      </c>
      <c r="D31" s="15">
        <f t="shared" si="12"/>
        <v>3.85</v>
      </c>
      <c r="E31" s="15">
        <f t="shared" si="13"/>
        <v>3.025</v>
      </c>
      <c r="F31" s="1"/>
      <c r="G31" s="3" t="s">
        <v>28</v>
      </c>
      <c r="H31" s="1"/>
      <c r="I31" s="15">
        <f t="shared" si="14"/>
        <v>1.83551565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5">
        <f t="shared" si="15"/>
        <v>3.85</v>
      </c>
      <c r="D32" s="15">
        <f t="shared" si="12"/>
        <v>3.025</v>
      </c>
      <c r="E32" s="15">
        <f t="shared" si="13"/>
        <v>2.5333</v>
      </c>
      <c r="F32" s="1"/>
      <c r="G32" s="3" t="s">
        <v>29</v>
      </c>
      <c r="H32" s="1"/>
      <c r="I32" s="15">
        <f t="shared" si="14"/>
        <v>1.178057997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 t="s">
        <v>30</v>
      </c>
      <c r="D34" s="1"/>
      <c r="E34" s="1"/>
      <c r="F34" s="1"/>
      <c r="G34" s="4" t="s">
        <v>31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>
        <f t="array" ref="C35:E37">MINVERSE(C30:E32)</f>
        <v>0.5804195804</v>
      </c>
      <c r="D35" s="1">
        <v>-2.2027972027971887</v>
      </c>
      <c r="E35" s="1">
        <v>1.7482517482517368</v>
      </c>
      <c r="F35" s="1"/>
      <c r="G35" s="1">
        <f t="array" ref="G35:G37">MMULT(C35:E37,I30:I32)</f>
        <v>0.5051857972</v>
      </c>
      <c r="H35" s="1"/>
      <c r="I35" s="4" t="s">
        <v>32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>
        <v>-2.2027972027971883</v>
      </c>
      <c r="D36" s="1">
        <v>12.564102564102482</v>
      </c>
      <c r="E36" s="1">
        <v>-11.65501165501158</v>
      </c>
      <c r="F36" s="1"/>
      <c r="G36" s="1">
        <v>-0.11454586013986479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>
        <v>1.7482517482517341</v>
      </c>
      <c r="D37" s="1">
        <v>-11.655011655011576</v>
      </c>
      <c r="E37" s="1">
        <v>11.655011655011581</v>
      </c>
      <c r="F37" s="1"/>
      <c r="G37" s="1">
        <v>-0.16595195804195662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 t="s">
        <v>33</v>
      </c>
      <c r="D47" s="1"/>
      <c r="E47" s="4" t="s">
        <v>34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5" t="s">
        <v>35</v>
      </c>
      <c r="K48" s="16" t="s">
        <v>36</v>
      </c>
      <c r="L48" s="16" t="s">
        <v>37</v>
      </c>
      <c r="M48" s="16" t="s">
        <v>38</v>
      </c>
      <c r="N48" s="17" t="s">
        <v>39</v>
      </c>
      <c r="O48" s="18" t="s">
        <v>40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8" t="s">
        <v>41</v>
      </c>
      <c r="K49" s="4" t="s">
        <v>42</v>
      </c>
      <c r="L49" s="4" t="s">
        <v>43</v>
      </c>
      <c r="M49" s="4" t="s">
        <v>44</v>
      </c>
      <c r="N49" s="19" t="s">
        <v>39</v>
      </c>
      <c r="O49" s="20" t="s">
        <v>45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8" t="s">
        <v>46</v>
      </c>
      <c r="K50" s="4" t="s">
        <v>47</v>
      </c>
      <c r="L50" s="4" t="s">
        <v>48</v>
      </c>
      <c r="M50" s="4" t="s">
        <v>49</v>
      </c>
      <c r="N50" s="19" t="s">
        <v>39</v>
      </c>
      <c r="O50" s="20" t="s">
        <v>50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0" t="s">
        <v>51</v>
      </c>
      <c r="K51" s="21" t="s">
        <v>52</v>
      </c>
      <c r="L51" s="21" t="s">
        <v>53</v>
      </c>
      <c r="M51" s="21" t="s">
        <v>54</v>
      </c>
      <c r="N51" s="22" t="s">
        <v>39</v>
      </c>
      <c r="O51" s="23" t="s">
        <v>55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 t="s">
        <v>25</v>
      </c>
      <c r="D54" s="1"/>
      <c r="E54" s="1"/>
      <c r="F54" s="1"/>
      <c r="G54" s="1"/>
      <c r="H54" s="4" t="s">
        <v>0</v>
      </c>
      <c r="I54" s="1"/>
      <c r="J54" s="4" t="s">
        <v>26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3">
        <v>11.0</v>
      </c>
      <c r="D55" s="15">
        <v>5.5</v>
      </c>
      <c r="E55" s="15">
        <v>3.85</v>
      </c>
      <c r="F55" s="15">
        <f t="shared" ref="F55:F58" si="16">D21</f>
        <v>3.025</v>
      </c>
      <c r="G55" s="1"/>
      <c r="H55" s="3" t="s">
        <v>27</v>
      </c>
      <c r="I55" s="1"/>
      <c r="J55" s="15">
        <v>4.288126500000001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5">
        <v>5.5</v>
      </c>
      <c r="D56" s="15">
        <v>3.85</v>
      </c>
      <c r="E56" s="15">
        <v>3.025</v>
      </c>
      <c r="F56" s="15">
        <f t="shared" si="16"/>
        <v>2.5333</v>
      </c>
      <c r="G56" s="1"/>
      <c r="H56" s="3" t="s">
        <v>28</v>
      </c>
      <c r="I56" s="1"/>
      <c r="J56" s="15">
        <v>1.83551565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5">
        <v>3.85</v>
      </c>
      <c r="D57" s="15">
        <v>3.025</v>
      </c>
      <c r="E57" s="15">
        <v>2.5333</v>
      </c>
      <c r="F57" s="15">
        <f t="shared" si="16"/>
        <v>2.20825</v>
      </c>
      <c r="G57" s="1"/>
      <c r="H57" s="3" t="s">
        <v>29</v>
      </c>
      <c r="I57" s="1"/>
      <c r="J57" s="15">
        <v>1.1780579970000002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5">
        <f>D21</f>
        <v>3.025</v>
      </c>
      <c r="D58" s="15">
        <f>D22</f>
        <v>2.5333</v>
      </c>
      <c r="E58" s="15">
        <f>D23</f>
        <v>2.20825</v>
      </c>
      <c r="F58" s="15">
        <f t="shared" si="16"/>
        <v>1.978405</v>
      </c>
      <c r="G58" s="1"/>
      <c r="H58" s="3" t="s">
        <v>56</v>
      </c>
      <c r="I58" s="1"/>
      <c r="J58" s="15">
        <f>D28</f>
        <v>0.8676154647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 t="s">
        <v>30</v>
      </c>
      <c r="D60" s="1"/>
      <c r="E60" s="1"/>
      <c r="F60" s="1"/>
      <c r="G60" s="1"/>
      <c r="H60" s="4" t="s">
        <v>57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>
        <f t="array" ref="C61:F64">MINVERSE(C55:F58)</f>
        <v>0.7902097902</v>
      </c>
      <c r="D61" s="1">
        <v>-5.536130536130124</v>
      </c>
      <c r="E61" s="1">
        <v>10.489510489509568</v>
      </c>
      <c r="F61" s="1">
        <v>-5.827505827505248</v>
      </c>
      <c r="G61" s="1"/>
      <c r="H61" s="1">
        <f t="array" ref="H61:H64">MMULT(C61:F64,J55:J58)</f>
        <v>0.5280828427</v>
      </c>
      <c r="I61" s="1"/>
      <c r="K61" s="1"/>
      <c r="L61" s="4" t="s">
        <v>58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>
        <v>-5.536130536130077</v>
      </c>
      <c r="D62" s="1">
        <v>65.52706552706033</v>
      </c>
      <c r="E62" s="1">
        <v>-150.54390054388872</v>
      </c>
      <c r="F62" s="1">
        <v>92.59259259258529</v>
      </c>
      <c r="G62" s="1"/>
      <c r="H62" s="1">
        <v>-0.47835447125098085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>
        <v>10.489510489509383</v>
      </c>
      <c r="D63" s="1">
        <v>-150.54390054388816</v>
      </c>
      <c r="E63" s="1">
        <v>375.87412587409773</v>
      </c>
      <c r="F63" s="1">
        <v>-242.81274281272556</v>
      </c>
      <c r="G63" s="1"/>
      <c r="H63" s="1">
        <v>0.7880916025639522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>
        <v>-5.827505827505126</v>
      </c>
      <c r="D64" s="1">
        <v>92.5925925925848</v>
      </c>
      <c r="E64" s="1">
        <v>-242.81274281272516</v>
      </c>
      <c r="F64" s="1">
        <v>161.8751618751511</v>
      </c>
      <c r="G64" s="1"/>
      <c r="H64" s="1">
        <v>-0.6360290404039404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 t="s">
        <v>0</v>
      </c>
      <c r="D67" s="2">
        <v>0.0</v>
      </c>
      <c r="E67" s="2">
        <v>0.1</v>
      </c>
      <c r="F67" s="2">
        <v>0.2</v>
      </c>
      <c r="G67" s="2">
        <v>0.3</v>
      </c>
      <c r="H67" s="2">
        <v>0.4</v>
      </c>
      <c r="I67" s="2">
        <v>0.5</v>
      </c>
      <c r="J67" s="2">
        <v>0.6</v>
      </c>
      <c r="K67" s="2">
        <v>0.7</v>
      </c>
      <c r="L67" s="2">
        <v>0.8</v>
      </c>
      <c r="M67" s="2">
        <v>0.9</v>
      </c>
      <c r="N67" s="2">
        <v>1.0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" t="s">
        <v>1</v>
      </c>
      <c r="D68" s="3">
        <v>0.4818061</v>
      </c>
      <c r="E68" s="3">
        <v>0.5181771</v>
      </c>
      <c r="F68" s="3">
        <v>0.5247046</v>
      </c>
      <c r="G68" s="3">
        <v>0.4690493</v>
      </c>
      <c r="H68" s="3">
        <v>0.3793658</v>
      </c>
      <c r="I68" s="3">
        <v>0.3257621</v>
      </c>
      <c r="J68" s="3">
        <v>0.3464743</v>
      </c>
      <c r="K68" s="3">
        <v>0.39943</v>
      </c>
      <c r="L68" s="3">
        <v>0.3919476</v>
      </c>
      <c r="M68" s="3">
        <v>0.290384</v>
      </c>
      <c r="N68" s="3">
        <v>0.1610256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drawing r:id="rId1"/>
</worksheet>
</file>